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U:\Statistics\Publications\Energy Trends\Tables\Coal\"/>
    </mc:Choice>
  </mc:AlternateContent>
  <xr:revisionPtr revIDLastSave="0" documentId="13_ncr:1_{465E68CC-636E-4F91-B84A-EA5F8859B690}" xr6:coauthVersionLast="47" xr6:coauthVersionMax="47" xr10:uidLastSave="{00000000-0000-0000-0000-000000000000}"/>
  <bookViews>
    <workbookView xWindow="-110" yWindow="-110" windowWidth="19420" windowHeight="10420" tabRatio="733" xr2:uid="{0412523E-2BAC-4B33-8AF3-7FFAED876296}"/>
  </bookViews>
  <sheets>
    <sheet name="Cover Sheet" sheetId="6" r:id="rId1"/>
    <sheet name="Contents" sheetId="7" r:id="rId2"/>
    <sheet name="Notes" sheetId="3" r:id="rId3"/>
    <sheet name="Commentary" sheetId="4" r:id="rId4"/>
    <sheet name="Main Table" sheetId="8" r:id="rId5"/>
    <sheet name="Annual" sheetId="9" r:id="rId6"/>
    <sheet name="Quarter" sheetId="10" r:id="rId7"/>
    <sheet name="Month" sheetId="11" r:id="rId8"/>
    <sheet name="calculation_hide" sheetId="18" state="hidden" r:id="rId9"/>
  </sheets>
  <externalReferences>
    <externalReference r:id="rId10"/>
  </externalReferences>
  <definedNames>
    <definedName name="INPUT_BOX" localSheetId="8">calculation_hide!$X$6</definedName>
    <definedName name="INPUT_BOX" localSheetId="1">'[1]Calculation (MM3)'!#REF!</definedName>
    <definedName name="INPUT_BOX" localSheetId="0">'[1]Calculation (MM3)'!#REF!</definedName>
    <definedName name="INPUT_BOX">#REF!</definedName>
    <definedName name="inputav13">#REF!</definedName>
    <definedName name="_xlnm.Print_Area" localSheetId="4">'Main Table'!$A$1:$G$3</definedName>
    <definedName name="_xlnm.Print_Titles" localSheetId="8">calculation_hide!$L:$M,calculation_hide!$4:$4</definedName>
    <definedName name="t11_short" localSheetId="1">#REF!</definedName>
    <definedName name="t11_short" localSheetId="0">#REF!</definedName>
    <definedName name="t11_short">#REF!</definedName>
    <definedName name="t11full" localSheetId="1">#REF!</definedName>
    <definedName name="t11full" localSheetId="0">#REF!</definedName>
    <definedName name="t11full">#REF!</definedName>
    <definedName name="t5full">#REF!</definedName>
    <definedName name="t5short">#REF!</definedName>
    <definedName name="t6full">#REF!</definedName>
    <definedName name="Table_2.2_short_no_footnotes">'Main Table'!#REF!</definedName>
    <definedName name="TABLE_4.1_No_footnotes" localSheetId="1">#REF!</definedName>
    <definedName name="TABLE_4.1_No_footnotes" localSheetId="0">#REF!</definedName>
    <definedName name="TABLE_4.1_No_footnotes">#REF!</definedName>
    <definedName name="table_5_full">#REF!</definedName>
    <definedName name="table_5_short">#REF!</definedName>
    <definedName name="table_6_full">#REF!</definedName>
    <definedName name="table_8_full" localSheetId="1">#REF!</definedName>
    <definedName name="table_8_full" localSheetId="0">#REF!</definedName>
    <definedName name="table_8_full">#REF!</definedName>
    <definedName name="table_8_short" localSheetId="1">#REF!</definedName>
    <definedName name="table_8_short" localSheetId="0">#REF!</definedName>
    <definedName name="table_8_short">#REF!</definedName>
    <definedName name="table11_full" localSheetId="1">#REF!</definedName>
    <definedName name="table11_full" localSheetId="0">#REF!</definedName>
    <definedName name="table11_full">'Main Table'!$A$1:$G$4</definedName>
    <definedName name="table11_short" localSheetId="1">#REF!</definedName>
    <definedName name="table11_short" localSheetId="0">#REF!</definedName>
    <definedName name="table11_short">'Main Table'!$A$5:$G$37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3" i="10" l="1"/>
  <c r="D123" i="10"/>
  <c r="E123" i="10"/>
  <c r="F123" i="10"/>
  <c r="G123" i="10"/>
  <c r="B123" i="10"/>
  <c r="C122" i="10"/>
  <c r="D122" i="10"/>
  <c r="E122" i="10"/>
  <c r="F122" i="10"/>
  <c r="G122" i="10"/>
  <c r="B122" i="10"/>
  <c r="G121" i="10"/>
  <c r="F121" i="10"/>
  <c r="E121" i="10"/>
  <c r="D121" i="10"/>
  <c r="C121" i="10"/>
  <c r="B121" i="10"/>
  <c r="H368" i="18"/>
  <c r="H369" i="18" s="1"/>
  <c r="H370" i="18" s="1"/>
  <c r="H371" i="18" s="1"/>
  <c r="H372" i="18" s="1"/>
  <c r="H373" i="18" s="1"/>
  <c r="H374" i="18" s="1"/>
  <c r="H375" i="18" s="1"/>
  <c r="H376" i="18" s="1"/>
  <c r="H377" i="18" s="1"/>
  <c r="H378" i="18" s="1"/>
  <c r="G368" i="18"/>
  <c r="G369" i="18" s="1"/>
  <c r="G370" i="18" s="1"/>
  <c r="G371" i="18" s="1"/>
  <c r="G372" i="18" s="1"/>
  <c r="G373" i="18" s="1"/>
  <c r="G374" i="18" s="1"/>
  <c r="G375" i="18" s="1"/>
  <c r="G376" i="18" s="1"/>
  <c r="G377" i="18" s="1"/>
  <c r="G378" i="18" s="1"/>
  <c r="F368" i="18"/>
  <c r="F369" i="18" s="1"/>
  <c r="F370" i="18" s="1"/>
  <c r="F371" i="18" s="1"/>
  <c r="F372" i="18" s="1"/>
  <c r="F373" i="18" s="1"/>
  <c r="F374" i="18" s="1"/>
  <c r="F375" i="18" s="1"/>
  <c r="F376" i="18" s="1"/>
  <c r="F377" i="18" s="1"/>
  <c r="F378" i="18" s="1"/>
  <c r="E368" i="18"/>
  <c r="E369" i="18" s="1"/>
  <c r="E370" i="18" s="1"/>
  <c r="E371" i="18" s="1"/>
  <c r="E372" i="18" s="1"/>
  <c r="E373" i="18" s="1"/>
  <c r="E374" i="18" s="1"/>
  <c r="E375" i="18" s="1"/>
  <c r="E376" i="18" s="1"/>
  <c r="E377" i="18" s="1"/>
  <c r="E378" i="18" s="1"/>
  <c r="D368" i="18"/>
  <c r="D369" i="18" s="1"/>
  <c r="D370" i="18" s="1"/>
  <c r="D371" i="18" s="1"/>
  <c r="D372" i="18" s="1"/>
  <c r="D373" i="18" s="1"/>
  <c r="D374" i="18" s="1"/>
  <c r="D375" i="18" s="1"/>
  <c r="D376" i="18" s="1"/>
  <c r="D377" i="18" s="1"/>
  <c r="D378" i="18" s="1"/>
  <c r="C368" i="18"/>
  <c r="C369" i="18" s="1"/>
  <c r="C370" i="18" s="1"/>
  <c r="C371" i="18" s="1"/>
  <c r="C372" i="18" s="1"/>
  <c r="C373" i="18" s="1"/>
  <c r="C374" i="18" s="1"/>
  <c r="C375" i="18" s="1"/>
  <c r="C376" i="18" s="1"/>
  <c r="C377" i="18" s="1"/>
  <c r="C378" i="18" s="1"/>
  <c r="A369" i="18"/>
  <c r="A370" i="18" s="1"/>
  <c r="A371" i="18" s="1"/>
  <c r="A372" i="18" s="1"/>
  <c r="A373" i="18" s="1"/>
  <c r="A374" i="18" s="1"/>
  <c r="A375" i="18" s="1"/>
  <c r="A376" i="18" s="1"/>
  <c r="A377" i="18" s="1"/>
  <c r="A378" i="18" s="1"/>
  <c r="A379" i="18" s="1"/>
  <c r="C120" i="10"/>
  <c r="D120" i="10"/>
  <c r="E120" i="10"/>
  <c r="F120" i="10"/>
  <c r="G120" i="10"/>
  <c r="B120" i="10"/>
  <c r="G119" i="10"/>
  <c r="F119" i="10"/>
  <c r="E119" i="10"/>
  <c r="D119" i="10"/>
  <c r="C119" i="10"/>
  <c r="B119" i="10"/>
  <c r="C118" i="10"/>
  <c r="D118" i="10"/>
  <c r="E118" i="10"/>
  <c r="F118" i="10"/>
  <c r="G118" i="10"/>
  <c r="B118" i="10"/>
  <c r="C117" i="10"/>
  <c r="D117" i="10"/>
  <c r="E117" i="10"/>
  <c r="F117" i="10"/>
  <c r="G117" i="10"/>
  <c r="D32" i="9" l="1"/>
  <c r="G32" i="9"/>
  <c r="F32" i="9"/>
  <c r="C32" i="9"/>
  <c r="E32" i="9"/>
  <c r="B117" i="10"/>
  <c r="B32" i="9" s="1"/>
  <c r="H356" i="18"/>
  <c r="H357" i="18" s="1"/>
  <c r="H358" i="18" s="1"/>
  <c r="H359" i="18" s="1"/>
  <c r="H360" i="18" s="1"/>
  <c r="H361" i="18" s="1"/>
  <c r="H362" i="18" s="1"/>
  <c r="H363" i="18" s="1"/>
  <c r="H364" i="18" s="1"/>
  <c r="H365" i="18" s="1"/>
  <c r="H366" i="18" s="1"/>
  <c r="H367" i="18" s="1"/>
  <c r="G356" i="18"/>
  <c r="G357" i="18" s="1"/>
  <c r="G358" i="18" s="1"/>
  <c r="G359" i="18" s="1"/>
  <c r="G360" i="18" s="1"/>
  <c r="G361" i="18" s="1"/>
  <c r="G362" i="18" s="1"/>
  <c r="G363" i="18" s="1"/>
  <c r="G364" i="18" s="1"/>
  <c r="G365" i="18" s="1"/>
  <c r="G366" i="18" s="1"/>
  <c r="G367" i="18" s="1"/>
  <c r="F356" i="18"/>
  <c r="F357" i="18" s="1"/>
  <c r="F358" i="18" s="1"/>
  <c r="F359" i="18" s="1"/>
  <c r="F360" i="18" s="1"/>
  <c r="F361" i="18" s="1"/>
  <c r="F362" i="18" s="1"/>
  <c r="F363" i="18" s="1"/>
  <c r="F364" i="18" s="1"/>
  <c r="F365" i="18" s="1"/>
  <c r="F366" i="18" s="1"/>
  <c r="F367" i="18" s="1"/>
  <c r="E356" i="18"/>
  <c r="E357" i="18" s="1"/>
  <c r="E358" i="18" s="1"/>
  <c r="E359" i="18" s="1"/>
  <c r="E360" i="18" s="1"/>
  <c r="E361" i="18" s="1"/>
  <c r="E362" i="18" s="1"/>
  <c r="E363" i="18" s="1"/>
  <c r="E364" i="18" s="1"/>
  <c r="E365" i="18" s="1"/>
  <c r="E366" i="18" s="1"/>
  <c r="E367" i="18" s="1"/>
  <c r="D356" i="18"/>
  <c r="D357" i="18" s="1"/>
  <c r="D358" i="18" s="1"/>
  <c r="D359" i="18" s="1"/>
  <c r="D360" i="18" s="1"/>
  <c r="D361" i="18" s="1"/>
  <c r="D362" i="18" s="1"/>
  <c r="D363" i="18" s="1"/>
  <c r="D364" i="18" s="1"/>
  <c r="D365" i="18" s="1"/>
  <c r="D366" i="18" s="1"/>
  <c r="D367" i="18" s="1"/>
  <c r="C356" i="18"/>
  <c r="C357" i="18" s="1"/>
  <c r="C358" i="18" s="1"/>
  <c r="C359" i="18" s="1"/>
  <c r="C360" i="18" s="1"/>
  <c r="C361" i="18" s="1"/>
  <c r="C362" i="18" s="1"/>
  <c r="C363" i="18" s="1"/>
  <c r="C364" i="18" s="1"/>
  <c r="C365" i="18" s="1"/>
  <c r="C366" i="18" s="1"/>
  <c r="C367" i="18" s="1"/>
  <c r="A357" i="18"/>
  <c r="A358" i="18" s="1"/>
  <c r="A359" i="18" s="1"/>
  <c r="A360" i="18" s="1"/>
  <c r="A361" i="18" s="1"/>
  <c r="A362" i="18" s="1"/>
  <c r="A363" i="18" s="1"/>
  <c r="A364" i="18" s="1"/>
  <c r="A365" i="18" s="1"/>
  <c r="A366" i="18" s="1"/>
  <c r="A367" i="18" s="1"/>
  <c r="G116" i="10"/>
  <c r="F116" i="10"/>
  <c r="E116" i="10"/>
  <c r="D116" i="10"/>
  <c r="C116" i="10"/>
  <c r="B116" i="10"/>
  <c r="C115" i="10"/>
  <c r="D115" i="10"/>
  <c r="E115" i="10"/>
  <c r="F115" i="10"/>
  <c r="G115" i="10"/>
  <c r="B115" i="10"/>
  <c r="C114" i="10"/>
  <c r="D114" i="10"/>
  <c r="E114" i="10"/>
  <c r="F114" i="10"/>
  <c r="G114" i="10"/>
  <c r="B114" i="10"/>
  <c r="C113" i="10"/>
  <c r="D113" i="10"/>
  <c r="E113" i="10"/>
  <c r="F113" i="10"/>
  <c r="G113" i="10"/>
  <c r="B113" i="10"/>
  <c r="D344" i="18"/>
  <c r="D345" i="18" s="1"/>
  <c r="D346" i="18" s="1"/>
  <c r="D347" i="18" s="1"/>
  <c r="D348" i="18" s="1"/>
  <c r="D349" i="18" s="1"/>
  <c r="D350" i="18" s="1"/>
  <c r="D351" i="18" s="1"/>
  <c r="D352" i="18" s="1"/>
  <c r="D353" i="18" s="1"/>
  <c r="D354" i="18" s="1"/>
  <c r="D355" i="18" s="1"/>
  <c r="E344" i="18"/>
  <c r="E345" i="18" s="1"/>
  <c r="E346" i="18" s="1"/>
  <c r="E347" i="18" s="1"/>
  <c r="E348" i="18" s="1"/>
  <c r="E349" i="18" s="1"/>
  <c r="E350" i="18" s="1"/>
  <c r="E351" i="18" s="1"/>
  <c r="E352" i="18" s="1"/>
  <c r="E353" i="18" s="1"/>
  <c r="E354" i="18" s="1"/>
  <c r="E355" i="18" s="1"/>
  <c r="F344" i="18"/>
  <c r="F345" i="18" s="1"/>
  <c r="F346" i="18" s="1"/>
  <c r="F347" i="18" s="1"/>
  <c r="F348" i="18" s="1"/>
  <c r="F349" i="18" s="1"/>
  <c r="F350" i="18" s="1"/>
  <c r="F351" i="18" s="1"/>
  <c r="F352" i="18" s="1"/>
  <c r="F353" i="18" s="1"/>
  <c r="F354" i="18" s="1"/>
  <c r="F355" i="18" s="1"/>
  <c r="G344" i="18"/>
  <c r="G345" i="18" s="1"/>
  <c r="G346" i="18" s="1"/>
  <c r="G347" i="18" s="1"/>
  <c r="G348" i="18" s="1"/>
  <c r="G349" i="18" s="1"/>
  <c r="G350" i="18" s="1"/>
  <c r="G351" i="18" s="1"/>
  <c r="G352" i="18" s="1"/>
  <c r="G353" i="18" s="1"/>
  <c r="G354" i="18" s="1"/>
  <c r="G355" i="18" s="1"/>
  <c r="H344" i="18"/>
  <c r="H345" i="18" s="1"/>
  <c r="H346" i="18" s="1"/>
  <c r="H347" i="18" s="1"/>
  <c r="H348" i="18" s="1"/>
  <c r="H349" i="18" s="1"/>
  <c r="H350" i="18" s="1"/>
  <c r="H351" i="18" s="1"/>
  <c r="H352" i="18" s="1"/>
  <c r="H353" i="18" s="1"/>
  <c r="H354" i="18" s="1"/>
  <c r="H355" i="18" s="1"/>
  <c r="C344" i="18"/>
  <c r="C345" i="18" s="1"/>
  <c r="C112" i="10"/>
  <c r="D112" i="10"/>
  <c r="E112" i="10"/>
  <c r="F112" i="10"/>
  <c r="G112" i="10"/>
  <c r="B112" i="10"/>
  <c r="C111" i="10"/>
  <c r="D111" i="10"/>
  <c r="E111" i="10"/>
  <c r="F111" i="10"/>
  <c r="G111" i="10"/>
  <c r="B111" i="10"/>
  <c r="C346" i="18" l="1"/>
  <c r="C347" i="18" s="1"/>
  <c r="C348" i="18" s="1"/>
  <c r="C349" i="18" s="1"/>
  <c r="C350" i="18" s="1"/>
  <c r="C351" i="18" s="1"/>
  <c r="C352" i="18" s="1"/>
  <c r="C353" i="18" s="1"/>
  <c r="C354" i="18" s="1"/>
  <c r="C355" i="18" s="1"/>
  <c r="C31" i="9"/>
  <c r="F31" i="9"/>
  <c r="B31" i="9"/>
  <c r="G31" i="9"/>
  <c r="E31" i="9"/>
  <c r="D31" i="9"/>
  <c r="A345" i="18"/>
  <c r="A346" i="18" s="1"/>
  <c r="A347" i="18" s="1"/>
  <c r="A348" i="18" s="1"/>
  <c r="A349" i="18" s="1"/>
  <c r="A350" i="18" s="1"/>
  <c r="A351" i="18" s="1"/>
  <c r="A352" i="18" s="1"/>
  <c r="A353" i="18" s="1"/>
  <c r="A354" i="18" s="1"/>
  <c r="A355" i="18" s="1"/>
  <c r="M41" i="18"/>
  <c r="M42" i="18" s="1"/>
  <c r="D332" i="18" l="1"/>
  <c r="E332" i="18"/>
  <c r="F332" i="18"/>
  <c r="G332" i="18"/>
  <c r="H332" i="18"/>
  <c r="H333" i="18" s="1"/>
  <c r="C332" i="18"/>
  <c r="C333" i="18" s="1"/>
  <c r="D320" i="18"/>
  <c r="E320" i="18"/>
  <c r="F320" i="18"/>
  <c r="G320" i="18"/>
  <c r="G321" i="18" s="1"/>
  <c r="H320" i="18"/>
  <c r="C320" i="18"/>
  <c r="F321" i="18" l="1"/>
  <c r="F322" i="18" s="1"/>
  <c r="C321" i="18"/>
  <c r="C322" i="18" s="1"/>
  <c r="C323" i="18" s="1"/>
  <c r="G322" i="18"/>
  <c r="D321" i="18"/>
  <c r="G333" i="18"/>
  <c r="D333" i="18"/>
  <c r="H334" i="18"/>
  <c r="H321" i="18"/>
  <c r="F333" i="18"/>
  <c r="E333" i="18"/>
  <c r="E321" i="18"/>
  <c r="T41" i="18"/>
  <c r="T42" i="18"/>
  <c r="D334" i="18" l="1"/>
  <c r="D335" i="18" s="1"/>
  <c r="G334" i="18"/>
  <c r="G335" i="18" s="1"/>
  <c r="G323" i="18"/>
  <c r="D322" i="18"/>
  <c r="F334" i="18"/>
  <c r="H335" i="18"/>
  <c r="E334" i="18"/>
  <c r="C334" i="18"/>
  <c r="F323" i="18"/>
  <c r="H322" i="18"/>
  <c r="E322" i="18"/>
  <c r="C324" i="18"/>
  <c r="G110" i="10"/>
  <c r="F110" i="10"/>
  <c r="E110" i="10"/>
  <c r="D110" i="10"/>
  <c r="C110" i="10"/>
  <c r="B110" i="10"/>
  <c r="G109" i="10"/>
  <c r="F109" i="10"/>
  <c r="E109" i="10"/>
  <c r="D109" i="10"/>
  <c r="C109" i="10"/>
  <c r="B109" i="10"/>
  <c r="G108" i="10"/>
  <c r="F108" i="10"/>
  <c r="E108" i="10"/>
  <c r="D108" i="10"/>
  <c r="C108" i="10"/>
  <c r="B108" i="10"/>
  <c r="G107" i="10"/>
  <c r="F107" i="10"/>
  <c r="E107" i="10"/>
  <c r="D107" i="10"/>
  <c r="C107" i="10"/>
  <c r="B107" i="10"/>
  <c r="G106" i="10"/>
  <c r="F106" i="10"/>
  <c r="E106" i="10"/>
  <c r="D106" i="10"/>
  <c r="C106" i="10"/>
  <c r="B106" i="10"/>
  <c r="G105" i="10"/>
  <c r="F105" i="10"/>
  <c r="E105" i="10"/>
  <c r="D105" i="10"/>
  <c r="C105" i="10"/>
  <c r="B105" i="10"/>
  <c r="G104" i="10"/>
  <c r="F104" i="10"/>
  <c r="E104" i="10"/>
  <c r="D104" i="10"/>
  <c r="C104" i="10"/>
  <c r="B104" i="10"/>
  <c r="G103" i="10"/>
  <c r="F103" i="10"/>
  <c r="E103" i="10"/>
  <c r="D103" i="10"/>
  <c r="C103" i="10"/>
  <c r="B103" i="10"/>
  <c r="G102" i="10"/>
  <c r="F102" i="10"/>
  <c r="E102" i="10"/>
  <c r="D102" i="10"/>
  <c r="C102" i="10"/>
  <c r="B102" i="10"/>
  <c r="G101" i="10"/>
  <c r="F101" i="10"/>
  <c r="E101" i="10"/>
  <c r="D101" i="10"/>
  <c r="C101" i="10"/>
  <c r="B101" i="10"/>
  <c r="G100" i="10"/>
  <c r="F100" i="10"/>
  <c r="E100" i="10"/>
  <c r="D100" i="10"/>
  <c r="C100" i="10"/>
  <c r="B100" i="10"/>
  <c r="G99" i="10"/>
  <c r="F99" i="10"/>
  <c r="E99" i="10"/>
  <c r="D99" i="10"/>
  <c r="C99" i="10"/>
  <c r="B99" i="10"/>
  <c r="G98" i="10"/>
  <c r="F98" i="10"/>
  <c r="E98" i="10"/>
  <c r="D98" i="10"/>
  <c r="C98" i="10"/>
  <c r="B98" i="10"/>
  <c r="G97" i="10"/>
  <c r="F97" i="10"/>
  <c r="E97" i="10"/>
  <c r="D97" i="10"/>
  <c r="C97" i="10"/>
  <c r="B97" i="10"/>
  <c r="G96" i="10"/>
  <c r="F96" i="10"/>
  <c r="E96" i="10"/>
  <c r="D96" i="10"/>
  <c r="C96" i="10"/>
  <c r="B96" i="10"/>
  <c r="G95" i="10"/>
  <c r="F95" i="10"/>
  <c r="E95" i="10"/>
  <c r="D95" i="10"/>
  <c r="C95" i="10"/>
  <c r="B95" i="10"/>
  <c r="G94" i="10"/>
  <c r="F94" i="10"/>
  <c r="E94" i="10"/>
  <c r="D94" i="10"/>
  <c r="C94" i="10"/>
  <c r="B94" i="10"/>
  <c r="G93" i="10"/>
  <c r="F93" i="10"/>
  <c r="E93" i="10"/>
  <c r="D93" i="10"/>
  <c r="C93" i="10"/>
  <c r="B93" i="10"/>
  <c r="G92" i="10"/>
  <c r="F92" i="10"/>
  <c r="E92" i="10"/>
  <c r="D92" i="10"/>
  <c r="C92" i="10"/>
  <c r="B92" i="10"/>
  <c r="G91" i="10"/>
  <c r="F91" i="10"/>
  <c r="E91" i="10"/>
  <c r="D91" i="10"/>
  <c r="C91" i="10"/>
  <c r="B91" i="10"/>
  <c r="G90" i="10"/>
  <c r="F90" i="10"/>
  <c r="E90" i="10"/>
  <c r="D90" i="10"/>
  <c r="C90" i="10"/>
  <c r="B90" i="10"/>
  <c r="G89" i="10"/>
  <c r="F89" i="10"/>
  <c r="E89" i="10"/>
  <c r="D89" i="10"/>
  <c r="C89" i="10"/>
  <c r="B89" i="10"/>
  <c r="G88" i="10"/>
  <c r="F88" i="10"/>
  <c r="E88" i="10"/>
  <c r="D88" i="10"/>
  <c r="C88" i="10"/>
  <c r="B88" i="10"/>
  <c r="G87" i="10"/>
  <c r="F87" i="10"/>
  <c r="E87" i="10"/>
  <c r="D87" i="10"/>
  <c r="C87" i="10"/>
  <c r="B87" i="10"/>
  <c r="G86" i="10"/>
  <c r="F86" i="10"/>
  <c r="E86" i="10"/>
  <c r="D86" i="10"/>
  <c r="C86" i="10"/>
  <c r="B86" i="10"/>
  <c r="G85" i="10"/>
  <c r="F85" i="10"/>
  <c r="E85" i="10"/>
  <c r="D85" i="10"/>
  <c r="C85" i="10"/>
  <c r="B85" i="10"/>
  <c r="G84" i="10"/>
  <c r="F84" i="10"/>
  <c r="E84" i="10"/>
  <c r="D84" i="10"/>
  <c r="C84" i="10"/>
  <c r="B84" i="10"/>
  <c r="G83" i="10"/>
  <c r="F83" i="10"/>
  <c r="E83" i="10"/>
  <c r="D83" i="10"/>
  <c r="C83" i="10"/>
  <c r="B83" i="10"/>
  <c r="G82" i="10"/>
  <c r="F82" i="10"/>
  <c r="E82" i="10"/>
  <c r="D82" i="10"/>
  <c r="C82" i="10"/>
  <c r="B82" i="10"/>
  <c r="G81" i="10"/>
  <c r="F81" i="10"/>
  <c r="E81" i="10"/>
  <c r="D81" i="10"/>
  <c r="C81" i="10"/>
  <c r="B81" i="10"/>
  <c r="G80" i="10"/>
  <c r="F80" i="10"/>
  <c r="E80" i="10"/>
  <c r="D80" i="10"/>
  <c r="C80" i="10"/>
  <c r="B80" i="10"/>
  <c r="G79" i="10"/>
  <c r="F79" i="10"/>
  <c r="E79" i="10"/>
  <c r="D79" i="10"/>
  <c r="C79" i="10"/>
  <c r="B79" i="10"/>
  <c r="G78" i="10"/>
  <c r="F78" i="10"/>
  <c r="E78" i="10"/>
  <c r="D78" i="10"/>
  <c r="C78" i="10"/>
  <c r="B78" i="10"/>
  <c r="G77" i="10"/>
  <c r="F77" i="10"/>
  <c r="E77" i="10"/>
  <c r="D77" i="10"/>
  <c r="C77" i="10"/>
  <c r="B77" i="10"/>
  <c r="G76" i="10"/>
  <c r="F76" i="10"/>
  <c r="E76" i="10"/>
  <c r="D76" i="10"/>
  <c r="C76" i="10"/>
  <c r="B76" i="10"/>
  <c r="G75" i="10"/>
  <c r="F75" i="10"/>
  <c r="E75" i="10"/>
  <c r="D75" i="10"/>
  <c r="C75" i="10"/>
  <c r="B75" i="10"/>
  <c r="G74" i="10"/>
  <c r="F74" i="10"/>
  <c r="E74" i="10"/>
  <c r="D74" i="10"/>
  <c r="C74" i="10"/>
  <c r="B74" i="10"/>
  <c r="G73" i="10"/>
  <c r="F73" i="10"/>
  <c r="E73" i="10"/>
  <c r="D73" i="10"/>
  <c r="C73" i="10"/>
  <c r="B73" i="10"/>
  <c r="G72" i="10"/>
  <c r="F72" i="10"/>
  <c r="E72" i="10"/>
  <c r="D72" i="10"/>
  <c r="C72" i="10"/>
  <c r="B72" i="10"/>
  <c r="G71" i="10"/>
  <c r="F71" i="10"/>
  <c r="E71" i="10"/>
  <c r="D71" i="10"/>
  <c r="C71" i="10"/>
  <c r="B71" i="10"/>
  <c r="G70" i="10"/>
  <c r="F70" i="10"/>
  <c r="E70" i="10"/>
  <c r="D70" i="10"/>
  <c r="C70" i="10"/>
  <c r="B70" i="10"/>
  <c r="G69" i="10"/>
  <c r="F69" i="10"/>
  <c r="E69" i="10"/>
  <c r="D69" i="10"/>
  <c r="C69" i="10"/>
  <c r="B69" i="10"/>
  <c r="G68" i="10"/>
  <c r="F68" i="10"/>
  <c r="E68" i="10"/>
  <c r="D68" i="10"/>
  <c r="C68" i="10"/>
  <c r="B68" i="10"/>
  <c r="G67" i="10"/>
  <c r="F67" i="10"/>
  <c r="E67" i="10"/>
  <c r="D67" i="10"/>
  <c r="C67" i="10"/>
  <c r="B67" i="10"/>
  <c r="G66" i="10"/>
  <c r="F66" i="10"/>
  <c r="E66" i="10"/>
  <c r="D66" i="10"/>
  <c r="C66" i="10"/>
  <c r="B66" i="10"/>
  <c r="G65" i="10"/>
  <c r="F65" i="10"/>
  <c r="E65" i="10"/>
  <c r="D65" i="10"/>
  <c r="C65" i="10"/>
  <c r="B65" i="10"/>
  <c r="G64" i="10"/>
  <c r="F64" i="10"/>
  <c r="E64" i="10"/>
  <c r="D64" i="10"/>
  <c r="C64" i="10"/>
  <c r="B64" i="10"/>
  <c r="G63" i="10"/>
  <c r="F63" i="10"/>
  <c r="E63" i="10"/>
  <c r="D63" i="10"/>
  <c r="C63" i="10"/>
  <c r="B63" i="10"/>
  <c r="G62" i="10"/>
  <c r="F62" i="10"/>
  <c r="E62" i="10"/>
  <c r="D62" i="10"/>
  <c r="C62" i="10"/>
  <c r="B62" i="10"/>
  <c r="G61" i="10"/>
  <c r="F61" i="10"/>
  <c r="E61" i="10"/>
  <c r="D61" i="10"/>
  <c r="C61" i="10"/>
  <c r="B61" i="10"/>
  <c r="G60" i="10"/>
  <c r="F60" i="10"/>
  <c r="E60" i="10"/>
  <c r="D60" i="10"/>
  <c r="C60" i="10"/>
  <c r="B60" i="10"/>
  <c r="G59" i="10"/>
  <c r="F59" i="10"/>
  <c r="E59" i="10"/>
  <c r="D59" i="10"/>
  <c r="C59" i="10"/>
  <c r="B59" i="10"/>
  <c r="G58" i="10"/>
  <c r="F58" i="10"/>
  <c r="E58" i="10"/>
  <c r="D58" i="10"/>
  <c r="C58" i="10"/>
  <c r="B58" i="10"/>
  <c r="G57" i="10"/>
  <c r="F57" i="10"/>
  <c r="E57" i="10"/>
  <c r="D57" i="10"/>
  <c r="C57" i="10"/>
  <c r="B57" i="10"/>
  <c r="G56" i="10"/>
  <c r="F56" i="10"/>
  <c r="E56" i="10"/>
  <c r="D56" i="10"/>
  <c r="C56" i="10"/>
  <c r="B56" i="10"/>
  <c r="G55" i="10"/>
  <c r="F55" i="10"/>
  <c r="E55" i="10"/>
  <c r="D55" i="10"/>
  <c r="C55" i="10"/>
  <c r="B55" i="10"/>
  <c r="G54" i="10"/>
  <c r="F54" i="10"/>
  <c r="E54" i="10"/>
  <c r="D54" i="10"/>
  <c r="C54" i="10"/>
  <c r="B54" i="10"/>
  <c r="G53" i="10"/>
  <c r="F53" i="10"/>
  <c r="E53" i="10"/>
  <c r="D53" i="10"/>
  <c r="C53" i="10"/>
  <c r="B53" i="10"/>
  <c r="G52" i="10"/>
  <c r="F52" i="10"/>
  <c r="E52" i="10"/>
  <c r="D52" i="10"/>
  <c r="C52" i="10"/>
  <c r="B52" i="10"/>
  <c r="G51" i="10"/>
  <c r="F51" i="10"/>
  <c r="E51" i="10"/>
  <c r="D51" i="10"/>
  <c r="C51" i="10"/>
  <c r="B51" i="10"/>
  <c r="G50" i="10"/>
  <c r="F50" i="10"/>
  <c r="E50" i="10"/>
  <c r="D50" i="10"/>
  <c r="C50" i="10"/>
  <c r="B50" i="10"/>
  <c r="G49" i="10"/>
  <c r="F49" i="10"/>
  <c r="E49" i="10"/>
  <c r="D49" i="10"/>
  <c r="C49" i="10"/>
  <c r="B49" i="10"/>
  <c r="G48" i="10"/>
  <c r="F48" i="10"/>
  <c r="E48" i="10"/>
  <c r="D48" i="10"/>
  <c r="C48" i="10"/>
  <c r="B48" i="10"/>
  <c r="G47" i="10"/>
  <c r="F47" i="10"/>
  <c r="E47" i="10"/>
  <c r="D47" i="10"/>
  <c r="C47" i="10"/>
  <c r="B47" i="10"/>
  <c r="G46" i="10"/>
  <c r="F46" i="10"/>
  <c r="E46" i="10"/>
  <c r="D46" i="10"/>
  <c r="C46" i="10"/>
  <c r="B46" i="10"/>
  <c r="G45" i="10"/>
  <c r="F45" i="10"/>
  <c r="E45" i="10"/>
  <c r="D45" i="10"/>
  <c r="C45" i="10"/>
  <c r="B45" i="10"/>
  <c r="G44" i="10"/>
  <c r="F44" i="10"/>
  <c r="E44" i="10"/>
  <c r="D44" i="10"/>
  <c r="C44" i="10"/>
  <c r="B44" i="10"/>
  <c r="G43" i="10"/>
  <c r="F43" i="10"/>
  <c r="E43" i="10"/>
  <c r="D43" i="10"/>
  <c r="C43" i="10"/>
  <c r="B43" i="10"/>
  <c r="G42" i="10"/>
  <c r="F42" i="10"/>
  <c r="E42" i="10"/>
  <c r="D42" i="10"/>
  <c r="C42" i="10"/>
  <c r="B42" i="10"/>
  <c r="G41" i="10"/>
  <c r="F41" i="10"/>
  <c r="E41" i="10"/>
  <c r="D41" i="10"/>
  <c r="C41" i="10"/>
  <c r="B41" i="10"/>
  <c r="G40" i="10"/>
  <c r="F40" i="10"/>
  <c r="E40" i="10"/>
  <c r="D40" i="10"/>
  <c r="C40" i="10"/>
  <c r="B40" i="10"/>
  <c r="G39" i="10"/>
  <c r="F39" i="10"/>
  <c r="E39" i="10"/>
  <c r="D39" i="10"/>
  <c r="C39" i="10"/>
  <c r="B39" i="10"/>
  <c r="G38" i="10"/>
  <c r="F38" i="10"/>
  <c r="E38" i="10"/>
  <c r="D38" i="10"/>
  <c r="C38" i="10"/>
  <c r="B38" i="10"/>
  <c r="G37" i="10"/>
  <c r="F37" i="10"/>
  <c r="E37" i="10"/>
  <c r="D37" i="10"/>
  <c r="C37" i="10"/>
  <c r="B37" i="10"/>
  <c r="G36" i="10"/>
  <c r="F36" i="10"/>
  <c r="E36" i="10"/>
  <c r="D36" i="10"/>
  <c r="C36" i="10"/>
  <c r="B36" i="10"/>
  <c r="G35" i="10"/>
  <c r="F35" i="10"/>
  <c r="E35" i="10"/>
  <c r="D35" i="10"/>
  <c r="C35" i="10"/>
  <c r="B35" i="10"/>
  <c r="G34" i="10"/>
  <c r="F34" i="10"/>
  <c r="E34" i="10"/>
  <c r="D34" i="10"/>
  <c r="C34" i="10"/>
  <c r="B34" i="10"/>
  <c r="G33" i="10"/>
  <c r="F33" i="10"/>
  <c r="E33" i="10"/>
  <c r="D33" i="10"/>
  <c r="C33" i="10"/>
  <c r="B33" i="10"/>
  <c r="G32" i="10"/>
  <c r="F32" i="10"/>
  <c r="E32" i="10"/>
  <c r="D32" i="10"/>
  <c r="C32" i="10"/>
  <c r="B32" i="10"/>
  <c r="G31" i="10"/>
  <c r="F31" i="10"/>
  <c r="E31" i="10"/>
  <c r="D31" i="10"/>
  <c r="C31" i="10"/>
  <c r="B31" i="10"/>
  <c r="G30" i="10"/>
  <c r="F30" i="10"/>
  <c r="E30" i="10"/>
  <c r="D30" i="10"/>
  <c r="C30" i="10"/>
  <c r="B30" i="10"/>
  <c r="G29" i="10"/>
  <c r="F29" i="10"/>
  <c r="E29" i="10"/>
  <c r="D29" i="10"/>
  <c r="C29" i="10"/>
  <c r="B29" i="10"/>
  <c r="G28" i="10"/>
  <c r="F28" i="10"/>
  <c r="E28" i="10"/>
  <c r="D28" i="10"/>
  <c r="C28" i="10"/>
  <c r="B28" i="10"/>
  <c r="G27" i="10"/>
  <c r="F27" i="10"/>
  <c r="E27" i="10"/>
  <c r="D27" i="10"/>
  <c r="C27" i="10"/>
  <c r="B27" i="10"/>
  <c r="G26" i="10"/>
  <c r="F26" i="10"/>
  <c r="E26" i="10"/>
  <c r="D26" i="10"/>
  <c r="C26" i="10"/>
  <c r="B26" i="10"/>
  <c r="G25" i="10"/>
  <c r="F25" i="10"/>
  <c r="E25" i="10"/>
  <c r="D25" i="10"/>
  <c r="C25" i="10"/>
  <c r="B25" i="10"/>
  <c r="G24" i="10"/>
  <c r="F24" i="10"/>
  <c r="E24" i="10"/>
  <c r="D24" i="10"/>
  <c r="C24" i="10"/>
  <c r="B24" i="10"/>
  <c r="G23" i="10"/>
  <c r="F23" i="10"/>
  <c r="E23" i="10"/>
  <c r="D23" i="10"/>
  <c r="C23" i="10"/>
  <c r="B23" i="10"/>
  <c r="G22" i="10"/>
  <c r="F22" i="10"/>
  <c r="E22" i="10"/>
  <c r="D22" i="10"/>
  <c r="C22" i="10"/>
  <c r="B22" i="10"/>
  <c r="G21" i="10"/>
  <c r="F21" i="10"/>
  <c r="E21" i="10"/>
  <c r="D21" i="10"/>
  <c r="C21" i="10"/>
  <c r="B21" i="10"/>
  <c r="G20" i="10"/>
  <c r="F20" i="10"/>
  <c r="E20" i="10"/>
  <c r="D20" i="10"/>
  <c r="C20" i="10"/>
  <c r="B20" i="10"/>
  <c r="G19" i="10"/>
  <c r="F19" i="10"/>
  <c r="E19" i="10"/>
  <c r="D19" i="10"/>
  <c r="C19" i="10"/>
  <c r="B19" i="10"/>
  <c r="G18" i="10"/>
  <c r="F18" i="10"/>
  <c r="E18" i="10"/>
  <c r="D18" i="10"/>
  <c r="C18" i="10"/>
  <c r="B18" i="10"/>
  <c r="G17" i="10"/>
  <c r="F17" i="10"/>
  <c r="E17" i="10"/>
  <c r="D17" i="10"/>
  <c r="C17" i="10"/>
  <c r="B17" i="10"/>
  <c r="G16" i="10"/>
  <c r="F16" i="10"/>
  <c r="E16" i="10"/>
  <c r="D16" i="10"/>
  <c r="C16" i="10"/>
  <c r="B16" i="10"/>
  <c r="G15" i="10"/>
  <c r="F15" i="10"/>
  <c r="E15" i="10"/>
  <c r="D15" i="10"/>
  <c r="C15" i="10"/>
  <c r="B15" i="10"/>
  <c r="G14" i="10"/>
  <c r="F14" i="10"/>
  <c r="E14" i="10"/>
  <c r="D14" i="10"/>
  <c r="C14" i="10"/>
  <c r="B14" i="10"/>
  <c r="G13" i="10"/>
  <c r="F13" i="10"/>
  <c r="E13" i="10"/>
  <c r="D13" i="10"/>
  <c r="C13" i="10"/>
  <c r="B13" i="10"/>
  <c r="G12" i="10"/>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 r="G6" i="10"/>
  <c r="F6" i="10"/>
  <c r="E6" i="10"/>
  <c r="D6" i="10"/>
  <c r="C6" i="10"/>
  <c r="B6" i="10"/>
  <c r="G5" i="10"/>
  <c r="F5" i="10"/>
  <c r="E5" i="10"/>
  <c r="D5" i="10"/>
  <c r="C5" i="10"/>
  <c r="B5" i="10"/>
  <c r="G24" i="9"/>
  <c r="F24" i="9"/>
  <c r="E24" i="9"/>
  <c r="D24" i="9"/>
  <c r="C24" i="9"/>
  <c r="B24" i="9"/>
  <c r="G23" i="9"/>
  <c r="F23" i="9"/>
  <c r="E23" i="9"/>
  <c r="D23" i="9"/>
  <c r="C23" i="9"/>
  <c r="B23" i="9"/>
  <c r="G22" i="9"/>
  <c r="F22" i="9"/>
  <c r="E22" i="9"/>
  <c r="D22" i="9"/>
  <c r="C22" i="9"/>
  <c r="B22" i="9"/>
  <c r="G21" i="9"/>
  <c r="F21" i="9"/>
  <c r="E21" i="9"/>
  <c r="D21" i="9"/>
  <c r="C21" i="9"/>
  <c r="B21" i="9"/>
  <c r="G20" i="9"/>
  <c r="F20" i="9"/>
  <c r="E20" i="9"/>
  <c r="D20" i="9"/>
  <c r="C20" i="9"/>
  <c r="B20" i="9"/>
  <c r="G19" i="9"/>
  <c r="F19" i="9"/>
  <c r="E19" i="9"/>
  <c r="D19" i="9"/>
  <c r="C19" i="9"/>
  <c r="B19" i="9"/>
  <c r="G18" i="9"/>
  <c r="F18" i="9"/>
  <c r="E18" i="9"/>
  <c r="D18" i="9"/>
  <c r="C18" i="9"/>
  <c r="B18" i="9"/>
  <c r="G17" i="9"/>
  <c r="F17" i="9"/>
  <c r="E17" i="9"/>
  <c r="D17" i="9"/>
  <c r="C17" i="9"/>
  <c r="B17" i="9"/>
  <c r="G16" i="9"/>
  <c r="F16" i="9"/>
  <c r="E16" i="9"/>
  <c r="D16" i="9"/>
  <c r="C16" i="9"/>
  <c r="B16" i="9"/>
  <c r="G15" i="9"/>
  <c r="F15" i="9"/>
  <c r="E15" i="9"/>
  <c r="D15" i="9"/>
  <c r="C15" i="9"/>
  <c r="B15" i="9"/>
  <c r="G14" i="9"/>
  <c r="F14" i="9"/>
  <c r="E14" i="9"/>
  <c r="D14" i="9"/>
  <c r="C14" i="9"/>
  <c r="B14" i="9"/>
  <c r="G13" i="9"/>
  <c r="F13" i="9"/>
  <c r="E13" i="9"/>
  <c r="D13" i="9"/>
  <c r="C13" i="9"/>
  <c r="B13" i="9"/>
  <c r="G12" i="9"/>
  <c r="F12" i="9"/>
  <c r="E12" i="9"/>
  <c r="D12" i="9"/>
  <c r="C12" i="9"/>
  <c r="B12" i="9"/>
  <c r="G11" i="9"/>
  <c r="F11" i="9"/>
  <c r="E11" i="9"/>
  <c r="D11" i="9"/>
  <c r="C11" i="9"/>
  <c r="B11" i="9"/>
  <c r="G10" i="9"/>
  <c r="F10" i="9"/>
  <c r="E10" i="9"/>
  <c r="D10" i="9"/>
  <c r="C10" i="9"/>
  <c r="B10" i="9"/>
  <c r="G9" i="9"/>
  <c r="F9" i="9"/>
  <c r="E9" i="9"/>
  <c r="D9" i="9"/>
  <c r="C9" i="9"/>
  <c r="B9" i="9"/>
  <c r="G8" i="9"/>
  <c r="F8" i="9"/>
  <c r="E8" i="9"/>
  <c r="D8" i="9"/>
  <c r="C8" i="9"/>
  <c r="B8" i="9"/>
  <c r="G7" i="9"/>
  <c r="F7" i="9"/>
  <c r="E7" i="9"/>
  <c r="D7" i="9"/>
  <c r="C7" i="9"/>
  <c r="B7" i="9"/>
  <c r="G6" i="9"/>
  <c r="F6" i="9"/>
  <c r="E6" i="9"/>
  <c r="D6" i="9"/>
  <c r="C6" i="9"/>
  <c r="B6" i="9"/>
  <c r="G5" i="9"/>
  <c r="F5" i="9"/>
  <c r="E5" i="9"/>
  <c r="D5" i="9"/>
  <c r="C5" i="9"/>
  <c r="B5" i="9"/>
  <c r="G4" i="9"/>
  <c r="F4" i="9"/>
  <c r="E4" i="9"/>
  <c r="D4" i="9"/>
  <c r="C4" i="9"/>
  <c r="B4" i="9"/>
  <c r="H308" i="18"/>
  <c r="H309" i="18" s="1"/>
  <c r="H310" i="18" s="1"/>
  <c r="H311" i="18" s="1"/>
  <c r="H312" i="18" s="1"/>
  <c r="H313" i="18" s="1"/>
  <c r="H314" i="18" s="1"/>
  <c r="H315" i="18" s="1"/>
  <c r="H316" i="18" s="1"/>
  <c r="H317" i="18" s="1"/>
  <c r="H318" i="18" s="1"/>
  <c r="H319" i="18" s="1"/>
  <c r="G308" i="18"/>
  <c r="G309" i="18" s="1"/>
  <c r="G310" i="18" s="1"/>
  <c r="G311" i="18" s="1"/>
  <c r="G312" i="18" s="1"/>
  <c r="G313" i="18" s="1"/>
  <c r="G314" i="18" s="1"/>
  <c r="G315" i="18" s="1"/>
  <c r="G316" i="18" s="1"/>
  <c r="G317" i="18" s="1"/>
  <c r="G318" i="18" s="1"/>
  <c r="G319" i="18" s="1"/>
  <c r="F308" i="18"/>
  <c r="F309" i="18" s="1"/>
  <c r="F310" i="18" s="1"/>
  <c r="F311" i="18" s="1"/>
  <c r="F312" i="18" s="1"/>
  <c r="F313" i="18" s="1"/>
  <c r="F314" i="18" s="1"/>
  <c r="F315" i="18" s="1"/>
  <c r="F316" i="18" s="1"/>
  <c r="F317" i="18" s="1"/>
  <c r="F318" i="18" s="1"/>
  <c r="F319" i="18" s="1"/>
  <c r="E308" i="18"/>
  <c r="E309" i="18" s="1"/>
  <c r="E310" i="18" s="1"/>
  <c r="E311" i="18" s="1"/>
  <c r="E312" i="18" s="1"/>
  <c r="E313" i="18" s="1"/>
  <c r="E314" i="18" s="1"/>
  <c r="E315" i="18" s="1"/>
  <c r="E316" i="18" s="1"/>
  <c r="E317" i="18" s="1"/>
  <c r="E318" i="18" s="1"/>
  <c r="E319" i="18" s="1"/>
  <c r="D308" i="18"/>
  <c r="D309" i="18" s="1"/>
  <c r="D310" i="18" s="1"/>
  <c r="D311" i="18" s="1"/>
  <c r="D312" i="18" s="1"/>
  <c r="D313" i="18" s="1"/>
  <c r="D314" i="18" s="1"/>
  <c r="D315" i="18" s="1"/>
  <c r="D316" i="18" s="1"/>
  <c r="D317" i="18" s="1"/>
  <c r="D318" i="18" s="1"/>
  <c r="D319" i="18" s="1"/>
  <c r="C308" i="18"/>
  <c r="C309" i="18" s="1"/>
  <c r="C310" i="18" s="1"/>
  <c r="C311" i="18" s="1"/>
  <c r="C312" i="18" s="1"/>
  <c r="C313" i="18" s="1"/>
  <c r="C314" i="18" s="1"/>
  <c r="C315" i="18" s="1"/>
  <c r="C316" i="18" s="1"/>
  <c r="C317" i="18" s="1"/>
  <c r="C318" i="18" s="1"/>
  <c r="C319" i="18" s="1"/>
  <c r="H296" i="18"/>
  <c r="H297" i="18" s="1"/>
  <c r="H298" i="18" s="1"/>
  <c r="H299" i="18" s="1"/>
  <c r="H300" i="18" s="1"/>
  <c r="H301" i="18" s="1"/>
  <c r="H302" i="18" s="1"/>
  <c r="H303" i="18" s="1"/>
  <c r="H304" i="18" s="1"/>
  <c r="H305" i="18" s="1"/>
  <c r="H306" i="18" s="1"/>
  <c r="H307" i="18" s="1"/>
  <c r="G296" i="18"/>
  <c r="G297" i="18" s="1"/>
  <c r="G298" i="18" s="1"/>
  <c r="G299" i="18" s="1"/>
  <c r="G300" i="18" s="1"/>
  <c r="G301" i="18" s="1"/>
  <c r="G302" i="18" s="1"/>
  <c r="G303" i="18" s="1"/>
  <c r="G304" i="18" s="1"/>
  <c r="G305" i="18" s="1"/>
  <c r="G306" i="18" s="1"/>
  <c r="G307" i="18" s="1"/>
  <c r="F296" i="18"/>
  <c r="F297" i="18" s="1"/>
  <c r="F298" i="18" s="1"/>
  <c r="F299" i="18" s="1"/>
  <c r="F300" i="18" s="1"/>
  <c r="F301" i="18" s="1"/>
  <c r="F302" i="18" s="1"/>
  <c r="F303" i="18" s="1"/>
  <c r="F304" i="18" s="1"/>
  <c r="F305" i="18" s="1"/>
  <c r="F306" i="18" s="1"/>
  <c r="F307" i="18" s="1"/>
  <c r="E296" i="18"/>
  <c r="E297" i="18" s="1"/>
  <c r="E298" i="18" s="1"/>
  <c r="E299" i="18" s="1"/>
  <c r="E300" i="18" s="1"/>
  <c r="E301" i="18" s="1"/>
  <c r="E302" i="18" s="1"/>
  <c r="E303" i="18" s="1"/>
  <c r="E304" i="18" s="1"/>
  <c r="E305" i="18" s="1"/>
  <c r="E306" i="18" s="1"/>
  <c r="E307" i="18" s="1"/>
  <c r="D296" i="18"/>
  <c r="D297" i="18" s="1"/>
  <c r="D298" i="18" s="1"/>
  <c r="D299" i="18" s="1"/>
  <c r="D300" i="18" s="1"/>
  <c r="D301" i="18" s="1"/>
  <c r="D302" i="18" s="1"/>
  <c r="D303" i="18" s="1"/>
  <c r="D304" i="18" s="1"/>
  <c r="D305" i="18" s="1"/>
  <c r="D306" i="18" s="1"/>
  <c r="D307" i="18" s="1"/>
  <c r="C296" i="18"/>
  <c r="C297" i="18" s="1"/>
  <c r="C298" i="18" s="1"/>
  <c r="C299" i="18" s="1"/>
  <c r="C300" i="18" s="1"/>
  <c r="C301" i="18" s="1"/>
  <c r="C302" i="18" s="1"/>
  <c r="C303" i="18" s="1"/>
  <c r="C304" i="18" s="1"/>
  <c r="C305" i="18" s="1"/>
  <c r="C306" i="18" s="1"/>
  <c r="C307" i="18" s="1"/>
  <c r="H284" i="18"/>
  <c r="H285" i="18" s="1"/>
  <c r="H286" i="18" s="1"/>
  <c r="H287" i="18" s="1"/>
  <c r="H288" i="18" s="1"/>
  <c r="H289" i="18" s="1"/>
  <c r="H290" i="18" s="1"/>
  <c r="H291" i="18" s="1"/>
  <c r="H292" i="18" s="1"/>
  <c r="H293" i="18" s="1"/>
  <c r="H294" i="18" s="1"/>
  <c r="H295" i="18" s="1"/>
  <c r="G284" i="18"/>
  <c r="G285" i="18" s="1"/>
  <c r="G286" i="18" s="1"/>
  <c r="G287" i="18" s="1"/>
  <c r="G288" i="18" s="1"/>
  <c r="G289" i="18" s="1"/>
  <c r="G290" i="18" s="1"/>
  <c r="G291" i="18" s="1"/>
  <c r="G292" i="18" s="1"/>
  <c r="G293" i="18" s="1"/>
  <c r="G294" i="18" s="1"/>
  <c r="G295" i="18" s="1"/>
  <c r="F284" i="18"/>
  <c r="F285" i="18" s="1"/>
  <c r="F286" i="18" s="1"/>
  <c r="F287" i="18" s="1"/>
  <c r="F288" i="18" s="1"/>
  <c r="F289" i="18" s="1"/>
  <c r="F290" i="18" s="1"/>
  <c r="F291" i="18" s="1"/>
  <c r="F292" i="18" s="1"/>
  <c r="F293" i="18" s="1"/>
  <c r="F294" i="18" s="1"/>
  <c r="F295" i="18" s="1"/>
  <c r="E284" i="18"/>
  <c r="E285" i="18" s="1"/>
  <c r="E286" i="18" s="1"/>
  <c r="E287" i="18" s="1"/>
  <c r="E288" i="18" s="1"/>
  <c r="E289" i="18" s="1"/>
  <c r="E290" i="18" s="1"/>
  <c r="E291" i="18" s="1"/>
  <c r="E292" i="18" s="1"/>
  <c r="E293" i="18" s="1"/>
  <c r="E294" i="18" s="1"/>
  <c r="E295" i="18" s="1"/>
  <c r="D284" i="18"/>
  <c r="D285" i="18" s="1"/>
  <c r="D286" i="18" s="1"/>
  <c r="D287" i="18" s="1"/>
  <c r="D288" i="18" s="1"/>
  <c r="D289" i="18" s="1"/>
  <c r="D290" i="18" s="1"/>
  <c r="D291" i="18" s="1"/>
  <c r="D292" i="18" s="1"/>
  <c r="D293" i="18" s="1"/>
  <c r="D294" i="18" s="1"/>
  <c r="D295" i="18" s="1"/>
  <c r="C284" i="18"/>
  <c r="C285" i="18" s="1"/>
  <c r="C286" i="18" s="1"/>
  <c r="C287" i="18" s="1"/>
  <c r="C288" i="18" s="1"/>
  <c r="C289" i="18" s="1"/>
  <c r="C290" i="18" s="1"/>
  <c r="C291" i="18" s="1"/>
  <c r="C292" i="18" s="1"/>
  <c r="C293" i="18" s="1"/>
  <c r="C294" i="18" s="1"/>
  <c r="C295" i="18" s="1"/>
  <c r="H272" i="18"/>
  <c r="H273" i="18" s="1"/>
  <c r="H274" i="18" s="1"/>
  <c r="H275" i="18" s="1"/>
  <c r="H276" i="18" s="1"/>
  <c r="H277" i="18" s="1"/>
  <c r="H278" i="18" s="1"/>
  <c r="H279" i="18" s="1"/>
  <c r="H280" i="18" s="1"/>
  <c r="H281" i="18" s="1"/>
  <c r="H282" i="18" s="1"/>
  <c r="H283" i="18" s="1"/>
  <c r="G272" i="18"/>
  <c r="G273" i="18" s="1"/>
  <c r="G274" i="18" s="1"/>
  <c r="G275" i="18" s="1"/>
  <c r="G276" i="18" s="1"/>
  <c r="G277" i="18" s="1"/>
  <c r="G278" i="18" s="1"/>
  <c r="G279" i="18" s="1"/>
  <c r="G280" i="18" s="1"/>
  <c r="G281" i="18" s="1"/>
  <c r="G282" i="18" s="1"/>
  <c r="G283" i="18" s="1"/>
  <c r="F272" i="18"/>
  <c r="F273" i="18" s="1"/>
  <c r="F274" i="18" s="1"/>
  <c r="F275" i="18" s="1"/>
  <c r="F276" i="18" s="1"/>
  <c r="F277" i="18" s="1"/>
  <c r="F278" i="18" s="1"/>
  <c r="F279" i="18" s="1"/>
  <c r="F280" i="18" s="1"/>
  <c r="F281" i="18" s="1"/>
  <c r="F282" i="18" s="1"/>
  <c r="F283" i="18" s="1"/>
  <c r="E272" i="18"/>
  <c r="E273" i="18" s="1"/>
  <c r="E274" i="18" s="1"/>
  <c r="E275" i="18" s="1"/>
  <c r="E276" i="18" s="1"/>
  <c r="E277" i="18" s="1"/>
  <c r="E278" i="18" s="1"/>
  <c r="E279" i="18" s="1"/>
  <c r="E280" i="18" s="1"/>
  <c r="E281" i="18" s="1"/>
  <c r="E282" i="18" s="1"/>
  <c r="E283" i="18" s="1"/>
  <c r="D272" i="18"/>
  <c r="D273" i="18" s="1"/>
  <c r="D274" i="18" s="1"/>
  <c r="D275" i="18" s="1"/>
  <c r="D276" i="18" s="1"/>
  <c r="D277" i="18" s="1"/>
  <c r="D278" i="18" s="1"/>
  <c r="D279" i="18" s="1"/>
  <c r="D280" i="18" s="1"/>
  <c r="D281" i="18" s="1"/>
  <c r="D282" i="18" s="1"/>
  <c r="D283" i="18" s="1"/>
  <c r="C272" i="18"/>
  <c r="C273" i="18" s="1"/>
  <c r="C274" i="18" s="1"/>
  <c r="C275" i="18" s="1"/>
  <c r="C276" i="18" s="1"/>
  <c r="C277" i="18" s="1"/>
  <c r="C278" i="18" s="1"/>
  <c r="C279" i="18" s="1"/>
  <c r="C280" i="18" s="1"/>
  <c r="C281" i="18" s="1"/>
  <c r="C282" i="18" s="1"/>
  <c r="C283" i="18" s="1"/>
  <c r="H260" i="18"/>
  <c r="H261" i="18" s="1"/>
  <c r="H262" i="18" s="1"/>
  <c r="H263" i="18" s="1"/>
  <c r="H264" i="18" s="1"/>
  <c r="H265" i="18" s="1"/>
  <c r="H266" i="18" s="1"/>
  <c r="H267" i="18" s="1"/>
  <c r="H268" i="18" s="1"/>
  <c r="H269" i="18" s="1"/>
  <c r="H270" i="18" s="1"/>
  <c r="H271" i="18" s="1"/>
  <c r="G260" i="18"/>
  <c r="G261" i="18" s="1"/>
  <c r="G262" i="18" s="1"/>
  <c r="G263" i="18" s="1"/>
  <c r="G264" i="18" s="1"/>
  <c r="G265" i="18" s="1"/>
  <c r="G266" i="18" s="1"/>
  <c r="G267" i="18" s="1"/>
  <c r="G268" i="18" s="1"/>
  <c r="G269" i="18" s="1"/>
  <c r="G270" i="18" s="1"/>
  <c r="G271" i="18" s="1"/>
  <c r="F260" i="18"/>
  <c r="F261" i="18" s="1"/>
  <c r="F262" i="18" s="1"/>
  <c r="F263" i="18" s="1"/>
  <c r="F264" i="18" s="1"/>
  <c r="F265" i="18" s="1"/>
  <c r="F266" i="18" s="1"/>
  <c r="F267" i="18" s="1"/>
  <c r="F268" i="18" s="1"/>
  <c r="F269" i="18" s="1"/>
  <c r="F270" i="18" s="1"/>
  <c r="F271" i="18" s="1"/>
  <c r="E260" i="18"/>
  <c r="E261" i="18" s="1"/>
  <c r="E262" i="18" s="1"/>
  <c r="E263" i="18" s="1"/>
  <c r="E264" i="18" s="1"/>
  <c r="E265" i="18" s="1"/>
  <c r="E266" i="18" s="1"/>
  <c r="E267" i="18" s="1"/>
  <c r="E268" i="18" s="1"/>
  <c r="E269" i="18" s="1"/>
  <c r="E270" i="18" s="1"/>
  <c r="E271" i="18" s="1"/>
  <c r="D260" i="18"/>
  <c r="D261" i="18" s="1"/>
  <c r="D262" i="18" s="1"/>
  <c r="D263" i="18" s="1"/>
  <c r="D264" i="18" s="1"/>
  <c r="D265" i="18" s="1"/>
  <c r="D266" i="18" s="1"/>
  <c r="D267" i="18" s="1"/>
  <c r="D268" i="18" s="1"/>
  <c r="D269" i="18" s="1"/>
  <c r="D270" i="18" s="1"/>
  <c r="D271" i="18" s="1"/>
  <c r="C260" i="18"/>
  <c r="C261" i="18" s="1"/>
  <c r="C262" i="18" s="1"/>
  <c r="C263" i="18" s="1"/>
  <c r="C264" i="18" s="1"/>
  <c r="C265" i="18" s="1"/>
  <c r="C266" i="18" s="1"/>
  <c r="C267" i="18" s="1"/>
  <c r="C268" i="18" s="1"/>
  <c r="C269" i="18" s="1"/>
  <c r="C270" i="18" s="1"/>
  <c r="C271" i="18" s="1"/>
  <c r="H248" i="18"/>
  <c r="H249" i="18" s="1"/>
  <c r="H250" i="18" s="1"/>
  <c r="H251" i="18" s="1"/>
  <c r="H252" i="18" s="1"/>
  <c r="H253" i="18" s="1"/>
  <c r="H254" i="18" s="1"/>
  <c r="H255" i="18" s="1"/>
  <c r="H256" i="18" s="1"/>
  <c r="H257" i="18" s="1"/>
  <c r="H258" i="18" s="1"/>
  <c r="H259" i="18" s="1"/>
  <c r="G248" i="18"/>
  <c r="G249" i="18" s="1"/>
  <c r="G250" i="18" s="1"/>
  <c r="G251" i="18" s="1"/>
  <c r="G252" i="18" s="1"/>
  <c r="G253" i="18" s="1"/>
  <c r="G254" i="18" s="1"/>
  <c r="G255" i="18" s="1"/>
  <c r="G256" i="18" s="1"/>
  <c r="G257" i="18" s="1"/>
  <c r="G258" i="18" s="1"/>
  <c r="G259" i="18" s="1"/>
  <c r="F248" i="18"/>
  <c r="F249" i="18" s="1"/>
  <c r="F250" i="18" s="1"/>
  <c r="F251" i="18" s="1"/>
  <c r="F252" i="18" s="1"/>
  <c r="F253" i="18" s="1"/>
  <c r="F254" i="18" s="1"/>
  <c r="F255" i="18" s="1"/>
  <c r="F256" i="18" s="1"/>
  <c r="F257" i="18" s="1"/>
  <c r="F258" i="18" s="1"/>
  <c r="F259" i="18" s="1"/>
  <c r="E248" i="18"/>
  <c r="E249" i="18" s="1"/>
  <c r="E250" i="18" s="1"/>
  <c r="E251" i="18" s="1"/>
  <c r="E252" i="18" s="1"/>
  <c r="E253" i="18" s="1"/>
  <c r="E254" i="18" s="1"/>
  <c r="E255" i="18" s="1"/>
  <c r="E256" i="18" s="1"/>
  <c r="E257" i="18" s="1"/>
  <c r="E258" i="18" s="1"/>
  <c r="E259" i="18" s="1"/>
  <c r="D248" i="18"/>
  <c r="D249" i="18" s="1"/>
  <c r="D250" i="18" s="1"/>
  <c r="D251" i="18" s="1"/>
  <c r="D252" i="18" s="1"/>
  <c r="D253" i="18" s="1"/>
  <c r="D254" i="18" s="1"/>
  <c r="D255" i="18" s="1"/>
  <c r="D256" i="18" s="1"/>
  <c r="D257" i="18" s="1"/>
  <c r="D258" i="18" s="1"/>
  <c r="D259" i="18" s="1"/>
  <c r="C248" i="18"/>
  <c r="C249" i="18" s="1"/>
  <c r="C250" i="18" s="1"/>
  <c r="C251" i="18" s="1"/>
  <c r="C252" i="18" s="1"/>
  <c r="C253" i="18" s="1"/>
  <c r="C254" i="18" s="1"/>
  <c r="C255" i="18" s="1"/>
  <c r="C256" i="18" s="1"/>
  <c r="C257" i="18" s="1"/>
  <c r="C258" i="18" s="1"/>
  <c r="C259" i="18" s="1"/>
  <c r="H236" i="18"/>
  <c r="H237" i="18" s="1"/>
  <c r="H238" i="18" s="1"/>
  <c r="H239" i="18" s="1"/>
  <c r="H240" i="18" s="1"/>
  <c r="H241" i="18" s="1"/>
  <c r="H242" i="18" s="1"/>
  <c r="H243" i="18" s="1"/>
  <c r="H244" i="18" s="1"/>
  <c r="H245" i="18" s="1"/>
  <c r="H246" i="18" s="1"/>
  <c r="H247" i="18" s="1"/>
  <c r="G236" i="18"/>
  <c r="G237" i="18" s="1"/>
  <c r="G238" i="18" s="1"/>
  <c r="G239" i="18" s="1"/>
  <c r="G240" i="18" s="1"/>
  <c r="G241" i="18" s="1"/>
  <c r="G242" i="18" s="1"/>
  <c r="G243" i="18" s="1"/>
  <c r="G244" i="18" s="1"/>
  <c r="G245" i="18" s="1"/>
  <c r="G246" i="18" s="1"/>
  <c r="G247" i="18" s="1"/>
  <c r="F236" i="18"/>
  <c r="F237" i="18" s="1"/>
  <c r="F238" i="18" s="1"/>
  <c r="F239" i="18" s="1"/>
  <c r="F240" i="18" s="1"/>
  <c r="F241" i="18" s="1"/>
  <c r="F242" i="18" s="1"/>
  <c r="F243" i="18" s="1"/>
  <c r="F244" i="18" s="1"/>
  <c r="F245" i="18" s="1"/>
  <c r="F246" i="18" s="1"/>
  <c r="F247" i="18" s="1"/>
  <c r="E236" i="18"/>
  <c r="E237" i="18" s="1"/>
  <c r="E238" i="18" s="1"/>
  <c r="E239" i="18" s="1"/>
  <c r="E240" i="18" s="1"/>
  <c r="E241" i="18" s="1"/>
  <c r="E242" i="18" s="1"/>
  <c r="E243" i="18" s="1"/>
  <c r="E244" i="18" s="1"/>
  <c r="E245" i="18" s="1"/>
  <c r="E246" i="18" s="1"/>
  <c r="E247" i="18" s="1"/>
  <c r="D236" i="18"/>
  <c r="D237" i="18" s="1"/>
  <c r="D238" i="18" s="1"/>
  <c r="D239" i="18" s="1"/>
  <c r="D240" i="18" s="1"/>
  <c r="D241" i="18" s="1"/>
  <c r="D242" i="18" s="1"/>
  <c r="D243" i="18" s="1"/>
  <c r="D244" i="18" s="1"/>
  <c r="D245" i="18" s="1"/>
  <c r="D246" i="18" s="1"/>
  <c r="D247" i="18" s="1"/>
  <c r="C236" i="18"/>
  <c r="C237" i="18" s="1"/>
  <c r="C238" i="18" s="1"/>
  <c r="C239" i="18" s="1"/>
  <c r="C240" i="18" s="1"/>
  <c r="C241" i="18" s="1"/>
  <c r="C242" i="18" s="1"/>
  <c r="C243" i="18" s="1"/>
  <c r="C244" i="18" s="1"/>
  <c r="C245" i="18" s="1"/>
  <c r="C246" i="18" s="1"/>
  <c r="C247" i="18" s="1"/>
  <c r="H224" i="18"/>
  <c r="H225" i="18" s="1"/>
  <c r="H226" i="18" s="1"/>
  <c r="H227" i="18" s="1"/>
  <c r="H228" i="18" s="1"/>
  <c r="H229" i="18" s="1"/>
  <c r="H230" i="18" s="1"/>
  <c r="H231" i="18" s="1"/>
  <c r="H232" i="18" s="1"/>
  <c r="H233" i="18" s="1"/>
  <c r="H234" i="18" s="1"/>
  <c r="H235" i="18" s="1"/>
  <c r="G224" i="18"/>
  <c r="G225" i="18" s="1"/>
  <c r="G226" i="18" s="1"/>
  <c r="G227" i="18" s="1"/>
  <c r="G228" i="18" s="1"/>
  <c r="G229" i="18" s="1"/>
  <c r="G230" i="18" s="1"/>
  <c r="G231" i="18" s="1"/>
  <c r="G232" i="18" s="1"/>
  <c r="G233" i="18" s="1"/>
  <c r="G234" i="18" s="1"/>
  <c r="G235" i="18" s="1"/>
  <c r="F224" i="18"/>
  <c r="F225" i="18" s="1"/>
  <c r="F226" i="18" s="1"/>
  <c r="F227" i="18" s="1"/>
  <c r="F228" i="18" s="1"/>
  <c r="F229" i="18" s="1"/>
  <c r="F230" i="18" s="1"/>
  <c r="F231" i="18" s="1"/>
  <c r="F232" i="18" s="1"/>
  <c r="F233" i="18" s="1"/>
  <c r="F234" i="18" s="1"/>
  <c r="F235" i="18" s="1"/>
  <c r="E224" i="18"/>
  <c r="E225" i="18" s="1"/>
  <c r="E226" i="18" s="1"/>
  <c r="E227" i="18" s="1"/>
  <c r="E228" i="18" s="1"/>
  <c r="E229" i="18" s="1"/>
  <c r="E230" i="18" s="1"/>
  <c r="E231" i="18" s="1"/>
  <c r="E232" i="18" s="1"/>
  <c r="E233" i="18" s="1"/>
  <c r="E234" i="18" s="1"/>
  <c r="E235" i="18" s="1"/>
  <c r="D224" i="18"/>
  <c r="D225" i="18" s="1"/>
  <c r="D226" i="18" s="1"/>
  <c r="D227" i="18" s="1"/>
  <c r="D228" i="18" s="1"/>
  <c r="D229" i="18" s="1"/>
  <c r="D230" i="18" s="1"/>
  <c r="D231" i="18" s="1"/>
  <c r="D232" i="18" s="1"/>
  <c r="D233" i="18" s="1"/>
  <c r="D234" i="18" s="1"/>
  <c r="D235" i="18" s="1"/>
  <c r="C224" i="18"/>
  <c r="C225" i="18" s="1"/>
  <c r="C226" i="18" s="1"/>
  <c r="C227" i="18" s="1"/>
  <c r="C228" i="18" s="1"/>
  <c r="C229" i="18" s="1"/>
  <c r="C230" i="18" s="1"/>
  <c r="C231" i="18" s="1"/>
  <c r="C232" i="18" s="1"/>
  <c r="C233" i="18" s="1"/>
  <c r="C234" i="18" s="1"/>
  <c r="C235" i="18" s="1"/>
  <c r="H212" i="18"/>
  <c r="H213" i="18" s="1"/>
  <c r="H214" i="18" s="1"/>
  <c r="H215" i="18" s="1"/>
  <c r="H216" i="18" s="1"/>
  <c r="H217" i="18" s="1"/>
  <c r="H218" i="18" s="1"/>
  <c r="H219" i="18" s="1"/>
  <c r="H220" i="18" s="1"/>
  <c r="H221" i="18" s="1"/>
  <c r="H222" i="18" s="1"/>
  <c r="H223" i="18" s="1"/>
  <c r="G212" i="18"/>
  <c r="G213" i="18" s="1"/>
  <c r="G214" i="18" s="1"/>
  <c r="G215" i="18" s="1"/>
  <c r="G216" i="18" s="1"/>
  <c r="G217" i="18" s="1"/>
  <c r="G218" i="18" s="1"/>
  <c r="G219" i="18" s="1"/>
  <c r="G220" i="18" s="1"/>
  <c r="G221" i="18" s="1"/>
  <c r="G222" i="18" s="1"/>
  <c r="G223" i="18" s="1"/>
  <c r="F212" i="18"/>
  <c r="F213" i="18" s="1"/>
  <c r="F214" i="18" s="1"/>
  <c r="F215" i="18" s="1"/>
  <c r="F216" i="18" s="1"/>
  <c r="F217" i="18" s="1"/>
  <c r="F218" i="18" s="1"/>
  <c r="F219" i="18" s="1"/>
  <c r="F220" i="18" s="1"/>
  <c r="F221" i="18" s="1"/>
  <c r="F222" i="18" s="1"/>
  <c r="F223" i="18" s="1"/>
  <c r="E212" i="18"/>
  <c r="E213" i="18" s="1"/>
  <c r="E214" i="18" s="1"/>
  <c r="E215" i="18" s="1"/>
  <c r="E216" i="18" s="1"/>
  <c r="E217" i="18" s="1"/>
  <c r="E218" i="18" s="1"/>
  <c r="E219" i="18" s="1"/>
  <c r="E220" i="18" s="1"/>
  <c r="E221" i="18" s="1"/>
  <c r="E222" i="18" s="1"/>
  <c r="E223" i="18" s="1"/>
  <c r="D212" i="18"/>
  <c r="D213" i="18" s="1"/>
  <c r="D214" i="18" s="1"/>
  <c r="D215" i="18" s="1"/>
  <c r="D216" i="18" s="1"/>
  <c r="D217" i="18" s="1"/>
  <c r="D218" i="18" s="1"/>
  <c r="D219" i="18" s="1"/>
  <c r="D220" i="18" s="1"/>
  <c r="D221" i="18" s="1"/>
  <c r="D222" i="18" s="1"/>
  <c r="D223" i="18" s="1"/>
  <c r="C212" i="18"/>
  <c r="C213" i="18" s="1"/>
  <c r="C214" i="18" s="1"/>
  <c r="C215" i="18" s="1"/>
  <c r="C216" i="18" s="1"/>
  <c r="C217" i="18" s="1"/>
  <c r="C218" i="18" s="1"/>
  <c r="C219" i="18" s="1"/>
  <c r="C220" i="18" s="1"/>
  <c r="C221" i="18" s="1"/>
  <c r="C222" i="18" s="1"/>
  <c r="C223" i="18" s="1"/>
  <c r="H200" i="18"/>
  <c r="H201" i="18" s="1"/>
  <c r="H202" i="18" s="1"/>
  <c r="H203" i="18" s="1"/>
  <c r="H204" i="18" s="1"/>
  <c r="H205" i="18" s="1"/>
  <c r="H206" i="18" s="1"/>
  <c r="H207" i="18" s="1"/>
  <c r="H208" i="18" s="1"/>
  <c r="H209" i="18" s="1"/>
  <c r="H210" i="18" s="1"/>
  <c r="H211" i="18" s="1"/>
  <c r="G200" i="18"/>
  <c r="G201" i="18" s="1"/>
  <c r="G202" i="18" s="1"/>
  <c r="G203" i="18" s="1"/>
  <c r="G204" i="18" s="1"/>
  <c r="G205" i="18" s="1"/>
  <c r="G206" i="18" s="1"/>
  <c r="G207" i="18" s="1"/>
  <c r="G208" i="18" s="1"/>
  <c r="G209" i="18" s="1"/>
  <c r="G210" i="18" s="1"/>
  <c r="G211" i="18" s="1"/>
  <c r="F200" i="18"/>
  <c r="F201" i="18" s="1"/>
  <c r="F202" i="18" s="1"/>
  <c r="F203" i="18" s="1"/>
  <c r="F204" i="18" s="1"/>
  <c r="F205" i="18" s="1"/>
  <c r="F206" i="18" s="1"/>
  <c r="F207" i="18" s="1"/>
  <c r="F208" i="18" s="1"/>
  <c r="F209" i="18" s="1"/>
  <c r="F210" i="18" s="1"/>
  <c r="F211" i="18" s="1"/>
  <c r="E200" i="18"/>
  <c r="E201" i="18" s="1"/>
  <c r="E202" i="18" s="1"/>
  <c r="E203" i="18" s="1"/>
  <c r="E204" i="18" s="1"/>
  <c r="E205" i="18" s="1"/>
  <c r="E206" i="18" s="1"/>
  <c r="E207" i="18" s="1"/>
  <c r="E208" i="18" s="1"/>
  <c r="E209" i="18" s="1"/>
  <c r="E210" i="18" s="1"/>
  <c r="E211" i="18" s="1"/>
  <c r="D200" i="18"/>
  <c r="D201" i="18" s="1"/>
  <c r="D202" i="18" s="1"/>
  <c r="D203" i="18" s="1"/>
  <c r="D204" i="18" s="1"/>
  <c r="D205" i="18" s="1"/>
  <c r="D206" i="18" s="1"/>
  <c r="D207" i="18" s="1"/>
  <c r="D208" i="18" s="1"/>
  <c r="D209" i="18" s="1"/>
  <c r="D210" i="18" s="1"/>
  <c r="D211" i="18" s="1"/>
  <c r="C200" i="18"/>
  <c r="C201" i="18" s="1"/>
  <c r="C202" i="18" s="1"/>
  <c r="C203" i="18" s="1"/>
  <c r="C204" i="18" s="1"/>
  <c r="C205" i="18" s="1"/>
  <c r="C206" i="18" s="1"/>
  <c r="C207" i="18" s="1"/>
  <c r="C208" i="18" s="1"/>
  <c r="C209" i="18" s="1"/>
  <c r="C210" i="18" s="1"/>
  <c r="C211" i="18" s="1"/>
  <c r="H188" i="18"/>
  <c r="H189" i="18" s="1"/>
  <c r="H190" i="18" s="1"/>
  <c r="H191" i="18" s="1"/>
  <c r="H192" i="18" s="1"/>
  <c r="H193" i="18" s="1"/>
  <c r="H194" i="18" s="1"/>
  <c r="H195" i="18" s="1"/>
  <c r="H196" i="18" s="1"/>
  <c r="H197" i="18" s="1"/>
  <c r="H198" i="18" s="1"/>
  <c r="H199" i="18" s="1"/>
  <c r="G188" i="18"/>
  <c r="G189" i="18" s="1"/>
  <c r="G190" i="18" s="1"/>
  <c r="G191" i="18" s="1"/>
  <c r="G192" i="18" s="1"/>
  <c r="G193" i="18" s="1"/>
  <c r="G194" i="18" s="1"/>
  <c r="G195" i="18" s="1"/>
  <c r="G196" i="18" s="1"/>
  <c r="G197" i="18" s="1"/>
  <c r="G198" i="18" s="1"/>
  <c r="G199" i="18" s="1"/>
  <c r="F188" i="18"/>
  <c r="F189" i="18" s="1"/>
  <c r="F190" i="18" s="1"/>
  <c r="F191" i="18" s="1"/>
  <c r="F192" i="18" s="1"/>
  <c r="F193" i="18" s="1"/>
  <c r="F194" i="18" s="1"/>
  <c r="F195" i="18" s="1"/>
  <c r="F196" i="18" s="1"/>
  <c r="F197" i="18" s="1"/>
  <c r="F198" i="18" s="1"/>
  <c r="F199" i="18" s="1"/>
  <c r="E188" i="18"/>
  <c r="E189" i="18" s="1"/>
  <c r="E190" i="18" s="1"/>
  <c r="E191" i="18" s="1"/>
  <c r="E192" i="18" s="1"/>
  <c r="E193" i="18" s="1"/>
  <c r="E194" i="18" s="1"/>
  <c r="E195" i="18" s="1"/>
  <c r="E196" i="18" s="1"/>
  <c r="E197" i="18" s="1"/>
  <c r="E198" i="18" s="1"/>
  <c r="E199" i="18" s="1"/>
  <c r="D188" i="18"/>
  <c r="D189" i="18" s="1"/>
  <c r="D190" i="18" s="1"/>
  <c r="D191" i="18" s="1"/>
  <c r="D192" i="18" s="1"/>
  <c r="D193" i="18" s="1"/>
  <c r="D194" i="18" s="1"/>
  <c r="D195" i="18" s="1"/>
  <c r="D196" i="18" s="1"/>
  <c r="D197" i="18" s="1"/>
  <c r="D198" i="18" s="1"/>
  <c r="D199" i="18" s="1"/>
  <c r="C188" i="18"/>
  <c r="C189" i="18" s="1"/>
  <c r="C190" i="18" s="1"/>
  <c r="C191" i="18" s="1"/>
  <c r="C192" i="18" s="1"/>
  <c r="C193" i="18" s="1"/>
  <c r="C194" i="18" s="1"/>
  <c r="C195" i="18" s="1"/>
  <c r="C196" i="18" s="1"/>
  <c r="C197" i="18" s="1"/>
  <c r="C198" i="18" s="1"/>
  <c r="C199" i="18" s="1"/>
  <c r="H176" i="18"/>
  <c r="H177" i="18" s="1"/>
  <c r="H178" i="18" s="1"/>
  <c r="H179" i="18" s="1"/>
  <c r="H180" i="18" s="1"/>
  <c r="H181" i="18" s="1"/>
  <c r="H182" i="18" s="1"/>
  <c r="H183" i="18" s="1"/>
  <c r="H184" i="18" s="1"/>
  <c r="H185" i="18" s="1"/>
  <c r="H186" i="18" s="1"/>
  <c r="H187" i="18" s="1"/>
  <c r="G176" i="18"/>
  <c r="G177" i="18" s="1"/>
  <c r="G178" i="18" s="1"/>
  <c r="G179" i="18" s="1"/>
  <c r="G180" i="18" s="1"/>
  <c r="G181" i="18" s="1"/>
  <c r="G182" i="18" s="1"/>
  <c r="G183" i="18" s="1"/>
  <c r="G184" i="18" s="1"/>
  <c r="G185" i="18" s="1"/>
  <c r="G186" i="18" s="1"/>
  <c r="G187" i="18" s="1"/>
  <c r="F176" i="18"/>
  <c r="F177" i="18" s="1"/>
  <c r="F178" i="18" s="1"/>
  <c r="F179" i="18" s="1"/>
  <c r="F180" i="18" s="1"/>
  <c r="F181" i="18" s="1"/>
  <c r="F182" i="18" s="1"/>
  <c r="F183" i="18" s="1"/>
  <c r="F184" i="18" s="1"/>
  <c r="F185" i="18" s="1"/>
  <c r="F186" i="18" s="1"/>
  <c r="F187" i="18" s="1"/>
  <c r="E176" i="18"/>
  <c r="E177" i="18" s="1"/>
  <c r="E178" i="18" s="1"/>
  <c r="E179" i="18" s="1"/>
  <c r="E180" i="18" s="1"/>
  <c r="E181" i="18" s="1"/>
  <c r="E182" i="18" s="1"/>
  <c r="E183" i="18" s="1"/>
  <c r="E184" i="18" s="1"/>
  <c r="E185" i="18" s="1"/>
  <c r="E186" i="18" s="1"/>
  <c r="E187" i="18" s="1"/>
  <c r="D176" i="18"/>
  <c r="D177" i="18" s="1"/>
  <c r="D178" i="18" s="1"/>
  <c r="D179" i="18" s="1"/>
  <c r="D180" i="18" s="1"/>
  <c r="D181" i="18" s="1"/>
  <c r="D182" i="18" s="1"/>
  <c r="D183" i="18" s="1"/>
  <c r="D184" i="18" s="1"/>
  <c r="D185" i="18" s="1"/>
  <c r="D186" i="18" s="1"/>
  <c r="D187" i="18" s="1"/>
  <c r="C176" i="18"/>
  <c r="C177" i="18" s="1"/>
  <c r="C178" i="18" s="1"/>
  <c r="C179" i="18" s="1"/>
  <c r="C180" i="18" s="1"/>
  <c r="C181" i="18" s="1"/>
  <c r="C182" i="18" s="1"/>
  <c r="C183" i="18" s="1"/>
  <c r="C184" i="18" s="1"/>
  <c r="C185" i="18" s="1"/>
  <c r="C186" i="18" s="1"/>
  <c r="C187" i="18" s="1"/>
  <c r="H164" i="18"/>
  <c r="H165" i="18" s="1"/>
  <c r="H166" i="18" s="1"/>
  <c r="H167" i="18" s="1"/>
  <c r="H168" i="18" s="1"/>
  <c r="H169" i="18" s="1"/>
  <c r="H170" i="18" s="1"/>
  <c r="H171" i="18" s="1"/>
  <c r="H172" i="18" s="1"/>
  <c r="H173" i="18" s="1"/>
  <c r="H174" i="18" s="1"/>
  <c r="H175" i="18" s="1"/>
  <c r="G164" i="18"/>
  <c r="G165" i="18" s="1"/>
  <c r="G166" i="18" s="1"/>
  <c r="G167" i="18" s="1"/>
  <c r="G168" i="18" s="1"/>
  <c r="G169" i="18" s="1"/>
  <c r="G170" i="18" s="1"/>
  <c r="G171" i="18" s="1"/>
  <c r="G172" i="18" s="1"/>
  <c r="G173" i="18" s="1"/>
  <c r="G174" i="18" s="1"/>
  <c r="G175" i="18" s="1"/>
  <c r="F164" i="18"/>
  <c r="F165" i="18" s="1"/>
  <c r="F166" i="18" s="1"/>
  <c r="F167" i="18" s="1"/>
  <c r="F168" i="18" s="1"/>
  <c r="F169" i="18" s="1"/>
  <c r="F170" i="18" s="1"/>
  <c r="F171" i="18" s="1"/>
  <c r="F172" i="18" s="1"/>
  <c r="F173" i="18" s="1"/>
  <c r="F174" i="18" s="1"/>
  <c r="F175" i="18" s="1"/>
  <c r="E164" i="18"/>
  <c r="E165" i="18" s="1"/>
  <c r="E166" i="18" s="1"/>
  <c r="E167" i="18" s="1"/>
  <c r="E168" i="18" s="1"/>
  <c r="E169" i="18" s="1"/>
  <c r="E170" i="18" s="1"/>
  <c r="E171" i="18" s="1"/>
  <c r="E172" i="18" s="1"/>
  <c r="E173" i="18" s="1"/>
  <c r="E174" i="18" s="1"/>
  <c r="E175" i="18" s="1"/>
  <c r="D164" i="18"/>
  <c r="D165" i="18" s="1"/>
  <c r="D166" i="18" s="1"/>
  <c r="D167" i="18" s="1"/>
  <c r="D168" i="18" s="1"/>
  <c r="D169" i="18" s="1"/>
  <c r="D170" i="18" s="1"/>
  <c r="D171" i="18" s="1"/>
  <c r="D172" i="18" s="1"/>
  <c r="D173" i="18" s="1"/>
  <c r="D174" i="18" s="1"/>
  <c r="D175" i="18" s="1"/>
  <c r="C164" i="18"/>
  <c r="C165" i="18" s="1"/>
  <c r="C166" i="18" s="1"/>
  <c r="C167" i="18" s="1"/>
  <c r="C168" i="18" s="1"/>
  <c r="C169" i="18" s="1"/>
  <c r="C170" i="18" s="1"/>
  <c r="C171" i="18" s="1"/>
  <c r="C172" i="18" s="1"/>
  <c r="C173" i="18" s="1"/>
  <c r="C174" i="18" s="1"/>
  <c r="C175" i="18" s="1"/>
  <c r="H152" i="18"/>
  <c r="H153" i="18" s="1"/>
  <c r="H154" i="18" s="1"/>
  <c r="H155" i="18" s="1"/>
  <c r="H156" i="18" s="1"/>
  <c r="H157" i="18" s="1"/>
  <c r="H158" i="18" s="1"/>
  <c r="H159" i="18" s="1"/>
  <c r="H160" i="18" s="1"/>
  <c r="H161" i="18" s="1"/>
  <c r="H162" i="18" s="1"/>
  <c r="H163" i="18" s="1"/>
  <c r="G152" i="18"/>
  <c r="G153" i="18" s="1"/>
  <c r="G154" i="18" s="1"/>
  <c r="G155" i="18" s="1"/>
  <c r="G156" i="18" s="1"/>
  <c r="G157" i="18" s="1"/>
  <c r="G158" i="18" s="1"/>
  <c r="G159" i="18" s="1"/>
  <c r="G160" i="18" s="1"/>
  <c r="G161" i="18" s="1"/>
  <c r="G162" i="18" s="1"/>
  <c r="G163" i="18" s="1"/>
  <c r="F152" i="18"/>
  <c r="F153" i="18" s="1"/>
  <c r="F154" i="18" s="1"/>
  <c r="F155" i="18" s="1"/>
  <c r="F156" i="18" s="1"/>
  <c r="F157" i="18" s="1"/>
  <c r="F158" i="18" s="1"/>
  <c r="F159" i="18" s="1"/>
  <c r="F160" i="18" s="1"/>
  <c r="F161" i="18" s="1"/>
  <c r="F162" i="18" s="1"/>
  <c r="F163" i="18" s="1"/>
  <c r="E152" i="18"/>
  <c r="E153" i="18" s="1"/>
  <c r="E154" i="18" s="1"/>
  <c r="E155" i="18" s="1"/>
  <c r="E156" i="18" s="1"/>
  <c r="E157" i="18" s="1"/>
  <c r="E158" i="18" s="1"/>
  <c r="E159" i="18" s="1"/>
  <c r="E160" i="18" s="1"/>
  <c r="E161" i="18" s="1"/>
  <c r="E162" i="18" s="1"/>
  <c r="E163" i="18" s="1"/>
  <c r="D152" i="18"/>
  <c r="D153" i="18" s="1"/>
  <c r="D154" i="18" s="1"/>
  <c r="D155" i="18" s="1"/>
  <c r="D156" i="18" s="1"/>
  <c r="D157" i="18" s="1"/>
  <c r="D158" i="18" s="1"/>
  <c r="D159" i="18" s="1"/>
  <c r="D160" i="18" s="1"/>
  <c r="D161" i="18" s="1"/>
  <c r="D162" i="18" s="1"/>
  <c r="D163" i="18" s="1"/>
  <c r="C152" i="18"/>
  <c r="C153" i="18" s="1"/>
  <c r="C154" i="18" s="1"/>
  <c r="C155" i="18" s="1"/>
  <c r="C156" i="18" s="1"/>
  <c r="C157" i="18" s="1"/>
  <c r="C158" i="18" s="1"/>
  <c r="C159" i="18" s="1"/>
  <c r="C160" i="18" s="1"/>
  <c r="C161" i="18" s="1"/>
  <c r="C162" i="18" s="1"/>
  <c r="C163" i="18" s="1"/>
  <c r="H140" i="18"/>
  <c r="H141" i="18" s="1"/>
  <c r="H142" i="18" s="1"/>
  <c r="H143" i="18" s="1"/>
  <c r="H144" i="18" s="1"/>
  <c r="H145" i="18" s="1"/>
  <c r="H146" i="18" s="1"/>
  <c r="H147" i="18" s="1"/>
  <c r="H148" i="18" s="1"/>
  <c r="H149" i="18" s="1"/>
  <c r="H150" i="18" s="1"/>
  <c r="H151" i="18" s="1"/>
  <c r="G140" i="18"/>
  <c r="G141" i="18" s="1"/>
  <c r="G142" i="18" s="1"/>
  <c r="G143" i="18" s="1"/>
  <c r="G144" i="18" s="1"/>
  <c r="G145" i="18" s="1"/>
  <c r="G146" i="18" s="1"/>
  <c r="G147" i="18" s="1"/>
  <c r="G148" i="18" s="1"/>
  <c r="G149" i="18" s="1"/>
  <c r="G150" i="18" s="1"/>
  <c r="G151" i="18" s="1"/>
  <c r="F140" i="18"/>
  <c r="F141" i="18" s="1"/>
  <c r="F142" i="18" s="1"/>
  <c r="F143" i="18" s="1"/>
  <c r="F144" i="18" s="1"/>
  <c r="F145" i="18" s="1"/>
  <c r="F146" i="18" s="1"/>
  <c r="F147" i="18" s="1"/>
  <c r="F148" i="18" s="1"/>
  <c r="F149" i="18" s="1"/>
  <c r="F150" i="18" s="1"/>
  <c r="F151" i="18" s="1"/>
  <c r="E140" i="18"/>
  <c r="E141" i="18" s="1"/>
  <c r="E142" i="18" s="1"/>
  <c r="E143" i="18" s="1"/>
  <c r="E144" i="18" s="1"/>
  <c r="E145" i="18" s="1"/>
  <c r="E146" i="18" s="1"/>
  <c r="E147" i="18" s="1"/>
  <c r="E148" i="18" s="1"/>
  <c r="E149" i="18" s="1"/>
  <c r="E150" i="18" s="1"/>
  <c r="E151" i="18" s="1"/>
  <c r="D140" i="18"/>
  <c r="D141" i="18" s="1"/>
  <c r="D142" i="18" s="1"/>
  <c r="D143" i="18" s="1"/>
  <c r="D144" i="18" s="1"/>
  <c r="D145" i="18" s="1"/>
  <c r="D146" i="18" s="1"/>
  <c r="D147" i="18" s="1"/>
  <c r="D148" i="18" s="1"/>
  <c r="D149" i="18" s="1"/>
  <c r="D150" i="18" s="1"/>
  <c r="D151" i="18" s="1"/>
  <c r="C140" i="18"/>
  <c r="C141" i="18" s="1"/>
  <c r="C142" i="18" s="1"/>
  <c r="C143" i="18" s="1"/>
  <c r="C144" i="18" s="1"/>
  <c r="C145" i="18" s="1"/>
  <c r="C146" i="18" s="1"/>
  <c r="C147" i="18" s="1"/>
  <c r="C148" i="18" s="1"/>
  <c r="C149" i="18" s="1"/>
  <c r="C150" i="18" s="1"/>
  <c r="C151" i="18" s="1"/>
  <c r="H128" i="18"/>
  <c r="H129" i="18" s="1"/>
  <c r="H130" i="18" s="1"/>
  <c r="H131" i="18" s="1"/>
  <c r="H132" i="18" s="1"/>
  <c r="H133" i="18" s="1"/>
  <c r="H134" i="18" s="1"/>
  <c r="H135" i="18" s="1"/>
  <c r="H136" i="18" s="1"/>
  <c r="H137" i="18" s="1"/>
  <c r="H138" i="18" s="1"/>
  <c r="H139" i="18" s="1"/>
  <c r="G128" i="18"/>
  <c r="G129" i="18" s="1"/>
  <c r="G130" i="18" s="1"/>
  <c r="G131" i="18" s="1"/>
  <c r="G132" i="18" s="1"/>
  <c r="G133" i="18" s="1"/>
  <c r="G134" i="18" s="1"/>
  <c r="G135" i="18" s="1"/>
  <c r="G136" i="18" s="1"/>
  <c r="G137" i="18" s="1"/>
  <c r="G138" i="18" s="1"/>
  <c r="G139" i="18" s="1"/>
  <c r="F128" i="18"/>
  <c r="F129" i="18" s="1"/>
  <c r="F130" i="18" s="1"/>
  <c r="F131" i="18" s="1"/>
  <c r="F132" i="18" s="1"/>
  <c r="F133" i="18" s="1"/>
  <c r="F134" i="18" s="1"/>
  <c r="F135" i="18" s="1"/>
  <c r="F136" i="18" s="1"/>
  <c r="F137" i="18" s="1"/>
  <c r="F138" i="18" s="1"/>
  <c r="F139" i="18" s="1"/>
  <c r="E128" i="18"/>
  <c r="E129" i="18" s="1"/>
  <c r="E130" i="18" s="1"/>
  <c r="E131" i="18" s="1"/>
  <c r="E132" i="18" s="1"/>
  <c r="E133" i="18" s="1"/>
  <c r="E134" i="18" s="1"/>
  <c r="E135" i="18" s="1"/>
  <c r="E136" i="18" s="1"/>
  <c r="E137" i="18" s="1"/>
  <c r="E138" i="18" s="1"/>
  <c r="E139" i="18" s="1"/>
  <c r="D128" i="18"/>
  <c r="D129" i="18" s="1"/>
  <c r="D130" i="18" s="1"/>
  <c r="D131" i="18" s="1"/>
  <c r="D132" i="18" s="1"/>
  <c r="D133" i="18" s="1"/>
  <c r="D134" i="18" s="1"/>
  <c r="D135" i="18" s="1"/>
  <c r="D136" i="18" s="1"/>
  <c r="D137" i="18" s="1"/>
  <c r="D138" i="18" s="1"/>
  <c r="D139" i="18" s="1"/>
  <c r="C128" i="18"/>
  <c r="C129" i="18" s="1"/>
  <c r="C130" i="18" s="1"/>
  <c r="C131" i="18" s="1"/>
  <c r="C132" i="18" s="1"/>
  <c r="C133" i="18" s="1"/>
  <c r="C134" i="18" s="1"/>
  <c r="C135" i="18" s="1"/>
  <c r="C136" i="18" s="1"/>
  <c r="C137" i="18" s="1"/>
  <c r="C138" i="18" s="1"/>
  <c r="C139" i="18" s="1"/>
  <c r="H116" i="18"/>
  <c r="H117" i="18" s="1"/>
  <c r="H118" i="18" s="1"/>
  <c r="H119" i="18" s="1"/>
  <c r="H120" i="18" s="1"/>
  <c r="H121" i="18" s="1"/>
  <c r="H122" i="18" s="1"/>
  <c r="H123" i="18" s="1"/>
  <c r="H124" i="18" s="1"/>
  <c r="H125" i="18" s="1"/>
  <c r="H126" i="18" s="1"/>
  <c r="H127" i="18" s="1"/>
  <c r="G116" i="18"/>
  <c r="G117" i="18" s="1"/>
  <c r="G118" i="18" s="1"/>
  <c r="G119" i="18" s="1"/>
  <c r="G120" i="18" s="1"/>
  <c r="G121" i="18" s="1"/>
  <c r="G122" i="18" s="1"/>
  <c r="G123" i="18" s="1"/>
  <c r="G124" i="18" s="1"/>
  <c r="G125" i="18" s="1"/>
  <c r="G126" i="18" s="1"/>
  <c r="G127" i="18" s="1"/>
  <c r="F116" i="18"/>
  <c r="F117" i="18" s="1"/>
  <c r="F118" i="18" s="1"/>
  <c r="F119" i="18" s="1"/>
  <c r="F120" i="18" s="1"/>
  <c r="F121" i="18" s="1"/>
  <c r="F122" i="18" s="1"/>
  <c r="F123" i="18" s="1"/>
  <c r="F124" i="18" s="1"/>
  <c r="F125" i="18" s="1"/>
  <c r="F126" i="18" s="1"/>
  <c r="F127" i="18" s="1"/>
  <c r="E116" i="18"/>
  <c r="E117" i="18" s="1"/>
  <c r="E118" i="18" s="1"/>
  <c r="E119" i="18" s="1"/>
  <c r="E120" i="18" s="1"/>
  <c r="E121" i="18" s="1"/>
  <c r="E122" i="18" s="1"/>
  <c r="E123" i="18" s="1"/>
  <c r="E124" i="18" s="1"/>
  <c r="E125" i="18" s="1"/>
  <c r="E126" i="18" s="1"/>
  <c r="E127" i="18" s="1"/>
  <c r="D116" i="18"/>
  <c r="D117" i="18" s="1"/>
  <c r="D118" i="18" s="1"/>
  <c r="D119" i="18" s="1"/>
  <c r="D120" i="18" s="1"/>
  <c r="D121" i="18" s="1"/>
  <c r="D122" i="18" s="1"/>
  <c r="D123" i="18" s="1"/>
  <c r="D124" i="18" s="1"/>
  <c r="D125" i="18" s="1"/>
  <c r="D126" i="18" s="1"/>
  <c r="D127" i="18" s="1"/>
  <c r="C116" i="18"/>
  <c r="C117" i="18" s="1"/>
  <c r="C118" i="18" s="1"/>
  <c r="C119" i="18" s="1"/>
  <c r="C120" i="18" s="1"/>
  <c r="C121" i="18" s="1"/>
  <c r="C122" i="18" s="1"/>
  <c r="C123" i="18" s="1"/>
  <c r="C124" i="18" s="1"/>
  <c r="C125" i="18" s="1"/>
  <c r="C126" i="18" s="1"/>
  <c r="C127" i="18" s="1"/>
  <c r="H104" i="18"/>
  <c r="H105" i="18" s="1"/>
  <c r="H106" i="18" s="1"/>
  <c r="H107" i="18" s="1"/>
  <c r="H108" i="18" s="1"/>
  <c r="H109" i="18" s="1"/>
  <c r="H110" i="18" s="1"/>
  <c r="H111" i="18" s="1"/>
  <c r="H112" i="18" s="1"/>
  <c r="H113" i="18" s="1"/>
  <c r="H114" i="18" s="1"/>
  <c r="H115" i="18" s="1"/>
  <c r="G104" i="18"/>
  <c r="G105" i="18" s="1"/>
  <c r="G106" i="18" s="1"/>
  <c r="G107" i="18" s="1"/>
  <c r="G108" i="18" s="1"/>
  <c r="G109" i="18" s="1"/>
  <c r="G110" i="18" s="1"/>
  <c r="G111" i="18" s="1"/>
  <c r="G112" i="18" s="1"/>
  <c r="G113" i="18" s="1"/>
  <c r="G114" i="18" s="1"/>
  <c r="G115" i="18" s="1"/>
  <c r="F104" i="18"/>
  <c r="F105" i="18" s="1"/>
  <c r="F106" i="18" s="1"/>
  <c r="F107" i="18" s="1"/>
  <c r="F108" i="18" s="1"/>
  <c r="F109" i="18" s="1"/>
  <c r="F110" i="18" s="1"/>
  <c r="F111" i="18" s="1"/>
  <c r="F112" i="18" s="1"/>
  <c r="F113" i="18" s="1"/>
  <c r="F114" i="18" s="1"/>
  <c r="F115" i="18" s="1"/>
  <c r="E104" i="18"/>
  <c r="E105" i="18" s="1"/>
  <c r="E106" i="18" s="1"/>
  <c r="E107" i="18" s="1"/>
  <c r="E108" i="18" s="1"/>
  <c r="E109" i="18" s="1"/>
  <c r="E110" i="18" s="1"/>
  <c r="E111" i="18" s="1"/>
  <c r="E112" i="18" s="1"/>
  <c r="E113" i="18" s="1"/>
  <c r="E114" i="18" s="1"/>
  <c r="E115" i="18" s="1"/>
  <c r="D104" i="18"/>
  <c r="D105" i="18" s="1"/>
  <c r="D106" i="18" s="1"/>
  <c r="D107" i="18" s="1"/>
  <c r="D108" i="18" s="1"/>
  <c r="D109" i="18" s="1"/>
  <c r="D110" i="18" s="1"/>
  <c r="D111" i="18" s="1"/>
  <c r="D112" i="18" s="1"/>
  <c r="D113" i="18" s="1"/>
  <c r="D114" i="18" s="1"/>
  <c r="D115" i="18" s="1"/>
  <c r="C104" i="18"/>
  <c r="C105" i="18" s="1"/>
  <c r="C106" i="18" s="1"/>
  <c r="C107" i="18" s="1"/>
  <c r="C108" i="18" s="1"/>
  <c r="C109" i="18" s="1"/>
  <c r="C110" i="18" s="1"/>
  <c r="C111" i="18" s="1"/>
  <c r="C112" i="18" s="1"/>
  <c r="C113" i="18" s="1"/>
  <c r="C114" i="18" s="1"/>
  <c r="C115" i="18" s="1"/>
  <c r="H92" i="18"/>
  <c r="H93" i="18" s="1"/>
  <c r="H94" i="18" s="1"/>
  <c r="H95" i="18" s="1"/>
  <c r="H96" i="18" s="1"/>
  <c r="H97" i="18" s="1"/>
  <c r="H98" i="18" s="1"/>
  <c r="H99" i="18" s="1"/>
  <c r="H100" i="18" s="1"/>
  <c r="H101" i="18" s="1"/>
  <c r="H102" i="18" s="1"/>
  <c r="H103" i="18" s="1"/>
  <c r="G92" i="18"/>
  <c r="G93" i="18" s="1"/>
  <c r="G94" i="18" s="1"/>
  <c r="G95" i="18" s="1"/>
  <c r="G96" i="18" s="1"/>
  <c r="G97" i="18" s="1"/>
  <c r="G98" i="18" s="1"/>
  <c r="G99" i="18" s="1"/>
  <c r="G100" i="18" s="1"/>
  <c r="G101" i="18" s="1"/>
  <c r="G102" i="18" s="1"/>
  <c r="G103" i="18" s="1"/>
  <c r="F92" i="18"/>
  <c r="F93" i="18" s="1"/>
  <c r="F94" i="18" s="1"/>
  <c r="F95" i="18" s="1"/>
  <c r="F96" i="18" s="1"/>
  <c r="F97" i="18" s="1"/>
  <c r="F98" i="18" s="1"/>
  <c r="F99" i="18" s="1"/>
  <c r="F100" i="18" s="1"/>
  <c r="F101" i="18" s="1"/>
  <c r="F102" i="18" s="1"/>
  <c r="F103" i="18" s="1"/>
  <c r="E92" i="18"/>
  <c r="E93" i="18" s="1"/>
  <c r="E94" i="18" s="1"/>
  <c r="E95" i="18" s="1"/>
  <c r="E96" i="18" s="1"/>
  <c r="E97" i="18" s="1"/>
  <c r="E98" i="18" s="1"/>
  <c r="E99" i="18" s="1"/>
  <c r="E100" i="18" s="1"/>
  <c r="E101" i="18" s="1"/>
  <c r="E102" i="18" s="1"/>
  <c r="E103" i="18" s="1"/>
  <c r="D92" i="18"/>
  <c r="D93" i="18" s="1"/>
  <c r="D94" i="18" s="1"/>
  <c r="D95" i="18" s="1"/>
  <c r="D96" i="18" s="1"/>
  <c r="D97" i="18" s="1"/>
  <c r="D98" i="18" s="1"/>
  <c r="D99" i="18" s="1"/>
  <c r="D100" i="18" s="1"/>
  <c r="D101" i="18" s="1"/>
  <c r="D102" i="18" s="1"/>
  <c r="D103" i="18" s="1"/>
  <c r="C92" i="18"/>
  <c r="C93" i="18" s="1"/>
  <c r="C94" i="18" s="1"/>
  <c r="C95" i="18" s="1"/>
  <c r="C96" i="18" s="1"/>
  <c r="C97" i="18" s="1"/>
  <c r="C98" i="18" s="1"/>
  <c r="C99" i="18" s="1"/>
  <c r="C100" i="18" s="1"/>
  <c r="C101" i="18" s="1"/>
  <c r="C102" i="18" s="1"/>
  <c r="C103" i="18" s="1"/>
  <c r="H80" i="18"/>
  <c r="H81" i="18" s="1"/>
  <c r="H82" i="18" s="1"/>
  <c r="H83" i="18" s="1"/>
  <c r="H84" i="18" s="1"/>
  <c r="H85" i="18" s="1"/>
  <c r="H86" i="18" s="1"/>
  <c r="H87" i="18" s="1"/>
  <c r="H88" i="18" s="1"/>
  <c r="H89" i="18" s="1"/>
  <c r="H90" i="18" s="1"/>
  <c r="H91" i="18" s="1"/>
  <c r="G80" i="18"/>
  <c r="G81" i="18" s="1"/>
  <c r="G82" i="18" s="1"/>
  <c r="G83" i="18" s="1"/>
  <c r="G84" i="18" s="1"/>
  <c r="G85" i="18" s="1"/>
  <c r="G86" i="18" s="1"/>
  <c r="G87" i="18" s="1"/>
  <c r="G88" i="18" s="1"/>
  <c r="G89" i="18" s="1"/>
  <c r="G90" i="18" s="1"/>
  <c r="G91" i="18" s="1"/>
  <c r="F80" i="18"/>
  <c r="F81" i="18" s="1"/>
  <c r="F82" i="18" s="1"/>
  <c r="F83" i="18" s="1"/>
  <c r="F84" i="18" s="1"/>
  <c r="F85" i="18" s="1"/>
  <c r="F86" i="18" s="1"/>
  <c r="F87" i="18" s="1"/>
  <c r="F88" i="18" s="1"/>
  <c r="F89" i="18" s="1"/>
  <c r="F90" i="18" s="1"/>
  <c r="F91" i="18" s="1"/>
  <c r="E80" i="18"/>
  <c r="E81" i="18" s="1"/>
  <c r="E82" i="18" s="1"/>
  <c r="E83" i="18" s="1"/>
  <c r="E84" i="18" s="1"/>
  <c r="E85" i="18" s="1"/>
  <c r="E86" i="18" s="1"/>
  <c r="E87" i="18" s="1"/>
  <c r="E88" i="18" s="1"/>
  <c r="E89" i="18" s="1"/>
  <c r="E90" i="18" s="1"/>
  <c r="E91" i="18" s="1"/>
  <c r="D80" i="18"/>
  <c r="D81" i="18" s="1"/>
  <c r="D82" i="18" s="1"/>
  <c r="D83" i="18" s="1"/>
  <c r="D84" i="18" s="1"/>
  <c r="D85" i="18" s="1"/>
  <c r="D86" i="18" s="1"/>
  <c r="D87" i="18" s="1"/>
  <c r="D88" i="18" s="1"/>
  <c r="D89" i="18" s="1"/>
  <c r="D90" i="18" s="1"/>
  <c r="D91" i="18" s="1"/>
  <c r="C80" i="18"/>
  <c r="C81" i="18" s="1"/>
  <c r="C82" i="18" s="1"/>
  <c r="C83" i="18" s="1"/>
  <c r="C84" i="18" s="1"/>
  <c r="C85" i="18" s="1"/>
  <c r="C86" i="18" s="1"/>
  <c r="C87" i="18" s="1"/>
  <c r="C88" i="18" s="1"/>
  <c r="C89" i="18" s="1"/>
  <c r="C90" i="18" s="1"/>
  <c r="C91" i="18" s="1"/>
  <c r="H68" i="18"/>
  <c r="H69" i="18" s="1"/>
  <c r="H70" i="18" s="1"/>
  <c r="H71" i="18" s="1"/>
  <c r="H72" i="18" s="1"/>
  <c r="H73" i="18" s="1"/>
  <c r="H74" i="18" s="1"/>
  <c r="H75" i="18" s="1"/>
  <c r="H76" i="18" s="1"/>
  <c r="H77" i="18" s="1"/>
  <c r="H78" i="18" s="1"/>
  <c r="H79" i="18" s="1"/>
  <c r="G68" i="18"/>
  <c r="G69" i="18" s="1"/>
  <c r="G70" i="18" s="1"/>
  <c r="G71" i="18" s="1"/>
  <c r="G72" i="18" s="1"/>
  <c r="G73" i="18" s="1"/>
  <c r="G74" i="18" s="1"/>
  <c r="G75" i="18" s="1"/>
  <c r="G76" i="18" s="1"/>
  <c r="G77" i="18" s="1"/>
  <c r="G78" i="18" s="1"/>
  <c r="G79" i="18" s="1"/>
  <c r="F68" i="18"/>
  <c r="F69" i="18" s="1"/>
  <c r="F70" i="18" s="1"/>
  <c r="F71" i="18" s="1"/>
  <c r="F72" i="18" s="1"/>
  <c r="F73" i="18" s="1"/>
  <c r="F74" i="18" s="1"/>
  <c r="F75" i="18" s="1"/>
  <c r="F76" i="18" s="1"/>
  <c r="F77" i="18" s="1"/>
  <c r="F78" i="18" s="1"/>
  <c r="F79" i="18" s="1"/>
  <c r="E68" i="18"/>
  <c r="E69" i="18" s="1"/>
  <c r="E70" i="18" s="1"/>
  <c r="E71" i="18" s="1"/>
  <c r="E72" i="18" s="1"/>
  <c r="E73" i="18" s="1"/>
  <c r="E74" i="18" s="1"/>
  <c r="E75" i="18" s="1"/>
  <c r="E76" i="18" s="1"/>
  <c r="E77" i="18" s="1"/>
  <c r="E78" i="18" s="1"/>
  <c r="E79" i="18" s="1"/>
  <c r="D68" i="18"/>
  <c r="D69" i="18" s="1"/>
  <c r="D70" i="18" s="1"/>
  <c r="D71" i="18" s="1"/>
  <c r="D72" i="18" s="1"/>
  <c r="D73" i="18" s="1"/>
  <c r="D74" i="18" s="1"/>
  <c r="D75" i="18" s="1"/>
  <c r="D76" i="18" s="1"/>
  <c r="D77" i="18" s="1"/>
  <c r="D78" i="18" s="1"/>
  <c r="D79" i="18" s="1"/>
  <c r="C68" i="18"/>
  <c r="C69" i="18" s="1"/>
  <c r="C70" i="18" s="1"/>
  <c r="C71" i="18" s="1"/>
  <c r="C72" i="18" s="1"/>
  <c r="C73" i="18" s="1"/>
  <c r="C74" i="18" s="1"/>
  <c r="C75" i="18" s="1"/>
  <c r="C76" i="18" s="1"/>
  <c r="C77" i="18" s="1"/>
  <c r="C78" i="18" s="1"/>
  <c r="C79" i="18" s="1"/>
  <c r="H56" i="18"/>
  <c r="H57" i="18" s="1"/>
  <c r="H58" i="18" s="1"/>
  <c r="H59" i="18" s="1"/>
  <c r="H60" i="18" s="1"/>
  <c r="H61" i="18" s="1"/>
  <c r="H62" i="18" s="1"/>
  <c r="H63" i="18" s="1"/>
  <c r="H64" i="18" s="1"/>
  <c r="H65" i="18" s="1"/>
  <c r="H66" i="18" s="1"/>
  <c r="H67" i="18" s="1"/>
  <c r="G56" i="18"/>
  <c r="G57" i="18" s="1"/>
  <c r="G58" i="18" s="1"/>
  <c r="G59" i="18" s="1"/>
  <c r="G60" i="18" s="1"/>
  <c r="G61" i="18" s="1"/>
  <c r="G62" i="18" s="1"/>
  <c r="G63" i="18" s="1"/>
  <c r="G64" i="18" s="1"/>
  <c r="G65" i="18" s="1"/>
  <c r="G66" i="18" s="1"/>
  <c r="G67" i="18" s="1"/>
  <c r="F56" i="18"/>
  <c r="F57" i="18" s="1"/>
  <c r="F58" i="18" s="1"/>
  <c r="F59" i="18" s="1"/>
  <c r="F60" i="18" s="1"/>
  <c r="F61" i="18" s="1"/>
  <c r="F62" i="18" s="1"/>
  <c r="F63" i="18" s="1"/>
  <c r="F64" i="18" s="1"/>
  <c r="F65" i="18" s="1"/>
  <c r="F66" i="18" s="1"/>
  <c r="F67" i="18" s="1"/>
  <c r="E56" i="18"/>
  <c r="E57" i="18" s="1"/>
  <c r="E58" i="18" s="1"/>
  <c r="E59" i="18" s="1"/>
  <c r="E60" i="18" s="1"/>
  <c r="E61" i="18" s="1"/>
  <c r="E62" i="18" s="1"/>
  <c r="E63" i="18" s="1"/>
  <c r="E64" i="18" s="1"/>
  <c r="E65" i="18" s="1"/>
  <c r="E66" i="18" s="1"/>
  <c r="E67" i="18" s="1"/>
  <c r="D56" i="18"/>
  <c r="D57" i="18" s="1"/>
  <c r="D58" i="18" s="1"/>
  <c r="D59" i="18" s="1"/>
  <c r="D60" i="18" s="1"/>
  <c r="D61" i="18" s="1"/>
  <c r="D62" i="18" s="1"/>
  <c r="D63" i="18" s="1"/>
  <c r="D64" i="18" s="1"/>
  <c r="D65" i="18" s="1"/>
  <c r="D66" i="18" s="1"/>
  <c r="D67" i="18" s="1"/>
  <c r="C56" i="18"/>
  <c r="C57" i="18" s="1"/>
  <c r="C58" i="18" s="1"/>
  <c r="C59" i="18" s="1"/>
  <c r="C60" i="18" s="1"/>
  <c r="C61" i="18" s="1"/>
  <c r="C62" i="18" s="1"/>
  <c r="C63" i="18" s="1"/>
  <c r="C64" i="18" s="1"/>
  <c r="C65" i="18" s="1"/>
  <c r="C66" i="18" s="1"/>
  <c r="C67" i="18" s="1"/>
  <c r="H44" i="18"/>
  <c r="H45" i="18" s="1"/>
  <c r="H46" i="18" s="1"/>
  <c r="H47" i="18" s="1"/>
  <c r="H48" i="18" s="1"/>
  <c r="H49" i="18" s="1"/>
  <c r="H50" i="18" s="1"/>
  <c r="H51" i="18" s="1"/>
  <c r="H52" i="18" s="1"/>
  <c r="H53" i="18" s="1"/>
  <c r="H54" i="18" s="1"/>
  <c r="H55" i="18" s="1"/>
  <c r="G44" i="18"/>
  <c r="G45" i="18" s="1"/>
  <c r="G46" i="18" s="1"/>
  <c r="G47" i="18" s="1"/>
  <c r="G48" i="18" s="1"/>
  <c r="G49" i="18" s="1"/>
  <c r="G50" i="18" s="1"/>
  <c r="G51" i="18" s="1"/>
  <c r="G52" i="18" s="1"/>
  <c r="G53" i="18" s="1"/>
  <c r="G54" i="18" s="1"/>
  <c r="G55" i="18" s="1"/>
  <c r="F44" i="18"/>
  <c r="F45" i="18" s="1"/>
  <c r="F46" i="18" s="1"/>
  <c r="F47" i="18" s="1"/>
  <c r="F48" i="18" s="1"/>
  <c r="F49" i="18" s="1"/>
  <c r="F50" i="18" s="1"/>
  <c r="F51" i="18" s="1"/>
  <c r="F52" i="18" s="1"/>
  <c r="F53" i="18" s="1"/>
  <c r="F54" i="18" s="1"/>
  <c r="F55" i="18" s="1"/>
  <c r="E44" i="18"/>
  <c r="E45" i="18" s="1"/>
  <c r="E46" i="18" s="1"/>
  <c r="E47" i="18" s="1"/>
  <c r="E48" i="18" s="1"/>
  <c r="E49" i="18" s="1"/>
  <c r="E50" i="18" s="1"/>
  <c r="E51" i="18" s="1"/>
  <c r="E52" i="18" s="1"/>
  <c r="E53" i="18" s="1"/>
  <c r="E54" i="18" s="1"/>
  <c r="E55" i="18" s="1"/>
  <c r="D44" i="18"/>
  <c r="D45" i="18" s="1"/>
  <c r="D46" i="18" s="1"/>
  <c r="D47" i="18" s="1"/>
  <c r="D48" i="18" s="1"/>
  <c r="D49" i="18" s="1"/>
  <c r="D50" i="18" s="1"/>
  <c r="D51" i="18" s="1"/>
  <c r="D52" i="18" s="1"/>
  <c r="D53" i="18" s="1"/>
  <c r="D54" i="18" s="1"/>
  <c r="D55" i="18" s="1"/>
  <c r="C44" i="18"/>
  <c r="C45" i="18" s="1"/>
  <c r="C46" i="18" s="1"/>
  <c r="C47" i="18" s="1"/>
  <c r="C48" i="18" s="1"/>
  <c r="C49" i="18" s="1"/>
  <c r="C50" i="18" s="1"/>
  <c r="C51" i="18" s="1"/>
  <c r="C52" i="18" s="1"/>
  <c r="C53" i="18" s="1"/>
  <c r="C54" i="18" s="1"/>
  <c r="C55" i="18" s="1"/>
  <c r="H32" i="18"/>
  <c r="H33" i="18" s="1"/>
  <c r="H34" i="18" s="1"/>
  <c r="H35" i="18" s="1"/>
  <c r="H36" i="18" s="1"/>
  <c r="H37" i="18" s="1"/>
  <c r="H38" i="18" s="1"/>
  <c r="H39" i="18" s="1"/>
  <c r="H40" i="18" s="1"/>
  <c r="H41" i="18" s="1"/>
  <c r="H42" i="18" s="1"/>
  <c r="H43" i="18" s="1"/>
  <c r="G32" i="18"/>
  <c r="G33" i="18" s="1"/>
  <c r="G34" i="18" s="1"/>
  <c r="G35" i="18" s="1"/>
  <c r="G36" i="18" s="1"/>
  <c r="G37" i="18" s="1"/>
  <c r="G38" i="18" s="1"/>
  <c r="G39" i="18" s="1"/>
  <c r="G40" i="18" s="1"/>
  <c r="G41" i="18" s="1"/>
  <c r="G42" i="18" s="1"/>
  <c r="G43" i="18" s="1"/>
  <c r="F32" i="18"/>
  <c r="F33" i="18" s="1"/>
  <c r="F34" i="18" s="1"/>
  <c r="F35" i="18" s="1"/>
  <c r="F36" i="18" s="1"/>
  <c r="F37" i="18" s="1"/>
  <c r="F38" i="18" s="1"/>
  <c r="F39" i="18" s="1"/>
  <c r="F40" i="18" s="1"/>
  <c r="F41" i="18" s="1"/>
  <c r="F42" i="18" s="1"/>
  <c r="F43" i="18" s="1"/>
  <c r="E32" i="18"/>
  <c r="E33" i="18" s="1"/>
  <c r="E34" i="18" s="1"/>
  <c r="E35" i="18" s="1"/>
  <c r="E36" i="18" s="1"/>
  <c r="E37" i="18" s="1"/>
  <c r="E38" i="18" s="1"/>
  <c r="E39" i="18" s="1"/>
  <c r="E40" i="18" s="1"/>
  <c r="E41" i="18" s="1"/>
  <c r="E42" i="18" s="1"/>
  <c r="E43" i="18" s="1"/>
  <c r="D32" i="18"/>
  <c r="D33" i="18" s="1"/>
  <c r="D34" i="18" s="1"/>
  <c r="D35" i="18" s="1"/>
  <c r="D36" i="18" s="1"/>
  <c r="D37" i="18" s="1"/>
  <c r="D38" i="18" s="1"/>
  <c r="D39" i="18" s="1"/>
  <c r="D40" i="18" s="1"/>
  <c r="D41" i="18" s="1"/>
  <c r="D42" i="18" s="1"/>
  <c r="D43" i="18" s="1"/>
  <c r="C32" i="18"/>
  <c r="C33" i="18" s="1"/>
  <c r="C34" i="18" s="1"/>
  <c r="C35" i="18" s="1"/>
  <c r="C36" i="18" s="1"/>
  <c r="C37" i="18" s="1"/>
  <c r="C38" i="18" s="1"/>
  <c r="C39" i="18" s="1"/>
  <c r="C40" i="18" s="1"/>
  <c r="C41" i="18" s="1"/>
  <c r="C42" i="18" s="1"/>
  <c r="C43" i="18" s="1"/>
  <c r="H20" i="18"/>
  <c r="H21" i="18" s="1"/>
  <c r="H22" i="18" s="1"/>
  <c r="H23" i="18" s="1"/>
  <c r="H24" i="18" s="1"/>
  <c r="H25" i="18" s="1"/>
  <c r="H26" i="18" s="1"/>
  <c r="H27" i="18" s="1"/>
  <c r="H28" i="18" s="1"/>
  <c r="H29" i="18" s="1"/>
  <c r="H30" i="18" s="1"/>
  <c r="H31" i="18" s="1"/>
  <c r="G20" i="18"/>
  <c r="G21" i="18" s="1"/>
  <c r="G22" i="18" s="1"/>
  <c r="G23" i="18" s="1"/>
  <c r="G24" i="18" s="1"/>
  <c r="G25" i="18" s="1"/>
  <c r="G26" i="18" s="1"/>
  <c r="G27" i="18" s="1"/>
  <c r="G28" i="18" s="1"/>
  <c r="G29" i="18" s="1"/>
  <c r="G30" i="18" s="1"/>
  <c r="G31" i="18" s="1"/>
  <c r="F20" i="18"/>
  <c r="F21" i="18" s="1"/>
  <c r="F22" i="18" s="1"/>
  <c r="F23" i="18" s="1"/>
  <c r="F24" i="18" s="1"/>
  <c r="F25" i="18" s="1"/>
  <c r="F26" i="18" s="1"/>
  <c r="F27" i="18" s="1"/>
  <c r="F28" i="18" s="1"/>
  <c r="F29" i="18" s="1"/>
  <c r="F30" i="18" s="1"/>
  <c r="F31" i="18" s="1"/>
  <c r="E20" i="18"/>
  <c r="E21" i="18" s="1"/>
  <c r="E22" i="18" s="1"/>
  <c r="E23" i="18" s="1"/>
  <c r="E24" i="18" s="1"/>
  <c r="E25" i="18" s="1"/>
  <c r="E26" i="18" s="1"/>
  <c r="E27" i="18" s="1"/>
  <c r="E28" i="18" s="1"/>
  <c r="E29" i="18" s="1"/>
  <c r="E30" i="18" s="1"/>
  <c r="E31" i="18" s="1"/>
  <c r="D20" i="18"/>
  <c r="D21" i="18" s="1"/>
  <c r="D22" i="18" s="1"/>
  <c r="D23" i="18" s="1"/>
  <c r="D24" i="18" s="1"/>
  <c r="D25" i="18" s="1"/>
  <c r="D26" i="18" s="1"/>
  <c r="D27" i="18" s="1"/>
  <c r="D28" i="18" s="1"/>
  <c r="D29" i="18" s="1"/>
  <c r="D30" i="18" s="1"/>
  <c r="D31" i="18" s="1"/>
  <c r="C20" i="18"/>
  <c r="C21" i="18" s="1"/>
  <c r="C22" i="18" s="1"/>
  <c r="C23" i="18" s="1"/>
  <c r="C24" i="18" s="1"/>
  <c r="C25" i="18" s="1"/>
  <c r="C26" i="18" s="1"/>
  <c r="C27" i="18" s="1"/>
  <c r="C28" i="18" s="1"/>
  <c r="C29" i="18" s="1"/>
  <c r="C30" i="18" s="1"/>
  <c r="C31" i="18" s="1"/>
  <c r="A333" i="18"/>
  <c r="A334" i="18" s="1"/>
  <c r="A335" i="18" s="1"/>
  <c r="A336" i="18" s="1"/>
  <c r="A337" i="18" s="1"/>
  <c r="A338" i="18" s="1"/>
  <c r="A339" i="18" s="1"/>
  <c r="A340" i="18" s="1"/>
  <c r="A341" i="18" s="1"/>
  <c r="A342" i="18" s="1"/>
  <c r="A343" i="18" s="1"/>
  <c r="A321" i="18"/>
  <c r="A322" i="18" s="1"/>
  <c r="A323" i="18" s="1"/>
  <c r="A324" i="18" s="1"/>
  <c r="A325" i="18" s="1"/>
  <c r="A326" i="18" s="1"/>
  <c r="A327" i="18" s="1"/>
  <c r="A328" i="18" s="1"/>
  <c r="A329" i="18" s="1"/>
  <c r="A330" i="18" s="1"/>
  <c r="A331" i="18" s="1"/>
  <c r="A309" i="18"/>
  <c r="A310" i="18" s="1"/>
  <c r="A311" i="18" s="1"/>
  <c r="A312" i="18" s="1"/>
  <c r="A313" i="18" s="1"/>
  <c r="A314" i="18" s="1"/>
  <c r="A315" i="18" s="1"/>
  <c r="A316" i="18" s="1"/>
  <c r="A317" i="18" s="1"/>
  <c r="A318" i="18" s="1"/>
  <c r="A319" i="18" s="1"/>
  <c r="A297" i="18"/>
  <c r="A298" i="18" s="1"/>
  <c r="A299" i="18" s="1"/>
  <c r="A300" i="18" s="1"/>
  <c r="A301" i="18" s="1"/>
  <c r="A302" i="18" s="1"/>
  <c r="A303" i="18" s="1"/>
  <c r="A304" i="18" s="1"/>
  <c r="A305" i="18" s="1"/>
  <c r="A306" i="18" s="1"/>
  <c r="A307" i="18" s="1"/>
  <c r="A285" i="18"/>
  <c r="A286" i="18" s="1"/>
  <c r="A287" i="18" s="1"/>
  <c r="A288" i="18" s="1"/>
  <c r="A289" i="18" s="1"/>
  <c r="A290" i="18" s="1"/>
  <c r="A291" i="18" s="1"/>
  <c r="A292" i="18" s="1"/>
  <c r="A293" i="18" s="1"/>
  <c r="A294" i="18" s="1"/>
  <c r="A295" i="18" s="1"/>
  <c r="M23" i="18"/>
  <c r="U23" i="18" s="1"/>
  <c r="U22" i="18"/>
  <c r="T22" i="18"/>
  <c r="S22" i="18"/>
  <c r="R22" i="18"/>
  <c r="Q22" i="18"/>
  <c r="P22" i="18"/>
  <c r="O22" i="18"/>
  <c r="N22" i="18"/>
  <c r="T9" i="18"/>
  <c r="S9" i="18"/>
  <c r="R9" i="18"/>
  <c r="P9" i="18"/>
  <c r="O9" i="18"/>
  <c r="N9" i="18"/>
  <c r="M10" i="18"/>
  <c r="B14" i="8"/>
  <c r="A14" i="8"/>
  <c r="D14" i="8"/>
  <c r="F14" i="8"/>
  <c r="G14" i="8"/>
  <c r="E14" i="8"/>
  <c r="C14" i="8"/>
  <c r="A5" i="8"/>
  <c r="B30" i="9" l="1"/>
  <c r="C30" i="9"/>
  <c r="C29" i="9"/>
  <c r="B29" i="9"/>
  <c r="G30" i="9"/>
  <c r="F30" i="9"/>
  <c r="D29" i="9"/>
  <c r="D30" i="9"/>
  <c r="E29" i="9"/>
  <c r="E30" i="9"/>
  <c r="G29" i="9"/>
  <c r="F29" i="9"/>
  <c r="D323" i="18"/>
  <c r="G324" i="18"/>
  <c r="G336" i="18"/>
  <c r="F324" i="18"/>
  <c r="H336" i="18"/>
  <c r="D336" i="18"/>
  <c r="C325" i="18"/>
  <c r="C335" i="18"/>
  <c r="H323" i="18"/>
  <c r="E323" i="18"/>
  <c r="E335" i="18"/>
  <c r="F335" i="18"/>
  <c r="M24" i="18"/>
  <c r="P24" i="18" s="1"/>
  <c r="T23" i="18"/>
  <c r="D27" i="9"/>
  <c r="B26" i="9"/>
  <c r="F28" i="9"/>
  <c r="B25" i="9"/>
  <c r="B27" i="9"/>
  <c r="B28" i="9"/>
  <c r="C25" i="9"/>
  <c r="C26" i="9"/>
  <c r="C27" i="9"/>
  <c r="C28" i="9"/>
  <c r="D25" i="9"/>
  <c r="D26" i="9"/>
  <c r="D28" i="9"/>
  <c r="O23" i="18"/>
  <c r="F25" i="9"/>
  <c r="F26" i="9"/>
  <c r="F27" i="9"/>
  <c r="P23" i="18"/>
  <c r="N23" i="18"/>
  <c r="R23" i="18"/>
  <c r="S23" i="18"/>
  <c r="E25" i="9"/>
  <c r="E26" i="9"/>
  <c r="E27" i="9"/>
  <c r="E28" i="9"/>
  <c r="G25" i="9"/>
  <c r="G26" i="9"/>
  <c r="G27" i="9"/>
  <c r="G28" i="9"/>
  <c r="O10" i="18"/>
  <c r="N10" i="18"/>
  <c r="M11" i="18"/>
  <c r="R10" i="18"/>
  <c r="T10" i="18"/>
  <c r="S10" i="18"/>
  <c r="Q10" i="18"/>
  <c r="P10" i="18"/>
  <c r="Q9" i="18"/>
  <c r="Q23" i="18"/>
  <c r="G5" i="8"/>
  <c r="C16" i="8"/>
  <c r="C5" i="8"/>
  <c r="B5" i="8"/>
  <c r="E5" i="8"/>
  <c r="C15" i="8"/>
  <c r="A6" i="8"/>
  <c r="F5" i="8"/>
  <c r="G15" i="8"/>
  <c r="D15" i="8"/>
  <c r="E6" i="8"/>
  <c r="G6" i="8"/>
  <c r="F6" i="8"/>
  <c r="D5" i="8"/>
  <c r="A15" i="8"/>
  <c r="D6" i="8"/>
  <c r="E15" i="8"/>
  <c r="B15" i="8"/>
  <c r="B6" i="8"/>
  <c r="F15" i="8"/>
  <c r="C6" i="8"/>
  <c r="G325" i="18" l="1"/>
  <c r="D324" i="18"/>
  <c r="D337" i="18"/>
  <c r="H324" i="18"/>
  <c r="H337" i="18"/>
  <c r="E324" i="18"/>
  <c r="F336" i="18"/>
  <c r="C336" i="18"/>
  <c r="F325" i="18"/>
  <c r="E336" i="18"/>
  <c r="C326" i="18"/>
  <c r="G337" i="18"/>
  <c r="T24" i="18"/>
  <c r="O24" i="18"/>
  <c r="N24" i="18"/>
  <c r="U24" i="18"/>
  <c r="Q24" i="18"/>
  <c r="M25" i="18"/>
  <c r="S25" i="18" s="1"/>
  <c r="R24" i="18"/>
  <c r="S24" i="18"/>
  <c r="C17" i="8"/>
  <c r="O11" i="18"/>
  <c r="N11" i="18"/>
  <c r="M12" i="18"/>
  <c r="T11" i="18"/>
  <c r="R11" i="18"/>
  <c r="S11" i="18"/>
  <c r="Q11" i="18"/>
  <c r="P11" i="18"/>
  <c r="G16" i="8"/>
  <c r="D7" i="8"/>
  <c r="C7" i="8"/>
  <c r="F7" i="8"/>
  <c r="E16" i="8"/>
  <c r="G7" i="8"/>
  <c r="D16" i="8"/>
  <c r="E7" i="8"/>
  <c r="B16" i="8"/>
  <c r="F16" i="8"/>
  <c r="B7" i="8"/>
  <c r="A7" i="8"/>
  <c r="A16" i="8"/>
  <c r="D325" i="18" l="1"/>
  <c r="G326" i="18"/>
  <c r="E325" i="18"/>
  <c r="F326" i="18"/>
  <c r="H338" i="18"/>
  <c r="E337" i="18"/>
  <c r="H325" i="18"/>
  <c r="G338" i="18"/>
  <c r="C337" i="18"/>
  <c r="C327" i="18"/>
  <c r="F337" i="18"/>
  <c r="D338" i="18"/>
  <c r="M26" i="18"/>
  <c r="M27" i="18" s="1"/>
  <c r="G17" i="8"/>
  <c r="N25" i="18"/>
  <c r="O25" i="18"/>
  <c r="U25" i="18"/>
  <c r="T25" i="18"/>
  <c r="P25" i="18"/>
  <c r="R25" i="18"/>
  <c r="Q25" i="18"/>
  <c r="E17" i="8"/>
  <c r="B17" i="8"/>
  <c r="D17" i="8"/>
  <c r="F17" i="8"/>
  <c r="O12" i="18"/>
  <c r="R12" i="18"/>
  <c r="N12" i="18"/>
  <c r="M13" i="18"/>
  <c r="T12" i="18"/>
  <c r="S12" i="18"/>
  <c r="Q12" i="18"/>
  <c r="P12" i="18"/>
  <c r="B8" i="8"/>
  <c r="A8" i="8"/>
  <c r="C8" i="8"/>
  <c r="E8" i="8"/>
  <c r="G8" i="8"/>
  <c r="F8" i="8"/>
  <c r="D8" i="8"/>
  <c r="O26" i="18" l="1"/>
  <c r="N26" i="18"/>
  <c r="U26" i="18"/>
  <c r="Q26" i="18"/>
  <c r="S26" i="18"/>
  <c r="R26" i="18"/>
  <c r="P26" i="18"/>
  <c r="T26" i="18"/>
  <c r="G327" i="18"/>
  <c r="D326" i="18"/>
  <c r="C328" i="18"/>
  <c r="E338" i="18"/>
  <c r="C338" i="18"/>
  <c r="H339" i="18"/>
  <c r="D339" i="18"/>
  <c r="G339" i="18"/>
  <c r="F327" i="18"/>
  <c r="F338" i="18"/>
  <c r="H326" i="18"/>
  <c r="E326" i="18"/>
  <c r="S27" i="18"/>
  <c r="N27" i="18"/>
  <c r="R27" i="18"/>
  <c r="Q27" i="18"/>
  <c r="P27" i="18"/>
  <c r="O27" i="18"/>
  <c r="U27" i="18"/>
  <c r="M28" i="18"/>
  <c r="T27" i="18"/>
  <c r="O13" i="18"/>
  <c r="N13" i="18"/>
  <c r="T13" i="18"/>
  <c r="S13" i="18"/>
  <c r="R13" i="18"/>
  <c r="Q13" i="18"/>
  <c r="P13" i="18"/>
  <c r="O41" i="18"/>
  <c r="N41" i="18"/>
  <c r="R41" i="18"/>
  <c r="S41" i="18"/>
  <c r="Q41" i="18"/>
  <c r="P41" i="18"/>
  <c r="C9" i="8"/>
  <c r="D9" i="8"/>
  <c r="E9" i="8"/>
  <c r="F9" i="8"/>
  <c r="B9" i="8"/>
  <c r="A9" i="8"/>
  <c r="G9" i="8"/>
  <c r="A11" i="8"/>
  <c r="D327" i="18" l="1"/>
  <c r="G328" i="18"/>
  <c r="F328" i="18"/>
  <c r="C339" i="18"/>
  <c r="F339" i="18"/>
  <c r="H340" i="18"/>
  <c r="H341" i="18" s="1"/>
  <c r="H342" i="18" s="1"/>
  <c r="H343" i="18" s="1"/>
  <c r="E327" i="18"/>
  <c r="G340" i="18"/>
  <c r="G341" i="18" s="1"/>
  <c r="G342" i="18" s="1"/>
  <c r="G343" i="18" s="1"/>
  <c r="E339" i="18"/>
  <c r="H327" i="18"/>
  <c r="D340" i="18"/>
  <c r="D341" i="18" s="1"/>
  <c r="D342" i="18" s="1"/>
  <c r="D343" i="18" s="1"/>
  <c r="C329" i="18"/>
  <c r="C10" i="8"/>
  <c r="D10" i="8"/>
  <c r="B10" i="8"/>
  <c r="F10" i="8"/>
  <c r="G10" i="8"/>
  <c r="E10" i="8"/>
  <c r="U28" i="18"/>
  <c r="T28" i="18"/>
  <c r="S28" i="18"/>
  <c r="M29" i="18"/>
  <c r="R28" i="18"/>
  <c r="O28" i="18"/>
  <c r="Q28" i="18"/>
  <c r="P28" i="18"/>
  <c r="N28" i="18"/>
  <c r="R42" i="18"/>
  <c r="Q42" i="18"/>
  <c r="N42" i="18"/>
  <c r="S42" i="18"/>
  <c r="P42" i="18"/>
  <c r="O42" i="18"/>
  <c r="A12" i="8"/>
  <c r="G329" i="18" l="1"/>
  <c r="D328" i="18"/>
  <c r="H328" i="18"/>
  <c r="E340" i="18"/>
  <c r="E341" i="18" s="1"/>
  <c r="E342" i="18" s="1"/>
  <c r="E343" i="18" s="1"/>
  <c r="F340" i="18"/>
  <c r="F341" i="18" s="1"/>
  <c r="F342" i="18" s="1"/>
  <c r="F343" i="18" s="1"/>
  <c r="C330" i="18"/>
  <c r="C340" i="18"/>
  <c r="C341" i="18" s="1"/>
  <c r="C342" i="18" s="1"/>
  <c r="C343" i="18" s="1"/>
  <c r="E328" i="18"/>
  <c r="F329" i="18"/>
  <c r="N29" i="18"/>
  <c r="R29" i="18"/>
  <c r="M30" i="18"/>
  <c r="P29" i="18"/>
  <c r="O29" i="18"/>
  <c r="U29" i="18"/>
  <c r="T29" i="18"/>
  <c r="S29" i="18"/>
  <c r="Q29" i="18"/>
  <c r="C12" i="8"/>
  <c r="G12" i="8"/>
  <c r="F12" i="8"/>
  <c r="D329" i="18" l="1"/>
  <c r="G330" i="18"/>
  <c r="F330" i="18"/>
  <c r="E329" i="18"/>
  <c r="C331" i="18"/>
  <c r="H329" i="18"/>
  <c r="P30" i="18"/>
  <c r="O30" i="18"/>
  <c r="S30" i="18"/>
  <c r="R30" i="18"/>
  <c r="U30" i="18"/>
  <c r="T30" i="18"/>
  <c r="Q30" i="18"/>
  <c r="M31" i="18"/>
  <c r="N30" i="18"/>
  <c r="E12" i="8"/>
  <c r="D12" i="8"/>
  <c r="B12" i="8"/>
  <c r="B11" i="8"/>
  <c r="G331" i="18" l="1"/>
  <c r="D330" i="18"/>
  <c r="B13" i="8"/>
  <c r="H330" i="18"/>
  <c r="F331" i="18"/>
  <c r="E330" i="18"/>
  <c r="Q31" i="18"/>
  <c r="P31" i="18"/>
  <c r="M32" i="18"/>
  <c r="T31" i="18"/>
  <c r="U31" i="18"/>
  <c r="O31" i="18"/>
  <c r="S31" i="18"/>
  <c r="R31" i="18"/>
  <c r="N31" i="18"/>
  <c r="E11" i="8"/>
  <c r="F11" i="8"/>
  <c r="E13" i="8" l="1"/>
  <c r="F13" i="8"/>
  <c r="D331" i="18"/>
  <c r="H331" i="18"/>
  <c r="E331" i="18"/>
  <c r="R32" i="18"/>
  <c r="Q32" i="18"/>
  <c r="U32" i="18"/>
  <c r="S32" i="18"/>
  <c r="P32" i="18"/>
  <c r="M33" i="18"/>
  <c r="O32" i="18"/>
  <c r="N32" i="18"/>
  <c r="T32" i="18"/>
  <c r="D11" i="8"/>
  <c r="C11" i="8"/>
  <c r="G11" i="8"/>
  <c r="G13" i="8" l="1"/>
  <c r="D13" i="8"/>
  <c r="C13" i="8"/>
  <c r="S33" i="18"/>
  <c r="R33" i="18"/>
  <c r="N33" i="18"/>
  <c r="P33" i="18"/>
  <c r="M34" i="18"/>
  <c r="O33" i="18"/>
  <c r="U33" i="18"/>
  <c r="T33" i="18"/>
  <c r="Q33" i="18"/>
  <c r="M35" i="18" l="1"/>
  <c r="T34" i="18"/>
  <c r="S34" i="18"/>
  <c r="O34" i="18"/>
  <c r="N34" i="18"/>
  <c r="R34" i="18"/>
  <c r="U34" i="18"/>
  <c r="Q34" i="18"/>
  <c r="P34" i="18"/>
  <c r="E18" i="8"/>
  <c r="F18" i="8"/>
  <c r="C18" i="8"/>
  <c r="G18" i="8"/>
  <c r="D18" i="8"/>
  <c r="B18" i="8"/>
  <c r="A18" i="8"/>
  <c r="U35" i="18" l="1"/>
  <c r="M36" i="18"/>
  <c r="T35" i="18"/>
  <c r="P35" i="18"/>
  <c r="S35" i="18"/>
  <c r="Q35" i="18"/>
  <c r="R35" i="18"/>
  <c r="O35" i="18"/>
  <c r="N35" i="18"/>
  <c r="C19" i="8"/>
  <c r="F19" i="8"/>
  <c r="G19" i="8"/>
  <c r="A19" i="8"/>
  <c r="D19" i="8"/>
  <c r="B19" i="8"/>
  <c r="E19" i="8"/>
  <c r="N36" i="18" l="1"/>
  <c r="U36" i="18"/>
  <c r="Q36" i="18"/>
  <c r="O36" i="18"/>
  <c r="T36" i="18"/>
  <c r="S36" i="18"/>
  <c r="R36" i="18"/>
  <c r="P36" i="18"/>
  <c r="A20" i="8"/>
  <c r="B20" i="8"/>
  <c r="D20" i="8"/>
  <c r="C20" i="8"/>
  <c r="G20" i="8"/>
  <c r="F20" i="8"/>
  <c r="E20" i="8"/>
  <c r="B21" i="8" l="1"/>
  <c r="F21" i="8"/>
  <c r="E21" i="8"/>
  <c r="D21" i="8"/>
  <c r="G21" i="8"/>
  <c r="C21" i="8"/>
  <c r="G22" i="8" l="1"/>
  <c r="D22" i="8"/>
  <c r="F22" i="8"/>
  <c r="E22" i="8"/>
  <c r="C22" i="8"/>
  <c r="B22" i="8"/>
</calcChain>
</file>

<file path=xl/sharedStrings.xml><?xml version="1.0" encoding="utf-8"?>
<sst xmlns="http://schemas.openxmlformats.org/spreadsheetml/2006/main" count="1035" uniqueCount="673">
  <si>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</si>
  <si>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</si>
  <si>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</si>
  <si>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</si>
  <si>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</si>
  <si>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</si>
  <si>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</si>
  <si>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</si>
  <si>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</si>
  <si>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</si>
  <si>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</si>
  <si>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</si>
  <si>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</si>
  <si>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</si>
  <si>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</si>
  <si>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</si>
  <si>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</si>
  <si>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</si>
  <si>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</si>
  <si>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</si>
  <si>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</si>
  <si>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</si>
  <si>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</si>
  <si>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</si>
  <si>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</si>
  <si>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</si>
  <si>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</si>
  <si>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Worksheet description</t>
  </si>
  <si>
    <t>Link</t>
  </si>
  <si>
    <t>Cover sheet</t>
  </si>
  <si>
    <t>Note 5</t>
  </si>
  <si>
    <t>Note 6</t>
  </si>
  <si>
    <t>Note 7</t>
  </si>
  <si>
    <t>Per cent change</t>
  </si>
  <si>
    <t>Total</t>
  </si>
  <si>
    <t>January</t>
  </si>
  <si>
    <t>February</t>
  </si>
  <si>
    <t>March</t>
  </si>
  <si>
    <t>April</t>
  </si>
  <si>
    <t>May</t>
  </si>
  <si>
    <t>June</t>
  </si>
  <si>
    <t>July</t>
  </si>
  <si>
    <t>August</t>
  </si>
  <si>
    <t>September</t>
  </si>
  <si>
    <t>October</t>
  </si>
  <si>
    <t>November</t>
  </si>
  <si>
    <t>December</t>
  </si>
  <si>
    <t>Year</t>
  </si>
  <si>
    <t>Month</t>
  </si>
  <si>
    <t>A</t>
  </si>
  <si>
    <t>D</t>
  </si>
  <si>
    <t>F</t>
  </si>
  <si>
    <t>H</t>
  </si>
  <si>
    <t>C</t>
  </si>
  <si>
    <t>E</t>
  </si>
  <si>
    <t>G</t>
  </si>
  <si>
    <t>B</t>
  </si>
  <si>
    <t>Some cells refer to notes which can be found on the notes worksheet</t>
  </si>
  <si>
    <t>Freeze panes are active on this sheet, to turn off freeze panes select 'view' then 'freeze panes' then 'unfreeze panes' or use [Alt W, F] </t>
  </si>
  <si>
    <t>In the latest three months</t>
  </si>
  <si>
    <t>Data sources and methodology for Solid fuels and derived gases (opens in a new window)</t>
  </si>
  <si>
    <t>Chris Michaels</t>
  </si>
  <si>
    <t>Contents table</t>
  </si>
  <si>
    <t>Notes to understand the data</t>
  </si>
  <si>
    <t>Commentary on the latest trends in the data</t>
  </si>
  <si>
    <t>Main table (thousand tonnes)</t>
  </si>
  <si>
    <t>Annual (thousand tonnes)</t>
  </si>
  <si>
    <t>Quarter (thousand tonnes)</t>
  </si>
  <si>
    <t>Month (thousand tonnes)</t>
  </si>
  <si>
    <t xml:space="preserve">This table contains supplementary information supporting coal consumption and coal stocks data which are referred to in the data presented in this workbook </t>
  </si>
  <si>
    <t xml:space="preserve">Note 3 </t>
  </si>
  <si>
    <t>Annual!</t>
  </si>
  <si>
    <t>SUM JAN-</t>
  </si>
  <si>
    <t>Jan</t>
  </si>
  <si>
    <t>Month!</t>
  </si>
  <si>
    <t>Feb</t>
  </si>
  <si>
    <t>Mar*</t>
  </si>
  <si>
    <t>Apr</t>
  </si>
  <si>
    <t>Jun*</t>
  </si>
  <si>
    <t>Jul</t>
  </si>
  <si>
    <t>Aug</t>
  </si>
  <si>
    <t>Sep*</t>
  </si>
  <si>
    <t>Oct</t>
  </si>
  <si>
    <t>Nov</t>
  </si>
  <si>
    <t>Dec*</t>
  </si>
  <si>
    <t xml:space="preserve">January </t>
  </si>
  <si>
    <t>Coal production and foreign trade</t>
  </si>
  <si>
    <t>Includes an estimate for slurry</t>
  </si>
  <si>
    <t>The term 'surface mining' has now replaced opencast production.  Opencast production is a surface mining technique.</t>
  </si>
  <si>
    <t>Figures are as recorded in the Overseas Trade Statistics of the United Kingdom (OTS) except that import and export figures for recent months are estimated on the basis of information available for extra-EC trade until monthly statistics for intra-EC trade become available from HM Revenue &amp; Customs.</t>
  </si>
  <si>
    <t>Production</t>
  </si>
  <si>
    <t>Deep-mined</t>
  </si>
  <si>
    <t>Opencast</t>
  </si>
  <si>
    <t>Net imports</t>
  </si>
  <si>
    <t>Imports</t>
  </si>
  <si>
    <t>Exports</t>
  </si>
  <si>
    <t>c</t>
  </si>
  <si>
    <t>d</t>
  </si>
  <si>
    <t>e</t>
  </si>
  <si>
    <t>f</t>
  </si>
  <si>
    <t>g</t>
  </si>
  <si>
    <t>h</t>
  </si>
  <si>
    <t>Deep mined production</t>
  </si>
  <si>
    <t>Net Imports</t>
  </si>
  <si>
    <t>Total [note 7]</t>
  </si>
  <si>
    <t>Per cent change [note 6]</t>
  </si>
  <si>
    <t>Column1</t>
  </si>
  <si>
    <t>Imports
[note 3]
[note 4]</t>
  </si>
  <si>
    <t>Exports
[note 5]</t>
  </si>
  <si>
    <t>Total production
[note 1]</t>
  </si>
  <si>
    <t>Table 2.5 Coal production and foreign trade, main table (thousand tonnes)</t>
  </si>
  <si>
    <t xml:space="preserve">Percentage change between the most recent three months and the same period in the previous year. </t>
  </si>
  <si>
    <t>Trade is counted as an export under three conditions, when it is recorded as an import and is subsequently exported; it enters the UK port with the intention of being imported but due to a change of ownership at the port it is exported without having cleared the port; and when items leave the warehouse and is exported.  Trade is not classified as an export when it is resting at a UK port and the UK is not the intended final destination.</t>
  </si>
  <si>
    <t>Quarterly statistics from 2002 onwards of UK coal imports by country and grade of coal are available in Table 2.4.</t>
  </si>
  <si>
    <t xml:space="preserve">Totals might not sum due to rounding, figures are rounded to two decimal places. </t>
  </si>
  <si>
    <t>Coal production and foreign trade, main table (thousand tonnes)</t>
  </si>
  <si>
    <t>Table 2.5 Coal production and foreign trade, annual data (thousand tonnes)</t>
  </si>
  <si>
    <t>Table 2.5 Coal production and foreign trade, quarterly data (thousand tonnes)</t>
  </si>
  <si>
    <t>Coal production and foreign trade, annual data (thousand tonnes)</t>
  </si>
  <si>
    <t>Coal production and foreign trade, quarterly data (thousand tonnes)</t>
  </si>
  <si>
    <t>Table 2.5 Coal production and foreign trade, monthly data (thousand tonnes)</t>
  </si>
  <si>
    <t>Coal production and foreign trade, monthly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</si>
  <si>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</si>
  <si>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</si>
  <si>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</si>
  <si>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</si>
  <si>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</si>
  <si>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</si>
  <si>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</si>
  <si>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</si>
  <si>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</si>
  <si>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</si>
  <si>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</si>
  <si>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</si>
  <si>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</si>
  <si>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</si>
  <si>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</si>
  <si>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</si>
  <si>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</si>
  <si>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</si>
  <si>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</si>
  <si>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</si>
  <si>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</si>
  <si>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</si>
  <si>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</si>
  <si>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</si>
  <si>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</si>
  <si>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</si>
  <si>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</si>
  <si>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</si>
  <si>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</si>
  <si>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</si>
  <si>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</si>
  <si>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</si>
  <si>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</si>
  <si>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</si>
  <si>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</si>
  <si>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</si>
  <si>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</si>
  <si>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</si>
  <si>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</si>
  <si>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</si>
  <si>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</si>
  <si>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</si>
  <si>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</si>
  <si>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</si>
  <si>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</si>
  <si>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</si>
  <si>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</si>
  <si>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</si>
  <si>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</si>
  <si>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</si>
  <si>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</si>
  <si>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</si>
  <si>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</si>
  <si>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</si>
  <si>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</si>
  <si>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</si>
  <si>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</si>
  <si>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</si>
  <si>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</si>
  <si>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</si>
  <si>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</si>
  <si>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</si>
  <si>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</si>
  <si>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</si>
  <si>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</si>
  <si>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</si>
  <si>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</si>
  <si>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</si>
  <si>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</si>
  <si>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</si>
  <si>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</si>
  <si>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</si>
  <si>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</si>
  <si>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</si>
  <si>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</si>
  <si>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</si>
  <si>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</si>
  <si>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</si>
  <si>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</si>
  <si>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</si>
  <si>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</si>
  <si>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</si>
  <si>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</si>
  <si>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</si>
  <si>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</si>
  <si>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</si>
  <si>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</si>
  <si>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</si>
  <si>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</si>
  <si>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</si>
  <si>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</si>
  <si>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</si>
  <si>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</si>
  <si>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</si>
  <si>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</si>
  <si>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</si>
  <si>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</si>
  <si>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</si>
  <si>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</si>
  <si>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</si>
  <si>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</si>
  <si>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</si>
  <si>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</si>
  <si>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</si>
  <si>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</si>
  <si>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</si>
  <si>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</si>
  <si>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</si>
  <si>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</si>
  <si>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</si>
  <si>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</si>
  <si>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</si>
  <si>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</si>
  <si>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</si>
  <si>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</si>
  <si>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</si>
  <si>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</si>
  <si>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</si>
  <si>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</si>
  <si>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</si>
  <si>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</si>
  <si>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</si>
  <si>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</si>
  <si>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</si>
  <si>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</si>
  <si>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</si>
  <si>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</si>
  <si>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</si>
  <si>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</si>
  <si>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</si>
  <si>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</si>
  <si>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</si>
  <si>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</si>
  <si>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</si>
  <si>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</si>
  <si>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</si>
  <si>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</si>
  <si>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</si>
  <si>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</si>
  <si>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</si>
  <si>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</si>
  <si>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</si>
  <si>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</si>
  <si>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</si>
  <si>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</si>
  <si>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</si>
  <si>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</si>
  <si>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</si>
  <si>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</si>
  <si>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</si>
  <si>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</si>
  <si>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</si>
  <si>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</si>
  <si>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</si>
  <si>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</si>
  <si>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</si>
  <si>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</si>
  <si>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</si>
  <si>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</si>
  <si>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</si>
  <si>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</si>
  <si>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</si>
  <si>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</si>
  <si>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</si>
  <si>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</si>
  <si>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</si>
  <si>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</si>
  <si>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</si>
  <si>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</si>
  <si>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</si>
  <si>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</si>
  <si>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</si>
  <si>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</si>
  <si>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</si>
  <si>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</si>
  <si>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</si>
  <si>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</si>
  <si>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</si>
  <si>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</si>
  <si>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</si>
  <si>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</si>
  <si>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</si>
  <si>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</si>
  <si>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</si>
  <si>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</si>
  <si>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</si>
  <si>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</si>
  <si>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</si>
  <si>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</si>
  <si>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</si>
  <si>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</si>
  <si>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</si>
  <si>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</si>
  <si>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</si>
  <si>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</si>
  <si>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</si>
  <si>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</si>
  <si>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</si>
  <si>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</si>
  <si>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</si>
  <si>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</si>
  <si>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</si>
  <si>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</si>
  <si>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</si>
  <si>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</si>
  <si>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</si>
  <si>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</si>
  <si>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</si>
  <si>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</si>
  <si>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</si>
  <si>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</si>
  <si>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</si>
  <si>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</si>
  <si>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</si>
  <si>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</si>
  <si>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</si>
  <si>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</si>
  <si>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</si>
  <si>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</si>
  <si>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</si>
  <si>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</si>
  <si>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</si>
  <si>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</si>
  <si>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</si>
  <si>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</si>
  <si>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</si>
  <si>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</si>
  <si>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</si>
  <si>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</si>
  <si>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</si>
  <si>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</si>
  <si>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</si>
  <si>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</si>
  <si>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</si>
  <si>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</si>
  <si>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</si>
  <si>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</si>
  <si>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</si>
  <si>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</si>
  <si>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</si>
  <si>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</si>
  <si>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</si>
  <si>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</si>
  <si>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</si>
  <si>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</si>
  <si>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</si>
  <si>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</si>
  <si>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</si>
  <si>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</si>
  <si>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</si>
  <si>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</si>
  <si>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</si>
  <si>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</si>
  <si>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</si>
  <si>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</si>
  <si>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</si>
  <si>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</si>
  <si>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</si>
  <si>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</si>
  <si>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</si>
  <si>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</si>
  <si>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</si>
  <si>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</si>
  <si>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</si>
  <si>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</si>
  <si>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</si>
  <si>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</si>
  <si>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</si>
  <si>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</si>
  <si>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</si>
  <si>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</si>
  <si>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</si>
  <si>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</si>
  <si>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</si>
  <si>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</si>
  <si>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</si>
  <si>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</si>
  <si>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</si>
  <si>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</si>
  <si>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</si>
  <si>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</si>
  <si>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</si>
  <si>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</si>
  <si>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</si>
  <si>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</si>
  <si>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</si>
  <si>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</si>
  <si>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</si>
  <si>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</si>
  <si>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</si>
  <si>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</si>
  <si>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</si>
  <si>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</si>
  <si>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</si>
  <si>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</si>
  <si>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</si>
  <si>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</si>
  <si>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</si>
  <si>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</si>
  <si>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</si>
  <si>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</si>
  <si>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</si>
  <si>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</si>
  <si>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</si>
  <si>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</si>
  <si>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</si>
  <si>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</si>
  <si>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</si>
  <si>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</si>
  <si>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</si>
  <si>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</si>
  <si>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</si>
  <si>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</si>
  <si>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</si>
  <si>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</si>
  <si>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</si>
  <si>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</si>
  <si>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</si>
  <si>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</si>
  <si>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</si>
  <si>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</si>
  <si>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</si>
  <si>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</si>
  <si>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</si>
  <si>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</si>
  <si>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</si>
  <si>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</si>
  <si>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</si>
  <si>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</si>
  <si>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</si>
  <si>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</si>
  <si>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</si>
  <si>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</si>
  <si>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</si>
  <si>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</si>
  <si>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</si>
  <si>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</si>
  <si>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</si>
  <si>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</si>
  <si>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</si>
  <si>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</si>
  <si>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</si>
  <si>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</si>
  <si>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</si>
  <si>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</si>
  <si>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</si>
  <si>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</si>
  <si>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</si>
  <si>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</si>
  <si>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</si>
  <si>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</si>
  <si>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</si>
  <si>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</si>
  <si>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</si>
  <si>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</si>
  <si>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</si>
  <si>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</si>
  <si>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</si>
  <si>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</si>
  <si>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</si>
  <si>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</si>
  <si>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</si>
  <si>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</si>
  <si>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</si>
  <si>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</si>
  <si>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</si>
  <si>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</si>
  <si>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</si>
  <si>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</si>
  <si>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</si>
  <si>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</si>
  <si>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</si>
  <si>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</si>
  <si>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</si>
  <si>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</si>
  <si>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</si>
  <si>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</si>
  <si>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</si>
  <si>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</si>
  <si>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</si>
  <si>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</si>
  <si>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</si>
  <si>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</si>
  <si>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</si>
  <si>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</si>
  <si>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</si>
  <si>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</si>
  <si>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</si>
  <si>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</si>
  <si>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</si>
  <si>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</si>
  <si>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</si>
  <si>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</si>
  <si>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</si>
  <si>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</si>
  <si>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</si>
  <si>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</si>
  <si>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</si>
  <si>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</si>
  <si>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</si>
  <si>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</si>
  <si>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</si>
  <si>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</si>
  <si>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</si>
  <si>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</si>
  <si>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</si>
  <si>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</si>
  <si>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</si>
  <si>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</si>
  <si>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</si>
  <si>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</si>
  <si>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</si>
  <si>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</si>
  <si>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</si>
  <si>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</si>
  <si>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</si>
  <si>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</si>
  <si>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</si>
  <si>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</si>
  <si>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</si>
  <si>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</si>
  <si>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</si>
  <si>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</si>
  <si>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</si>
  <si>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</si>
  <si>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</si>
  <si>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</si>
  <si>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</si>
  <si>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</si>
  <si>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</si>
  <si>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</si>
  <si>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</si>
  <si>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</si>
  <si>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</si>
  <si>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</si>
  <si>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</si>
  <si>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</si>
  <si>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calculation_hide!</t>
  </si>
  <si>
    <t>August 2021</t>
  </si>
  <si>
    <t>Per cent change [note 8]</t>
  </si>
  <si>
    <t>Note 8</t>
  </si>
  <si>
    <t>September 2021</t>
  </si>
  <si>
    <t xml:space="preserve">October 2021 </t>
  </si>
  <si>
    <t>Surface mined production (note 2)</t>
  </si>
  <si>
    <t xml:space="preserve">November 2021 </t>
  </si>
  <si>
    <t>Quarter 3 2021</t>
  </si>
  <si>
    <t xml:space="preserve">Percentage change between the most recent year and the previous year. </t>
  </si>
  <si>
    <t xml:space="preserve">December 2021 </t>
  </si>
  <si>
    <t>January 2022</t>
  </si>
  <si>
    <t>February 2022</t>
  </si>
  <si>
    <t>Quarter 4 2021</t>
  </si>
  <si>
    <t>March 2022</t>
  </si>
  <si>
    <t>April 2022</t>
  </si>
  <si>
    <t>0774 159 8039</t>
  </si>
  <si>
    <t>May 2022</t>
  </si>
  <si>
    <t>Quarter 1 2022</t>
  </si>
  <si>
    <t>Glossary and acronyms, DUKES Annex B (opens in a new window)</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</si>
  <si>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</si>
  <si>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</si>
  <si>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</si>
  <si>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</si>
  <si>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</si>
  <si>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</si>
  <si>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</si>
  <si>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</si>
  <si>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</si>
  <si>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</si>
  <si>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</si>
  <si>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June 2022 </t>
  </si>
  <si>
    <t>July 2022</t>
  </si>
  <si>
    <t>August 2022</t>
  </si>
  <si>
    <t>Quarter 2 2022</t>
  </si>
  <si>
    <t>September 2022</t>
  </si>
  <si>
    <t>October 2022</t>
  </si>
  <si>
    <t>November 2022</t>
  </si>
  <si>
    <t>Quarter 3 2022</t>
  </si>
  <si>
    <t>This spreadsheet forms part of the National Statistics publication Energy Trends produced by the Department for Energy Security &amp; Net Zero (DESNZ).
The data presented is on coal production and foreign trade. Monthly data are published two months in arrears in thousand tonnes.</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</si>
  <si>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</si>
  <si>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</si>
  <si>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</si>
  <si>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</si>
  <si>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</si>
  <si>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</si>
  <si>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</si>
  <si>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</si>
  <si>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</si>
  <si>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</si>
  <si>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</si>
  <si>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</si>
  <si>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</si>
  <si>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</si>
  <si>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</si>
  <si>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newsdesk@energysecurity.gov.uk</t>
  </si>
  <si>
    <t>March 2023</t>
  </si>
  <si>
    <t>coalstatistics@energysecurity.gov.uk</t>
  </si>
  <si>
    <t>energy.stats@energysecurity.gov.uk</t>
  </si>
  <si>
    <t>April 2023</t>
  </si>
  <si>
    <t>May 2023</t>
  </si>
  <si>
    <t>Quarter 1 2023</t>
  </si>
  <si>
    <t>June 2023</t>
  </si>
  <si>
    <t>July 2023</t>
  </si>
  <si>
    <t>August 2023</t>
  </si>
  <si>
    <t>Quarter 2 2023</t>
  </si>
  <si>
    <t>September 2023</t>
  </si>
  <si>
    <t>October 2023</t>
  </si>
  <si>
    <t>November 2023</t>
  </si>
  <si>
    <t xml:space="preserve">Quarter 3 2023 </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</si>
  <si>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</si>
  <si>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</si>
  <si>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</si>
  <si>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</si>
  <si>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</si>
  <si>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</si>
  <si>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</si>
  <si>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</si>
  <si>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</si>
  <si>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</si>
  <si>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</si>
  <si>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</si>
  <si>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</si>
  <si>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</si>
  <si>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</si>
  <si>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</si>
  <si>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</si>
  <si>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</si>
  <si>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</si>
  <si>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</si>
  <si>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</si>
  <si>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</si>
  <si>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</si>
  <si>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</si>
  <si>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</si>
  <si>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</si>
  <si>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</si>
  <si>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</si>
  <si>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</si>
  <si>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May 2024</t>
  </si>
  <si>
    <t xml:space="preserve">Quarter 1 2024 </t>
  </si>
  <si>
    <t>June 2024</t>
  </si>
  <si>
    <t>July 2024</t>
  </si>
  <si>
    <t>August 2024</t>
  </si>
  <si>
    <t>Quarter 3 2024 [provisional]</t>
  </si>
  <si>
    <t xml:space="preserve">Quarter 2 2024 </t>
  </si>
  <si>
    <t>September 2024</t>
  </si>
  <si>
    <t>Overall coal supply continues to decline with a fall in production and imports</t>
  </si>
  <si>
    <r>
      <t xml:space="preserve">This spreadsheet contains monthly data including </t>
    </r>
    <r>
      <rPr>
        <b/>
        <sz val="12"/>
        <color theme="1"/>
        <rFont val="Calibri"/>
        <family val="2"/>
        <scheme val="minor"/>
      </rPr>
      <t>new data for November 2024</t>
    </r>
  </si>
  <si>
    <r>
      <t xml:space="preserve">These data were published on </t>
    </r>
    <r>
      <rPr>
        <b/>
        <sz val="12"/>
        <color theme="1"/>
        <rFont val="Calibri"/>
        <family val="2"/>
        <scheme val="minor"/>
      </rPr>
      <t>Thursday 30th January 2025</t>
    </r>
    <r>
      <rPr>
        <sz val="12"/>
        <color theme="1"/>
        <rFont val="Calibri"/>
        <family val="2"/>
        <scheme val="minor"/>
      </rPr>
      <t xml:space="preserve">
The next publication date is </t>
    </r>
    <r>
      <rPr>
        <b/>
        <sz val="12"/>
        <color theme="1"/>
        <rFont val="Calibri"/>
        <family val="2"/>
        <scheme val="minor"/>
      </rPr>
      <t>Thursday 27th February 2025</t>
    </r>
  </si>
  <si>
    <t>The revisions period is October 2024
Revisions are due to updates from data suppliers or the receipt of data replacing estimates unless otherwise stated</t>
  </si>
  <si>
    <t>November 2024 [provisional]</t>
  </si>
  <si>
    <t>October 2024</t>
  </si>
  <si>
    <r>
      <rPr>
        <sz val="12"/>
        <rFont val="Calibri"/>
        <family val="2"/>
        <scheme val="minor"/>
      </rPr>
      <t xml:space="preserve">Coal production in the three months to November 2024 fell to 40 thousand tonnes, 79 per cent lower than the same period a year earlier.                                                                                                                                                                                                                            
With the last large surface mine Ffos-y-Fran closing at the end of November 2023, there is currently no large-scale surface mining in the UK.
</t>
    </r>
    <r>
      <rPr>
        <sz val="12"/>
        <color rgb="FFFF0000"/>
        <rFont val="Calibri"/>
        <family val="2"/>
        <scheme val="minor"/>
      </rPr>
      <t xml:space="preserve">
</t>
    </r>
    <r>
      <rPr>
        <sz val="12"/>
        <rFont val="Calibri"/>
        <family val="2"/>
        <scheme val="minor"/>
      </rPr>
      <t>In the three months to November 2024, 40 thousand tonnes were produced from deep mines. Deep mined production has been at low levels since December 2015 when the last of the large deep mines closed.
In the three months to November 2024 imports of coal fell to 421 thousand tonnes, 55 per cent lower compared to the same period last year. Exports were double compared to the same period last year, likely because some volumes of coal were unneeded following the closure of the last of the UK's coal power stations at the end of September.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</si>
</sst>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809]dd\ mmmm\ yyyy;@"/>
    <numFmt numFmtId="165" formatCode="0;;;@"/>
    <numFmt numFmtId="166" formatCode="#,##0.0;\-#,##0.0"/>
    <numFmt numFmtId="167" formatCode="0.0%"/>
    <numFmt numFmtId="168" formatCode="_-* #,##0_-;\-* #,##0_-;_-* &quot;-&quot;??_-;_-@_-"/>
  </numFmts>
  <fonts count="22"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0"/>
      <name val="MS Sans Serif"/>
      <family val="2"/>
    </font>
    <font>
      <sz val="8"/>
      <name val="Calibri"/>
      <family val="2"/>
      <scheme val="minor"/>
    </font>
    <font>
      <sz val="10"/>
      <name val="MS Sans Serif"/>
    </font>
    <font>
      <u/>
      <sz val="10"/>
      <color indexed="12"/>
      <name val="Arial"/>
      <family val="2"/>
    </font>
    <font>
      <b/>
      <sz val="10"/>
      <name val="MS Sans Serif"/>
      <family val="2"/>
    </font>
    <font>
      <sz val="8"/>
      <name val="MS Sans Serif"/>
      <family val="2"/>
    </font>
    <font>
      <b/>
      <sz val="10"/>
      <name val="MS Sans Serif"/>
    </font>
    <font>
      <u/>
      <sz val="8"/>
      <name val="MS Sans Serif"/>
      <family val="2"/>
    </font>
    <font>
      <sz val="12"/>
      <color theme="0"/>
      <name val="Calibri"/>
      <family val="2"/>
      <scheme val="minor"/>
    </font>
    <font>
      <sz val="11"/>
      <color theme="1"/>
      <name val="Calibri"/>
      <family val="2"/>
      <scheme val="minor"/>
    </font>
    <font>
      <u/>
      <sz val="12"/>
      <color rgb="FF0000FF"/>
      <name val="Calibri"/>
      <family val="2"/>
    </font>
    <font>
      <sz val="12"/>
      <name val="Calibri"/>
      <family val="2"/>
      <scheme val="minor"/>
    </font>
    <font>
      <sz val="12"/>
      <color rgb="FFFF0000"/>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rgb="FFFFFFFF"/>
        <bgColor rgb="FFFFFFFF"/>
      </patternFill>
    </fill>
  </fills>
  <borders count="21">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9" fillId="0" borderId="0"/>
    <xf numFmtId="164" fontId="11" fillId="0" borderId="0"/>
    <xf numFmtId="9" fontId="9" fillId="0" borderId="0" applyFon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164" fontId="9" fillId="0" borderId="0"/>
    <xf numFmtId="40" fontId="9" fillId="0" borderId="0" applyFont="0" applyFill="0" applyBorder="0" applyAlignment="0" applyProtection="0"/>
    <xf numFmtId="0" fontId="11" fillId="0" borderId="0"/>
    <xf numFmtId="9" fontId="18" fillId="0" borderId="0" applyFont="0" applyFill="0" applyBorder="0" applyAlignment="0" applyProtection="0"/>
    <xf numFmtId="43" fontId="18" fillId="0" borderId="0" applyFont="0" applyFill="0" applyBorder="0" applyAlignment="0" applyProtection="0"/>
    <xf numFmtId="0" fontId="19" fillId="0" borderId="0" applyNumberFormat="0" applyFill="0" applyBorder="0" applyAlignment="0" applyProtection="0"/>
  </cellStyleXfs>
  <cellXfs count="9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 fillId="0" borderId="0" xfId="1">
      <alignment vertical="center"/>
    </xf>
    <xf numFmtId="0" fontId="1" fillId="0" borderId="0" xfId="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6" fillId="0" borderId="0" xfId="11" applyFont="1" applyAlignment="1" applyProtection="1">
      <alignment vertical="center"/>
    </xf>
    <xf numFmtId="0" fontId="0" fillId="0" borderId="6" xfId="0" applyBorder="1"/>
    <xf numFmtId="3" fontId="0" fillId="0" borderId="0" xfId="0" applyNumberFormat="1"/>
    <xf numFmtId="0" fontId="13" fillId="4" borderId="0" xfId="0" applyFont="1" applyFill="1"/>
    <xf numFmtId="0" fontId="0" fillId="0" borderId="14" xfId="0" applyBorder="1"/>
    <xf numFmtId="1" fontId="0" fillId="0" borderId="0" xfId="0" applyNumberFormat="1"/>
    <xf numFmtId="0" fontId="15" fillId="0" borderId="0" xfId="0" applyFont="1"/>
    <xf numFmtId="3" fontId="14" fillId="0" borderId="6" xfId="0" applyNumberFormat="1" applyFont="1" applyBorder="1" applyAlignment="1">
      <alignment horizontal="centerContinuous"/>
    </xf>
    <xf numFmtId="3" fontId="16" fillId="0" borderId="6" xfId="0" applyNumberFormat="1" applyFont="1" applyBorder="1" applyAlignment="1">
      <alignment horizontal="centerContinuous"/>
    </xf>
    <xf numFmtId="3" fontId="14" fillId="0" borderId="6" xfId="0" applyNumberFormat="1" applyFont="1" applyBorder="1" applyAlignment="1">
      <alignment horizontal="right" wrapText="1"/>
    </xf>
    <xf numFmtId="3" fontId="14" fillId="0" borderId="0" xfId="0" applyNumberFormat="1" applyFont="1" applyAlignment="1">
      <alignment horizontal="right" wrapText="1"/>
    </xf>
    <xf numFmtId="0" fontId="14" fillId="0" borderId="6" xfId="0" applyFont="1" applyBorder="1" applyAlignment="1">
      <alignment horizontal="centerContinuous"/>
    </xf>
    <xf numFmtId="0" fontId="16" fillId="0" borderId="6" xfId="0" applyFont="1" applyBorder="1" applyAlignment="1">
      <alignment horizontal="centerContinuous"/>
    </xf>
    <xf numFmtId="0" fontId="14" fillId="0" borderId="0" xfId="0" applyFont="1"/>
    <xf numFmtId="0" fontId="14" fillId="0" borderId="6" xfId="0" applyFont="1" applyBorder="1" applyAlignment="1">
      <alignment horizontal="right" wrapText="1"/>
    </xf>
    <xf numFmtId="0" fontId="15" fillId="0" borderId="10" xfId="0" applyFont="1" applyBorder="1" applyProtection="1">
      <protection locked="0"/>
    </xf>
    <xf numFmtId="0" fontId="15" fillId="4" borderId="11" xfId="0" applyFont="1" applyFill="1" applyBorder="1" applyProtection="1">
      <protection locked="0"/>
    </xf>
    <xf numFmtId="0" fontId="15" fillId="0" borderId="12" xfId="0" applyFont="1" applyBorder="1" applyProtection="1">
      <protection locked="0"/>
    </xf>
    <xf numFmtId="0" fontId="15" fillId="4" borderId="13" xfId="0" applyFont="1" applyFill="1" applyBorder="1" applyProtection="1">
      <protection locked="0"/>
    </xf>
    <xf numFmtId="0" fontId="13" fillId="4" borderId="15" xfId="0" applyFont="1" applyFill="1" applyBorder="1"/>
    <xf numFmtId="0" fontId="0" fillId="0" borderId="1" xfId="0" applyBorder="1"/>
    <xf numFmtId="3" fontId="9" fillId="0" borderId="0" xfId="0" applyNumberFormat="1" applyFont="1"/>
    <xf numFmtId="1" fontId="0" fillId="0" borderId="6" xfId="0" applyNumberFormat="1" applyBorder="1"/>
    <xf numFmtId="0" fontId="9" fillId="0" borderId="0" xfId="0" applyFont="1"/>
    <xf numFmtId="1" fontId="9" fillId="0" borderId="0" xfId="0" applyNumberFormat="1" applyFont="1"/>
    <xf numFmtId="1" fontId="9" fillId="0" borderId="6" xfId="0" applyNumberFormat="1" applyFont="1" applyBorder="1"/>
    <xf numFmtId="0" fontId="9" fillId="0" borderId="6" xfId="0" applyFont="1" applyBorder="1"/>
    <xf numFmtId="165" fontId="9" fillId="0" borderId="0" xfId="0" applyNumberFormat="1" applyFont="1"/>
    <xf numFmtId="1" fontId="9" fillId="0" borderId="3" xfId="0" applyNumberFormat="1" applyFont="1" applyBorder="1"/>
    <xf numFmtId="165" fontId="9" fillId="0" borderId="3" xfId="0" applyNumberFormat="1" applyFont="1" applyBorder="1"/>
    <xf numFmtId="1" fontId="0" fillId="0" borderId="3" xfId="0" applyNumberFormat="1" applyBorder="1"/>
    <xf numFmtId="165" fontId="9" fillId="0" borderId="6" xfId="0" applyNumberFormat="1" applyFont="1" applyBorder="1"/>
    <xf numFmtId="37" fontId="2" fillId="0" borderId="0" xfId="5" applyNumberFormat="1">
      <alignment vertical="center" wrapText="1"/>
    </xf>
    <xf numFmtId="0" fontId="17" fillId="0" borderId="0" xfId="5" applyFont="1" applyAlignment="1">
      <alignment horizontal="center" vertical="center" wrapText="1"/>
    </xf>
    <xf numFmtId="0" fontId="2" fillId="0" borderId="2" xfId="5" applyBorder="1" applyAlignment="1">
      <alignment horizontal="center" vertical="center" wrapText="1"/>
    </xf>
    <xf numFmtId="0" fontId="2" fillId="0" borderId="3" xfId="5" applyBorder="1" applyAlignment="1">
      <alignment horizontal="center" vertical="center" wrapText="1"/>
    </xf>
    <xf numFmtId="0" fontId="2" fillId="0" borderId="4" xfId="5" applyBorder="1" applyAlignment="1">
      <alignment horizontal="center" vertical="center" wrapText="1"/>
    </xf>
    <xf numFmtId="37" fontId="2" fillId="0" borderId="7" xfId="5" applyNumberFormat="1" applyBorder="1">
      <alignment vertical="center" wrapText="1"/>
    </xf>
    <xf numFmtId="0" fontId="2" fillId="0" borderId="18" xfId="5" applyBorder="1" applyAlignment="1">
      <alignment horizontal="right" vertical="center" wrapText="1"/>
    </xf>
    <xf numFmtId="0" fontId="2" fillId="0" borderId="19" xfId="5" applyBorder="1" applyAlignment="1">
      <alignment horizontal="right" vertical="center" wrapText="1"/>
    </xf>
    <xf numFmtId="0" fontId="2" fillId="0" borderId="16" xfId="5" applyBorder="1" applyAlignment="1">
      <alignment horizontal="center" vertical="center" wrapText="1"/>
    </xf>
    <xf numFmtId="0" fontId="2" fillId="0" borderId="17" xfId="5" applyBorder="1" applyAlignment="1">
      <alignment horizontal="center" vertical="center" wrapText="1"/>
    </xf>
    <xf numFmtId="0" fontId="2" fillId="0" borderId="1" xfId="5" applyBorder="1" applyAlignment="1">
      <alignment horizontal="center" vertical="center" wrapText="1"/>
    </xf>
    <xf numFmtId="0" fontId="2" fillId="2" borderId="20" xfId="5" applyFill="1" applyBorder="1" applyAlignment="1">
      <alignment horizontal="right" vertical="center" wrapText="1"/>
    </xf>
    <xf numFmtId="0" fontId="5" fillId="0" borderId="14" xfId="5" applyFont="1" applyBorder="1" applyAlignment="1">
      <alignment horizontal="right" vertical="center" wrapText="1"/>
    </xf>
    <xf numFmtId="0" fontId="3" fillId="0" borderId="0" xfId="2" applyAlignment="1">
      <alignment vertical="center"/>
    </xf>
    <xf numFmtId="0" fontId="17" fillId="0" borderId="0" xfId="5" applyFont="1">
      <alignment vertical="center" wrapText="1"/>
    </xf>
    <xf numFmtId="37" fontId="2" fillId="0" borderId="3" xfId="5" applyNumberFormat="1" applyBorder="1">
      <alignment vertical="center" wrapText="1"/>
    </xf>
    <xf numFmtId="37" fontId="2" fillId="0" borderId="4" xfId="5" applyNumberFormat="1" applyBorder="1">
      <alignment vertical="center" wrapText="1"/>
    </xf>
    <xf numFmtId="1" fontId="2" fillId="0" borderId="18" xfId="5" applyNumberFormat="1" applyBorder="1">
      <alignment vertical="center" wrapText="1"/>
    </xf>
    <xf numFmtId="1" fontId="2" fillId="0" borderId="19" xfId="5" applyNumberFormat="1" applyBorder="1">
      <alignment vertical="center" wrapText="1"/>
    </xf>
    <xf numFmtId="0" fontId="2" fillId="0" borderId="4" xfId="5" applyBorder="1" applyAlignment="1">
      <alignment horizontal="right" vertical="center" wrapText="1"/>
    </xf>
    <xf numFmtId="0" fontId="2" fillId="0" borderId="7" xfId="5" applyBorder="1" applyAlignment="1">
      <alignment horizontal="right" vertical="center" wrapText="1"/>
    </xf>
    <xf numFmtId="165" fontId="9" fillId="0" borderId="0" xfId="7" applyNumberFormat="1"/>
    <xf numFmtId="37" fontId="2" fillId="0" borderId="9" xfId="5" applyNumberFormat="1" applyBorder="1" applyAlignment="1">
      <alignment horizontal="right" vertical="center" wrapText="1"/>
    </xf>
    <xf numFmtId="37" fontId="2" fillId="0" borderId="0" xfId="5" applyNumberFormat="1" applyAlignment="1">
      <alignment horizontal="right" vertical="center" wrapText="1"/>
    </xf>
    <xf numFmtId="37" fontId="2" fillId="0" borderId="7" xfId="5" applyNumberFormat="1" applyBorder="1" applyAlignment="1">
      <alignment horizontal="right" vertical="center" wrapText="1"/>
    </xf>
    <xf numFmtId="37" fontId="5" fillId="0" borderId="16" xfId="5" applyNumberFormat="1" applyFont="1" applyBorder="1" applyAlignment="1">
      <alignment horizontal="right" vertical="center" wrapText="1"/>
    </xf>
    <xf numFmtId="37" fontId="5" fillId="0" borderId="17" xfId="5" applyNumberFormat="1" applyFont="1" applyBorder="1" applyAlignment="1">
      <alignment horizontal="right" vertical="center" wrapText="1"/>
    </xf>
    <xf numFmtId="37" fontId="5" fillId="0" borderId="1" xfId="5" applyNumberFormat="1" applyFont="1" applyBorder="1" applyAlignment="1">
      <alignment horizontal="right" vertical="center" wrapText="1"/>
    </xf>
    <xf numFmtId="166" fontId="2" fillId="2" borderId="6" xfId="5" applyNumberFormat="1" applyFill="1" applyBorder="1" applyAlignment="1">
      <alignment horizontal="right" vertical="center" wrapText="1"/>
    </xf>
    <xf numFmtId="0" fontId="2" fillId="0" borderId="19" xfId="5" applyBorder="1" applyAlignment="1">
      <alignment horizontal="right" vertical="center"/>
    </xf>
    <xf numFmtId="166" fontId="2" fillId="2" borderId="5" xfId="5" applyNumberFormat="1" applyFill="1" applyBorder="1" applyAlignment="1">
      <alignment horizontal="right" vertical="center" wrapText="1"/>
    </xf>
    <xf numFmtId="49" fontId="2" fillId="0" borderId="19" xfId="5" applyNumberFormat="1" applyBorder="1" applyAlignment="1">
      <alignment horizontal="right" vertical="center" wrapText="1"/>
    </xf>
    <xf numFmtId="166" fontId="2" fillId="2" borderId="8" xfId="5" applyNumberFormat="1" applyFill="1" applyBorder="1" applyAlignment="1">
      <alignment horizontal="right" vertical="center" wrapText="1"/>
    </xf>
    <xf numFmtId="37" fontId="2" fillId="0" borderId="0" xfId="0" applyNumberFormat="1" applyFont="1" applyAlignment="1">
      <alignment vertical="center" wrapText="1"/>
    </xf>
    <xf numFmtId="9" fontId="2" fillId="0" borderId="0" xfId="15" applyFont="1" applyAlignment="1">
      <alignment vertical="center" wrapText="1"/>
    </xf>
    <xf numFmtId="167" fontId="2" fillId="0" borderId="0" xfId="15" applyNumberFormat="1" applyFont="1" applyAlignment="1">
      <alignment vertical="center" wrapText="1"/>
    </xf>
    <xf numFmtId="168" fontId="2" fillId="0" borderId="0" xfId="16" applyNumberFormat="1" applyFont="1" applyAlignment="1">
      <alignment vertical="center" wrapText="1"/>
    </xf>
    <xf numFmtId="168" fontId="2" fillId="0" borderId="0" xfId="5" applyNumberFormat="1">
      <alignment vertical="center" wrapText="1"/>
    </xf>
    <xf numFmtId="0" fontId="6" fillId="3" borderId="0" xfId="4" applyFill="1" applyAlignment="1" applyProtection="1">
      <alignment horizontal="left"/>
    </xf>
    <xf numFmtId="165" fontId="9" fillId="0" borderId="0" xfId="7" quotePrefix="1" applyNumberFormat="1"/>
    <xf numFmtId="0" fontId="19" fillId="5" borderId="0" xfId="17" applyFill="1" applyAlignment="1">
      <alignment vertical="center" wrapText="1"/>
    </xf>
    <xf numFmtId="9" fontId="2" fillId="0" borderId="0" xfId="15" applyFont="1" applyFill="1" applyAlignment="1">
      <alignment vertical="center" wrapText="1"/>
    </xf>
    <xf numFmtId="0" fontId="20" fillId="0" borderId="0" xfId="5" applyFont="1">
      <alignment vertical="center" wrapText="1"/>
    </xf>
    <xf numFmtId="166" fontId="5" fillId="0" borderId="17" xfId="5" applyNumberFormat="1" applyFont="1" applyBorder="1" applyAlignment="1">
      <alignment horizontal="right" vertical="center" wrapText="1"/>
    </xf>
    <xf numFmtId="0" fontId="21" fillId="0" borderId="0" xfId="0" applyFont="1" applyAlignment="1" applyProtection="1">
      <alignment horizontal="left" vertical="top" wrapText="1"/>
      <protection hidden="1"/>
    </xf>
    <xf numFmtId="0" fontId="7" fillId="0" borderId="0" xfId="3" applyFill="1" applyAlignment="1">
      <alignment wrapText="1"/>
    </xf>
  </cellXfs>
  <cellStyles count="18">
    <cellStyle name="Comma" xfId="16" builtinId="3"/>
    <cellStyle name="Comma 2" xfId="10" xr:uid="{63CD3B5B-04E3-4BC4-A6C7-1A4A5233B353}"/>
    <cellStyle name="Comma 2 2" xfId="13" xr:uid="{7207B863-2622-4E1D-B81F-0FC0BD2D7C4A}"/>
    <cellStyle name="Heading 1" xfId="1" builtinId="16"/>
    <cellStyle name="Heading 2" xfId="2" builtinId="17"/>
    <cellStyle name="Heading 3" xfId="3" builtinId="18"/>
    <cellStyle name="Hyperlink" xfId="4" builtinId="8"/>
    <cellStyle name="Hyperlink 2" xfId="11" xr:uid="{829209B4-F8BE-4755-9961-F95723A76813}"/>
    <cellStyle name="Hyperlink 2 3" xfId="17" xr:uid="{82D3D706-2A17-4995-BD82-5B89A415C794}"/>
    <cellStyle name="Normal" xfId="0" builtinId="0"/>
    <cellStyle name="Normal 2" xfId="6" xr:uid="{F8856932-983C-45EF-B519-29ACEC184DDB}"/>
    <cellStyle name="Normal 3" xfId="7" xr:uid="{199E7E41-DDF9-4D86-93B9-013B4FE1C727}"/>
    <cellStyle name="Normal 4" xfId="5" xr:uid="{C0251386-D038-42BD-8AD3-469FC6459F02}"/>
    <cellStyle name="Normal 4 2" xfId="12" xr:uid="{F410C91D-E73D-4FCB-BD36-A9B6ACAF804C}"/>
    <cellStyle name="Normal 5" xfId="8" xr:uid="{665B701B-006A-4089-A96A-32398A78A0DB}"/>
    <cellStyle name="Normal 6" xfId="14" xr:uid="{13B362FF-CC18-4212-95B9-609A6F8883FB}"/>
    <cellStyle name="Percent" xfId="15" builtinId="5"/>
    <cellStyle name="Percent 2" xfId="9" xr:uid="{30563316-A72F-4B6E-B87E-AE8DD9BD1ED1}"/>
  </cellStyles>
  <dxfs count="58">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166" formatCode="#,##0.0;\-#,##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1" hidden="0"/>
    </dxf>
    <dxf>
      <numFmt numFmtId="5" formatCode="#,##0;\-#,##0"/>
    </dxf>
    <dxf>
      <font>
        <b val="0"/>
        <i val="0"/>
        <strike val="0"/>
        <condense val="0"/>
        <extend val="0"/>
        <outline val="0"/>
        <shadow val="0"/>
        <u val="none"/>
        <vertAlign val="baseline"/>
        <sz val="12"/>
        <color theme="1"/>
        <name val="Calibri"/>
        <family val="2"/>
        <scheme val="minor"/>
      </font>
      <numFmt numFmtId="30"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protection locked="1" hidden="0"/>
    </dxf>
    <dxf>
      <numFmt numFmtId="30" formatCode="@"/>
      <alignment horizontal="right" vertical="center" textRotation="0" wrapText="1" indent="0" justifyLastLine="0" shrinkToFit="0" readingOrder="0"/>
      <border diagonalUp="0" diagonalDown="0">
        <left style="thin">
          <color indexed="64"/>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right" vertical="center" textRotation="0" wrapText="1" indent="0" justifyLastLine="0" shrinkToFit="0" readingOrder="0"/>
      <border diagonalUp="0" diagonalDown="0">
        <left/>
        <right style="thin">
          <color indexed="64"/>
        </right>
        <top/>
        <bottom/>
        <vertical/>
        <horizontal/>
      </border>
    </dxf>
    <dxf>
      <numFmt numFmtId="5" formatCode="#,##0;\-#,##0"/>
      <fill>
        <patternFill patternType="none">
          <fgColor indexed="64"/>
          <bgColor indexed="65"/>
        </patternFill>
      </fill>
      <border diagonalUp="0" diagonalDown="0" outline="0">
        <left/>
        <right style="thin">
          <color indexed="64"/>
        </right>
        <top/>
        <bottom/>
      </border>
    </dxf>
    <dxf>
      <numFmt numFmtId="5" formatCode="#,##0;\-#,##0"/>
      <border diagonalUp="0" diagonalDown="0">
        <left/>
        <right style="thin">
          <color indexed="64"/>
        </right>
        <top/>
        <bottom/>
        <vertical/>
        <horizontal/>
      </border>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5" formatCode="#,##0;\-#,##0"/>
      <fill>
        <patternFill patternType="none">
          <fgColor indexed="64"/>
          <bgColor indexed="65"/>
        </patternFill>
      </fill>
    </dxf>
    <dxf>
      <numFmt numFmtId="5" formatCode="#,##0;\-#,##0"/>
    </dxf>
    <dxf>
      <numFmt numFmtId="1" formatCode="0"/>
      <fill>
        <patternFill patternType="none">
          <fgColor indexed="64"/>
          <bgColor indexed="65"/>
        </patternFill>
      </fill>
      <border diagonalUp="0" diagonalDown="0" outline="0">
        <left style="thin">
          <color indexed="64"/>
        </left>
        <right style="thin">
          <color indexed="64"/>
        </right>
        <top/>
        <bottom/>
      </border>
    </dxf>
    <dxf>
      <numFmt numFmtId="1" formatCode="0"/>
      <border diagonalUp="0" diagonalDown="0">
        <left style="thin">
          <color indexed="64"/>
        </left>
        <right style="thin">
          <color indexed="64"/>
        </right>
        <top/>
        <bottom/>
        <vertical/>
        <horizontal/>
      </border>
    </dxf>
    <dxf>
      <numFmt numFmtId="5" formatCode="#,##0;\-#,##0"/>
      <alignment horizontal="right"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dxf>
    <dxf>
      <numFmt numFmtId="5" formatCode="#,##0;\-#,##0"/>
      <alignment horizontal="right" vertical="center" textRotation="0" wrapText="1" indent="0" justifyLastLine="0" shrinkToFit="0" readingOrder="0"/>
      <border diagonalUp="0" diagonalDown="0" outline="0">
        <left style="thin">
          <color indexed="64"/>
        </left>
        <right/>
        <top/>
        <bottom/>
      </border>
    </dxf>
    <dxf>
      <alignment horizontal="right" vertical="center" textRotation="0" wrapText="1" indent="0" justifyLastLine="0" shrinkToFit="0" readingOrder="0"/>
      <border diagonalUp="0" diagonalDown="0" outline="0">
        <left style="thin">
          <color indexed="64"/>
        </left>
        <right style="thin">
          <color indexed="64"/>
        </right>
        <top/>
        <bottom/>
      </border>
    </dxf>
    <dxf>
      <alignment vertical="center" textRotation="0" indent="0" justifyLastLine="0" shrinkToFit="0" readingOrder="0"/>
    </dxf>
    <dxf>
      <alignment horizontal="center" vertical="center" textRotation="0" wrapText="1" indent="0" justifyLastLine="0" shrinkToFit="0" readingOrder="0"/>
    </dxf>
    <dxf>
      <alignment horizontal="left" vertical="center" textRotation="0" wrapText="1" indent="0" justifyLastLine="0" shrinkToFit="0" readingOrder="0"/>
    </dxf>
    <dxf>
      <alignment vertical="center" textRotation="0" wrapText="1" indent="0" justifyLastLine="0" shrinkToFit="0" readingOrder="0"/>
    </dxf>
    <dxf>
      <alignment vertical="center" textRotation="0" wrapText="1" indent="0" justifyLastLine="0" shrinkToFit="0" readingOrder="0"/>
    </dxf>
    <dxf>
      <alignment vertical="center" textRotation="0"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beis.gov.uk\u\Decc-UniDrv\Statistics\Publications\Energy%20Trends\Tables\Gas\ET%20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Contents"/>
      <sheetName val="Notes"/>
      <sheetName val="Commentary"/>
      <sheetName val="Main Table (GWh)"/>
      <sheetName val="Annual (GWh)"/>
      <sheetName val="Quarter (GWh)"/>
      <sheetName val="Month (GWh)"/>
      <sheetName val="Calculation (GWh)"/>
      <sheetName val="Main Table (Million m3)"/>
      <sheetName val="Annual (Million m3)"/>
      <sheetName val="Quarter (Million m3)"/>
      <sheetName val="Month (Million m3)"/>
      <sheetName val="Calculation (MM3)"/>
      <sheetName val="Calorific Values"/>
      <sheetName val="Calculation (GWh)_hide"/>
      <sheetName val="Cover_Sheet1"/>
      <sheetName val="Main_Table_(GWh)1"/>
      <sheetName val="Annual_(GWh)1"/>
      <sheetName val="Quarter_(GWh)1"/>
      <sheetName val="Month_(GWh)1"/>
      <sheetName val="Calculation_(GWh)1"/>
      <sheetName val="Main_Table_(Million_m3)1"/>
      <sheetName val="Annual_(Million_m3)1"/>
      <sheetName val="Quarter_(Million_m3)1"/>
      <sheetName val="Month_(Million_m3)1"/>
      <sheetName val="Calculation_(MM3)1"/>
      <sheetName val="Calorific_Values1"/>
      <sheetName val="Calculation_(GWh)_hide1"/>
      <sheetName val="Cover_Sheet"/>
      <sheetName val="Main_Table_(GWh)"/>
      <sheetName val="Annual_(GWh)"/>
      <sheetName val="Quarter_(GWh)"/>
      <sheetName val="Month_(GWh)"/>
      <sheetName val="Calculation_(GWh)"/>
      <sheetName val="Main_Table_(Million_m3)"/>
      <sheetName val="Annual_(Million_m3)"/>
      <sheetName val="Quarter_(Million_m3)"/>
      <sheetName val="Month_(Million_m3)"/>
      <sheetName val="Calculation_(MM3)"/>
      <sheetName val="Calorific_Values"/>
      <sheetName val="Calculation_(GWh)_hide"/>
      <sheetName val="Cover_Sheet2"/>
      <sheetName val="Main_Table_(GWh)2"/>
      <sheetName val="Annual_(GWh)2"/>
      <sheetName val="Quarter_(GWh)2"/>
      <sheetName val="Month_(GWh)2"/>
      <sheetName val="Calculation_(GWh)2"/>
      <sheetName val="Main_Table_(Million_m3)2"/>
      <sheetName val="Annual_(Million_m3)2"/>
      <sheetName val="Quarter_(Million_m3)2"/>
      <sheetName val="Month_(Million_m3)2"/>
      <sheetName val="Calculation_(MM3)2"/>
      <sheetName val="Calorific_Values2"/>
      <sheetName val="Calculation_(GWh)_hid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5FA612-44D2-420E-A0E1-E376B69B1CAF}" name="Contents5" displayName="Contents5" ref="A4:B12" totalsRowShown="0" dataDxfId="57" headerRowCellStyle="Heading 2" dataCellStyle="Hyperlink">
  <tableColumns count="2">
    <tableColumn id="1" xr3:uid="{E49F2D2F-C566-42AF-ABAA-E07EE4C44131}" name="Worksheet description" dataDxfId="56" dataCellStyle="Normal 4"/>
    <tableColumn id="2" xr3:uid="{5916BCFD-CCB1-4A63-ADFB-5BCBE120286B}" name="Link" dataDxfId="55"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12" totalsRowShown="0" headerRowDxfId="54" dataDxfId="53" headerRowCellStyle="Heading 2">
  <tableColumns count="2">
    <tableColumn id="1" xr3:uid="{78CED3D1-3326-4B98-A7D9-0AD5792C445E}" name="Note " dataDxfId="52" dataCellStyle="Normal 4"/>
    <tableColumn id="2" xr3:uid="{D7D741AD-FAD9-458E-AC6E-92046E3B30EB}" name="Description" dataDxfId="51"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894CC57-010B-4F6D-B132-70C68A47CD1D}" name="Table2.5_coal_production_and_coal_trade_main_table_thousand_tonnes" displayName="Table2.5_coal_production_and_coal_trade_main_table_thousand_tonnes" ref="A4:G22" totalsRowShown="0" headerRowDxfId="50" dataDxfId="49" headerRowCellStyle="Normal 4">
  <tableColumns count="7">
    <tableColumn id="1" xr3:uid="{485C22CE-F0D2-40A9-BD64-DC80E003659F}" name="Column1" dataDxfId="48" dataCellStyle="Normal 4"/>
    <tableColumn id="2" xr3:uid="{D1D217E0-8777-417A-89F9-564D441E9FE7}" name="Total production_x000a_[note 1]" dataDxfId="47" dataCellStyle="Normal 4"/>
    <tableColumn id="3" xr3:uid="{3F78CA16-33B2-4EA4-8E14-02F6FA9D8AA8}" name="Deep mined production" dataDxfId="46" dataCellStyle="Normal 4"/>
    <tableColumn id="4" xr3:uid="{2C6934F4-AB03-474D-B2F2-4A904F0B92BA}" name="Surface mined production (note 2)" dataDxfId="45" dataCellStyle="Normal 4"/>
    <tableColumn id="5" xr3:uid="{D41F392C-813B-4876-9F47-7FD58097654E}" name="Net Imports" dataDxfId="44" dataCellStyle="Normal 4"/>
    <tableColumn id="6" xr3:uid="{59A59A0D-1682-484A-B4B2-4F20F069FDBA}" name="Imports_x000a_[note 3]_x000a_[note 4]" dataDxfId="43" dataCellStyle="Normal 4"/>
    <tableColumn id="7" xr3:uid="{45454D7D-04FA-428B-B0EA-961E01D50261}" name="Exports_x000a_[note 5]" dataDxfId="42"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B6E9F3D-E5E7-41AA-A67F-2CF4C602EF39}" name="Table2.5_coal_production_and_coal_trade_annual_data_thousand_tonnes" displayName="Table2.5_coal_production_and_coal_trade_annual_data_thousand_tonnes" ref="A3:G32" totalsRowShown="0" headerRowCellStyle="Normal 4" dataCellStyle="Normal 4">
  <tableColumns count="7">
    <tableColumn id="1" xr3:uid="{C32E3699-B219-49A0-A9A4-0C4C31430396}" name="Column1" dataDxfId="41" totalsRowDxfId="40" dataCellStyle="Normal 4" totalsRowCellStyle="Normal 4"/>
    <tableColumn id="4" xr3:uid="{18E66536-2621-4E9A-9E12-57A02BEEE1F0}" name="Total production_x000a_[note 1]" dataDxfId="39" totalsRowDxfId="38" dataCellStyle="Normal 4" totalsRowCellStyle="Normal 4"/>
    <tableColumn id="5" xr3:uid="{98C79072-DEFC-4900-B862-A099AEEAF7AE}" name="Deep mined production" dataDxfId="37" totalsRowDxfId="36" dataCellStyle="Normal 4" totalsRowCellStyle="Normal 4"/>
    <tableColumn id="6" xr3:uid="{FF0E45F7-1564-4D46-BC6A-4F6DD6CA9EA7}" name="Surface mined production (note 2)" dataDxfId="35" totalsRowDxfId="34" dataCellStyle="Normal 4" totalsRowCellStyle="Normal 4"/>
    <tableColumn id="7" xr3:uid="{437DEEC2-7547-41CC-811C-A4A5A86DD180}" name="Net Imports" dataDxfId="33" totalsRowDxfId="32" dataCellStyle="Normal 4" totalsRowCellStyle="Normal 4"/>
    <tableColumn id="8" xr3:uid="{D07A2F7D-BE4B-465C-BFE3-AE3DD0495D3D}" name="Imports_x000a_[note 3]_x000a_[note 4]" dataDxfId="31" totalsRowDxfId="30" dataCellStyle="Normal 4" totalsRowCellStyle="Normal 4"/>
    <tableColumn id="9" xr3:uid="{0D7AF08D-BC5D-49FC-B41E-23DC5F54CF40}" name="Exports_x000a_[note 5]" dataDxfId="29" totalsRowDxfId="28" dataCellStyle="Normal 4" totalsRow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BF72CA-5A6F-4660-8124-05D76B9CD34B}" name="Table2.5_coal_production_and_coal_trade_quarterly_data_thousand_tonnes" displayName="Table2.5_coal_production_and_coal_trade_quarterly_data_thousand_tonnes" ref="A4:G123" totalsRowShown="0" headerRowCellStyle="Normal 4" dataCellStyle="Normal 4">
  <tableColumns count="7">
    <tableColumn id="2" xr3:uid="{4F8A788D-2FEC-4402-A520-048D48BCC053}" name="Column1" dataDxfId="27" totalsRowDxfId="26" dataCellStyle="Normal 4" totalsRowCellStyle="Normal 4"/>
    <tableColumn id="3" xr3:uid="{7E993A91-B221-4451-A0C7-B7289DB6F159}" name="Total production_x000a_[note 1]" dataDxfId="25" totalsRowDxfId="24" dataCellStyle="Normal 4" totalsRowCellStyle="Normal 4"/>
    <tableColumn id="4" xr3:uid="{24EA70F6-8578-41EE-A023-BE4D3EADF8B6}" name="Deep mined production" dataDxfId="23" totalsRowDxfId="22" dataCellStyle="Normal 4" totalsRowCellStyle="Normal 4"/>
    <tableColumn id="5" xr3:uid="{C4CEC824-4073-47C7-947D-9934F97FEF71}" name="Surface mined production (note 2)" dataDxfId="21" totalsRowDxfId="20" dataCellStyle="Normal 4" totalsRowCellStyle="Normal 4"/>
    <tableColumn id="6" xr3:uid="{7FE7701E-E457-48D6-8007-CEFE485104D7}" name="Net Imports" dataDxfId="19" totalsRowDxfId="18" dataCellStyle="Normal 4" totalsRowCellStyle="Normal 4"/>
    <tableColumn id="7" xr3:uid="{2D16AA7D-3572-478A-BA72-FA01569B9075}" name="Imports_x000a_[note 3]_x000a_[note 4]" dataDxfId="17" totalsRowDxfId="16" dataCellStyle="Normal 4" totalsRowCellStyle="Normal 4"/>
    <tableColumn id="8" xr3:uid="{6542EAF5-C15C-404D-BFD9-72669403D175}" name="Exports_x000a_[note 5]" dataDxfId="15" totalsRowDxfId="14" dataCellStyle="Normal 4" totalsRow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AA0ABC-3E07-42DC-AE35-3BC11101A838}" name="Table2.5_coal_production_and_coal_trade_monthly_data_thousand_tonnes" displayName="Table2.5_coal_production_and_coal_trade_monthly_data_thousand_tonnes" ref="A4:G363" totalsRowShown="0" headerRowCellStyle="Normal 4" dataCellStyle="Normal 4">
  <tableColumns count="7">
    <tableColumn id="2" xr3:uid="{C7AF658E-C680-4D27-B348-0CBAE3BDF701}" name="Column1" dataDxfId="13" totalsRowDxfId="12" dataCellStyle="Normal 4"/>
    <tableColumn id="3" xr3:uid="{28A72F66-B6DC-4F2B-9A94-330CD6E4F5E9}" name="Total production_x000a_[note 1]" dataDxfId="11" totalsRowDxfId="10" dataCellStyle="Normal 4"/>
    <tableColumn id="4" xr3:uid="{9340303F-EA9B-4803-9BCB-76DF887AB507}" name="Deep mined production" dataDxfId="9" totalsRowDxfId="8" dataCellStyle="Normal 4"/>
    <tableColumn id="5" xr3:uid="{07D7D698-9A40-4619-AFCE-5673F3FB673C}" name="Surface mined production (note 2)" dataDxfId="7" totalsRowDxfId="6" dataCellStyle="Normal 4"/>
    <tableColumn id="6" xr3:uid="{53CC1FB9-40A9-4485-A3E1-EE7074A0AF9D}" name="Net Imports" dataDxfId="5" totalsRowDxfId="4" dataCellStyle="Normal 4"/>
    <tableColumn id="7" xr3:uid="{A5F256DE-35CB-4E4C-8A98-123B8F0CFD42}" name="Imports_x000a_[note 3]_x000a_[note 4]" dataDxfId="3" totalsRowDxfId="2" dataCellStyle="Normal 4"/>
    <tableColumn id="8" xr3:uid="{A9D9B2F2-94E4-4857-A123-C05A9B438C74}" name="Exports_x000a_[note 5]" dataDxfId="1" totalsRowDxfId="0"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statistics/solid-fuels-and-derived-gases-statistics-data-sources-and-methodologies" TargetMode="External"/><Relationship Id="rId7" Type="http://schemas.openxmlformats.org/officeDocument/2006/relationships/hyperlink" Target="mailto:coalstatistics@energysecurity.gov.uk" TargetMode="External"/><Relationship Id="rId2" Type="http://schemas.openxmlformats.org/officeDocument/2006/relationships/hyperlink" Target="https://www.gov.uk/government/statistics/solid-fuels-and-derived-gases-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newsdesk@energysecurity.gov.uk" TargetMode="External"/><Relationship Id="rId5" Type="http://schemas.openxmlformats.org/officeDocument/2006/relationships/hyperlink" Target="https://www.gov.uk/government/publications/desnz-standards-for-official-statistics/statistical-revisions-policy"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publications/solid-fuels-and-derived-gases-statistics-data-sources-and-methodologie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5420-DE60-4AC6-A570-2DCA1718D457}">
  <dimension ref="A1:IW26"/>
  <sheetViews>
    <sheetView showGridLines="0" tabSelected="1" zoomScaleNormal="100" zoomScaleSheetLayoutView="100" workbookViewId="0"/>
  </sheetViews>
  <sheetFormatPr defaultColWidth="9" defaultRowHeight="15.5" x14ac:dyDescent="0.35"/>
  <cols>
    <col min="1" max="1" width="150.54296875" style="10" customWidth="1"/>
    <col min="2" max="256" width="9" style="2" customWidth="1"/>
    <col min="257" max="16384" width="9" style="2"/>
  </cols>
  <sheetData>
    <row r="1" spans="1:257" s="3" customFormat="1" ht="45" customHeight="1" x14ac:dyDescent="0.3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45" customHeight="1" x14ac:dyDescent="0.35">
      <c r="A2" s="2" t="s">
        <v>598</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668</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667</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31" x14ac:dyDescent="0.35">
      <c r="A8" s="91" t="s">
        <v>669</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89" t="s">
        <v>617</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3" customFormat="1" ht="20.25" customHeight="1" x14ac:dyDescent="0.35">
      <c r="A15" s="7"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25" customHeight="1" x14ac:dyDescent="0.35">
      <c r="A16" s="87" t="s">
        <v>60</v>
      </c>
      <c r="B16" s="87"/>
      <c r="C16" s="87"/>
      <c r="D16" s="87"/>
      <c r="E16" s="87"/>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25" customHeight="1" x14ac:dyDescent="0.35">
      <c r="A17" s="89" t="s">
        <v>9</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25" customHeight="1" x14ac:dyDescent="0.35">
      <c r="A18" s="7" t="s">
        <v>578</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5" customFormat="1" ht="30" customHeight="1" x14ac:dyDescent="0.55000000000000004">
      <c r="A19" s="6" t="s">
        <v>10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8" t="s">
        <v>11</v>
      </c>
    </row>
    <row r="21" spans="1:257" s="3" customFormat="1" ht="20.25" customHeight="1" x14ac:dyDescent="0.35">
      <c r="A21" s="2" t="s">
        <v>61</v>
      </c>
    </row>
    <row r="22" spans="1:257" s="3" customFormat="1" ht="20.25" customHeight="1" x14ac:dyDescent="0.35">
      <c r="A22" s="89" t="s">
        <v>616</v>
      </c>
    </row>
    <row r="23" spans="1:257" s="3" customFormat="1" ht="20.25" customHeight="1" x14ac:dyDescent="0.35">
      <c r="A23" s="2" t="s">
        <v>575</v>
      </c>
    </row>
    <row r="24" spans="1:257" s="3" customFormat="1" ht="20.25" customHeight="1" x14ac:dyDescent="0.45">
      <c r="A24" s="8" t="s">
        <v>12</v>
      </c>
    </row>
    <row r="25" spans="1:257" s="3" customFormat="1" ht="20.25" customHeight="1" x14ac:dyDescent="0.35">
      <c r="A25" s="9" t="s">
        <v>614</v>
      </c>
    </row>
    <row r="26" spans="1:257" s="3" customFormat="1" ht="20.25" customHeight="1" x14ac:dyDescent="0.35">
      <c r="A26" s="3" t="s">
        <v>13</v>
      </c>
    </row>
  </sheetData>
  <hyperlinks>
    <hyperlink ref="A15" r:id="rId1" display="Energy trends publication (opens in a new window) " xr:uid="{87F4F122-42B4-4EBD-9B5A-F3B4F5786AF4}"/>
    <hyperlink ref="A16" r:id="rId2" display="Solid fuels and derived gases: methodology note" xr:uid="{EECA90CD-3BCA-41FA-B6C8-0ACD913CA760}"/>
    <hyperlink ref="A16:D16" r:id="rId3" display="Solid fuels and derived gases: methodology note" xr:uid="{8D461FA8-5471-4C80-8648-9C72B18A8B01}"/>
    <hyperlink ref="A16:E16" r:id="rId4" display="Solid fuels and derived gases: methodology note" xr:uid="{2EC1ADEB-3C13-4B9C-B5AD-CB2371F8C239}"/>
    <hyperlink ref="A17" r:id="rId5" xr:uid="{0649156B-3BD4-4C62-8A01-F2AE310DA668}"/>
    <hyperlink ref="A25" r:id="rId6" xr:uid="{3433D5C0-B6CE-4914-A041-C1B54CD24845}"/>
    <hyperlink ref="A22" r:id="rId7" xr:uid="{2B602F52-065A-4F24-93D2-3B672FAF78A4}"/>
    <hyperlink ref="A11" r:id="rId8" xr:uid="{4F052B66-C829-474A-9CBB-446540684A1F}"/>
    <hyperlink ref="A18" r:id="rId9" xr:uid="{FAB0AB90-13BE-496A-9A61-B5CA4D387B66}"/>
  </hyperlinks>
  <pageMargins left="0.7" right="0.7" top="0.75" bottom="0.75" header="0.3" footer="0.3"/>
  <pageSetup paperSize="9" scale="46" orientation="portrait" verticalDpi="4"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1A7BD-10D1-4D21-A492-043AD66BA6DB}">
  <dimension ref="A1:B12"/>
  <sheetViews>
    <sheetView showGridLines="0" zoomScaleNormal="100" zoomScaleSheetLayoutView="100" workbookViewId="0"/>
  </sheetViews>
  <sheetFormatPr defaultColWidth="9" defaultRowHeight="15" customHeight="1" x14ac:dyDescent="0.25"/>
  <cols>
    <col min="1" max="1" width="75.54296875" style="11" customWidth="1"/>
    <col min="2" max="2" width="28" style="11" bestFit="1" customWidth="1"/>
    <col min="3" max="16384" width="9" style="11"/>
  </cols>
  <sheetData>
    <row r="1" spans="1:2" ht="45" customHeight="1" x14ac:dyDescent="0.25">
      <c r="A1" s="13" t="s">
        <v>15</v>
      </c>
    </row>
    <row r="2" spans="1:2" ht="20.25" customHeight="1" x14ac:dyDescent="0.25">
      <c r="A2" s="2" t="s">
        <v>19</v>
      </c>
    </row>
    <row r="3" spans="1:2" ht="20.25" customHeight="1" x14ac:dyDescent="0.25">
      <c r="A3" s="3" t="s">
        <v>18</v>
      </c>
    </row>
    <row r="4" spans="1:2" ht="30" customHeight="1" x14ac:dyDescent="0.55000000000000004">
      <c r="A4" s="6" t="s">
        <v>27</v>
      </c>
      <c r="B4" s="12" t="s">
        <v>28</v>
      </c>
    </row>
    <row r="5" spans="1:2" ht="20.25" customHeight="1" x14ac:dyDescent="0.25">
      <c r="A5" s="2" t="s">
        <v>29</v>
      </c>
      <c r="B5" s="17" t="s">
        <v>16</v>
      </c>
    </row>
    <row r="6" spans="1:2" ht="20.25" customHeight="1" x14ac:dyDescent="0.25">
      <c r="A6" s="2" t="s">
        <v>62</v>
      </c>
      <c r="B6" s="17" t="s">
        <v>15</v>
      </c>
    </row>
    <row r="7" spans="1:2" ht="20.25" customHeight="1" x14ac:dyDescent="0.25">
      <c r="A7" s="2" t="s">
        <v>63</v>
      </c>
      <c r="B7" s="17" t="s">
        <v>25</v>
      </c>
    </row>
    <row r="8" spans="1:2" ht="20.25" customHeight="1" x14ac:dyDescent="0.25">
      <c r="A8" s="2" t="s">
        <v>64</v>
      </c>
      <c r="B8" s="17" t="s">
        <v>14</v>
      </c>
    </row>
    <row r="9" spans="1:2" ht="20.25" customHeight="1" x14ac:dyDescent="0.25">
      <c r="A9" s="2" t="s">
        <v>115</v>
      </c>
      <c r="B9" s="17" t="s">
        <v>65</v>
      </c>
    </row>
    <row r="10" spans="1:2" ht="20.25" customHeight="1" x14ac:dyDescent="0.25">
      <c r="A10" s="2" t="s">
        <v>118</v>
      </c>
      <c r="B10" s="17" t="s">
        <v>66</v>
      </c>
    </row>
    <row r="11" spans="1:2" ht="20.25" customHeight="1" x14ac:dyDescent="0.25">
      <c r="A11" s="2" t="s">
        <v>119</v>
      </c>
      <c r="B11" s="17" t="s">
        <v>67</v>
      </c>
    </row>
    <row r="12" spans="1:2" ht="20.25" customHeight="1" x14ac:dyDescent="0.25">
      <c r="A12" s="2" t="s">
        <v>121</v>
      </c>
      <c r="B12" s="17" t="s">
        <v>68</v>
      </c>
    </row>
  </sheetData>
  <hyperlinks>
    <hyperlink ref="B5" location="'Cover Sheet'!A1" display="Cover Sheet" xr:uid="{D069C3AA-4580-4757-B405-626DC7C8973F}"/>
    <hyperlink ref="B6" location="Contents!A1" display="Contents" xr:uid="{25FC78DD-CBE7-4554-978E-9E461ADF8F9D}"/>
    <hyperlink ref="B8" location="Commentary!A1" display="Commentary" xr:uid="{CA9E47FB-7EBB-4431-9820-55D7B97A7583}"/>
    <hyperlink ref="B9" location="'Main Table'!A1" display="Main table (TWh)" xr:uid="{191291A9-3DA4-4819-9387-617590F6BA02}"/>
    <hyperlink ref="B10" location="Annual!A1" display="Annual (TWh)" xr:uid="{D4DDFF65-5ACA-413C-8C38-9B62697B870A}"/>
    <hyperlink ref="B11" location="Quarter!A1" display="Quarter (TWh)" xr:uid="{E18EEB2C-4C15-485F-AFE4-E78446E3ACA6}"/>
    <hyperlink ref="B12" location="Month!A1" display="Month (TWh)" xr:uid="{0E70922A-B1A1-4787-B473-3EFBE695336F}"/>
    <hyperlink ref="B7" location="Notes!A1" display="Notes" xr:uid="{9A314366-4205-4E84-9C7A-63792BAF3622}"/>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12"/>
  <sheetViews>
    <sheetView showGridLines="0" zoomScaleNormal="100" workbookViewId="0"/>
  </sheetViews>
  <sheetFormatPr defaultColWidth="9" defaultRowHeight="15.5" x14ac:dyDescent="0.35"/>
  <cols>
    <col min="1" max="1" width="10" style="2" customWidth="1"/>
    <col min="2" max="2" width="150.54296875" style="2" customWidth="1"/>
    <col min="3" max="16384" width="9" style="2"/>
  </cols>
  <sheetData>
    <row r="1" spans="1:2" ht="45" customHeight="1" x14ac:dyDescent="0.35">
      <c r="A1" s="13" t="s">
        <v>25</v>
      </c>
    </row>
    <row r="2" spans="1:2" s="3" customFormat="1" ht="20.25" customHeight="1" x14ac:dyDescent="0.35">
      <c r="A2" s="3" t="s">
        <v>24</v>
      </c>
    </row>
    <row r="3" spans="1:2" s="3" customFormat="1" ht="20.25" customHeight="1" x14ac:dyDescent="0.35">
      <c r="A3" s="3" t="s">
        <v>69</v>
      </c>
    </row>
    <row r="4" spans="1:2" s="3" customFormat="1" ht="30" customHeight="1" x14ac:dyDescent="0.35">
      <c r="A4" s="62" t="s">
        <v>23</v>
      </c>
      <c r="B4" s="62" t="s">
        <v>17</v>
      </c>
    </row>
    <row r="5" spans="1:2" ht="22.5" customHeight="1" x14ac:dyDescent="0.35">
      <c r="A5" s="2" t="s">
        <v>22</v>
      </c>
      <c r="B5" s="16" t="s">
        <v>87</v>
      </c>
    </row>
    <row r="6" spans="1:2" ht="20.25" customHeight="1" x14ac:dyDescent="0.35">
      <c r="A6" s="2" t="s">
        <v>21</v>
      </c>
      <c r="B6" s="2" t="s">
        <v>88</v>
      </c>
    </row>
    <row r="7" spans="1:2" ht="33.75" customHeight="1" x14ac:dyDescent="0.35">
      <c r="A7" s="2" t="s">
        <v>70</v>
      </c>
      <c r="B7" s="16" t="s">
        <v>89</v>
      </c>
    </row>
    <row r="8" spans="1:2" ht="22.5" customHeight="1" x14ac:dyDescent="0.35">
      <c r="A8" s="2" t="s">
        <v>20</v>
      </c>
      <c r="B8" s="16" t="s">
        <v>113</v>
      </c>
    </row>
    <row r="9" spans="1:2" ht="60" customHeight="1" x14ac:dyDescent="0.35">
      <c r="A9" s="15" t="s">
        <v>30</v>
      </c>
      <c r="B9" s="16" t="s">
        <v>112</v>
      </c>
    </row>
    <row r="10" spans="1:2" ht="20.25" customHeight="1" x14ac:dyDescent="0.35">
      <c r="A10" s="15" t="s">
        <v>31</v>
      </c>
      <c r="B10" s="2" t="s">
        <v>111</v>
      </c>
    </row>
    <row r="11" spans="1:2" ht="20.25" customHeight="1" x14ac:dyDescent="0.35">
      <c r="A11" s="15" t="s">
        <v>32</v>
      </c>
      <c r="B11" s="16" t="s">
        <v>114</v>
      </c>
    </row>
    <row r="12" spans="1:2" ht="20.25" customHeight="1" x14ac:dyDescent="0.35">
      <c r="A12" s="15" t="s">
        <v>562</v>
      </c>
      <c r="B12" s="2" t="s">
        <v>568</v>
      </c>
    </row>
  </sheetData>
  <phoneticPr fontId="1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4"/>
  <sheetViews>
    <sheetView showGridLines="0" zoomScaleNormal="100" workbookViewId="0"/>
  </sheetViews>
  <sheetFormatPr defaultColWidth="9" defaultRowHeight="15.5" x14ac:dyDescent="0.35"/>
  <cols>
    <col min="1" max="1" width="150.54296875" style="2" customWidth="1"/>
    <col min="2" max="16384" width="9" style="2"/>
  </cols>
  <sheetData>
    <row r="1" spans="1:1" ht="45" customHeight="1" x14ac:dyDescent="0.35">
      <c r="A1" s="1" t="s">
        <v>26</v>
      </c>
    </row>
    <row r="2" spans="1:1" ht="30" customHeight="1" x14ac:dyDescent="0.55000000000000004">
      <c r="A2" s="6" t="s">
        <v>59</v>
      </c>
    </row>
    <row r="3" spans="1:1" ht="30" customHeight="1" x14ac:dyDescent="0.45">
      <c r="A3" s="94" t="s">
        <v>666</v>
      </c>
    </row>
    <row r="4" spans="1:1" s="3" customFormat="1" ht="139.5" x14ac:dyDescent="0.35">
      <c r="A4" s="93" t="s">
        <v>672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AC8E2-5F73-4857-9127-3BEE6F3CA7B4}">
  <sheetPr codeName="Sheet2">
    <pageSetUpPr fitToPage="1"/>
  </sheetPr>
  <dimension ref="A1:N26"/>
  <sheetViews>
    <sheetView showGridLines="0" zoomScaleNormal="100" workbookViewId="0"/>
  </sheetViews>
  <sheetFormatPr defaultColWidth="9" defaultRowHeight="15.5" x14ac:dyDescent="0.35"/>
  <cols>
    <col min="1" max="1" width="35" style="2" customWidth="1"/>
    <col min="2" max="7" width="13.54296875" style="2" customWidth="1"/>
    <col min="8" max="8" width="9" style="2"/>
    <col min="9" max="9" width="13.26953125" style="2" bestFit="1" customWidth="1"/>
    <col min="10" max="10" width="13.7265625" style="2" bestFit="1" customWidth="1"/>
    <col min="11" max="11" width="13" style="2" bestFit="1" customWidth="1"/>
    <col min="12" max="12" width="10" style="2" bestFit="1" customWidth="1"/>
    <col min="13" max="13" width="11" style="2" bestFit="1" customWidth="1"/>
    <col min="14" max="14" width="10" style="2" bestFit="1" customWidth="1"/>
    <col min="15" max="232" width="9" style="2"/>
    <col min="233" max="233" width="7" style="2" customWidth="1"/>
    <col min="234" max="234" width="9.54296875" style="2" customWidth="1"/>
    <col min="235" max="235" width="11" style="2" customWidth="1"/>
    <col min="236" max="236" width="17.54296875" style="2" customWidth="1"/>
    <col min="237" max="237" width="9" style="2" customWidth="1"/>
    <col min="238" max="238" width="17" style="2" customWidth="1"/>
    <col min="239" max="239" width="13" style="2" customWidth="1"/>
    <col min="240" max="240" width="9" style="2" customWidth="1"/>
    <col min="241" max="241" width="11" style="2" bestFit="1" customWidth="1"/>
    <col min="242" max="242" width="14" style="2" customWidth="1"/>
    <col min="243" max="244" width="11" style="2" customWidth="1"/>
    <col min="245" max="245" width="12" style="2" customWidth="1"/>
    <col min="246" max="246" width="9" style="2" customWidth="1"/>
    <col min="247" max="247" width="8.54296875" style="2" bestFit="1" customWidth="1"/>
    <col min="248" max="248" width="10" style="2" bestFit="1" customWidth="1"/>
    <col min="249" max="249" width="12" style="2" customWidth="1"/>
    <col min="250" max="250" width="11" style="2" bestFit="1" customWidth="1"/>
    <col min="251" max="251" width="11" style="2" customWidth="1"/>
    <col min="252" max="252" width="9.54296875" style="2" customWidth="1"/>
    <col min="253" max="253" width="9" style="2" customWidth="1"/>
    <col min="254" max="254" width="12" style="2" customWidth="1"/>
    <col min="255" max="255" width="17" style="2" bestFit="1" customWidth="1"/>
    <col min="256" max="256" width="15.54296875" style="2" bestFit="1" customWidth="1"/>
    <col min="257" max="258" width="14" style="2" bestFit="1" customWidth="1"/>
    <col min="259" max="488" width="9" style="2"/>
    <col min="489" max="489" width="7" style="2" customWidth="1"/>
    <col min="490" max="490" width="9.54296875" style="2" customWidth="1"/>
    <col min="491" max="491" width="11" style="2" customWidth="1"/>
    <col min="492" max="492" width="17.54296875" style="2" customWidth="1"/>
    <col min="493" max="493" width="9" style="2" customWidth="1"/>
    <col min="494" max="494" width="17" style="2" customWidth="1"/>
    <col min="495" max="495" width="13" style="2" customWidth="1"/>
    <col min="496" max="496" width="9" style="2" customWidth="1"/>
    <col min="497" max="497" width="11" style="2" bestFit="1" customWidth="1"/>
    <col min="498" max="498" width="14" style="2" customWidth="1"/>
    <col min="499" max="500" width="11" style="2" customWidth="1"/>
    <col min="501" max="501" width="12" style="2" customWidth="1"/>
    <col min="502" max="502" width="9" style="2" customWidth="1"/>
    <col min="503" max="503" width="8.54296875" style="2" bestFit="1" customWidth="1"/>
    <col min="504" max="504" width="10" style="2" bestFit="1" customWidth="1"/>
    <col min="505" max="505" width="12" style="2" customWidth="1"/>
    <col min="506" max="506" width="11" style="2" bestFit="1" customWidth="1"/>
    <col min="507" max="507" width="11" style="2" customWidth="1"/>
    <col min="508" max="508" width="9.54296875" style="2" customWidth="1"/>
    <col min="509" max="509" width="9" style="2" customWidth="1"/>
    <col min="510" max="510" width="12" style="2" customWidth="1"/>
    <col min="511" max="511" width="17" style="2" bestFit="1" customWidth="1"/>
    <col min="512" max="512" width="15.54296875" style="2" bestFit="1" customWidth="1"/>
    <col min="513" max="514" width="14" style="2" bestFit="1" customWidth="1"/>
    <col min="515" max="744" width="9" style="2"/>
    <col min="745" max="745" width="7" style="2" customWidth="1"/>
    <col min="746" max="746" width="9.54296875" style="2" customWidth="1"/>
    <col min="747" max="747" width="11" style="2" customWidth="1"/>
    <col min="748" max="748" width="17.54296875" style="2" customWidth="1"/>
    <col min="749" max="749" width="9" style="2" customWidth="1"/>
    <col min="750" max="750" width="17" style="2" customWidth="1"/>
    <col min="751" max="751" width="13" style="2" customWidth="1"/>
    <col min="752" max="752" width="9" style="2" customWidth="1"/>
    <col min="753" max="753" width="11" style="2" bestFit="1" customWidth="1"/>
    <col min="754" max="754" width="14" style="2" customWidth="1"/>
    <col min="755" max="756" width="11" style="2" customWidth="1"/>
    <col min="757" max="757" width="12" style="2" customWidth="1"/>
    <col min="758" max="758" width="9" style="2" customWidth="1"/>
    <col min="759" max="759" width="8.54296875" style="2" bestFit="1" customWidth="1"/>
    <col min="760" max="760" width="10" style="2" bestFit="1" customWidth="1"/>
    <col min="761" max="761" width="12" style="2" customWidth="1"/>
    <col min="762" max="762" width="11" style="2" bestFit="1" customWidth="1"/>
    <col min="763" max="763" width="11" style="2" customWidth="1"/>
    <col min="764" max="764" width="9.54296875" style="2" customWidth="1"/>
    <col min="765" max="765" width="9" style="2" customWidth="1"/>
    <col min="766" max="766" width="12" style="2" customWidth="1"/>
    <col min="767" max="767" width="17" style="2" bestFit="1" customWidth="1"/>
    <col min="768" max="768" width="15.54296875" style="2" bestFit="1" customWidth="1"/>
    <col min="769" max="770" width="14" style="2" bestFit="1" customWidth="1"/>
    <col min="771" max="1000" width="9" style="2"/>
    <col min="1001" max="1001" width="7" style="2" customWidth="1"/>
    <col min="1002" max="1002" width="9.54296875" style="2" customWidth="1"/>
    <col min="1003" max="1003" width="11" style="2" customWidth="1"/>
    <col min="1004" max="1004" width="17.54296875" style="2" customWidth="1"/>
    <col min="1005" max="1005" width="9" style="2" customWidth="1"/>
    <col min="1006" max="1006" width="17" style="2" customWidth="1"/>
    <col min="1007" max="1007" width="13" style="2" customWidth="1"/>
    <col min="1008" max="1008" width="9" style="2" customWidth="1"/>
    <col min="1009" max="1009" width="11" style="2" bestFit="1" customWidth="1"/>
    <col min="1010" max="1010" width="14" style="2" customWidth="1"/>
    <col min="1011" max="1012" width="11" style="2" customWidth="1"/>
    <col min="1013" max="1013" width="12" style="2" customWidth="1"/>
    <col min="1014" max="1014" width="9" style="2" customWidth="1"/>
    <col min="1015" max="1015" width="8.54296875" style="2" bestFit="1" customWidth="1"/>
    <col min="1016" max="1016" width="10" style="2" bestFit="1" customWidth="1"/>
    <col min="1017" max="1017" width="12" style="2" customWidth="1"/>
    <col min="1018" max="1018" width="11" style="2" bestFit="1" customWidth="1"/>
    <col min="1019" max="1019" width="11" style="2" customWidth="1"/>
    <col min="1020" max="1020" width="9.54296875" style="2" customWidth="1"/>
    <col min="1021" max="1021" width="9" style="2" customWidth="1"/>
    <col min="1022" max="1022" width="12" style="2" customWidth="1"/>
    <col min="1023" max="1023" width="17" style="2" bestFit="1" customWidth="1"/>
    <col min="1024" max="1024" width="15.54296875" style="2" bestFit="1" customWidth="1"/>
    <col min="1025" max="1026" width="14" style="2" bestFit="1" customWidth="1"/>
    <col min="1027" max="1256" width="9" style="2"/>
    <col min="1257" max="1257" width="7" style="2" customWidth="1"/>
    <col min="1258" max="1258" width="9.54296875" style="2" customWidth="1"/>
    <col min="1259" max="1259" width="11" style="2" customWidth="1"/>
    <col min="1260" max="1260" width="17.54296875" style="2" customWidth="1"/>
    <col min="1261" max="1261" width="9" style="2" customWidth="1"/>
    <col min="1262" max="1262" width="17" style="2" customWidth="1"/>
    <col min="1263" max="1263" width="13" style="2" customWidth="1"/>
    <col min="1264" max="1264" width="9" style="2" customWidth="1"/>
    <col min="1265" max="1265" width="11" style="2" bestFit="1" customWidth="1"/>
    <col min="1266" max="1266" width="14" style="2" customWidth="1"/>
    <col min="1267" max="1268" width="11" style="2" customWidth="1"/>
    <col min="1269" max="1269" width="12" style="2" customWidth="1"/>
    <col min="1270" max="1270" width="9" style="2" customWidth="1"/>
    <col min="1271" max="1271" width="8.54296875" style="2" bestFit="1" customWidth="1"/>
    <col min="1272" max="1272" width="10" style="2" bestFit="1" customWidth="1"/>
    <col min="1273" max="1273" width="12" style="2" customWidth="1"/>
    <col min="1274" max="1274" width="11" style="2" bestFit="1" customWidth="1"/>
    <col min="1275" max="1275" width="11" style="2" customWidth="1"/>
    <col min="1276" max="1276" width="9.54296875" style="2" customWidth="1"/>
    <col min="1277" max="1277" width="9" style="2" customWidth="1"/>
    <col min="1278" max="1278" width="12" style="2" customWidth="1"/>
    <col min="1279" max="1279" width="17" style="2" bestFit="1" customWidth="1"/>
    <col min="1280" max="1280" width="15.54296875" style="2" bestFit="1" customWidth="1"/>
    <col min="1281" max="1282" width="14" style="2" bestFit="1" customWidth="1"/>
    <col min="1283" max="1512" width="9" style="2"/>
    <col min="1513" max="1513" width="7" style="2" customWidth="1"/>
    <col min="1514" max="1514" width="9.54296875" style="2" customWidth="1"/>
    <col min="1515" max="1515" width="11" style="2" customWidth="1"/>
    <col min="1516" max="1516" width="17.54296875" style="2" customWidth="1"/>
    <col min="1517" max="1517" width="9" style="2" customWidth="1"/>
    <col min="1518" max="1518" width="17" style="2" customWidth="1"/>
    <col min="1519" max="1519" width="13" style="2" customWidth="1"/>
    <col min="1520" max="1520" width="9" style="2" customWidth="1"/>
    <col min="1521" max="1521" width="11" style="2" bestFit="1" customWidth="1"/>
    <col min="1522" max="1522" width="14" style="2" customWidth="1"/>
    <col min="1523" max="1524" width="11" style="2" customWidth="1"/>
    <col min="1525" max="1525" width="12" style="2" customWidth="1"/>
    <col min="1526" max="1526" width="9" style="2" customWidth="1"/>
    <col min="1527" max="1527" width="8.54296875" style="2" bestFit="1" customWidth="1"/>
    <col min="1528" max="1528" width="10" style="2" bestFit="1" customWidth="1"/>
    <col min="1529" max="1529" width="12" style="2" customWidth="1"/>
    <col min="1530" max="1530" width="11" style="2" bestFit="1" customWidth="1"/>
    <col min="1531" max="1531" width="11" style="2" customWidth="1"/>
    <col min="1532" max="1532" width="9.54296875" style="2" customWidth="1"/>
    <col min="1533" max="1533" width="9" style="2" customWidth="1"/>
    <col min="1534" max="1534" width="12" style="2" customWidth="1"/>
    <col min="1535" max="1535" width="17" style="2" bestFit="1" customWidth="1"/>
    <col min="1536" max="1536" width="15.54296875" style="2" bestFit="1" customWidth="1"/>
    <col min="1537" max="1538" width="14" style="2" bestFit="1" customWidth="1"/>
    <col min="1539" max="1768" width="9" style="2"/>
    <col min="1769" max="1769" width="7" style="2" customWidth="1"/>
    <col min="1770" max="1770" width="9.54296875" style="2" customWidth="1"/>
    <col min="1771" max="1771" width="11" style="2" customWidth="1"/>
    <col min="1772" max="1772" width="17.54296875" style="2" customWidth="1"/>
    <col min="1773" max="1773" width="9" style="2" customWidth="1"/>
    <col min="1774" max="1774" width="17" style="2" customWidth="1"/>
    <col min="1775" max="1775" width="13" style="2" customWidth="1"/>
    <col min="1776" max="1776" width="9" style="2" customWidth="1"/>
    <col min="1777" max="1777" width="11" style="2" bestFit="1" customWidth="1"/>
    <col min="1778" max="1778" width="14" style="2" customWidth="1"/>
    <col min="1779" max="1780" width="11" style="2" customWidth="1"/>
    <col min="1781" max="1781" width="12" style="2" customWidth="1"/>
    <col min="1782" max="1782" width="9" style="2" customWidth="1"/>
    <col min="1783" max="1783" width="8.54296875" style="2" bestFit="1" customWidth="1"/>
    <col min="1784" max="1784" width="10" style="2" bestFit="1" customWidth="1"/>
    <col min="1785" max="1785" width="12" style="2" customWidth="1"/>
    <col min="1786" max="1786" width="11" style="2" bestFit="1" customWidth="1"/>
    <col min="1787" max="1787" width="11" style="2" customWidth="1"/>
    <col min="1788" max="1788" width="9.54296875" style="2" customWidth="1"/>
    <col min="1789" max="1789" width="9" style="2" customWidth="1"/>
    <col min="1790" max="1790" width="12" style="2" customWidth="1"/>
    <col min="1791" max="1791" width="17" style="2" bestFit="1" customWidth="1"/>
    <col min="1792" max="1792" width="15.54296875" style="2" bestFit="1" customWidth="1"/>
    <col min="1793" max="1794" width="14" style="2" bestFit="1" customWidth="1"/>
    <col min="1795" max="2024" width="9" style="2"/>
    <col min="2025" max="2025" width="7" style="2" customWidth="1"/>
    <col min="2026" max="2026" width="9.54296875" style="2" customWidth="1"/>
    <col min="2027" max="2027" width="11" style="2" customWidth="1"/>
    <col min="2028" max="2028" width="17.54296875" style="2" customWidth="1"/>
    <col min="2029" max="2029" width="9" style="2" customWidth="1"/>
    <col min="2030" max="2030" width="17" style="2" customWidth="1"/>
    <col min="2031" max="2031" width="13" style="2" customWidth="1"/>
    <col min="2032" max="2032" width="9" style="2" customWidth="1"/>
    <col min="2033" max="2033" width="11" style="2" bestFit="1" customWidth="1"/>
    <col min="2034" max="2034" width="14" style="2" customWidth="1"/>
    <col min="2035" max="2036" width="11" style="2" customWidth="1"/>
    <col min="2037" max="2037" width="12" style="2" customWidth="1"/>
    <col min="2038" max="2038" width="9" style="2" customWidth="1"/>
    <col min="2039" max="2039" width="8.54296875" style="2" bestFit="1" customWidth="1"/>
    <col min="2040" max="2040" width="10" style="2" bestFit="1" customWidth="1"/>
    <col min="2041" max="2041" width="12" style="2" customWidth="1"/>
    <col min="2042" max="2042" width="11" style="2" bestFit="1" customWidth="1"/>
    <col min="2043" max="2043" width="11" style="2" customWidth="1"/>
    <col min="2044" max="2044" width="9.54296875" style="2" customWidth="1"/>
    <col min="2045" max="2045" width="9" style="2" customWidth="1"/>
    <col min="2046" max="2046" width="12" style="2" customWidth="1"/>
    <col min="2047" max="2047" width="17" style="2" bestFit="1" customWidth="1"/>
    <col min="2048" max="2048" width="15.54296875" style="2" bestFit="1" customWidth="1"/>
    <col min="2049" max="2050" width="14" style="2" bestFit="1" customWidth="1"/>
    <col min="2051" max="2280" width="9" style="2"/>
    <col min="2281" max="2281" width="7" style="2" customWidth="1"/>
    <col min="2282" max="2282" width="9.54296875" style="2" customWidth="1"/>
    <col min="2283" max="2283" width="11" style="2" customWidth="1"/>
    <col min="2284" max="2284" width="17.54296875" style="2" customWidth="1"/>
    <col min="2285" max="2285" width="9" style="2" customWidth="1"/>
    <col min="2286" max="2286" width="17" style="2" customWidth="1"/>
    <col min="2287" max="2287" width="13" style="2" customWidth="1"/>
    <col min="2288" max="2288" width="9" style="2" customWidth="1"/>
    <col min="2289" max="2289" width="11" style="2" bestFit="1" customWidth="1"/>
    <col min="2290" max="2290" width="14" style="2" customWidth="1"/>
    <col min="2291" max="2292" width="11" style="2" customWidth="1"/>
    <col min="2293" max="2293" width="12" style="2" customWidth="1"/>
    <col min="2294" max="2294" width="9" style="2" customWidth="1"/>
    <col min="2295" max="2295" width="8.54296875" style="2" bestFit="1" customWidth="1"/>
    <col min="2296" max="2296" width="10" style="2" bestFit="1" customWidth="1"/>
    <col min="2297" max="2297" width="12" style="2" customWidth="1"/>
    <col min="2298" max="2298" width="11" style="2" bestFit="1" customWidth="1"/>
    <col min="2299" max="2299" width="11" style="2" customWidth="1"/>
    <col min="2300" max="2300" width="9.54296875" style="2" customWidth="1"/>
    <col min="2301" max="2301" width="9" style="2" customWidth="1"/>
    <col min="2302" max="2302" width="12" style="2" customWidth="1"/>
    <col min="2303" max="2303" width="17" style="2" bestFit="1" customWidth="1"/>
    <col min="2304" max="2304" width="15.54296875" style="2" bestFit="1" customWidth="1"/>
    <col min="2305" max="2306" width="14" style="2" bestFit="1" customWidth="1"/>
    <col min="2307" max="2536" width="9" style="2"/>
    <col min="2537" max="2537" width="7" style="2" customWidth="1"/>
    <col min="2538" max="2538" width="9.54296875" style="2" customWidth="1"/>
    <col min="2539" max="2539" width="11" style="2" customWidth="1"/>
    <col min="2540" max="2540" width="17.54296875" style="2" customWidth="1"/>
    <col min="2541" max="2541" width="9" style="2" customWidth="1"/>
    <col min="2542" max="2542" width="17" style="2" customWidth="1"/>
    <col min="2543" max="2543" width="13" style="2" customWidth="1"/>
    <col min="2544" max="2544" width="9" style="2" customWidth="1"/>
    <col min="2545" max="2545" width="11" style="2" bestFit="1" customWidth="1"/>
    <col min="2546" max="2546" width="14" style="2" customWidth="1"/>
    <col min="2547" max="2548" width="11" style="2" customWidth="1"/>
    <col min="2549" max="2549" width="12" style="2" customWidth="1"/>
    <col min="2550" max="2550" width="9" style="2" customWidth="1"/>
    <col min="2551" max="2551" width="8.54296875" style="2" bestFit="1" customWidth="1"/>
    <col min="2552" max="2552" width="10" style="2" bestFit="1" customWidth="1"/>
    <col min="2553" max="2553" width="12" style="2" customWidth="1"/>
    <col min="2554" max="2554" width="11" style="2" bestFit="1" customWidth="1"/>
    <col min="2555" max="2555" width="11" style="2" customWidth="1"/>
    <col min="2556" max="2556" width="9.54296875" style="2" customWidth="1"/>
    <col min="2557" max="2557" width="9" style="2" customWidth="1"/>
    <col min="2558" max="2558" width="12" style="2" customWidth="1"/>
    <col min="2559" max="2559" width="17" style="2" bestFit="1" customWidth="1"/>
    <col min="2560" max="2560" width="15.54296875" style="2" bestFit="1" customWidth="1"/>
    <col min="2561" max="2562" width="14" style="2" bestFit="1" customWidth="1"/>
    <col min="2563" max="2792" width="9" style="2"/>
    <col min="2793" max="2793" width="7" style="2" customWidth="1"/>
    <col min="2794" max="2794" width="9.54296875" style="2" customWidth="1"/>
    <col min="2795" max="2795" width="11" style="2" customWidth="1"/>
    <col min="2796" max="2796" width="17.54296875" style="2" customWidth="1"/>
    <col min="2797" max="2797" width="9" style="2" customWidth="1"/>
    <col min="2798" max="2798" width="17" style="2" customWidth="1"/>
    <col min="2799" max="2799" width="13" style="2" customWidth="1"/>
    <col min="2800" max="2800" width="9" style="2" customWidth="1"/>
    <col min="2801" max="2801" width="11" style="2" bestFit="1" customWidth="1"/>
    <col min="2802" max="2802" width="14" style="2" customWidth="1"/>
    <col min="2803" max="2804" width="11" style="2" customWidth="1"/>
    <col min="2805" max="2805" width="12" style="2" customWidth="1"/>
    <col min="2806" max="2806" width="9" style="2" customWidth="1"/>
    <col min="2807" max="2807" width="8.54296875" style="2" bestFit="1" customWidth="1"/>
    <col min="2808" max="2808" width="10" style="2" bestFit="1" customWidth="1"/>
    <col min="2809" max="2809" width="12" style="2" customWidth="1"/>
    <col min="2810" max="2810" width="11" style="2" bestFit="1" customWidth="1"/>
    <col min="2811" max="2811" width="11" style="2" customWidth="1"/>
    <col min="2812" max="2812" width="9.54296875" style="2" customWidth="1"/>
    <col min="2813" max="2813" width="9" style="2" customWidth="1"/>
    <col min="2814" max="2814" width="12" style="2" customWidth="1"/>
    <col min="2815" max="2815" width="17" style="2" bestFit="1" customWidth="1"/>
    <col min="2816" max="2816" width="15.54296875" style="2" bestFit="1" customWidth="1"/>
    <col min="2817" max="2818" width="14" style="2" bestFit="1" customWidth="1"/>
    <col min="2819" max="3048" width="9" style="2"/>
    <col min="3049" max="3049" width="7" style="2" customWidth="1"/>
    <col min="3050" max="3050" width="9.54296875" style="2" customWidth="1"/>
    <col min="3051" max="3051" width="11" style="2" customWidth="1"/>
    <col min="3052" max="3052" width="17.54296875" style="2" customWidth="1"/>
    <col min="3053" max="3053" width="9" style="2" customWidth="1"/>
    <col min="3054" max="3054" width="17" style="2" customWidth="1"/>
    <col min="3055" max="3055" width="13" style="2" customWidth="1"/>
    <col min="3056" max="3056" width="9" style="2" customWidth="1"/>
    <col min="3057" max="3057" width="11" style="2" bestFit="1" customWidth="1"/>
    <col min="3058" max="3058" width="14" style="2" customWidth="1"/>
    <col min="3059" max="3060" width="11" style="2" customWidth="1"/>
    <col min="3061" max="3061" width="12" style="2" customWidth="1"/>
    <col min="3062" max="3062" width="9" style="2" customWidth="1"/>
    <col min="3063" max="3063" width="8.54296875" style="2" bestFit="1" customWidth="1"/>
    <col min="3064" max="3064" width="10" style="2" bestFit="1" customWidth="1"/>
    <col min="3065" max="3065" width="12" style="2" customWidth="1"/>
    <col min="3066" max="3066" width="11" style="2" bestFit="1" customWidth="1"/>
    <col min="3067" max="3067" width="11" style="2" customWidth="1"/>
    <col min="3068" max="3068" width="9.54296875" style="2" customWidth="1"/>
    <col min="3069" max="3069" width="9" style="2" customWidth="1"/>
    <col min="3070" max="3070" width="12" style="2" customWidth="1"/>
    <col min="3071" max="3071" width="17" style="2" bestFit="1" customWidth="1"/>
    <col min="3072" max="3072" width="15.54296875" style="2" bestFit="1" customWidth="1"/>
    <col min="3073" max="3074" width="14" style="2" bestFit="1" customWidth="1"/>
    <col min="3075" max="3304" width="9" style="2"/>
    <col min="3305" max="3305" width="7" style="2" customWidth="1"/>
    <col min="3306" max="3306" width="9.54296875" style="2" customWidth="1"/>
    <col min="3307" max="3307" width="11" style="2" customWidth="1"/>
    <col min="3308" max="3308" width="17.54296875" style="2" customWidth="1"/>
    <col min="3309" max="3309" width="9" style="2" customWidth="1"/>
    <col min="3310" max="3310" width="17" style="2" customWidth="1"/>
    <col min="3311" max="3311" width="13" style="2" customWidth="1"/>
    <col min="3312" max="3312" width="9" style="2" customWidth="1"/>
    <col min="3313" max="3313" width="11" style="2" bestFit="1" customWidth="1"/>
    <col min="3314" max="3314" width="14" style="2" customWidth="1"/>
    <col min="3315" max="3316" width="11" style="2" customWidth="1"/>
    <col min="3317" max="3317" width="12" style="2" customWidth="1"/>
    <col min="3318" max="3318" width="9" style="2" customWidth="1"/>
    <col min="3319" max="3319" width="8.54296875" style="2" bestFit="1" customWidth="1"/>
    <col min="3320" max="3320" width="10" style="2" bestFit="1" customWidth="1"/>
    <col min="3321" max="3321" width="12" style="2" customWidth="1"/>
    <col min="3322" max="3322" width="11" style="2" bestFit="1" customWidth="1"/>
    <col min="3323" max="3323" width="11" style="2" customWidth="1"/>
    <col min="3324" max="3324" width="9.54296875" style="2" customWidth="1"/>
    <col min="3325" max="3325" width="9" style="2" customWidth="1"/>
    <col min="3326" max="3326" width="12" style="2" customWidth="1"/>
    <col min="3327" max="3327" width="17" style="2" bestFit="1" customWidth="1"/>
    <col min="3328" max="3328" width="15.54296875" style="2" bestFit="1" customWidth="1"/>
    <col min="3329" max="3330" width="14" style="2" bestFit="1" customWidth="1"/>
    <col min="3331" max="3560" width="9" style="2"/>
    <col min="3561" max="3561" width="7" style="2" customWidth="1"/>
    <col min="3562" max="3562" width="9.54296875" style="2" customWidth="1"/>
    <col min="3563" max="3563" width="11" style="2" customWidth="1"/>
    <col min="3564" max="3564" width="17.54296875" style="2" customWidth="1"/>
    <col min="3565" max="3565" width="9" style="2" customWidth="1"/>
    <col min="3566" max="3566" width="17" style="2" customWidth="1"/>
    <col min="3567" max="3567" width="13" style="2" customWidth="1"/>
    <col min="3568" max="3568" width="9" style="2" customWidth="1"/>
    <col min="3569" max="3569" width="11" style="2" bestFit="1" customWidth="1"/>
    <col min="3570" max="3570" width="14" style="2" customWidth="1"/>
    <col min="3571" max="3572" width="11" style="2" customWidth="1"/>
    <col min="3573" max="3573" width="12" style="2" customWidth="1"/>
    <col min="3574" max="3574" width="9" style="2" customWidth="1"/>
    <col min="3575" max="3575" width="8.54296875" style="2" bestFit="1" customWidth="1"/>
    <col min="3576" max="3576" width="10" style="2" bestFit="1" customWidth="1"/>
    <col min="3577" max="3577" width="12" style="2" customWidth="1"/>
    <col min="3578" max="3578" width="11" style="2" bestFit="1" customWidth="1"/>
    <col min="3579" max="3579" width="11" style="2" customWidth="1"/>
    <col min="3580" max="3580" width="9.54296875" style="2" customWidth="1"/>
    <col min="3581" max="3581" width="9" style="2" customWidth="1"/>
    <col min="3582" max="3582" width="12" style="2" customWidth="1"/>
    <col min="3583" max="3583" width="17" style="2" bestFit="1" customWidth="1"/>
    <col min="3584" max="3584" width="15.54296875" style="2" bestFit="1" customWidth="1"/>
    <col min="3585" max="3586" width="14" style="2" bestFit="1" customWidth="1"/>
    <col min="3587" max="3816" width="9" style="2"/>
    <col min="3817" max="3817" width="7" style="2" customWidth="1"/>
    <col min="3818" max="3818" width="9.54296875" style="2" customWidth="1"/>
    <col min="3819" max="3819" width="11" style="2" customWidth="1"/>
    <col min="3820" max="3820" width="17.54296875" style="2" customWidth="1"/>
    <col min="3821" max="3821" width="9" style="2" customWidth="1"/>
    <col min="3822" max="3822" width="17" style="2" customWidth="1"/>
    <col min="3823" max="3823" width="13" style="2" customWidth="1"/>
    <col min="3824" max="3824" width="9" style="2" customWidth="1"/>
    <col min="3825" max="3825" width="11" style="2" bestFit="1" customWidth="1"/>
    <col min="3826" max="3826" width="14" style="2" customWidth="1"/>
    <col min="3827" max="3828" width="11" style="2" customWidth="1"/>
    <col min="3829" max="3829" width="12" style="2" customWidth="1"/>
    <col min="3830" max="3830" width="9" style="2" customWidth="1"/>
    <col min="3831" max="3831" width="8.54296875" style="2" bestFit="1" customWidth="1"/>
    <col min="3832" max="3832" width="10" style="2" bestFit="1" customWidth="1"/>
    <col min="3833" max="3833" width="12" style="2" customWidth="1"/>
    <col min="3834" max="3834" width="11" style="2" bestFit="1" customWidth="1"/>
    <col min="3835" max="3835" width="11" style="2" customWidth="1"/>
    <col min="3836" max="3836" width="9.54296875" style="2" customWidth="1"/>
    <col min="3837" max="3837" width="9" style="2" customWidth="1"/>
    <col min="3838" max="3838" width="12" style="2" customWidth="1"/>
    <col min="3839" max="3839" width="17" style="2" bestFit="1" customWidth="1"/>
    <col min="3840" max="3840" width="15.54296875" style="2" bestFit="1" customWidth="1"/>
    <col min="3841" max="3842" width="14" style="2" bestFit="1" customWidth="1"/>
    <col min="3843" max="4072" width="9" style="2"/>
    <col min="4073" max="4073" width="7" style="2" customWidth="1"/>
    <col min="4074" max="4074" width="9.54296875" style="2" customWidth="1"/>
    <col min="4075" max="4075" width="11" style="2" customWidth="1"/>
    <col min="4076" max="4076" width="17.54296875" style="2" customWidth="1"/>
    <col min="4077" max="4077" width="9" style="2" customWidth="1"/>
    <col min="4078" max="4078" width="17" style="2" customWidth="1"/>
    <col min="4079" max="4079" width="13" style="2" customWidth="1"/>
    <col min="4080" max="4080" width="9" style="2" customWidth="1"/>
    <col min="4081" max="4081" width="11" style="2" bestFit="1" customWidth="1"/>
    <col min="4082" max="4082" width="14" style="2" customWidth="1"/>
    <col min="4083" max="4084" width="11" style="2" customWidth="1"/>
    <col min="4085" max="4085" width="12" style="2" customWidth="1"/>
    <col min="4086" max="4086" width="9" style="2" customWidth="1"/>
    <col min="4087" max="4087" width="8.54296875" style="2" bestFit="1" customWidth="1"/>
    <col min="4088" max="4088" width="10" style="2" bestFit="1" customWidth="1"/>
    <col min="4089" max="4089" width="12" style="2" customWidth="1"/>
    <col min="4090" max="4090" width="11" style="2" bestFit="1" customWidth="1"/>
    <col min="4091" max="4091" width="11" style="2" customWidth="1"/>
    <col min="4092" max="4092" width="9.54296875" style="2" customWidth="1"/>
    <col min="4093" max="4093" width="9" style="2" customWidth="1"/>
    <col min="4094" max="4094" width="12" style="2" customWidth="1"/>
    <col min="4095" max="4095" width="17" style="2" bestFit="1" customWidth="1"/>
    <col min="4096" max="4096" width="15.54296875" style="2" bestFit="1" customWidth="1"/>
    <col min="4097" max="4098" width="14" style="2" bestFit="1" customWidth="1"/>
    <col min="4099" max="4328" width="9" style="2"/>
    <col min="4329" max="4329" width="7" style="2" customWidth="1"/>
    <col min="4330" max="4330" width="9.54296875" style="2" customWidth="1"/>
    <col min="4331" max="4331" width="11" style="2" customWidth="1"/>
    <col min="4332" max="4332" width="17.54296875" style="2" customWidth="1"/>
    <col min="4333" max="4333" width="9" style="2" customWidth="1"/>
    <col min="4334" max="4334" width="17" style="2" customWidth="1"/>
    <col min="4335" max="4335" width="13" style="2" customWidth="1"/>
    <col min="4336" max="4336" width="9" style="2" customWidth="1"/>
    <col min="4337" max="4337" width="11" style="2" bestFit="1" customWidth="1"/>
    <col min="4338" max="4338" width="14" style="2" customWidth="1"/>
    <col min="4339" max="4340" width="11" style="2" customWidth="1"/>
    <col min="4341" max="4341" width="12" style="2" customWidth="1"/>
    <col min="4342" max="4342" width="9" style="2" customWidth="1"/>
    <col min="4343" max="4343" width="8.54296875" style="2" bestFit="1" customWidth="1"/>
    <col min="4344" max="4344" width="10" style="2" bestFit="1" customWidth="1"/>
    <col min="4345" max="4345" width="12" style="2" customWidth="1"/>
    <col min="4346" max="4346" width="11" style="2" bestFit="1" customWidth="1"/>
    <col min="4347" max="4347" width="11" style="2" customWidth="1"/>
    <col min="4348" max="4348" width="9.54296875" style="2" customWidth="1"/>
    <col min="4349" max="4349" width="9" style="2" customWidth="1"/>
    <col min="4350" max="4350" width="12" style="2" customWidth="1"/>
    <col min="4351" max="4351" width="17" style="2" bestFit="1" customWidth="1"/>
    <col min="4352" max="4352" width="15.54296875" style="2" bestFit="1" customWidth="1"/>
    <col min="4353" max="4354" width="14" style="2" bestFit="1" customWidth="1"/>
    <col min="4355" max="4584" width="9" style="2"/>
    <col min="4585" max="4585" width="7" style="2" customWidth="1"/>
    <col min="4586" max="4586" width="9.54296875" style="2" customWidth="1"/>
    <col min="4587" max="4587" width="11" style="2" customWidth="1"/>
    <col min="4588" max="4588" width="17.54296875" style="2" customWidth="1"/>
    <col min="4589" max="4589" width="9" style="2" customWidth="1"/>
    <col min="4590" max="4590" width="17" style="2" customWidth="1"/>
    <col min="4591" max="4591" width="13" style="2" customWidth="1"/>
    <col min="4592" max="4592" width="9" style="2" customWidth="1"/>
    <col min="4593" max="4593" width="11" style="2" bestFit="1" customWidth="1"/>
    <col min="4594" max="4594" width="14" style="2" customWidth="1"/>
    <col min="4595" max="4596" width="11" style="2" customWidth="1"/>
    <col min="4597" max="4597" width="12" style="2" customWidth="1"/>
    <col min="4598" max="4598" width="9" style="2" customWidth="1"/>
    <col min="4599" max="4599" width="8.54296875" style="2" bestFit="1" customWidth="1"/>
    <col min="4600" max="4600" width="10" style="2" bestFit="1" customWidth="1"/>
    <col min="4601" max="4601" width="12" style="2" customWidth="1"/>
    <col min="4602" max="4602" width="11" style="2" bestFit="1" customWidth="1"/>
    <col min="4603" max="4603" width="11" style="2" customWidth="1"/>
    <col min="4604" max="4604" width="9.54296875" style="2" customWidth="1"/>
    <col min="4605" max="4605" width="9" style="2" customWidth="1"/>
    <col min="4606" max="4606" width="12" style="2" customWidth="1"/>
    <col min="4607" max="4607" width="17" style="2" bestFit="1" customWidth="1"/>
    <col min="4608" max="4608" width="15.54296875" style="2" bestFit="1" customWidth="1"/>
    <col min="4609" max="4610" width="14" style="2" bestFit="1" customWidth="1"/>
    <col min="4611" max="4840" width="9" style="2"/>
    <col min="4841" max="4841" width="7" style="2" customWidth="1"/>
    <col min="4842" max="4842" width="9.54296875" style="2" customWidth="1"/>
    <col min="4843" max="4843" width="11" style="2" customWidth="1"/>
    <col min="4844" max="4844" width="17.54296875" style="2" customWidth="1"/>
    <col min="4845" max="4845" width="9" style="2" customWidth="1"/>
    <col min="4846" max="4846" width="17" style="2" customWidth="1"/>
    <col min="4847" max="4847" width="13" style="2" customWidth="1"/>
    <col min="4848" max="4848" width="9" style="2" customWidth="1"/>
    <col min="4849" max="4849" width="11" style="2" bestFit="1" customWidth="1"/>
    <col min="4850" max="4850" width="14" style="2" customWidth="1"/>
    <col min="4851" max="4852" width="11" style="2" customWidth="1"/>
    <col min="4853" max="4853" width="12" style="2" customWidth="1"/>
    <col min="4854" max="4854" width="9" style="2" customWidth="1"/>
    <col min="4855" max="4855" width="8.54296875" style="2" bestFit="1" customWidth="1"/>
    <col min="4856" max="4856" width="10" style="2" bestFit="1" customWidth="1"/>
    <col min="4857" max="4857" width="12" style="2" customWidth="1"/>
    <col min="4858" max="4858" width="11" style="2" bestFit="1" customWidth="1"/>
    <col min="4859" max="4859" width="11" style="2" customWidth="1"/>
    <col min="4860" max="4860" width="9.54296875" style="2" customWidth="1"/>
    <col min="4861" max="4861" width="9" style="2" customWidth="1"/>
    <col min="4862" max="4862" width="12" style="2" customWidth="1"/>
    <col min="4863" max="4863" width="17" style="2" bestFit="1" customWidth="1"/>
    <col min="4864" max="4864" width="15.54296875" style="2" bestFit="1" customWidth="1"/>
    <col min="4865" max="4866" width="14" style="2" bestFit="1" customWidth="1"/>
    <col min="4867" max="5096" width="9" style="2"/>
    <col min="5097" max="5097" width="7" style="2" customWidth="1"/>
    <col min="5098" max="5098" width="9.54296875" style="2" customWidth="1"/>
    <col min="5099" max="5099" width="11" style="2" customWidth="1"/>
    <col min="5100" max="5100" width="17.54296875" style="2" customWidth="1"/>
    <col min="5101" max="5101" width="9" style="2" customWidth="1"/>
    <col min="5102" max="5102" width="17" style="2" customWidth="1"/>
    <col min="5103" max="5103" width="13" style="2" customWidth="1"/>
    <col min="5104" max="5104" width="9" style="2" customWidth="1"/>
    <col min="5105" max="5105" width="11" style="2" bestFit="1" customWidth="1"/>
    <col min="5106" max="5106" width="14" style="2" customWidth="1"/>
    <col min="5107" max="5108" width="11" style="2" customWidth="1"/>
    <col min="5109" max="5109" width="12" style="2" customWidth="1"/>
    <col min="5110" max="5110" width="9" style="2" customWidth="1"/>
    <col min="5111" max="5111" width="8.54296875" style="2" bestFit="1" customWidth="1"/>
    <col min="5112" max="5112" width="10" style="2" bestFit="1" customWidth="1"/>
    <col min="5113" max="5113" width="12" style="2" customWidth="1"/>
    <col min="5114" max="5114" width="11" style="2" bestFit="1" customWidth="1"/>
    <col min="5115" max="5115" width="11" style="2" customWidth="1"/>
    <col min="5116" max="5116" width="9.54296875" style="2" customWidth="1"/>
    <col min="5117" max="5117" width="9" style="2" customWidth="1"/>
    <col min="5118" max="5118" width="12" style="2" customWidth="1"/>
    <col min="5119" max="5119" width="17" style="2" bestFit="1" customWidth="1"/>
    <col min="5120" max="5120" width="15.54296875" style="2" bestFit="1" customWidth="1"/>
    <col min="5121" max="5122" width="14" style="2" bestFit="1" customWidth="1"/>
    <col min="5123" max="5352" width="9" style="2"/>
    <col min="5353" max="5353" width="7" style="2" customWidth="1"/>
    <col min="5354" max="5354" width="9.54296875" style="2" customWidth="1"/>
    <col min="5355" max="5355" width="11" style="2" customWidth="1"/>
    <col min="5356" max="5356" width="17.54296875" style="2" customWidth="1"/>
    <col min="5357" max="5357" width="9" style="2" customWidth="1"/>
    <col min="5358" max="5358" width="17" style="2" customWidth="1"/>
    <col min="5359" max="5359" width="13" style="2" customWidth="1"/>
    <col min="5360" max="5360" width="9" style="2" customWidth="1"/>
    <col min="5361" max="5361" width="11" style="2" bestFit="1" customWidth="1"/>
    <col min="5362" max="5362" width="14" style="2" customWidth="1"/>
    <col min="5363" max="5364" width="11" style="2" customWidth="1"/>
    <col min="5365" max="5365" width="12" style="2" customWidth="1"/>
    <col min="5366" max="5366" width="9" style="2" customWidth="1"/>
    <col min="5367" max="5367" width="8.54296875" style="2" bestFit="1" customWidth="1"/>
    <col min="5368" max="5368" width="10" style="2" bestFit="1" customWidth="1"/>
    <col min="5369" max="5369" width="12" style="2" customWidth="1"/>
    <col min="5370" max="5370" width="11" style="2" bestFit="1" customWidth="1"/>
    <col min="5371" max="5371" width="11" style="2" customWidth="1"/>
    <col min="5372" max="5372" width="9.54296875" style="2" customWidth="1"/>
    <col min="5373" max="5373" width="9" style="2" customWidth="1"/>
    <col min="5374" max="5374" width="12" style="2" customWidth="1"/>
    <col min="5375" max="5375" width="17" style="2" bestFit="1" customWidth="1"/>
    <col min="5376" max="5376" width="15.54296875" style="2" bestFit="1" customWidth="1"/>
    <col min="5377" max="5378" width="14" style="2" bestFit="1" customWidth="1"/>
    <col min="5379" max="5608" width="9" style="2"/>
    <col min="5609" max="5609" width="7" style="2" customWidth="1"/>
    <col min="5610" max="5610" width="9.54296875" style="2" customWidth="1"/>
    <col min="5611" max="5611" width="11" style="2" customWidth="1"/>
    <col min="5612" max="5612" width="17.54296875" style="2" customWidth="1"/>
    <col min="5613" max="5613" width="9" style="2" customWidth="1"/>
    <col min="5614" max="5614" width="17" style="2" customWidth="1"/>
    <col min="5615" max="5615" width="13" style="2" customWidth="1"/>
    <col min="5616" max="5616" width="9" style="2" customWidth="1"/>
    <col min="5617" max="5617" width="11" style="2" bestFit="1" customWidth="1"/>
    <col min="5618" max="5618" width="14" style="2" customWidth="1"/>
    <col min="5619" max="5620" width="11" style="2" customWidth="1"/>
    <col min="5621" max="5621" width="12" style="2" customWidth="1"/>
    <col min="5622" max="5622" width="9" style="2" customWidth="1"/>
    <col min="5623" max="5623" width="8.54296875" style="2" bestFit="1" customWidth="1"/>
    <col min="5624" max="5624" width="10" style="2" bestFit="1" customWidth="1"/>
    <col min="5625" max="5625" width="12" style="2" customWidth="1"/>
    <col min="5626" max="5626" width="11" style="2" bestFit="1" customWidth="1"/>
    <col min="5627" max="5627" width="11" style="2" customWidth="1"/>
    <col min="5628" max="5628" width="9.54296875" style="2" customWidth="1"/>
    <col min="5629" max="5629" width="9" style="2" customWidth="1"/>
    <col min="5630" max="5630" width="12" style="2" customWidth="1"/>
    <col min="5631" max="5631" width="17" style="2" bestFit="1" customWidth="1"/>
    <col min="5632" max="5632" width="15.54296875" style="2" bestFit="1" customWidth="1"/>
    <col min="5633" max="5634" width="14" style="2" bestFit="1" customWidth="1"/>
    <col min="5635" max="5864" width="9" style="2"/>
    <col min="5865" max="5865" width="7" style="2" customWidth="1"/>
    <col min="5866" max="5866" width="9.54296875" style="2" customWidth="1"/>
    <col min="5867" max="5867" width="11" style="2" customWidth="1"/>
    <col min="5868" max="5868" width="17.54296875" style="2" customWidth="1"/>
    <col min="5869" max="5869" width="9" style="2" customWidth="1"/>
    <col min="5870" max="5870" width="17" style="2" customWidth="1"/>
    <col min="5871" max="5871" width="13" style="2" customWidth="1"/>
    <col min="5872" max="5872" width="9" style="2" customWidth="1"/>
    <col min="5873" max="5873" width="11" style="2" bestFit="1" customWidth="1"/>
    <col min="5874" max="5874" width="14" style="2" customWidth="1"/>
    <col min="5875" max="5876" width="11" style="2" customWidth="1"/>
    <col min="5877" max="5877" width="12" style="2" customWidth="1"/>
    <col min="5878" max="5878" width="9" style="2" customWidth="1"/>
    <col min="5879" max="5879" width="8.54296875" style="2" bestFit="1" customWidth="1"/>
    <col min="5880" max="5880" width="10" style="2" bestFit="1" customWidth="1"/>
    <col min="5881" max="5881" width="12" style="2" customWidth="1"/>
    <col min="5882" max="5882" width="11" style="2" bestFit="1" customWidth="1"/>
    <col min="5883" max="5883" width="11" style="2" customWidth="1"/>
    <col min="5884" max="5884" width="9.54296875" style="2" customWidth="1"/>
    <col min="5885" max="5885" width="9" style="2" customWidth="1"/>
    <col min="5886" max="5886" width="12" style="2" customWidth="1"/>
    <col min="5887" max="5887" width="17" style="2" bestFit="1" customWidth="1"/>
    <col min="5888" max="5888" width="15.54296875" style="2" bestFit="1" customWidth="1"/>
    <col min="5889" max="5890" width="14" style="2" bestFit="1" customWidth="1"/>
    <col min="5891" max="6120" width="9" style="2"/>
    <col min="6121" max="6121" width="7" style="2" customWidth="1"/>
    <col min="6122" max="6122" width="9.54296875" style="2" customWidth="1"/>
    <col min="6123" max="6123" width="11" style="2" customWidth="1"/>
    <col min="6124" max="6124" width="17.54296875" style="2" customWidth="1"/>
    <col min="6125" max="6125" width="9" style="2" customWidth="1"/>
    <col min="6126" max="6126" width="17" style="2" customWidth="1"/>
    <col min="6127" max="6127" width="13" style="2" customWidth="1"/>
    <col min="6128" max="6128" width="9" style="2" customWidth="1"/>
    <col min="6129" max="6129" width="11" style="2" bestFit="1" customWidth="1"/>
    <col min="6130" max="6130" width="14" style="2" customWidth="1"/>
    <col min="6131" max="6132" width="11" style="2" customWidth="1"/>
    <col min="6133" max="6133" width="12" style="2" customWidth="1"/>
    <col min="6134" max="6134" width="9" style="2" customWidth="1"/>
    <col min="6135" max="6135" width="8.54296875" style="2" bestFit="1" customWidth="1"/>
    <col min="6136" max="6136" width="10" style="2" bestFit="1" customWidth="1"/>
    <col min="6137" max="6137" width="12" style="2" customWidth="1"/>
    <col min="6138" max="6138" width="11" style="2" bestFit="1" customWidth="1"/>
    <col min="6139" max="6139" width="11" style="2" customWidth="1"/>
    <col min="6140" max="6140" width="9.54296875" style="2" customWidth="1"/>
    <col min="6141" max="6141" width="9" style="2" customWidth="1"/>
    <col min="6142" max="6142" width="12" style="2" customWidth="1"/>
    <col min="6143" max="6143" width="17" style="2" bestFit="1" customWidth="1"/>
    <col min="6144" max="6144" width="15.54296875" style="2" bestFit="1" customWidth="1"/>
    <col min="6145" max="6146" width="14" style="2" bestFit="1" customWidth="1"/>
    <col min="6147" max="6376" width="9" style="2"/>
    <col min="6377" max="6377" width="7" style="2" customWidth="1"/>
    <col min="6378" max="6378" width="9.54296875" style="2" customWidth="1"/>
    <col min="6379" max="6379" width="11" style="2" customWidth="1"/>
    <col min="6380" max="6380" width="17.54296875" style="2" customWidth="1"/>
    <col min="6381" max="6381" width="9" style="2" customWidth="1"/>
    <col min="6382" max="6382" width="17" style="2" customWidth="1"/>
    <col min="6383" max="6383" width="13" style="2" customWidth="1"/>
    <col min="6384" max="6384" width="9" style="2" customWidth="1"/>
    <col min="6385" max="6385" width="11" style="2" bestFit="1" customWidth="1"/>
    <col min="6386" max="6386" width="14" style="2" customWidth="1"/>
    <col min="6387" max="6388" width="11" style="2" customWidth="1"/>
    <col min="6389" max="6389" width="12" style="2" customWidth="1"/>
    <col min="6390" max="6390" width="9" style="2" customWidth="1"/>
    <col min="6391" max="6391" width="8.54296875" style="2" bestFit="1" customWidth="1"/>
    <col min="6392" max="6392" width="10" style="2" bestFit="1" customWidth="1"/>
    <col min="6393" max="6393" width="12" style="2" customWidth="1"/>
    <col min="6394" max="6394" width="11" style="2" bestFit="1" customWidth="1"/>
    <col min="6395" max="6395" width="11" style="2" customWidth="1"/>
    <col min="6396" max="6396" width="9.54296875" style="2" customWidth="1"/>
    <col min="6397" max="6397" width="9" style="2" customWidth="1"/>
    <col min="6398" max="6398" width="12" style="2" customWidth="1"/>
    <col min="6399" max="6399" width="17" style="2" bestFit="1" customWidth="1"/>
    <col min="6400" max="6400" width="15.54296875" style="2" bestFit="1" customWidth="1"/>
    <col min="6401" max="6402" width="14" style="2" bestFit="1" customWidth="1"/>
    <col min="6403" max="6632" width="9" style="2"/>
    <col min="6633" max="6633" width="7" style="2" customWidth="1"/>
    <col min="6634" max="6634" width="9.54296875" style="2" customWidth="1"/>
    <col min="6635" max="6635" width="11" style="2" customWidth="1"/>
    <col min="6636" max="6636" width="17.54296875" style="2" customWidth="1"/>
    <col min="6637" max="6637" width="9" style="2" customWidth="1"/>
    <col min="6638" max="6638" width="17" style="2" customWidth="1"/>
    <col min="6639" max="6639" width="13" style="2" customWidth="1"/>
    <col min="6640" max="6640" width="9" style="2" customWidth="1"/>
    <col min="6641" max="6641" width="11" style="2" bestFit="1" customWidth="1"/>
    <col min="6642" max="6642" width="14" style="2" customWidth="1"/>
    <col min="6643" max="6644" width="11" style="2" customWidth="1"/>
    <col min="6645" max="6645" width="12" style="2" customWidth="1"/>
    <col min="6646" max="6646" width="9" style="2" customWidth="1"/>
    <col min="6647" max="6647" width="8.54296875" style="2" bestFit="1" customWidth="1"/>
    <col min="6648" max="6648" width="10" style="2" bestFit="1" customWidth="1"/>
    <col min="6649" max="6649" width="12" style="2" customWidth="1"/>
    <col min="6650" max="6650" width="11" style="2" bestFit="1" customWidth="1"/>
    <col min="6651" max="6651" width="11" style="2" customWidth="1"/>
    <col min="6652" max="6652" width="9.54296875" style="2" customWidth="1"/>
    <col min="6653" max="6653" width="9" style="2" customWidth="1"/>
    <col min="6654" max="6654" width="12" style="2" customWidth="1"/>
    <col min="6655" max="6655" width="17" style="2" bestFit="1" customWidth="1"/>
    <col min="6656" max="6656" width="15.54296875" style="2" bestFit="1" customWidth="1"/>
    <col min="6657" max="6658" width="14" style="2" bestFit="1" customWidth="1"/>
    <col min="6659" max="6888" width="9" style="2"/>
    <col min="6889" max="6889" width="7" style="2" customWidth="1"/>
    <col min="6890" max="6890" width="9.54296875" style="2" customWidth="1"/>
    <col min="6891" max="6891" width="11" style="2" customWidth="1"/>
    <col min="6892" max="6892" width="17.54296875" style="2" customWidth="1"/>
    <col min="6893" max="6893" width="9" style="2" customWidth="1"/>
    <col min="6894" max="6894" width="17" style="2" customWidth="1"/>
    <col min="6895" max="6895" width="13" style="2" customWidth="1"/>
    <col min="6896" max="6896" width="9" style="2" customWidth="1"/>
    <col min="6897" max="6897" width="11" style="2" bestFit="1" customWidth="1"/>
    <col min="6898" max="6898" width="14" style="2" customWidth="1"/>
    <col min="6899" max="6900" width="11" style="2" customWidth="1"/>
    <col min="6901" max="6901" width="12" style="2" customWidth="1"/>
    <col min="6902" max="6902" width="9" style="2" customWidth="1"/>
    <col min="6903" max="6903" width="8.54296875" style="2" bestFit="1" customWidth="1"/>
    <col min="6904" max="6904" width="10" style="2" bestFit="1" customWidth="1"/>
    <col min="6905" max="6905" width="12" style="2" customWidth="1"/>
    <col min="6906" max="6906" width="11" style="2" bestFit="1" customWidth="1"/>
    <col min="6907" max="6907" width="11" style="2" customWidth="1"/>
    <col min="6908" max="6908" width="9.54296875" style="2" customWidth="1"/>
    <col min="6909" max="6909" width="9" style="2" customWidth="1"/>
    <col min="6910" max="6910" width="12" style="2" customWidth="1"/>
    <col min="6911" max="6911" width="17" style="2" bestFit="1" customWidth="1"/>
    <col min="6912" max="6912" width="15.54296875" style="2" bestFit="1" customWidth="1"/>
    <col min="6913" max="6914" width="14" style="2" bestFit="1" customWidth="1"/>
    <col min="6915" max="7144" width="9" style="2"/>
    <col min="7145" max="7145" width="7" style="2" customWidth="1"/>
    <col min="7146" max="7146" width="9.54296875" style="2" customWidth="1"/>
    <col min="7147" max="7147" width="11" style="2" customWidth="1"/>
    <col min="7148" max="7148" width="17.54296875" style="2" customWidth="1"/>
    <col min="7149" max="7149" width="9" style="2" customWidth="1"/>
    <col min="7150" max="7150" width="17" style="2" customWidth="1"/>
    <col min="7151" max="7151" width="13" style="2" customWidth="1"/>
    <col min="7152" max="7152" width="9" style="2" customWidth="1"/>
    <col min="7153" max="7153" width="11" style="2" bestFit="1" customWidth="1"/>
    <col min="7154" max="7154" width="14" style="2" customWidth="1"/>
    <col min="7155" max="7156" width="11" style="2" customWidth="1"/>
    <col min="7157" max="7157" width="12" style="2" customWidth="1"/>
    <col min="7158" max="7158" width="9" style="2" customWidth="1"/>
    <col min="7159" max="7159" width="8.54296875" style="2" bestFit="1" customWidth="1"/>
    <col min="7160" max="7160" width="10" style="2" bestFit="1" customWidth="1"/>
    <col min="7161" max="7161" width="12" style="2" customWidth="1"/>
    <col min="7162" max="7162" width="11" style="2" bestFit="1" customWidth="1"/>
    <col min="7163" max="7163" width="11" style="2" customWidth="1"/>
    <col min="7164" max="7164" width="9.54296875" style="2" customWidth="1"/>
    <col min="7165" max="7165" width="9" style="2" customWidth="1"/>
    <col min="7166" max="7166" width="12" style="2" customWidth="1"/>
    <col min="7167" max="7167" width="17" style="2" bestFit="1" customWidth="1"/>
    <col min="7168" max="7168" width="15.54296875" style="2" bestFit="1" customWidth="1"/>
    <col min="7169" max="7170" width="14" style="2" bestFit="1" customWidth="1"/>
    <col min="7171" max="7400" width="9" style="2"/>
    <col min="7401" max="7401" width="7" style="2" customWidth="1"/>
    <col min="7402" max="7402" width="9.54296875" style="2" customWidth="1"/>
    <col min="7403" max="7403" width="11" style="2" customWidth="1"/>
    <col min="7404" max="7404" width="17.54296875" style="2" customWidth="1"/>
    <col min="7405" max="7405" width="9" style="2" customWidth="1"/>
    <col min="7406" max="7406" width="17" style="2" customWidth="1"/>
    <col min="7407" max="7407" width="13" style="2" customWidth="1"/>
    <col min="7408" max="7408" width="9" style="2" customWidth="1"/>
    <col min="7409" max="7409" width="11" style="2" bestFit="1" customWidth="1"/>
    <col min="7410" max="7410" width="14" style="2" customWidth="1"/>
    <col min="7411" max="7412" width="11" style="2" customWidth="1"/>
    <col min="7413" max="7413" width="12" style="2" customWidth="1"/>
    <col min="7414" max="7414" width="9" style="2" customWidth="1"/>
    <col min="7415" max="7415" width="8.54296875" style="2" bestFit="1" customWidth="1"/>
    <col min="7416" max="7416" width="10" style="2" bestFit="1" customWidth="1"/>
    <col min="7417" max="7417" width="12" style="2" customWidth="1"/>
    <col min="7418" max="7418" width="11" style="2" bestFit="1" customWidth="1"/>
    <col min="7419" max="7419" width="11" style="2" customWidth="1"/>
    <col min="7420" max="7420" width="9.54296875" style="2" customWidth="1"/>
    <col min="7421" max="7421" width="9" style="2" customWidth="1"/>
    <col min="7422" max="7422" width="12" style="2" customWidth="1"/>
    <col min="7423" max="7423" width="17" style="2" bestFit="1" customWidth="1"/>
    <col min="7424" max="7424" width="15.54296875" style="2" bestFit="1" customWidth="1"/>
    <col min="7425" max="7426" width="14" style="2" bestFit="1" customWidth="1"/>
    <col min="7427" max="7656" width="9" style="2"/>
    <col min="7657" max="7657" width="7" style="2" customWidth="1"/>
    <col min="7658" max="7658" width="9.54296875" style="2" customWidth="1"/>
    <col min="7659" max="7659" width="11" style="2" customWidth="1"/>
    <col min="7660" max="7660" width="17.54296875" style="2" customWidth="1"/>
    <col min="7661" max="7661" width="9" style="2" customWidth="1"/>
    <col min="7662" max="7662" width="17" style="2" customWidth="1"/>
    <col min="7663" max="7663" width="13" style="2" customWidth="1"/>
    <col min="7664" max="7664" width="9" style="2" customWidth="1"/>
    <col min="7665" max="7665" width="11" style="2" bestFit="1" customWidth="1"/>
    <col min="7666" max="7666" width="14" style="2" customWidth="1"/>
    <col min="7667" max="7668" width="11" style="2" customWidth="1"/>
    <col min="7669" max="7669" width="12" style="2" customWidth="1"/>
    <col min="7670" max="7670" width="9" style="2" customWidth="1"/>
    <col min="7671" max="7671" width="8.54296875" style="2" bestFit="1" customWidth="1"/>
    <col min="7672" max="7672" width="10" style="2" bestFit="1" customWidth="1"/>
    <col min="7673" max="7673" width="12" style="2" customWidth="1"/>
    <col min="7674" max="7674" width="11" style="2" bestFit="1" customWidth="1"/>
    <col min="7675" max="7675" width="11" style="2" customWidth="1"/>
    <col min="7676" max="7676" width="9.54296875" style="2" customWidth="1"/>
    <col min="7677" max="7677" width="9" style="2" customWidth="1"/>
    <col min="7678" max="7678" width="12" style="2" customWidth="1"/>
    <col min="7679" max="7679" width="17" style="2" bestFit="1" customWidth="1"/>
    <col min="7680" max="7680" width="15.54296875" style="2" bestFit="1" customWidth="1"/>
    <col min="7681" max="7682" width="14" style="2" bestFit="1" customWidth="1"/>
    <col min="7683" max="7912" width="9" style="2"/>
    <col min="7913" max="7913" width="7" style="2" customWidth="1"/>
    <col min="7914" max="7914" width="9.54296875" style="2" customWidth="1"/>
    <col min="7915" max="7915" width="11" style="2" customWidth="1"/>
    <col min="7916" max="7916" width="17.54296875" style="2" customWidth="1"/>
    <col min="7917" max="7917" width="9" style="2" customWidth="1"/>
    <col min="7918" max="7918" width="17" style="2" customWidth="1"/>
    <col min="7919" max="7919" width="13" style="2" customWidth="1"/>
    <col min="7920" max="7920" width="9" style="2" customWidth="1"/>
    <col min="7921" max="7921" width="11" style="2" bestFit="1" customWidth="1"/>
    <col min="7922" max="7922" width="14" style="2" customWidth="1"/>
    <col min="7923" max="7924" width="11" style="2" customWidth="1"/>
    <col min="7925" max="7925" width="12" style="2" customWidth="1"/>
    <col min="7926" max="7926" width="9" style="2" customWidth="1"/>
    <col min="7927" max="7927" width="8.54296875" style="2" bestFit="1" customWidth="1"/>
    <col min="7928" max="7928" width="10" style="2" bestFit="1" customWidth="1"/>
    <col min="7929" max="7929" width="12" style="2" customWidth="1"/>
    <col min="7930" max="7930" width="11" style="2" bestFit="1" customWidth="1"/>
    <col min="7931" max="7931" width="11" style="2" customWidth="1"/>
    <col min="7932" max="7932" width="9.54296875" style="2" customWidth="1"/>
    <col min="7933" max="7933" width="9" style="2" customWidth="1"/>
    <col min="7934" max="7934" width="12" style="2" customWidth="1"/>
    <col min="7935" max="7935" width="17" style="2" bestFit="1" customWidth="1"/>
    <col min="7936" max="7936" width="15.54296875" style="2" bestFit="1" customWidth="1"/>
    <col min="7937" max="7938" width="14" style="2" bestFit="1" customWidth="1"/>
    <col min="7939" max="8168" width="9" style="2"/>
    <col min="8169" max="8169" width="7" style="2" customWidth="1"/>
    <col min="8170" max="8170" width="9.54296875" style="2" customWidth="1"/>
    <col min="8171" max="8171" width="11" style="2" customWidth="1"/>
    <col min="8172" max="8172" width="17.54296875" style="2" customWidth="1"/>
    <col min="8173" max="8173" width="9" style="2" customWidth="1"/>
    <col min="8174" max="8174" width="17" style="2" customWidth="1"/>
    <col min="8175" max="8175" width="13" style="2" customWidth="1"/>
    <col min="8176" max="8176" width="9" style="2" customWidth="1"/>
    <col min="8177" max="8177" width="11" style="2" bestFit="1" customWidth="1"/>
    <col min="8178" max="8178" width="14" style="2" customWidth="1"/>
    <col min="8179" max="8180" width="11" style="2" customWidth="1"/>
    <col min="8181" max="8181" width="12" style="2" customWidth="1"/>
    <col min="8182" max="8182" width="9" style="2" customWidth="1"/>
    <col min="8183" max="8183" width="8.54296875" style="2" bestFit="1" customWidth="1"/>
    <col min="8184" max="8184" width="10" style="2" bestFit="1" customWidth="1"/>
    <col min="8185" max="8185" width="12" style="2" customWidth="1"/>
    <col min="8186" max="8186" width="11" style="2" bestFit="1" customWidth="1"/>
    <col min="8187" max="8187" width="11" style="2" customWidth="1"/>
    <col min="8188" max="8188" width="9.54296875" style="2" customWidth="1"/>
    <col min="8189" max="8189" width="9" style="2" customWidth="1"/>
    <col min="8190" max="8190" width="12" style="2" customWidth="1"/>
    <col min="8191" max="8191" width="17" style="2" bestFit="1" customWidth="1"/>
    <col min="8192" max="8192" width="15.54296875" style="2" bestFit="1" customWidth="1"/>
    <col min="8193" max="8194" width="14" style="2" bestFit="1" customWidth="1"/>
    <col min="8195" max="8424" width="9" style="2"/>
    <col min="8425" max="8425" width="7" style="2" customWidth="1"/>
    <col min="8426" max="8426" width="9.54296875" style="2" customWidth="1"/>
    <col min="8427" max="8427" width="11" style="2" customWidth="1"/>
    <col min="8428" max="8428" width="17.54296875" style="2" customWidth="1"/>
    <col min="8429" max="8429" width="9" style="2" customWidth="1"/>
    <col min="8430" max="8430" width="17" style="2" customWidth="1"/>
    <col min="8431" max="8431" width="13" style="2" customWidth="1"/>
    <col min="8432" max="8432" width="9" style="2" customWidth="1"/>
    <col min="8433" max="8433" width="11" style="2" bestFit="1" customWidth="1"/>
    <col min="8434" max="8434" width="14" style="2" customWidth="1"/>
    <col min="8435" max="8436" width="11" style="2" customWidth="1"/>
    <col min="8437" max="8437" width="12" style="2" customWidth="1"/>
    <col min="8438" max="8438" width="9" style="2" customWidth="1"/>
    <col min="8439" max="8439" width="8.54296875" style="2" bestFit="1" customWidth="1"/>
    <col min="8440" max="8440" width="10" style="2" bestFit="1" customWidth="1"/>
    <col min="8441" max="8441" width="12" style="2" customWidth="1"/>
    <col min="8442" max="8442" width="11" style="2" bestFit="1" customWidth="1"/>
    <col min="8443" max="8443" width="11" style="2" customWidth="1"/>
    <col min="8444" max="8444" width="9.54296875" style="2" customWidth="1"/>
    <col min="8445" max="8445" width="9" style="2" customWidth="1"/>
    <col min="8446" max="8446" width="12" style="2" customWidth="1"/>
    <col min="8447" max="8447" width="17" style="2" bestFit="1" customWidth="1"/>
    <col min="8448" max="8448" width="15.54296875" style="2" bestFit="1" customWidth="1"/>
    <col min="8449" max="8450" width="14" style="2" bestFit="1" customWidth="1"/>
    <col min="8451" max="8680" width="9" style="2"/>
    <col min="8681" max="8681" width="7" style="2" customWidth="1"/>
    <col min="8682" max="8682" width="9.54296875" style="2" customWidth="1"/>
    <col min="8683" max="8683" width="11" style="2" customWidth="1"/>
    <col min="8684" max="8684" width="17.54296875" style="2" customWidth="1"/>
    <col min="8685" max="8685" width="9" style="2" customWidth="1"/>
    <col min="8686" max="8686" width="17" style="2" customWidth="1"/>
    <col min="8687" max="8687" width="13" style="2" customWidth="1"/>
    <col min="8688" max="8688" width="9" style="2" customWidth="1"/>
    <col min="8689" max="8689" width="11" style="2" bestFit="1" customWidth="1"/>
    <col min="8690" max="8690" width="14" style="2" customWidth="1"/>
    <col min="8691" max="8692" width="11" style="2" customWidth="1"/>
    <col min="8693" max="8693" width="12" style="2" customWidth="1"/>
    <col min="8694" max="8694" width="9" style="2" customWidth="1"/>
    <col min="8695" max="8695" width="8.54296875" style="2" bestFit="1" customWidth="1"/>
    <col min="8696" max="8696" width="10" style="2" bestFit="1" customWidth="1"/>
    <col min="8697" max="8697" width="12" style="2" customWidth="1"/>
    <col min="8698" max="8698" width="11" style="2" bestFit="1" customWidth="1"/>
    <col min="8699" max="8699" width="11" style="2" customWidth="1"/>
    <col min="8700" max="8700" width="9.54296875" style="2" customWidth="1"/>
    <col min="8701" max="8701" width="9" style="2" customWidth="1"/>
    <col min="8702" max="8702" width="12" style="2" customWidth="1"/>
    <col min="8703" max="8703" width="17" style="2" bestFit="1" customWidth="1"/>
    <col min="8704" max="8704" width="15.54296875" style="2" bestFit="1" customWidth="1"/>
    <col min="8705" max="8706" width="14" style="2" bestFit="1" customWidth="1"/>
    <col min="8707" max="8936" width="9" style="2"/>
    <col min="8937" max="8937" width="7" style="2" customWidth="1"/>
    <col min="8938" max="8938" width="9.54296875" style="2" customWidth="1"/>
    <col min="8939" max="8939" width="11" style="2" customWidth="1"/>
    <col min="8940" max="8940" width="17.54296875" style="2" customWidth="1"/>
    <col min="8941" max="8941" width="9" style="2" customWidth="1"/>
    <col min="8942" max="8942" width="17" style="2" customWidth="1"/>
    <col min="8943" max="8943" width="13" style="2" customWidth="1"/>
    <col min="8944" max="8944" width="9" style="2" customWidth="1"/>
    <col min="8945" max="8945" width="11" style="2" bestFit="1" customWidth="1"/>
    <col min="8946" max="8946" width="14" style="2" customWidth="1"/>
    <col min="8947" max="8948" width="11" style="2" customWidth="1"/>
    <col min="8949" max="8949" width="12" style="2" customWidth="1"/>
    <col min="8950" max="8950" width="9" style="2" customWidth="1"/>
    <col min="8951" max="8951" width="8.54296875" style="2" bestFit="1" customWidth="1"/>
    <col min="8952" max="8952" width="10" style="2" bestFit="1" customWidth="1"/>
    <col min="8953" max="8953" width="12" style="2" customWidth="1"/>
    <col min="8954" max="8954" width="11" style="2" bestFit="1" customWidth="1"/>
    <col min="8955" max="8955" width="11" style="2" customWidth="1"/>
    <col min="8956" max="8956" width="9.54296875" style="2" customWidth="1"/>
    <col min="8957" max="8957" width="9" style="2" customWidth="1"/>
    <col min="8958" max="8958" width="12" style="2" customWidth="1"/>
    <col min="8959" max="8959" width="17" style="2" bestFit="1" customWidth="1"/>
    <col min="8960" max="8960" width="15.54296875" style="2" bestFit="1" customWidth="1"/>
    <col min="8961" max="8962" width="14" style="2" bestFit="1" customWidth="1"/>
    <col min="8963" max="9192" width="9" style="2"/>
    <col min="9193" max="9193" width="7" style="2" customWidth="1"/>
    <col min="9194" max="9194" width="9.54296875" style="2" customWidth="1"/>
    <col min="9195" max="9195" width="11" style="2" customWidth="1"/>
    <col min="9196" max="9196" width="17.54296875" style="2" customWidth="1"/>
    <col min="9197" max="9197" width="9" style="2" customWidth="1"/>
    <col min="9198" max="9198" width="17" style="2" customWidth="1"/>
    <col min="9199" max="9199" width="13" style="2" customWidth="1"/>
    <col min="9200" max="9200" width="9" style="2" customWidth="1"/>
    <col min="9201" max="9201" width="11" style="2" bestFit="1" customWidth="1"/>
    <col min="9202" max="9202" width="14" style="2" customWidth="1"/>
    <col min="9203" max="9204" width="11" style="2" customWidth="1"/>
    <col min="9205" max="9205" width="12" style="2" customWidth="1"/>
    <col min="9206" max="9206" width="9" style="2" customWidth="1"/>
    <col min="9207" max="9207" width="8.54296875" style="2" bestFit="1" customWidth="1"/>
    <col min="9208" max="9208" width="10" style="2" bestFit="1" customWidth="1"/>
    <col min="9209" max="9209" width="12" style="2" customWidth="1"/>
    <col min="9210" max="9210" width="11" style="2" bestFit="1" customWidth="1"/>
    <col min="9211" max="9211" width="11" style="2" customWidth="1"/>
    <col min="9212" max="9212" width="9.54296875" style="2" customWidth="1"/>
    <col min="9213" max="9213" width="9" style="2" customWidth="1"/>
    <col min="9214" max="9214" width="12" style="2" customWidth="1"/>
    <col min="9215" max="9215" width="17" style="2" bestFit="1" customWidth="1"/>
    <col min="9216" max="9216" width="15.54296875" style="2" bestFit="1" customWidth="1"/>
    <col min="9217" max="9218" width="14" style="2" bestFit="1" customWidth="1"/>
    <col min="9219" max="9448" width="9" style="2"/>
    <col min="9449" max="9449" width="7" style="2" customWidth="1"/>
    <col min="9450" max="9450" width="9.54296875" style="2" customWidth="1"/>
    <col min="9451" max="9451" width="11" style="2" customWidth="1"/>
    <col min="9452" max="9452" width="17.54296875" style="2" customWidth="1"/>
    <col min="9453" max="9453" width="9" style="2" customWidth="1"/>
    <col min="9454" max="9454" width="17" style="2" customWidth="1"/>
    <col min="9455" max="9455" width="13" style="2" customWidth="1"/>
    <col min="9456" max="9456" width="9" style="2" customWidth="1"/>
    <col min="9457" max="9457" width="11" style="2" bestFit="1" customWidth="1"/>
    <col min="9458" max="9458" width="14" style="2" customWidth="1"/>
    <col min="9459" max="9460" width="11" style="2" customWidth="1"/>
    <col min="9461" max="9461" width="12" style="2" customWidth="1"/>
    <col min="9462" max="9462" width="9" style="2" customWidth="1"/>
    <col min="9463" max="9463" width="8.54296875" style="2" bestFit="1" customWidth="1"/>
    <col min="9464" max="9464" width="10" style="2" bestFit="1" customWidth="1"/>
    <col min="9465" max="9465" width="12" style="2" customWidth="1"/>
    <col min="9466" max="9466" width="11" style="2" bestFit="1" customWidth="1"/>
    <col min="9467" max="9467" width="11" style="2" customWidth="1"/>
    <col min="9468" max="9468" width="9.54296875" style="2" customWidth="1"/>
    <col min="9469" max="9469" width="9" style="2" customWidth="1"/>
    <col min="9470" max="9470" width="12" style="2" customWidth="1"/>
    <col min="9471" max="9471" width="17" style="2" bestFit="1" customWidth="1"/>
    <col min="9472" max="9472" width="15.54296875" style="2" bestFit="1" customWidth="1"/>
    <col min="9473" max="9474" width="14" style="2" bestFit="1" customWidth="1"/>
    <col min="9475" max="9704" width="9" style="2"/>
    <col min="9705" max="9705" width="7" style="2" customWidth="1"/>
    <col min="9706" max="9706" width="9.54296875" style="2" customWidth="1"/>
    <col min="9707" max="9707" width="11" style="2" customWidth="1"/>
    <col min="9708" max="9708" width="17.54296875" style="2" customWidth="1"/>
    <col min="9709" max="9709" width="9" style="2" customWidth="1"/>
    <col min="9710" max="9710" width="17" style="2" customWidth="1"/>
    <col min="9711" max="9711" width="13" style="2" customWidth="1"/>
    <col min="9712" max="9712" width="9" style="2" customWidth="1"/>
    <col min="9713" max="9713" width="11" style="2" bestFit="1" customWidth="1"/>
    <col min="9714" max="9714" width="14" style="2" customWidth="1"/>
    <col min="9715" max="9716" width="11" style="2" customWidth="1"/>
    <col min="9717" max="9717" width="12" style="2" customWidth="1"/>
    <col min="9718" max="9718" width="9" style="2" customWidth="1"/>
    <col min="9719" max="9719" width="8.54296875" style="2" bestFit="1" customWidth="1"/>
    <col min="9720" max="9720" width="10" style="2" bestFit="1" customWidth="1"/>
    <col min="9721" max="9721" width="12" style="2" customWidth="1"/>
    <col min="9722" max="9722" width="11" style="2" bestFit="1" customWidth="1"/>
    <col min="9723" max="9723" width="11" style="2" customWidth="1"/>
    <col min="9724" max="9724" width="9.54296875" style="2" customWidth="1"/>
    <col min="9725" max="9725" width="9" style="2" customWidth="1"/>
    <col min="9726" max="9726" width="12" style="2" customWidth="1"/>
    <col min="9727" max="9727" width="17" style="2" bestFit="1" customWidth="1"/>
    <col min="9728" max="9728" width="15.54296875" style="2" bestFit="1" customWidth="1"/>
    <col min="9729" max="9730" width="14" style="2" bestFit="1" customWidth="1"/>
    <col min="9731" max="9960" width="9" style="2"/>
    <col min="9961" max="9961" width="7" style="2" customWidth="1"/>
    <col min="9962" max="9962" width="9.54296875" style="2" customWidth="1"/>
    <col min="9963" max="9963" width="11" style="2" customWidth="1"/>
    <col min="9964" max="9964" width="17.54296875" style="2" customWidth="1"/>
    <col min="9965" max="9965" width="9" style="2" customWidth="1"/>
    <col min="9966" max="9966" width="17" style="2" customWidth="1"/>
    <col min="9967" max="9967" width="13" style="2" customWidth="1"/>
    <col min="9968" max="9968" width="9" style="2" customWidth="1"/>
    <col min="9969" max="9969" width="11" style="2" bestFit="1" customWidth="1"/>
    <col min="9970" max="9970" width="14" style="2" customWidth="1"/>
    <col min="9971" max="9972" width="11" style="2" customWidth="1"/>
    <col min="9973" max="9973" width="12" style="2" customWidth="1"/>
    <col min="9974" max="9974" width="9" style="2" customWidth="1"/>
    <col min="9975" max="9975" width="8.54296875" style="2" bestFit="1" customWidth="1"/>
    <col min="9976" max="9976" width="10" style="2" bestFit="1" customWidth="1"/>
    <col min="9977" max="9977" width="12" style="2" customWidth="1"/>
    <col min="9978" max="9978" width="11" style="2" bestFit="1" customWidth="1"/>
    <col min="9979" max="9979" width="11" style="2" customWidth="1"/>
    <col min="9980" max="9980" width="9.54296875" style="2" customWidth="1"/>
    <col min="9981" max="9981" width="9" style="2" customWidth="1"/>
    <col min="9982" max="9982" width="12" style="2" customWidth="1"/>
    <col min="9983" max="9983" width="17" style="2" bestFit="1" customWidth="1"/>
    <col min="9984" max="9984" width="15.54296875" style="2" bestFit="1" customWidth="1"/>
    <col min="9985" max="9986" width="14" style="2" bestFit="1" customWidth="1"/>
    <col min="9987" max="10216" width="9" style="2"/>
    <col min="10217" max="10217" width="7" style="2" customWidth="1"/>
    <col min="10218" max="10218" width="9.54296875" style="2" customWidth="1"/>
    <col min="10219" max="10219" width="11" style="2" customWidth="1"/>
    <col min="10220" max="10220" width="17.54296875" style="2" customWidth="1"/>
    <col min="10221" max="10221" width="9" style="2" customWidth="1"/>
    <col min="10222" max="10222" width="17" style="2" customWidth="1"/>
    <col min="10223" max="10223" width="13" style="2" customWidth="1"/>
    <col min="10224" max="10224" width="9" style="2" customWidth="1"/>
    <col min="10225" max="10225" width="11" style="2" bestFit="1" customWidth="1"/>
    <col min="10226" max="10226" width="14" style="2" customWidth="1"/>
    <col min="10227" max="10228" width="11" style="2" customWidth="1"/>
    <col min="10229" max="10229" width="12" style="2" customWidth="1"/>
    <col min="10230" max="10230" width="9" style="2" customWidth="1"/>
    <col min="10231" max="10231" width="8.54296875" style="2" bestFit="1" customWidth="1"/>
    <col min="10232" max="10232" width="10" style="2" bestFit="1" customWidth="1"/>
    <col min="10233" max="10233" width="12" style="2" customWidth="1"/>
    <col min="10234" max="10234" width="11" style="2" bestFit="1" customWidth="1"/>
    <col min="10235" max="10235" width="11" style="2" customWidth="1"/>
    <col min="10236" max="10236" width="9.54296875" style="2" customWidth="1"/>
    <col min="10237" max="10237" width="9" style="2" customWidth="1"/>
    <col min="10238" max="10238" width="12" style="2" customWidth="1"/>
    <col min="10239" max="10239" width="17" style="2" bestFit="1" customWidth="1"/>
    <col min="10240" max="10240" width="15.54296875" style="2" bestFit="1" customWidth="1"/>
    <col min="10241" max="10242" width="14" style="2" bestFit="1" customWidth="1"/>
    <col min="10243" max="10472" width="9" style="2"/>
    <col min="10473" max="10473" width="7" style="2" customWidth="1"/>
    <col min="10474" max="10474" width="9.54296875" style="2" customWidth="1"/>
    <col min="10475" max="10475" width="11" style="2" customWidth="1"/>
    <col min="10476" max="10476" width="17.54296875" style="2" customWidth="1"/>
    <col min="10477" max="10477" width="9" style="2" customWidth="1"/>
    <col min="10478" max="10478" width="17" style="2" customWidth="1"/>
    <col min="10479" max="10479" width="13" style="2" customWidth="1"/>
    <col min="10480" max="10480" width="9" style="2" customWidth="1"/>
    <col min="10481" max="10481" width="11" style="2" bestFit="1" customWidth="1"/>
    <col min="10482" max="10482" width="14" style="2" customWidth="1"/>
    <col min="10483" max="10484" width="11" style="2" customWidth="1"/>
    <col min="10485" max="10485" width="12" style="2" customWidth="1"/>
    <col min="10486" max="10486" width="9" style="2" customWidth="1"/>
    <col min="10487" max="10487" width="8.54296875" style="2" bestFit="1" customWidth="1"/>
    <col min="10488" max="10488" width="10" style="2" bestFit="1" customWidth="1"/>
    <col min="10489" max="10489" width="12" style="2" customWidth="1"/>
    <col min="10490" max="10490" width="11" style="2" bestFit="1" customWidth="1"/>
    <col min="10491" max="10491" width="11" style="2" customWidth="1"/>
    <col min="10492" max="10492" width="9.54296875" style="2" customWidth="1"/>
    <col min="10493" max="10493" width="9" style="2" customWidth="1"/>
    <col min="10494" max="10494" width="12" style="2" customWidth="1"/>
    <col min="10495" max="10495" width="17" style="2" bestFit="1" customWidth="1"/>
    <col min="10496" max="10496" width="15.54296875" style="2" bestFit="1" customWidth="1"/>
    <col min="10497" max="10498" width="14" style="2" bestFit="1" customWidth="1"/>
    <col min="10499" max="10728" width="9" style="2"/>
    <col min="10729" max="10729" width="7" style="2" customWidth="1"/>
    <col min="10730" max="10730" width="9.54296875" style="2" customWidth="1"/>
    <col min="10731" max="10731" width="11" style="2" customWidth="1"/>
    <col min="10732" max="10732" width="17.54296875" style="2" customWidth="1"/>
    <col min="10733" max="10733" width="9" style="2" customWidth="1"/>
    <col min="10734" max="10734" width="17" style="2" customWidth="1"/>
    <col min="10735" max="10735" width="13" style="2" customWidth="1"/>
    <col min="10736" max="10736" width="9" style="2" customWidth="1"/>
    <col min="10737" max="10737" width="11" style="2" bestFit="1" customWidth="1"/>
    <col min="10738" max="10738" width="14" style="2" customWidth="1"/>
    <col min="10739" max="10740" width="11" style="2" customWidth="1"/>
    <col min="10741" max="10741" width="12" style="2" customWidth="1"/>
    <col min="10742" max="10742" width="9" style="2" customWidth="1"/>
    <col min="10743" max="10743" width="8.54296875" style="2" bestFit="1" customWidth="1"/>
    <col min="10744" max="10744" width="10" style="2" bestFit="1" customWidth="1"/>
    <col min="10745" max="10745" width="12" style="2" customWidth="1"/>
    <col min="10746" max="10746" width="11" style="2" bestFit="1" customWidth="1"/>
    <col min="10747" max="10747" width="11" style="2" customWidth="1"/>
    <col min="10748" max="10748" width="9.54296875" style="2" customWidth="1"/>
    <col min="10749" max="10749" width="9" style="2" customWidth="1"/>
    <col min="10750" max="10750" width="12" style="2" customWidth="1"/>
    <col min="10751" max="10751" width="17" style="2" bestFit="1" customWidth="1"/>
    <col min="10752" max="10752" width="15.54296875" style="2" bestFit="1" customWidth="1"/>
    <col min="10753" max="10754" width="14" style="2" bestFit="1" customWidth="1"/>
    <col min="10755" max="10984" width="9" style="2"/>
    <col min="10985" max="10985" width="7" style="2" customWidth="1"/>
    <col min="10986" max="10986" width="9.54296875" style="2" customWidth="1"/>
    <col min="10987" max="10987" width="11" style="2" customWidth="1"/>
    <col min="10988" max="10988" width="17.54296875" style="2" customWidth="1"/>
    <col min="10989" max="10989" width="9" style="2" customWidth="1"/>
    <col min="10990" max="10990" width="17" style="2" customWidth="1"/>
    <col min="10991" max="10991" width="13" style="2" customWidth="1"/>
    <col min="10992" max="10992" width="9" style="2" customWidth="1"/>
    <col min="10993" max="10993" width="11" style="2" bestFit="1" customWidth="1"/>
    <col min="10994" max="10994" width="14" style="2" customWidth="1"/>
    <col min="10995" max="10996" width="11" style="2" customWidth="1"/>
    <col min="10997" max="10997" width="12" style="2" customWidth="1"/>
    <col min="10998" max="10998" width="9" style="2" customWidth="1"/>
    <col min="10999" max="10999" width="8.54296875" style="2" bestFit="1" customWidth="1"/>
    <col min="11000" max="11000" width="10" style="2" bestFit="1" customWidth="1"/>
    <col min="11001" max="11001" width="12" style="2" customWidth="1"/>
    <col min="11002" max="11002" width="11" style="2" bestFit="1" customWidth="1"/>
    <col min="11003" max="11003" width="11" style="2" customWidth="1"/>
    <col min="11004" max="11004" width="9.54296875" style="2" customWidth="1"/>
    <col min="11005" max="11005" width="9" style="2" customWidth="1"/>
    <col min="11006" max="11006" width="12" style="2" customWidth="1"/>
    <col min="11007" max="11007" width="17" style="2" bestFit="1" customWidth="1"/>
    <col min="11008" max="11008" width="15.54296875" style="2" bestFit="1" customWidth="1"/>
    <col min="11009" max="11010" width="14" style="2" bestFit="1" customWidth="1"/>
    <col min="11011" max="11240" width="9" style="2"/>
    <col min="11241" max="11241" width="7" style="2" customWidth="1"/>
    <col min="11242" max="11242" width="9.54296875" style="2" customWidth="1"/>
    <col min="11243" max="11243" width="11" style="2" customWidth="1"/>
    <col min="11244" max="11244" width="17.54296875" style="2" customWidth="1"/>
    <col min="11245" max="11245" width="9" style="2" customWidth="1"/>
    <col min="11246" max="11246" width="17" style="2" customWidth="1"/>
    <col min="11247" max="11247" width="13" style="2" customWidth="1"/>
    <col min="11248" max="11248" width="9" style="2" customWidth="1"/>
    <col min="11249" max="11249" width="11" style="2" bestFit="1" customWidth="1"/>
    <col min="11250" max="11250" width="14" style="2" customWidth="1"/>
    <col min="11251" max="11252" width="11" style="2" customWidth="1"/>
    <col min="11253" max="11253" width="12" style="2" customWidth="1"/>
    <col min="11254" max="11254" width="9" style="2" customWidth="1"/>
    <col min="11255" max="11255" width="8.54296875" style="2" bestFit="1" customWidth="1"/>
    <col min="11256" max="11256" width="10" style="2" bestFit="1" customWidth="1"/>
    <col min="11257" max="11257" width="12" style="2" customWidth="1"/>
    <col min="11258" max="11258" width="11" style="2" bestFit="1" customWidth="1"/>
    <col min="11259" max="11259" width="11" style="2" customWidth="1"/>
    <col min="11260" max="11260" width="9.54296875" style="2" customWidth="1"/>
    <col min="11261" max="11261" width="9" style="2" customWidth="1"/>
    <col min="11262" max="11262" width="12" style="2" customWidth="1"/>
    <col min="11263" max="11263" width="17" style="2" bestFit="1" customWidth="1"/>
    <col min="11264" max="11264" width="15.54296875" style="2" bestFit="1" customWidth="1"/>
    <col min="11265" max="11266" width="14" style="2" bestFit="1" customWidth="1"/>
    <col min="11267" max="11496" width="9" style="2"/>
    <col min="11497" max="11497" width="7" style="2" customWidth="1"/>
    <col min="11498" max="11498" width="9.54296875" style="2" customWidth="1"/>
    <col min="11499" max="11499" width="11" style="2" customWidth="1"/>
    <col min="11500" max="11500" width="17.54296875" style="2" customWidth="1"/>
    <col min="11501" max="11501" width="9" style="2" customWidth="1"/>
    <col min="11502" max="11502" width="17" style="2" customWidth="1"/>
    <col min="11503" max="11503" width="13" style="2" customWidth="1"/>
    <col min="11504" max="11504" width="9" style="2" customWidth="1"/>
    <col min="11505" max="11505" width="11" style="2" bestFit="1" customWidth="1"/>
    <col min="11506" max="11506" width="14" style="2" customWidth="1"/>
    <col min="11507" max="11508" width="11" style="2" customWidth="1"/>
    <col min="11509" max="11509" width="12" style="2" customWidth="1"/>
    <col min="11510" max="11510" width="9" style="2" customWidth="1"/>
    <col min="11511" max="11511" width="8.54296875" style="2" bestFit="1" customWidth="1"/>
    <col min="11512" max="11512" width="10" style="2" bestFit="1" customWidth="1"/>
    <col min="11513" max="11513" width="12" style="2" customWidth="1"/>
    <col min="11514" max="11514" width="11" style="2" bestFit="1" customWidth="1"/>
    <col min="11515" max="11515" width="11" style="2" customWidth="1"/>
    <col min="11516" max="11516" width="9.54296875" style="2" customWidth="1"/>
    <col min="11517" max="11517" width="9" style="2" customWidth="1"/>
    <col min="11518" max="11518" width="12" style="2" customWidth="1"/>
    <col min="11519" max="11519" width="17" style="2" bestFit="1" customWidth="1"/>
    <col min="11520" max="11520" width="15.54296875" style="2" bestFit="1" customWidth="1"/>
    <col min="11521" max="11522" width="14" style="2" bestFit="1" customWidth="1"/>
    <col min="11523" max="11752" width="9" style="2"/>
    <col min="11753" max="11753" width="7" style="2" customWidth="1"/>
    <col min="11754" max="11754" width="9.54296875" style="2" customWidth="1"/>
    <col min="11755" max="11755" width="11" style="2" customWidth="1"/>
    <col min="11756" max="11756" width="17.54296875" style="2" customWidth="1"/>
    <col min="11757" max="11757" width="9" style="2" customWidth="1"/>
    <col min="11758" max="11758" width="17" style="2" customWidth="1"/>
    <col min="11759" max="11759" width="13" style="2" customWidth="1"/>
    <col min="11760" max="11760" width="9" style="2" customWidth="1"/>
    <col min="11761" max="11761" width="11" style="2" bestFit="1" customWidth="1"/>
    <col min="11762" max="11762" width="14" style="2" customWidth="1"/>
    <col min="11763" max="11764" width="11" style="2" customWidth="1"/>
    <col min="11765" max="11765" width="12" style="2" customWidth="1"/>
    <col min="11766" max="11766" width="9" style="2" customWidth="1"/>
    <col min="11767" max="11767" width="8.54296875" style="2" bestFit="1" customWidth="1"/>
    <col min="11768" max="11768" width="10" style="2" bestFit="1" customWidth="1"/>
    <col min="11769" max="11769" width="12" style="2" customWidth="1"/>
    <col min="11770" max="11770" width="11" style="2" bestFit="1" customWidth="1"/>
    <col min="11771" max="11771" width="11" style="2" customWidth="1"/>
    <col min="11772" max="11772" width="9.54296875" style="2" customWidth="1"/>
    <col min="11773" max="11773" width="9" style="2" customWidth="1"/>
    <col min="11774" max="11774" width="12" style="2" customWidth="1"/>
    <col min="11775" max="11775" width="17" style="2" bestFit="1" customWidth="1"/>
    <col min="11776" max="11776" width="15.54296875" style="2" bestFit="1" customWidth="1"/>
    <col min="11777" max="11778" width="14" style="2" bestFit="1" customWidth="1"/>
    <col min="11779" max="12008" width="9" style="2"/>
    <col min="12009" max="12009" width="7" style="2" customWidth="1"/>
    <col min="12010" max="12010" width="9.54296875" style="2" customWidth="1"/>
    <col min="12011" max="12011" width="11" style="2" customWidth="1"/>
    <col min="12012" max="12012" width="17.54296875" style="2" customWidth="1"/>
    <col min="12013" max="12013" width="9" style="2" customWidth="1"/>
    <col min="12014" max="12014" width="17" style="2" customWidth="1"/>
    <col min="12015" max="12015" width="13" style="2" customWidth="1"/>
    <col min="12016" max="12016" width="9" style="2" customWidth="1"/>
    <col min="12017" max="12017" width="11" style="2" bestFit="1" customWidth="1"/>
    <col min="12018" max="12018" width="14" style="2" customWidth="1"/>
    <col min="12019" max="12020" width="11" style="2" customWidth="1"/>
    <col min="12021" max="12021" width="12" style="2" customWidth="1"/>
    <col min="12022" max="12022" width="9" style="2" customWidth="1"/>
    <col min="12023" max="12023" width="8.54296875" style="2" bestFit="1" customWidth="1"/>
    <col min="12024" max="12024" width="10" style="2" bestFit="1" customWidth="1"/>
    <col min="12025" max="12025" width="12" style="2" customWidth="1"/>
    <col min="12026" max="12026" width="11" style="2" bestFit="1" customWidth="1"/>
    <col min="12027" max="12027" width="11" style="2" customWidth="1"/>
    <col min="12028" max="12028" width="9.54296875" style="2" customWidth="1"/>
    <col min="12029" max="12029" width="9" style="2" customWidth="1"/>
    <col min="12030" max="12030" width="12" style="2" customWidth="1"/>
    <col min="12031" max="12031" width="17" style="2" bestFit="1" customWidth="1"/>
    <col min="12032" max="12032" width="15.54296875" style="2" bestFit="1" customWidth="1"/>
    <col min="12033" max="12034" width="14" style="2" bestFit="1" customWidth="1"/>
    <col min="12035" max="12264" width="9" style="2"/>
    <col min="12265" max="12265" width="7" style="2" customWidth="1"/>
    <col min="12266" max="12266" width="9.54296875" style="2" customWidth="1"/>
    <col min="12267" max="12267" width="11" style="2" customWidth="1"/>
    <col min="12268" max="12268" width="17.54296875" style="2" customWidth="1"/>
    <col min="12269" max="12269" width="9" style="2" customWidth="1"/>
    <col min="12270" max="12270" width="17" style="2" customWidth="1"/>
    <col min="12271" max="12271" width="13" style="2" customWidth="1"/>
    <col min="12272" max="12272" width="9" style="2" customWidth="1"/>
    <col min="12273" max="12273" width="11" style="2" bestFit="1" customWidth="1"/>
    <col min="12274" max="12274" width="14" style="2" customWidth="1"/>
    <col min="12275" max="12276" width="11" style="2" customWidth="1"/>
    <col min="12277" max="12277" width="12" style="2" customWidth="1"/>
    <col min="12278" max="12278" width="9" style="2" customWidth="1"/>
    <col min="12279" max="12279" width="8.54296875" style="2" bestFit="1" customWidth="1"/>
    <col min="12280" max="12280" width="10" style="2" bestFit="1" customWidth="1"/>
    <col min="12281" max="12281" width="12" style="2" customWidth="1"/>
    <col min="12282" max="12282" width="11" style="2" bestFit="1" customWidth="1"/>
    <col min="12283" max="12283" width="11" style="2" customWidth="1"/>
    <col min="12284" max="12284" width="9.54296875" style="2" customWidth="1"/>
    <col min="12285" max="12285" width="9" style="2" customWidth="1"/>
    <col min="12286" max="12286" width="12" style="2" customWidth="1"/>
    <col min="12287" max="12287" width="17" style="2" bestFit="1" customWidth="1"/>
    <col min="12288" max="12288" width="15.54296875" style="2" bestFit="1" customWidth="1"/>
    <col min="12289" max="12290" width="14" style="2" bestFit="1" customWidth="1"/>
    <col min="12291" max="12520" width="9" style="2"/>
    <col min="12521" max="12521" width="7" style="2" customWidth="1"/>
    <col min="12522" max="12522" width="9.54296875" style="2" customWidth="1"/>
    <col min="12523" max="12523" width="11" style="2" customWidth="1"/>
    <col min="12524" max="12524" width="17.54296875" style="2" customWidth="1"/>
    <col min="12525" max="12525" width="9" style="2" customWidth="1"/>
    <col min="12526" max="12526" width="17" style="2" customWidth="1"/>
    <col min="12527" max="12527" width="13" style="2" customWidth="1"/>
    <col min="12528" max="12528" width="9" style="2" customWidth="1"/>
    <col min="12529" max="12529" width="11" style="2" bestFit="1" customWidth="1"/>
    <col min="12530" max="12530" width="14" style="2" customWidth="1"/>
    <col min="12531" max="12532" width="11" style="2" customWidth="1"/>
    <col min="12533" max="12533" width="12" style="2" customWidth="1"/>
    <col min="12534" max="12534" width="9" style="2" customWidth="1"/>
    <col min="12535" max="12535" width="8.54296875" style="2" bestFit="1" customWidth="1"/>
    <col min="12536" max="12536" width="10" style="2" bestFit="1" customWidth="1"/>
    <col min="12537" max="12537" width="12" style="2" customWidth="1"/>
    <col min="12538" max="12538" width="11" style="2" bestFit="1" customWidth="1"/>
    <col min="12539" max="12539" width="11" style="2" customWidth="1"/>
    <col min="12540" max="12540" width="9.54296875" style="2" customWidth="1"/>
    <col min="12541" max="12541" width="9" style="2" customWidth="1"/>
    <col min="12542" max="12542" width="12" style="2" customWidth="1"/>
    <col min="12543" max="12543" width="17" style="2" bestFit="1" customWidth="1"/>
    <col min="12544" max="12544" width="15.54296875" style="2" bestFit="1" customWidth="1"/>
    <col min="12545" max="12546" width="14" style="2" bestFit="1" customWidth="1"/>
    <col min="12547" max="12776" width="9" style="2"/>
    <col min="12777" max="12777" width="7" style="2" customWidth="1"/>
    <col min="12778" max="12778" width="9.54296875" style="2" customWidth="1"/>
    <col min="12779" max="12779" width="11" style="2" customWidth="1"/>
    <col min="12780" max="12780" width="17.54296875" style="2" customWidth="1"/>
    <col min="12781" max="12781" width="9" style="2" customWidth="1"/>
    <col min="12782" max="12782" width="17" style="2" customWidth="1"/>
    <col min="12783" max="12783" width="13" style="2" customWidth="1"/>
    <col min="12784" max="12784" width="9" style="2" customWidth="1"/>
    <col min="12785" max="12785" width="11" style="2" bestFit="1" customWidth="1"/>
    <col min="12786" max="12786" width="14" style="2" customWidth="1"/>
    <col min="12787" max="12788" width="11" style="2" customWidth="1"/>
    <col min="12789" max="12789" width="12" style="2" customWidth="1"/>
    <col min="12790" max="12790" width="9" style="2" customWidth="1"/>
    <col min="12791" max="12791" width="8.54296875" style="2" bestFit="1" customWidth="1"/>
    <col min="12792" max="12792" width="10" style="2" bestFit="1" customWidth="1"/>
    <col min="12793" max="12793" width="12" style="2" customWidth="1"/>
    <col min="12794" max="12794" width="11" style="2" bestFit="1" customWidth="1"/>
    <col min="12795" max="12795" width="11" style="2" customWidth="1"/>
    <col min="12796" max="12796" width="9.54296875" style="2" customWidth="1"/>
    <col min="12797" max="12797" width="9" style="2" customWidth="1"/>
    <col min="12798" max="12798" width="12" style="2" customWidth="1"/>
    <col min="12799" max="12799" width="17" style="2" bestFit="1" customWidth="1"/>
    <col min="12800" max="12800" width="15.54296875" style="2" bestFit="1" customWidth="1"/>
    <col min="12801" max="12802" width="14" style="2" bestFit="1" customWidth="1"/>
    <col min="12803" max="13032" width="9" style="2"/>
    <col min="13033" max="13033" width="7" style="2" customWidth="1"/>
    <col min="13034" max="13034" width="9.54296875" style="2" customWidth="1"/>
    <col min="13035" max="13035" width="11" style="2" customWidth="1"/>
    <col min="13036" max="13036" width="17.54296875" style="2" customWidth="1"/>
    <col min="13037" max="13037" width="9" style="2" customWidth="1"/>
    <col min="13038" max="13038" width="17" style="2" customWidth="1"/>
    <col min="13039" max="13039" width="13" style="2" customWidth="1"/>
    <col min="13040" max="13040" width="9" style="2" customWidth="1"/>
    <col min="13041" max="13041" width="11" style="2" bestFit="1" customWidth="1"/>
    <col min="13042" max="13042" width="14" style="2" customWidth="1"/>
    <col min="13043" max="13044" width="11" style="2" customWidth="1"/>
    <col min="13045" max="13045" width="12" style="2" customWidth="1"/>
    <col min="13046" max="13046" width="9" style="2" customWidth="1"/>
    <col min="13047" max="13047" width="8.54296875" style="2" bestFit="1" customWidth="1"/>
    <col min="13048" max="13048" width="10" style="2" bestFit="1" customWidth="1"/>
    <col min="13049" max="13049" width="12" style="2" customWidth="1"/>
    <col min="13050" max="13050" width="11" style="2" bestFit="1" customWidth="1"/>
    <col min="13051" max="13051" width="11" style="2" customWidth="1"/>
    <col min="13052" max="13052" width="9.54296875" style="2" customWidth="1"/>
    <col min="13053" max="13053" width="9" style="2" customWidth="1"/>
    <col min="13054" max="13054" width="12" style="2" customWidth="1"/>
    <col min="13055" max="13055" width="17" style="2" bestFit="1" customWidth="1"/>
    <col min="13056" max="13056" width="15.54296875" style="2" bestFit="1" customWidth="1"/>
    <col min="13057" max="13058" width="14" style="2" bestFit="1" customWidth="1"/>
    <col min="13059" max="13288" width="9" style="2"/>
    <col min="13289" max="13289" width="7" style="2" customWidth="1"/>
    <col min="13290" max="13290" width="9.54296875" style="2" customWidth="1"/>
    <col min="13291" max="13291" width="11" style="2" customWidth="1"/>
    <col min="13292" max="13292" width="17.54296875" style="2" customWidth="1"/>
    <col min="13293" max="13293" width="9" style="2" customWidth="1"/>
    <col min="13294" max="13294" width="17" style="2" customWidth="1"/>
    <col min="13295" max="13295" width="13" style="2" customWidth="1"/>
    <col min="13296" max="13296" width="9" style="2" customWidth="1"/>
    <col min="13297" max="13297" width="11" style="2" bestFit="1" customWidth="1"/>
    <col min="13298" max="13298" width="14" style="2" customWidth="1"/>
    <col min="13299" max="13300" width="11" style="2" customWidth="1"/>
    <col min="13301" max="13301" width="12" style="2" customWidth="1"/>
    <col min="13302" max="13302" width="9" style="2" customWidth="1"/>
    <col min="13303" max="13303" width="8.54296875" style="2" bestFit="1" customWidth="1"/>
    <col min="13304" max="13304" width="10" style="2" bestFit="1" customWidth="1"/>
    <col min="13305" max="13305" width="12" style="2" customWidth="1"/>
    <col min="13306" max="13306" width="11" style="2" bestFit="1" customWidth="1"/>
    <col min="13307" max="13307" width="11" style="2" customWidth="1"/>
    <col min="13308" max="13308" width="9.54296875" style="2" customWidth="1"/>
    <col min="13309" max="13309" width="9" style="2" customWidth="1"/>
    <col min="13310" max="13310" width="12" style="2" customWidth="1"/>
    <col min="13311" max="13311" width="17" style="2" bestFit="1" customWidth="1"/>
    <col min="13312" max="13312" width="15.54296875" style="2" bestFit="1" customWidth="1"/>
    <col min="13313" max="13314" width="14" style="2" bestFit="1" customWidth="1"/>
    <col min="13315" max="13544" width="9" style="2"/>
    <col min="13545" max="13545" width="7" style="2" customWidth="1"/>
    <col min="13546" max="13546" width="9.54296875" style="2" customWidth="1"/>
    <col min="13547" max="13547" width="11" style="2" customWidth="1"/>
    <col min="13548" max="13548" width="17.54296875" style="2" customWidth="1"/>
    <col min="13549" max="13549" width="9" style="2" customWidth="1"/>
    <col min="13550" max="13550" width="17" style="2" customWidth="1"/>
    <col min="13551" max="13551" width="13" style="2" customWidth="1"/>
    <col min="13552" max="13552" width="9" style="2" customWidth="1"/>
    <col min="13553" max="13553" width="11" style="2" bestFit="1" customWidth="1"/>
    <col min="13554" max="13554" width="14" style="2" customWidth="1"/>
    <col min="13555" max="13556" width="11" style="2" customWidth="1"/>
    <col min="13557" max="13557" width="12" style="2" customWidth="1"/>
    <col min="13558" max="13558" width="9" style="2" customWidth="1"/>
    <col min="13559" max="13559" width="8.54296875" style="2" bestFit="1" customWidth="1"/>
    <col min="13560" max="13560" width="10" style="2" bestFit="1" customWidth="1"/>
    <col min="13561" max="13561" width="12" style="2" customWidth="1"/>
    <col min="13562" max="13562" width="11" style="2" bestFit="1" customWidth="1"/>
    <col min="13563" max="13563" width="11" style="2" customWidth="1"/>
    <col min="13564" max="13564" width="9.54296875" style="2" customWidth="1"/>
    <col min="13565" max="13565" width="9" style="2" customWidth="1"/>
    <col min="13566" max="13566" width="12" style="2" customWidth="1"/>
    <col min="13567" max="13567" width="17" style="2" bestFit="1" customWidth="1"/>
    <col min="13568" max="13568" width="15.54296875" style="2" bestFit="1" customWidth="1"/>
    <col min="13569" max="13570" width="14" style="2" bestFit="1" customWidth="1"/>
    <col min="13571" max="13800" width="9" style="2"/>
    <col min="13801" max="13801" width="7" style="2" customWidth="1"/>
    <col min="13802" max="13802" width="9.54296875" style="2" customWidth="1"/>
    <col min="13803" max="13803" width="11" style="2" customWidth="1"/>
    <col min="13804" max="13804" width="17.54296875" style="2" customWidth="1"/>
    <col min="13805" max="13805" width="9" style="2" customWidth="1"/>
    <col min="13806" max="13806" width="17" style="2" customWidth="1"/>
    <col min="13807" max="13807" width="13" style="2" customWidth="1"/>
    <col min="13808" max="13808" width="9" style="2" customWidth="1"/>
    <col min="13809" max="13809" width="11" style="2" bestFit="1" customWidth="1"/>
    <col min="13810" max="13810" width="14" style="2" customWidth="1"/>
    <col min="13811" max="13812" width="11" style="2" customWidth="1"/>
    <col min="13813" max="13813" width="12" style="2" customWidth="1"/>
    <col min="13814" max="13814" width="9" style="2" customWidth="1"/>
    <col min="13815" max="13815" width="8.54296875" style="2" bestFit="1" customWidth="1"/>
    <col min="13816" max="13816" width="10" style="2" bestFit="1" customWidth="1"/>
    <col min="13817" max="13817" width="12" style="2" customWidth="1"/>
    <col min="13818" max="13818" width="11" style="2" bestFit="1" customWidth="1"/>
    <col min="13819" max="13819" width="11" style="2" customWidth="1"/>
    <col min="13820" max="13820" width="9.54296875" style="2" customWidth="1"/>
    <col min="13821" max="13821" width="9" style="2" customWidth="1"/>
    <col min="13822" max="13822" width="12" style="2" customWidth="1"/>
    <col min="13823" max="13823" width="17" style="2" bestFit="1" customWidth="1"/>
    <col min="13824" max="13824" width="15.54296875" style="2" bestFit="1" customWidth="1"/>
    <col min="13825" max="13826" width="14" style="2" bestFit="1" customWidth="1"/>
    <col min="13827" max="14056" width="9" style="2"/>
    <col min="14057" max="14057" width="7" style="2" customWidth="1"/>
    <col min="14058" max="14058" width="9.54296875" style="2" customWidth="1"/>
    <col min="14059" max="14059" width="11" style="2" customWidth="1"/>
    <col min="14060" max="14060" width="17.54296875" style="2" customWidth="1"/>
    <col min="14061" max="14061" width="9" style="2" customWidth="1"/>
    <col min="14062" max="14062" width="17" style="2" customWidth="1"/>
    <col min="14063" max="14063" width="13" style="2" customWidth="1"/>
    <col min="14064" max="14064" width="9" style="2" customWidth="1"/>
    <col min="14065" max="14065" width="11" style="2" bestFit="1" customWidth="1"/>
    <col min="14066" max="14066" width="14" style="2" customWidth="1"/>
    <col min="14067" max="14068" width="11" style="2" customWidth="1"/>
    <col min="14069" max="14069" width="12" style="2" customWidth="1"/>
    <col min="14070" max="14070" width="9" style="2" customWidth="1"/>
    <col min="14071" max="14071" width="8.54296875" style="2" bestFit="1" customWidth="1"/>
    <col min="14072" max="14072" width="10" style="2" bestFit="1" customWidth="1"/>
    <col min="14073" max="14073" width="12" style="2" customWidth="1"/>
    <col min="14074" max="14074" width="11" style="2" bestFit="1" customWidth="1"/>
    <col min="14075" max="14075" width="11" style="2" customWidth="1"/>
    <col min="14076" max="14076" width="9.54296875" style="2" customWidth="1"/>
    <col min="14077" max="14077" width="9" style="2" customWidth="1"/>
    <col min="14078" max="14078" width="12" style="2" customWidth="1"/>
    <col min="14079" max="14079" width="17" style="2" bestFit="1" customWidth="1"/>
    <col min="14080" max="14080" width="15.54296875" style="2" bestFit="1" customWidth="1"/>
    <col min="14081" max="14082" width="14" style="2" bestFit="1" customWidth="1"/>
    <col min="14083" max="14312" width="9" style="2"/>
    <col min="14313" max="14313" width="7" style="2" customWidth="1"/>
    <col min="14314" max="14314" width="9.54296875" style="2" customWidth="1"/>
    <col min="14315" max="14315" width="11" style="2" customWidth="1"/>
    <col min="14316" max="14316" width="17.54296875" style="2" customWidth="1"/>
    <col min="14317" max="14317" width="9" style="2" customWidth="1"/>
    <col min="14318" max="14318" width="17" style="2" customWidth="1"/>
    <col min="14319" max="14319" width="13" style="2" customWidth="1"/>
    <col min="14320" max="14320" width="9" style="2" customWidth="1"/>
    <col min="14321" max="14321" width="11" style="2" bestFit="1" customWidth="1"/>
    <col min="14322" max="14322" width="14" style="2" customWidth="1"/>
    <col min="14323" max="14324" width="11" style="2" customWidth="1"/>
    <col min="14325" max="14325" width="12" style="2" customWidth="1"/>
    <col min="14326" max="14326" width="9" style="2" customWidth="1"/>
    <col min="14327" max="14327" width="8.54296875" style="2" bestFit="1" customWidth="1"/>
    <col min="14328" max="14328" width="10" style="2" bestFit="1" customWidth="1"/>
    <col min="14329" max="14329" width="12" style="2" customWidth="1"/>
    <col min="14330" max="14330" width="11" style="2" bestFit="1" customWidth="1"/>
    <col min="14331" max="14331" width="11" style="2" customWidth="1"/>
    <col min="14332" max="14332" width="9.54296875" style="2" customWidth="1"/>
    <col min="14333" max="14333" width="9" style="2" customWidth="1"/>
    <col min="14334" max="14334" width="12" style="2" customWidth="1"/>
    <col min="14335" max="14335" width="17" style="2" bestFit="1" customWidth="1"/>
    <col min="14336" max="14336" width="15.54296875" style="2" bestFit="1" customWidth="1"/>
    <col min="14337" max="14338" width="14" style="2" bestFit="1" customWidth="1"/>
    <col min="14339" max="14568" width="9" style="2"/>
    <col min="14569" max="14569" width="7" style="2" customWidth="1"/>
    <col min="14570" max="14570" width="9.54296875" style="2" customWidth="1"/>
    <col min="14571" max="14571" width="11" style="2" customWidth="1"/>
    <col min="14572" max="14572" width="17.54296875" style="2" customWidth="1"/>
    <col min="14573" max="14573" width="9" style="2" customWidth="1"/>
    <col min="14574" max="14574" width="17" style="2" customWidth="1"/>
    <col min="14575" max="14575" width="13" style="2" customWidth="1"/>
    <col min="14576" max="14576" width="9" style="2" customWidth="1"/>
    <col min="14577" max="14577" width="11" style="2" bestFit="1" customWidth="1"/>
    <col min="14578" max="14578" width="14" style="2" customWidth="1"/>
    <col min="14579" max="14580" width="11" style="2" customWidth="1"/>
    <col min="14581" max="14581" width="12" style="2" customWidth="1"/>
    <col min="14582" max="14582" width="9" style="2" customWidth="1"/>
    <col min="14583" max="14583" width="8.54296875" style="2" bestFit="1" customWidth="1"/>
    <col min="14584" max="14584" width="10" style="2" bestFit="1" customWidth="1"/>
    <col min="14585" max="14585" width="12" style="2" customWidth="1"/>
    <col min="14586" max="14586" width="11" style="2" bestFit="1" customWidth="1"/>
    <col min="14587" max="14587" width="11" style="2" customWidth="1"/>
    <col min="14588" max="14588" width="9.54296875" style="2" customWidth="1"/>
    <col min="14589" max="14589" width="9" style="2" customWidth="1"/>
    <col min="14590" max="14590" width="12" style="2" customWidth="1"/>
    <col min="14591" max="14591" width="17" style="2" bestFit="1" customWidth="1"/>
    <col min="14592" max="14592" width="15.54296875" style="2" bestFit="1" customWidth="1"/>
    <col min="14593" max="14594" width="14" style="2" bestFit="1" customWidth="1"/>
    <col min="14595" max="14824" width="9" style="2"/>
    <col min="14825" max="14825" width="7" style="2" customWidth="1"/>
    <col min="14826" max="14826" width="9.54296875" style="2" customWidth="1"/>
    <col min="14827" max="14827" width="11" style="2" customWidth="1"/>
    <col min="14828" max="14828" width="17.54296875" style="2" customWidth="1"/>
    <col min="14829" max="14829" width="9" style="2" customWidth="1"/>
    <col min="14830" max="14830" width="17" style="2" customWidth="1"/>
    <col min="14831" max="14831" width="13" style="2" customWidth="1"/>
    <col min="14832" max="14832" width="9" style="2" customWidth="1"/>
    <col min="14833" max="14833" width="11" style="2" bestFit="1" customWidth="1"/>
    <col min="14834" max="14834" width="14" style="2" customWidth="1"/>
    <col min="14835" max="14836" width="11" style="2" customWidth="1"/>
    <col min="14837" max="14837" width="12" style="2" customWidth="1"/>
    <col min="14838" max="14838" width="9" style="2" customWidth="1"/>
    <col min="14839" max="14839" width="8.54296875" style="2" bestFit="1" customWidth="1"/>
    <col min="14840" max="14840" width="10" style="2" bestFit="1" customWidth="1"/>
    <col min="14841" max="14841" width="12" style="2" customWidth="1"/>
    <col min="14842" max="14842" width="11" style="2" bestFit="1" customWidth="1"/>
    <col min="14843" max="14843" width="11" style="2" customWidth="1"/>
    <col min="14844" max="14844" width="9.54296875" style="2" customWidth="1"/>
    <col min="14845" max="14845" width="9" style="2" customWidth="1"/>
    <col min="14846" max="14846" width="12" style="2" customWidth="1"/>
    <col min="14847" max="14847" width="17" style="2" bestFit="1" customWidth="1"/>
    <col min="14848" max="14848" width="15.54296875" style="2" bestFit="1" customWidth="1"/>
    <col min="14849" max="14850" width="14" style="2" bestFit="1" customWidth="1"/>
    <col min="14851" max="15080" width="9" style="2"/>
    <col min="15081" max="15081" width="7" style="2" customWidth="1"/>
    <col min="15082" max="15082" width="9.54296875" style="2" customWidth="1"/>
    <col min="15083" max="15083" width="11" style="2" customWidth="1"/>
    <col min="15084" max="15084" width="17.54296875" style="2" customWidth="1"/>
    <col min="15085" max="15085" width="9" style="2" customWidth="1"/>
    <col min="15086" max="15086" width="17" style="2" customWidth="1"/>
    <col min="15087" max="15087" width="13" style="2" customWidth="1"/>
    <col min="15088" max="15088" width="9" style="2" customWidth="1"/>
    <col min="15089" max="15089" width="11" style="2" bestFit="1" customWidth="1"/>
    <col min="15090" max="15090" width="14" style="2" customWidth="1"/>
    <col min="15091" max="15092" width="11" style="2" customWidth="1"/>
    <col min="15093" max="15093" width="12" style="2" customWidth="1"/>
    <col min="15094" max="15094" width="9" style="2" customWidth="1"/>
    <col min="15095" max="15095" width="8.54296875" style="2" bestFit="1" customWidth="1"/>
    <col min="15096" max="15096" width="10" style="2" bestFit="1" customWidth="1"/>
    <col min="15097" max="15097" width="12" style="2" customWidth="1"/>
    <col min="15098" max="15098" width="11" style="2" bestFit="1" customWidth="1"/>
    <col min="15099" max="15099" width="11" style="2" customWidth="1"/>
    <col min="15100" max="15100" width="9.54296875" style="2" customWidth="1"/>
    <col min="15101" max="15101" width="9" style="2" customWidth="1"/>
    <col min="15102" max="15102" width="12" style="2" customWidth="1"/>
    <col min="15103" max="15103" width="17" style="2" bestFit="1" customWidth="1"/>
    <col min="15104" max="15104" width="15.54296875" style="2" bestFit="1" customWidth="1"/>
    <col min="15105" max="15106" width="14" style="2" bestFit="1" customWidth="1"/>
    <col min="15107" max="15336" width="9" style="2"/>
    <col min="15337" max="15337" width="7" style="2" customWidth="1"/>
    <col min="15338" max="15338" width="9.54296875" style="2" customWidth="1"/>
    <col min="15339" max="15339" width="11" style="2" customWidth="1"/>
    <col min="15340" max="15340" width="17.54296875" style="2" customWidth="1"/>
    <col min="15341" max="15341" width="9" style="2" customWidth="1"/>
    <col min="15342" max="15342" width="17" style="2" customWidth="1"/>
    <col min="15343" max="15343" width="13" style="2" customWidth="1"/>
    <col min="15344" max="15344" width="9" style="2" customWidth="1"/>
    <col min="15345" max="15345" width="11" style="2" bestFit="1" customWidth="1"/>
    <col min="15346" max="15346" width="14" style="2" customWidth="1"/>
    <col min="15347" max="15348" width="11" style="2" customWidth="1"/>
    <col min="15349" max="15349" width="12" style="2" customWidth="1"/>
    <col min="15350" max="15350" width="9" style="2" customWidth="1"/>
    <col min="15351" max="15351" width="8.54296875" style="2" bestFit="1" customWidth="1"/>
    <col min="15352" max="15352" width="10" style="2" bestFit="1" customWidth="1"/>
    <col min="15353" max="15353" width="12" style="2" customWidth="1"/>
    <col min="15354" max="15354" width="11" style="2" bestFit="1" customWidth="1"/>
    <col min="15355" max="15355" width="11" style="2" customWidth="1"/>
    <col min="15356" max="15356" width="9.54296875" style="2" customWidth="1"/>
    <col min="15357" max="15357" width="9" style="2" customWidth="1"/>
    <col min="15358" max="15358" width="12" style="2" customWidth="1"/>
    <col min="15359" max="15359" width="17" style="2" bestFit="1" customWidth="1"/>
    <col min="15360" max="15360" width="15.54296875" style="2" bestFit="1" customWidth="1"/>
    <col min="15361" max="15362" width="14" style="2" bestFit="1" customWidth="1"/>
    <col min="15363" max="15592" width="9" style="2"/>
    <col min="15593" max="15593" width="7" style="2" customWidth="1"/>
    <col min="15594" max="15594" width="9.54296875" style="2" customWidth="1"/>
    <col min="15595" max="15595" width="11" style="2" customWidth="1"/>
    <col min="15596" max="15596" width="17.54296875" style="2" customWidth="1"/>
    <col min="15597" max="15597" width="9" style="2" customWidth="1"/>
    <col min="15598" max="15598" width="17" style="2" customWidth="1"/>
    <col min="15599" max="15599" width="13" style="2" customWidth="1"/>
    <col min="15600" max="15600" width="9" style="2" customWidth="1"/>
    <col min="15601" max="15601" width="11" style="2" bestFit="1" customWidth="1"/>
    <col min="15602" max="15602" width="14" style="2" customWidth="1"/>
    <col min="15603" max="15604" width="11" style="2" customWidth="1"/>
    <col min="15605" max="15605" width="12" style="2" customWidth="1"/>
    <col min="15606" max="15606" width="9" style="2" customWidth="1"/>
    <col min="15607" max="15607" width="8.54296875" style="2" bestFit="1" customWidth="1"/>
    <col min="15608" max="15608" width="10" style="2" bestFit="1" customWidth="1"/>
    <col min="15609" max="15609" width="12" style="2" customWidth="1"/>
    <col min="15610" max="15610" width="11" style="2" bestFit="1" customWidth="1"/>
    <col min="15611" max="15611" width="11" style="2" customWidth="1"/>
    <col min="15612" max="15612" width="9.54296875" style="2" customWidth="1"/>
    <col min="15613" max="15613" width="9" style="2" customWidth="1"/>
    <col min="15614" max="15614" width="12" style="2" customWidth="1"/>
    <col min="15615" max="15615" width="17" style="2" bestFit="1" customWidth="1"/>
    <col min="15616" max="15616" width="15.54296875" style="2" bestFit="1" customWidth="1"/>
    <col min="15617" max="15618" width="14" style="2" bestFit="1" customWidth="1"/>
    <col min="15619" max="15848" width="9" style="2"/>
    <col min="15849" max="15849" width="7" style="2" customWidth="1"/>
    <col min="15850" max="15850" width="9.54296875" style="2" customWidth="1"/>
    <col min="15851" max="15851" width="11" style="2" customWidth="1"/>
    <col min="15852" max="15852" width="17.54296875" style="2" customWidth="1"/>
    <col min="15853" max="15853" width="9" style="2" customWidth="1"/>
    <col min="15854" max="15854" width="17" style="2" customWidth="1"/>
    <col min="15855" max="15855" width="13" style="2" customWidth="1"/>
    <col min="15856" max="15856" width="9" style="2" customWidth="1"/>
    <col min="15857" max="15857" width="11" style="2" bestFit="1" customWidth="1"/>
    <col min="15858" max="15858" width="14" style="2" customWidth="1"/>
    <col min="15859" max="15860" width="11" style="2" customWidth="1"/>
    <col min="15861" max="15861" width="12" style="2" customWidth="1"/>
    <col min="15862" max="15862" width="9" style="2" customWidth="1"/>
    <col min="15863" max="15863" width="8.54296875" style="2" bestFit="1" customWidth="1"/>
    <col min="15864" max="15864" width="10" style="2" bestFit="1" customWidth="1"/>
    <col min="15865" max="15865" width="12" style="2" customWidth="1"/>
    <col min="15866" max="15866" width="11" style="2" bestFit="1" customWidth="1"/>
    <col min="15867" max="15867" width="11" style="2" customWidth="1"/>
    <col min="15868" max="15868" width="9.54296875" style="2" customWidth="1"/>
    <col min="15869" max="15869" width="9" style="2" customWidth="1"/>
    <col min="15870" max="15870" width="12" style="2" customWidth="1"/>
    <col min="15871" max="15871" width="17" style="2" bestFit="1" customWidth="1"/>
    <col min="15872" max="15872" width="15.54296875" style="2" bestFit="1" customWidth="1"/>
    <col min="15873" max="15874" width="14" style="2" bestFit="1" customWidth="1"/>
    <col min="15875" max="16104" width="9" style="2"/>
    <col min="16105" max="16105" width="7" style="2" customWidth="1"/>
    <col min="16106" max="16106" width="9.54296875" style="2" customWidth="1"/>
    <col min="16107" max="16107" width="11" style="2" customWidth="1"/>
    <col min="16108" max="16108" width="17.54296875" style="2" customWidth="1"/>
    <col min="16109" max="16109" width="9" style="2" customWidth="1"/>
    <col min="16110" max="16110" width="17" style="2" customWidth="1"/>
    <col min="16111" max="16111" width="13" style="2" customWidth="1"/>
    <col min="16112" max="16112" width="9" style="2" customWidth="1"/>
    <col min="16113" max="16113" width="11" style="2" bestFit="1" customWidth="1"/>
    <col min="16114" max="16114" width="14" style="2" customWidth="1"/>
    <col min="16115" max="16116" width="11" style="2" customWidth="1"/>
    <col min="16117" max="16117" width="12" style="2" customWidth="1"/>
    <col min="16118" max="16118" width="9" style="2" customWidth="1"/>
    <col min="16119" max="16119" width="8.54296875" style="2" bestFit="1" customWidth="1"/>
    <col min="16120" max="16120" width="10" style="2" bestFit="1" customWidth="1"/>
    <col min="16121" max="16121" width="12" style="2" customWidth="1"/>
    <col min="16122" max="16122" width="11" style="2" bestFit="1" customWidth="1"/>
    <col min="16123" max="16123" width="11" style="2" customWidth="1"/>
    <col min="16124" max="16124" width="9.54296875" style="2" customWidth="1"/>
    <col min="16125" max="16125" width="9" style="2" customWidth="1"/>
    <col min="16126" max="16126" width="12" style="2" customWidth="1"/>
    <col min="16127" max="16127" width="17" style="2" bestFit="1" customWidth="1"/>
    <col min="16128" max="16128" width="15.54296875" style="2" bestFit="1" customWidth="1"/>
    <col min="16129" max="16130" width="14" style="2" bestFit="1" customWidth="1"/>
    <col min="16131" max="16384" width="9" style="2"/>
  </cols>
  <sheetData>
    <row r="1" spans="1:14" ht="45" customHeight="1" x14ac:dyDescent="0.35">
      <c r="A1" s="14" t="s">
        <v>110</v>
      </c>
    </row>
    <row r="2" spans="1:14" ht="20.25" customHeight="1" x14ac:dyDescent="0.35">
      <c r="A2" s="15" t="s">
        <v>19</v>
      </c>
    </row>
    <row r="3" spans="1:14" ht="20.25" customHeight="1" x14ac:dyDescent="0.35">
      <c r="A3" s="15" t="s">
        <v>57</v>
      </c>
    </row>
    <row r="4" spans="1:14" ht="60" customHeight="1" x14ac:dyDescent="0.35">
      <c r="A4" s="50" t="s">
        <v>106</v>
      </c>
      <c r="B4" s="57" t="s">
        <v>109</v>
      </c>
      <c r="C4" s="58" t="s">
        <v>102</v>
      </c>
      <c r="D4" s="58" t="s">
        <v>565</v>
      </c>
      <c r="E4" s="58" t="s">
        <v>103</v>
      </c>
      <c r="F4" s="58" t="s">
        <v>107</v>
      </c>
      <c r="G4" s="59" t="s">
        <v>108</v>
      </c>
    </row>
    <row r="5" spans="1:14" x14ac:dyDescent="0.35">
      <c r="A5" s="55">
        <f ca="1">INDIRECT(calculation_hide!N9)</f>
        <v>2019</v>
      </c>
      <c r="B5" s="71">
        <f ca="1">INDIRECT(calculation_hide!O9)</f>
        <v>2591.41</v>
      </c>
      <c r="C5" s="72">
        <f ca="1">INDIRECT(calculation_hide!P9)</f>
        <v>98.96</v>
      </c>
      <c r="D5" s="72">
        <f ca="1">INDIRECT(calculation_hide!Q9)</f>
        <v>2492.42</v>
      </c>
      <c r="E5" s="72">
        <f ca="1">INDIRECT(calculation_hide!R9)</f>
        <v>5488.79</v>
      </c>
      <c r="F5" s="72">
        <f ca="1">INDIRECT(calculation_hide!S9)</f>
        <v>6228.99</v>
      </c>
      <c r="G5" s="73">
        <f ca="1">INDIRECT(calculation_hide!T9)</f>
        <v>740.2</v>
      </c>
      <c r="I5" s="85"/>
      <c r="J5" s="85"/>
      <c r="K5" s="85"/>
      <c r="L5" s="85"/>
      <c r="M5" s="85"/>
      <c r="N5" s="85"/>
    </row>
    <row r="6" spans="1:14" x14ac:dyDescent="0.35">
      <c r="A6" s="56">
        <f ca="1">INDIRECT(calculation_hide!N10)</f>
        <v>2020</v>
      </c>
      <c r="B6" s="71">
        <f ca="1">INDIRECT(calculation_hide!O10)</f>
        <v>1673.2900000000002</v>
      </c>
      <c r="C6" s="72">
        <f ca="1">INDIRECT(calculation_hide!P10)</f>
        <v>106.71</v>
      </c>
      <c r="D6" s="72">
        <f ca="1">INDIRECT(calculation_hide!Q10)</f>
        <v>1566.56</v>
      </c>
      <c r="E6" s="72">
        <f ca="1">INDIRECT(calculation_hide!R10)</f>
        <v>3222.35</v>
      </c>
      <c r="F6" s="72">
        <f ca="1">INDIRECT(calculation_hide!S10)</f>
        <v>4531.1099999999997</v>
      </c>
      <c r="G6" s="73">
        <f ca="1">INDIRECT(calculation_hide!T10)</f>
        <v>1308.73</v>
      </c>
      <c r="I6" s="85"/>
      <c r="J6" s="85"/>
      <c r="K6" s="85"/>
      <c r="L6" s="85"/>
      <c r="M6" s="85"/>
      <c r="N6" s="85"/>
    </row>
    <row r="7" spans="1:14" x14ac:dyDescent="0.35">
      <c r="A7" s="56">
        <f ca="1">INDIRECT(calculation_hide!N11)</f>
        <v>2021</v>
      </c>
      <c r="B7" s="71">
        <f ca="1">INDIRECT(calculation_hide!O11)</f>
        <v>1053.8200000000002</v>
      </c>
      <c r="C7" s="72">
        <f ca="1">INDIRECT(calculation_hide!P11)</f>
        <v>93.820000000000007</v>
      </c>
      <c r="D7" s="72">
        <f ca="1">INDIRECT(calculation_hide!Q11)</f>
        <v>959.97</v>
      </c>
      <c r="E7" s="72">
        <f ca="1">INDIRECT(calculation_hide!R11)</f>
        <v>3478.3500000000004</v>
      </c>
      <c r="F7" s="72">
        <f ca="1">INDIRECT(calculation_hide!S11)</f>
        <v>4607.7</v>
      </c>
      <c r="G7" s="73">
        <f ca="1">INDIRECT(calculation_hide!T11)</f>
        <v>1129.3600000000001</v>
      </c>
      <c r="I7" s="85"/>
      <c r="J7" s="85"/>
      <c r="K7" s="85"/>
      <c r="L7" s="85"/>
      <c r="M7" s="85"/>
      <c r="N7" s="85"/>
    </row>
    <row r="8" spans="1:14" x14ac:dyDescent="0.35">
      <c r="A8" s="56">
        <f ca="1">INDIRECT(calculation_hide!N12)</f>
        <v>2022</v>
      </c>
      <c r="B8" s="71">
        <f ca="1">INDIRECT(calculation_hide!O12)</f>
        <v>650.92000000000007</v>
      </c>
      <c r="C8" s="72">
        <f ca="1">INDIRECT(calculation_hide!P12)</f>
        <v>63.28</v>
      </c>
      <c r="D8" s="72">
        <f ca="1">INDIRECT(calculation_hide!Q12)</f>
        <v>587.65</v>
      </c>
      <c r="E8" s="72">
        <f ca="1">INDIRECT(calculation_hide!R12)</f>
        <v>5769.7000000000007</v>
      </c>
      <c r="F8" s="72">
        <f ca="1">INDIRECT(calculation_hide!S12)</f>
        <v>6360.17</v>
      </c>
      <c r="G8" s="73">
        <f ca="1">INDIRECT(calculation_hide!T12)</f>
        <v>590.5100000000001</v>
      </c>
      <c r="I8" s="85"/>
      <c r="J8" s="85"/>
      <c r="K8" s="85"/>
      <c r="L8" s="85"/>
      <c r="M8" s="85"/>
      <c r="N8" s="85"/>
    </row>
    <row r="9" spans="1:14" x14ac:dyDescent="0.35">
      <c r="A9" s="56">
        <f ca="1">INDIRECT(calculation_hide!N13)</f>
        <v>2023</v>
      </c>
      <c r="B9" s="71">
        <f ca="1">INDIRECT(calculation_hide!O13)</f>
        <v>505.91999999999996</v>
      </c>
      <c r="C9" s="72">
        <f ca="1">INDIRECT(calculation_hide!P13)</f>
        <v>81.37</v>
      </c>
      <c r="D9" s="72">
        <f ca="1">INDIRECT(calculation_hide!Q13)</f>
        <v>424.55000000000007</v>
      </c>
      <c r="E9" s="72">
        <f ca="1">INDIRECT(calculation_hide!R13)</f>
        <v>2752</v>
      </c>
      <c r="F9" s="72">
        <f ca="1">INDIRECT(calculation_hide!S13)</f>
        <v>3482.65</v>
      </c>
      <c r="G9" s="73">
        <f ca="1">INDIRECT(calculation_hide!T13)</f>
        <v>730.63000000000011</v>
      </c>
      <c r="I9" s="85"/>
      <c r="J9" s="85"/>
      <c r="K9" s="85"/>
      <c r="L9" s="85"/>
      <c r="M9" s="85"/>
      <c r="N9" s="85"/>
    </row>
    <row r="10" spans="1:14" x14ac:dyDescent="0.35">
      <c r="A10" s="60" t="s">
        <v>561</v>
      </c>
      <c r="B10" s="81">
        <f t="shared" ref="B10:G10" ca="1" si="0">IF(((B9-B8)/B8)*100&gt;100,"(+)  ",IF(((B9-B8)/B8)*100&lt;-100,"(-)  ",IF(ROUND((((B9-B8)/B8)*100),1)=0,"-  ",((B9-B8)/B8)*100)))</f>
        <v>-22.276162969335726</v>
      </c>
      <c r="C10" s="77">
        <f t="shared" ca="1" si="0"/>
        <v>28.587231352718085</v>
      </c>
      <c r="D10" s="77">
        <f t="shared" ca="1" si="0"/>
        <v>-27.754615842763535</v>
      </c>
      <c r="E10" s="77">
        <f t="shared" ca="1" si="0"/>
        <v>-52.302546059587165</v>
      </c>
      <c r="F10" s="77">
        <f t="shared" ca="1" si="0"/>
        <v>-45.242815836683612</v>
      </c>
      <c r="G10" s="79">
        <f t="shared" ca="1" si="0"/>
        <v>23.728641343923044</v>
      </c>
      <c r="J10" s="85"/>
      <c r="K10" s="83"/>
    </row>
    <row r="11" spans="1:14" x14ac:dyDescent="0.35">
      <c r="A11" s="56" t="str">
        <f ca="1">INDIRECT(calculation_hide!N41)</f>
        <v xml:space="preserve">January - November 2023 </v>
      </c>
      <c r="B11" s="71">
        <f ca="1">INDIRECT(calculation_hide!O41)</f>
        <v>500.48</v>
      </c>
      <c r="C11" s="72">
        <f ca="1">INDIRECT(calculation_hide!P41)</f>
        <v>75.929999999999993</v>
      </c>
      <c r="D11" s="72">
        <f ca="1">INDIRECT(calculation_hide!Q41)</f>
        <v>424.55</v>
      </c>
      <c r="E11" s="72">
        <f ca="1">INDIRECT(calculation_hide!R41)</f>
        <v>2516.9500000000003</v>
      </c>
      <c r="F11" s="72">
        <f ca="1">INDIRECT(calculation_hide!S41)</f>
        <v>3209.67</v>
      </c>
      <c r="G11" s="73">
        <f ca="1">INDIRECT(calculation_hide!T41)</f>
        <v>692.71</v>
      </c>
      <c r="I11" s="90"/>
      <c r="J11" s="85"/>
      <c r="K11" s="83"/>
      <c r="L11" s="83"/>
      <c r="M11" s="83"/>
      <c r="N11" s="83"/>
    </row>
    <row r="12" spans="1:14" x14ac:dyDescent="0.35">
      <c r="A12" s="78" t="str">
        <f ca="1">INDIRECT(calculation_hide!N42)</f>
        <v>January - November 2024 [provisional]</v>
      </c>
      <c r="B12" s="71">
        <f ca="1">INDIRECT(calculation_hide!O42)</f>
        <v>96.06</v>
      </c>
      <c r="C12" s="72">
        <f ca="1">INDIRECT(calculation_hide!P42)</f>
        <v>95.25</v>
      </c>
      <c r="D12" s="72">
        <f ca="1">INDIRECT(calculation_hide!Q42)</f>
        <v>0.81</v>
      </c>
      <c r="E12" s="72">
        <f ca="1">INDIRECT(calculation_hide!R42)</f>
        <v>594.96999999999991</v>
      </c>
      <c r="F12" s="72">
        <f ca="1">INDIRECT(calculation_hide!S42)</f>
        <v>1638.8399999999997</v>
      </c>
      <c r="G12" s="73">
        <f ca="1">INDIRECT(calculation_hide!T42)</f>
        <v>1043.8699999999999</v>
      </c>
      <c r="I12" s="90"/>
      <c r="J12" s="85"/>
      <c r="K12" s="83"/>
      <c r="L12" s="83"/>
      <c r="M12" s="83"/>
      <c r="N12" s="83"/>
    </row>
    <row r="13" spans="1:14" x14ac:dyDescent="0.35">
      <c r="A13" s="60" t="s">
        <v>33</v>
      </c>
      <c r="B13" s="81">
        <f ca="1">IF(((B12-B11)/B11)*100&gt;100,"(+)  ",IF(((B12-B11)/B11)*100&lt;-100,"(-)  ",IF(ROUND((((B12-B11)/B11)*100),1)=0,"-  ",((B12-B11)/B11)*100)))</f>
        <v>-80.806425831202048</v>
      </c>
      <c r="C13" s="77">
        <f ca="1">IF(((C12-C11)/C11)*100&gt;100,"(+)  ",IF(((C12-C11)/C11)*100&lt;-100,"(-)  ",IF(ROUND((((C12-C11)/C11)*100),1)=0,"-  ",((C12-C11)/C11)*100)))</f>
        <v>25.444488344527866</v>
      </c>
      <c r="D13" s="77">
        <f ca="1">IF(((D12-D11)/D11)*100&gt;100,"(+)  ",IF(((D12-D11)/D11)*100&lt;-100,"(-)  ",IF(ROUND((((D12-D11)/D11)*100),1)=0,"-  ",((D12-D11)/D11)*100)))</f>
        <v>-99.809209751501598</v>
      </c>
      <c r="E13" s="77">
        <f ca="1">IF(((E12-E11)/E11)*100&gt;100,"(+)  ",IF(((E12-E11)/E11)*100&lt;-100,"(-)  ",IF(ROUND((((E12-E11)/E11)*100),1)=0,"-  ",((E12-E11)/E11)*100)))</f>
        <v>-76.361469238562549</v>
      </c>
      <c r="F13" s="77">
        <f ca="1">IF(((F12-F11)/F11)*100&gt;100,"(+)  ",IF(((F12-F11)/F11)*100&lt;-100,"(-)  ",IF(ROUND((((F12-F11)/F11)*100),1)=0,"-  ",((F12-F11)/F11)*100)))</f>
        <v>-48.94054528970269</v>
      </c>
      <c r="G13" s="79">
        <f ca="1">IF(((G12-G11)/G11)*100&gt;100,"(+)  ",IF(((G12-G11)/G11)*100&lt;-50,"(-)  ",IF(ROUND((((G12-G11)/G11)*100),1)=0,"-  ",((G12-G11)/G11)*100)))</f>
        <v>50.693652466400053</v>
      </c>
      <c r="I13" s="90"/>
      <c r="J13" s="85"/>
      <c r="K13" s="83"/>
      <c r="L13" s="83"/>
      <c r="M13" s="83"/>
      <c r="N13" s="83"/>
    </row>
    <row r="14" spans="1:14" x14ac:dyDescent="0.35">
      <c r="A14" s="56" t="str">
        <f ca="1">INDIRECT(calculation_hide!N22)</f>
        <v>September 2023</v>
      </c>
      <c r="B14" s="71">
        <f ca="1">INDIRECT(calculation_hide!O22)</f>
        <v>50.43</v>
      </c>
      <c r="C14" s="72">
        <f ca="1">INDIRECT(calculation_hide!P22)</f>
        <v>7.19</v>
      </c>
      <c r="D14" s="72">
        <f ca="1">INDIRECT(calculation_hide!Q22)</f>
        <v>43.24</v>
      </c>
      <c r="E14" s="72">
        <f ca="1">INDIRECT(calculation_hide!R22)</f>
        <v>227.46</v>
      </c>
      <c r="F14" s="72">
        <f ca="1">INDIRECT(calculation_hide!S22)</f>
        <v>254.52</v>
      </c>
      <c r="G14" s="73">
        <f ca="1">INDIRECT(calculation_hide!T22)</f>
        <v>27.06</v>
      </c>
      <c r="I14" s="90"/>
      <c r="J14" s="85"/>
      <c r="K14" s="83"/>
      <c r="L14" s="83"/>
      <c r="M14" s="83"/>
      <c r="N14" s="83"/>
    </row>
    <row r="15" spans="1:14" x14ac:dyDescent="0.35">
      <c r="A15" s="56" t="str">
        <f ca="1">INDIRECT(calculation_hide!N23)</f>
        <v>October 2023</v>
      </c>
      <c r="B15" s="71">
        <f ca="1">INDIRECT(calculation_hide!O23)</f>
        <v>76.099999999999994</v>
      </c>
      <c r="C15" s="72">
        <f ca="1">INDIRECT(calculation_hide!P23)</f>
        <v>6.61</v>
      </c>
      <c r="D15" s="72">
        <f ca="1">INDIRECT(calculation_hide!Q23)</f>
        <v>69.489999999999995</v>
      </c>
      <c r="E15" s="72">
        <f ca="1">INDIRECT(calculation_hide!R23)</f>
        <v>190.62</v>
      </c>
      <c r="F15" s="72">
        <f ca="1">INDIRECT(calculation_hide!S23)</f>
        <v>280.57</v>
      </c>
      <c r="G15" s="73">
        <f ca="1">INDIRECT(calculation_hide!T23)</f>
        <v>89.95</v>
      </c>
      <c r="I15" s="90"/>
      <c r="J15" s="85"/>
      <c r="K15" s="83"/>
      <c r="L15" s="83"/>
      <c r="M15" s="83"/>
      <c r="N15" s="83"/>
    </row>
    <row r="16" spans="1:14" x14ac:dyDescent="0.35">
      <c r="A16" s="56" t="str">
        <f ca="1">INDIRECT(calculation_hide!N24)</f>
        <v>November 2023</v>
      </c>
      <c r="B16" s="71">
        <f ca="1">INDIRECT(calculation_hide!O24)</f>
        <v>66.73</v>
      </c>
      <c r="C16" s="72">
        <f ca="1">INDIRECT(calculation_hide!P24)</f>
        <v>7.38</v>
      </c>
      <c r="D16" s="72">
        <f ca="1">INDIRECT(calculation_hide!Q24)</f>
        <v>59.36</v>
      </c>
      <c r="E16" s="72">
        <f ca="1">INDIRECT(calculation_hide!R24)</f>
        <v>324.89999999999998</v>
      </c>
      <c r="F16" s="72">
        <f ca="1">INDIRECT(calculation_hide!S24)</f>
        <v>399.31</v>
      </c>
      <c r="G16" s="73">
        <f ca="1">INDIRECT(calculation_hide!T24)</f>
        <v>74.41</v>
      </c>
      <c r="J16" s="85"/>
    </row>
    <row r="17" spans="1:14" x14ac:dyDescent="0.35">
      <c r="A17" s="61" t="s">
        <v>104</v>
      </c>
      <c r="B17" s="74">
        <f ca="1">SUM(B14:B16)</f>
        <v>193.26</v>
      </c>
      <c r="C17" s="75">
        <f t="shared" ref="C17:G17" ca="1" si="1">SUM(C14:C16)</f>
        <v>21.18</v>
      </c>
      <c r="D17" s="75">
        <f t="shared" ca="1" si="1"/>
        <v>172.08999999999997</v>
      </c>
      <c r="E17" s="75">
        <f t="shared" ca="1" si="1"/>
        <v>742.98</v>
      </c>
      <c r="F17" s="75">
        <f t="shared" ca="1" si="1"/>
        <v>934.40000000000009</v>
      </c>
      <c r="G17" s="76">
        <f t="shared" ca="1" si="1"/>
        <v>191.42000000000002</v>
      </c>
      <c r="I17" s="49"/>
      <c r="J17" s="85"/>
    </row>
    <row r="18" spans="1:14" x14ac:dyDescent="0.35">
      <c r="A18" s="56" t="str">
        <f ca="1">INDIRECT(calculation_hide!N34)</f>
        <v>September 2024</v>
      </c>
      <c r="B18" s="71">
        <f ca="1">INDIRECT(calculation_hide!O34)</f>
        <v>12.71</v>
      </c>
      <c r="C18" s="72">
        <f ca="1">INDIRECT(calculation_hide!P34)</f>
        <v>12.71</v>
      </c>
      <c r="D18" s="72">
        <f ca="1">INDIRECT(calculation_hide!Q34)</f>
        <v>0</v>
      </c>
      <c r="E18" s="72">
        <f ca="1">INDIRECT(calculation_hide!R34)</f>
        <v>59.62</v>
      </c>
      <c r="F18" s="72">
        <f ca="1">INDIRECT(calculation_hide!S34)</f>
        <v>238.39</v>
      </c>
      <c r="G18" s="73">
        <f ca="1">INDIRECT(calculation_hide!T34)</f>
        <v>178.77</v>
      </c>
      <c r="J18" s="85"/>
    </row>
    <row r="19" spans="1:14" x14ac:dyDescent="0.35">
      <c r="A19" s="56" t="str">
        <f ca="1">INDIRECT(calculation_hide!N35)</f>
        <v>October 2024</v>
      </c>
      <c r="B19" s="71">
        <f ca="1">INDIRECT(calculation_hide!O35)</f>
        <v>14.83</v>
      </c>
      <c r="C19" s="72">
        <f ca="1">INDIRECT(calculation_hide!P35)</f>
        <v>14.83</v>
      </c>
      <c r="D19" s="72">
        <f ca="1">INDIRECT(calculation_hide!Q35)</f>
        <v>0</v>
      </c>
      <c r="E19" s="72">
        <f ca="1">INDIRECT(calculation_hide!R35)</f>
        <v>-22.34</v>
      </c>
      <c r="F19" s="72">
        <f ca="1">INDIRECT(calculation_hide!S35)</f>
        <v>53.04</v>
      </c>
      <c r="G19" s="73">
        <f ca="1">INDIRECT(calculation_hide!T35)</f>
        <v>75.38</v>
      </c>
      <c r="I19" s="86"/>
      <c r="J19" s="85"/>
      <c r="K19" s="86"/>
      <c r="L19" s="86"/>
      <c r="M19" s="86"/>
      <c r="N19" s="86"/>
    </row>
    <row r="20" spans="1:14" x14ac:dyDescent="0.35">
      <c r="A20" s="56" t="str">
        <f ca="1">INDIRECT(calculation_hide!N36)</f>
        <v>November 2024 [provisional]</v>
      </c>
      <c r="B20" s="71">
        <f ca="1">INDIRECT(calculation_hide!O36)</f>
        <v>12.21</v>
      </c>
      <c r="C20" s="72">
        <f ca="1">INDIRECT(calculation_hide!P36)</f>
        <v>12.21</v>
      </c>
      <c r="D20" s="72">
        <f ca="1">INDIRECT(calculation_hide!Q36)</f>
        <v>0</v>
      </c>
      <c r="E20" s="72">
        <f ca="1">INDIRECT(calculation_hide!R36)</f>
        <v>-0.57999999999999996</v>
      </c>
      <c r="F20" s="72">
        <f ca="1">INDIRECT(calculation_hide!S36)</f>
        <v>129.12</v>
      </c>
      <c r="G20" s="73">
        <f ca="1">INDIRECT(calculation_hide!T36)</f>
        <v>129.69999999999999</v>
      </c>
      <c r="J20" s="85"/>
      <c r="K20" s="86"/>
    </row>
    <row r="21" spans="1:14" x14ac:dyDescent="0.35">
      <c r="A21" s="61" t="s">
        <v>104</v>
      </c>
      <c r="B21" s="74">
        <f ca="1">SUM(B18:B20)</f>
        <v>39.75</v>
      </c>
      <c r="C21" s="75">
        <f t="shared" ref="C21:G21" ca="1" si="2">SUM(C18:C20)</f>
        <v>39.75</v>
      </c>
      <c r="D21" s="92">
        <f t="shared" ca="1" si="2"/>
        <v>0</v>
      </c>
      <c r="E21" s="75">
        <f t="shared" ca="1" si="2"/>
        <v>36.700000000000003</v>
      </c>
      <c r="F21" s="75">
        <f t="shared" ca="1" si="2"/>
        <v>420.55</v>
      </c>
      <c r="G21" s="76">
        <f t="shared" ca="1" si="2"/>
        <v>383.85</v>
      </c>
      <c r="I21" s="49"/>
      <c r="J21" s="85"/>
      <c r="K21" s="86"/>
    </row>
    <row r="22" spans="1:14" x14ac:dyDescent="0.35">
      <c r="A22" s="60" t="s">
        <v>105</v>
      </c>
      <c r="B22" s="81">
        <f t="shared" ref="B22:F22" ca="1" si="3">IF(((B21-B17)/B17)*100&gt;100,"(+)  ",IF(((B21-B17)/B17)*100&lt;-100,"(-)  ",IF(ROUND((((B21-B17)/B17)*100),1)=0,"-  ",((B21-B17)/B17)*100)))</f>
        <v>-79.431853461657866</v>
      </c>
      <c r="C22" s="77">
        <f t="shared" ca="1" si="3"/>
        <v>87.677053824362602</v>
      </c>
      <c r="D22" s="77">
        <f t="shared" ca="1" si="3"/>
        <v>-100</v>
      </c>
      <c r="E22" s="77">
        <f t="shared" ca="1" si="3"/>
        <v>-95.060432313117431</v>
      </c>
      <c r="F22" s="77">
        <f t="shared" ca="1" si="3"/>
        <v>-54.992508561643852</v>
      </c>
      <c r="G22" s="79" t="str">
        <f ca="1">IF(((G21-G17)/G17)*100&gt;100,"(+)  ",IF(((G21-G17)/G17)*100&lt;-100,"(-)  ",IF(ROUND((((G21-G17)/G17)*100),1)=0,"-  ",((G21-G17)/G17)*100)))</f>
        <v xml:space="preserve">(+)  </v>
      </c>
      <c r="J22" s="83"/>
    </row>
    <row r="23" spans="1:14" x14ac:dyDescent="0.35">
      <c r="I23" s="90"/>
      <c r="J23" s="83"/>
    </row>
    <row r="25" spans="1:14" x14ac:dyDescent="0.35">
      <c r="F25" s="83"/>
    </row>
    <row r="26" spans="1:14" x14ac:dyDescent="0.35">
      <c r="B26" s="49"/>
      <c r="C26" s="49"/>
      <c r="D26" s="49"/>
      <c r="E26" s="49"/>
      <c r="F26" s="49"/>
    </row>
  </sheetData>
  <pageMargins left="0.55118110236220474" right="0.15748031496062992" top="0.98425196850393704" bottom="0.98425196850393704" header="0.51181102362204722" footer="0.51181102362204722"/>
  <pageSetup paperSize="9" scale="59" fitToHeight="0"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BECFE-DE55-4C86-9AC2-B3B0FE217CBB}">
  <sheetPr codeName="Sheet3"/>
  <dimension ref="A1:G40"/>
  <sheetViews>
    <sheetView showGridLines="0" zoomScaleNormal="100" workbookViewId="0"/>
  </sheetViews>
  <sheetFormatPr defaultColWidth="9" defaultRowHeight="15.5" x14ac:dyDescent="0.35"/>
  <cols>
    <col min="1" max="1" width="17" style="2" customWidth="1"/>
    <col min="2" max="3" width="11.54296875" style="2" customWidth="1"/>
    <col min="4" max="4" width="11" style="2" customWidth="1"/>
    <col min="5" max="5" width="9" style="2" customWidth="1"/>
    <col min="6" max="6" width="10" style="2" customWidth="1"/>
    <col min="7" max="7" width="11.54296875" style="2" customWidth="1"/>
    <col min="8" max="8" width="10" style="2" customWidth="1"/>
    <col min="9" max="10" width="11" style="2" customWidth="1"/>
    <col min="11" max="12" width="10" style="2" customWidth="1"/>
    <col min="13" max="13" width="10.54296875" style="2" customWidth="1"/>
    <col min="14" max="14" width="11.54296875" style="2" customWidth="1"/>
    <col min="15" max="16" width="11" style="2" customWidth="1"/>
    <col min="17" max="17" width="10.54296875" style="2" customWidth="1"/>
    <col min="18" max="18" width="12" style="2" customWidth="1"/>
    <col min="19" max="19" width="11" style="2" customWidth="1"/>
    <col min="20" max="22" width="10" style="2" customWidth="1"/>
    <col min="23" max="23" width="11" style="2" customWidth="1"/>
    <col min="24" max="24" width="13" style="2" customWidth="1"/>
    <col min="25" max="25" width="14.54296875" style="2" bestFit="1" customWidth="1"/>
    <col min="26" max="26" width="17.54296875" style="2" bestFit="1" customWidth="1"/>
    <col min="27" max="27" width="17" style="2" bestFit="1" customWidth="1"/>
    <col min="28" max="28" width="15" style="2" bestFit="1" customWidth="1"/>
    <col min="29" max="29" width="17.54296875" style="2" bestFit="1" customWidth="1"/>
    <col min="30" max="245" width="9" style="2"/>
    <col min="246" max="246" width="8" style="2" customWidth="1"/>
    <col min="247" max="248" width="9" style="2" customWidth="1"/>
    <col min="249" max="249" width="17" style="2" customWidth="1"/>
    <col min="250" max="250" width="9" style="2" customWidth="1"/>
    <col min="251" max="251" width="12.54296875" style="2" customWidth="1"/>
    <col min="252" max="252" width="9" style="2" customWidth="1"/>
    <col min="253" max="254" width="11" style="2" customWidth="1"/>
    <col min="255" max="255" width="13.54296875" style="2" customWidth="1"/>
    <col min="256" max="257" width="11" style="2" customWidth="1"/>
    <col min="258" max="258" width="12" style="2" customWidth="1"/>
    <col min="259" max="259" width="9" style="2" customWidth="1"/>
    <col min="260" max="260" width="7.54296875" style="2" customWidth="1"/>
    <col min="261" max="263" width="9" style="2"/>
    <col min="264" max="264" width="7" style="2" bestFit="1" customWidth="1"/>
    <col min="265" max="265" width="6" style="2" bestFit="1" customWidth="1"/>
    <col min="266" max="266" width="8" style="2" bestFit="1" customWidth="1"/>
    <col min="267" max="267" width="7.54296875" style="2" bestFit="1" customWidth="1"/>
    <col min="268" max="268" width="9" style="2" bestFit="1" customWidth="1"/>
    <col min="269" max="269" width="9.54296875" style="2" bestFit="1" customWidth="1"/>
    <col min="270" max="270" width="7" style="2" bestFit="1" customWidth="1"/>
    <col min="271" max="271" width="9" style="2"/>
    <col min="272" max="272" width="6" style="2" bestFit="1" customWidth="1"/>
    <col min="273" max="273" width="11" style="2" customWidth="1"/>
    <col min="274" max="275" width="7" style="2" bestFit="1" customWidth="1"/>
    <col min="276" max="276" width="6" style="2" bestFit="1" customWidth="1"/>
    <col min="277" max="277" width="6.54296875" style="2" bestFit="1" customWidth="1"/>
    <col min="278" max="278" width="11" style="2" customWidth="1"/>
    <col min="279" max="279" width="9" style="2" customWidth="1"/>
    <col min="280" max="280" width="12.54296875" style="2" customWidth="1"/>
    <col min="281" max="281" width="14.54296875" style="2" bestFit="1" customWidth="1"/>
    <col min="282" max="282" width="17.54296875" style="2" bestFit="1" customWidth="1"/>
    <col min="283" max="283" width="17" style="2" bestFit="1" customWidth="1"/>
    <col min="284" max="284" width="15" style="2" bestFit="1" customWidth="1"/>
    <col min="285" max="285" width="17.54296875" style="2" bestFit="1" customWidth="1"/>
    <col min="286" max="501" width="9" style="2"/>
    <col min="502" max="502" width="8" style="2" customWidth="1"/>
    <col min="503" max="504" width="9" style="2" customWidth="1"/>
    <col min="505" max="505" width="17" style="2" customWidth="1"/>
    <col min="506" max="506" width="9" style="2" customWidth="1"/>
    <col min="507" max="507" width="12.54296875" style="2" customWidth="1"/>
    <col min="508" max="508" width="9" style="2" customWidth="1"/>
    <col min="509" max="510" width="11" style="2" customWidth="1"/>
    <col min="511" max="511" width="13.54296875" style="2" customWidth="1"/>
    <col min="512" max="513" width="11" style="2" customWidth="1"/>
    <col min="514" max="514" width="12" style="2" customWidth="1"/>
    <col min="515" max="515" width="9" style="2" customWidth="1"/>
    <col min="516" max="516" width="7.54296875" style="2" customWidth="1"/>
    <col min="517" max="519" width="9" style="2"/>
    <col min="520" max="520" width="7" style="2" bestFit="1" customWidth="1"/>
    <col min="521" max="521" width="6" style="2" bestFit="1" customWidth="1"/>
    <col min="522" max="522" width="8" style="2" bestFit="1" customWidth="1"/>
    <col min="523" max="523" width="7.54296875" style="2" bestFit="1" customWidth="1"/>
    <col min="524" max="524" width="9" style="2" bestFit="1" customWidth="1"/>
    <col min="525" max="525" width="9.54296875" style="2" bestFit="1" customWidth="1"/>
    <col min="526" max="526" width="7" style="2" bestFit="1" customWidth="1"/>
    <col min="527" max="527" width="9" style="2"/>
    <col min="528" max="528" width="6" style="2" bestFit="1" customWidth="1"/>
    <col min="529" max="529" width="11" style="2" customWidth="1"/>
    <col min="530" max="531" width="7" style="2" bestFit="1" customWidth="1"/>
    <col min="532" max="532" width="6" style="2" bestFit="1" customWidth="1"/>
    <col min="533" max="533" width="6.54296875" style="2" bestFit="1" customWidth="1"/>
    <col min="534" max="534" width="11" style="2" customWidth="1"/>
    <col min="535" max="535" width="9" style="2" customWidth="1"/>
    <col min="536" max="536" width="12.54296875" style="2" customWidth="1"/>
    <col min="537" max="537" width="14.54296875" style="2" bestFit="1" customWidth="1"/>
    <col min="538" max="538" width="17.54296875" style="2" bestFit="1" customWidth="1"/>
    <col min="539" max="539" width="17" style="2" bestFit="1" customWidth="1"/>
    <col min="540" max="540" width="15" style="2" bestFit="1" customWidth="1"/>
    <col min="541" max="541" width="17.54296875" style="2" bestFit="1" customWidth="1"/>
    <col min="542" max="757" width="9" style="2"/>
    <col min="758" max="758" width="8" style="2" customWidth="1"/>
    <col min="759" max="760" width="9" style="2" customWidth="1"/>
    <col min="761" max="761" width="17" style="2" customWidth="1"/>
    <col min="762" max="762" width="9" style="2" customWidth="1"/>
    <col min="763" max="763" width="12.54296875" style="2" customWidth="1"/>
    <col min="764" max="764" width="9" style="2" customWidth="1"/>
    <col min="765" max="766" width="11" style="2" customWidth="1"/>
    <col min="767" max="767" width="13.54296875" style="2" customWidth="1"/>
    <col min="768" max="769" width="11" style="2" customWidth="1"/>
    <col min="770" max="770" width="12" style="2" customWidth="1"/>
    <col min="771" max="771" width="9" style="2" customWidth="1"/>
    <col min="772" max="772" width="7.54296875" style="2" customWidth="1"/>
    <col min="773" max="775" width="9" style="2"/>
    <col min="776" max="776" width="7" style="2" bestFit="1" customWidth="1"/>
    <col min="777" max="777" width="6" style="2" bestFit="1" customWidth="1"/>
    <col min="778" max="778" width="8" style="2" bestFit="1" customWidth="1"/>
    <col min="779" max="779" width="7.54296875" style="2" bestFit="1" customWidth="1"/>
    <col min="780" max="780" width="9" style="2" bestFit="1" customWidth="1"/>
    <col min="781" max="781" width="9.54296875" style="2" bestFit="1" customWidth="1"/>
    <col min="782" max="782" width="7" style="2" bestFit="1" customWidth="1"/>
    <col min="783" max="783" width="9" style="2"/>
    <col min="784" max="784" width="6" style="2" bestFit="1" customWidth="1"/>
    <col min="785" max="785" width="11" style="2" customWidth="1"/>
    <col min="786" max="787" width="7" style="2" bestFit="1" customWidth="1"/>
    <col min="788" max="788" width="6" style="2" bestFit="1" customWidth="1"/>
    <col min="789" max="789" width="6.54296875" style="2" bestFit="1" customWidth="1"/>
    <col min="790" max="790" width="11" style="2" customWidth="1"/>
    <col min="791" max="791" width="9" style="2" customWidth="1"/>
    <col min="792" max="792" width="12.54296875" style="2" customWidth="1"/>
    <col min="793" max="793" width="14.54296875" style="2" bestFit="1" customWidth="1"/>
    <col min="794" max="794" width="17.54296875" style="2" bestFit="1" customWidth="1"/>
    <col min="795" max="795" width="17" style="2" bestFit="1" customWidth="1"/>
    <col min="796" max="796" width="15" style="2" bestFit="1" customWidth="1"/>
    <col min="797" max="797" width="17.54296875" style="2" bestFit="1" customWidth="1"/>
    <col min="798" max="1013" width="9" style="2"/>
    <col min="1014" max="1014" width="8" style="2" customWidth="1"/>
    <col min="1015" max="1016" width="9" style="2" customWidth="1"/>
    <col min="1017" max="1017" width="17" style="2" customWidth="1"/>
    <col min="1018" max="1018" width="9" style="2" customWidth="1"/>
    <col min="1019" max="1019" width="12.54296875" style="2" customWidth="1"/>
    <col min="1020" max="1020" width="9" style="2" customWidth="1"/>
    <col min="1021" max="1022" width="11" style="2" customWidth="1"/>
    <col min="1023" max="1023" width="13.54296875" style="2" customWidth="1"/>
    <col min="1024" max="1025" width="11" style="2" customWidth="1"/>
    <col min="1026" max="1026" width="12" style="2" customWidth="1"/>
    <col min="1027" max="1027" width="9" style="2" customWidth="1"/>
    <col min="1028" max="1028" width="7.54296875" style="2" customWidth="1"/>
    <col min="1029" max="1031" width="9" style="2"/>
    <col min="1032" max="1032" width="7" style="2" bestFit="1" customWidth="1"/>
    <col min="1033" max="1033" width="6" style="2" bestFit="1" customWidth="1"/>
    <col min="1034" max="1034" width="8" style="2" bestFit="1" customWidth="1"/>
    <col min="1035" max="1035" width="7.54296875" style="2" bestFit="1" customWidth="1"/>
    <col min="1036" max="1036" width="9" style="2" bestFit="1" customWidth="1"/>
    <col min="1037" max="1037" width="9.54296875" style="2" bestFit="1" customWidth="1"/>
    <col min="1038" max="1038" width="7" style="2" bestFit="1" customWidth="1"/>
    <col min="1039" max="1039" width="9" style="2"/>
    <col min="1040" max="1040" width="6" style="2" bestFit="1" customWidth="1"/>
    <col min="1041" max="1041" width="11" style="2" customWidth="1"/>
    <col min="1042" max="1043" width="7" style="2" bestFit="1" customWidth="1"/>
    <col min="1044" max="1044" width="6" style="2" bestFit="1" customWidth="1"/>
    <col min="1045" max="1045" width="6.54296875" style="2" bestFit="1" customWidth="1"/>
    <col min="1046" max="1046" width="11" style="2" customWidth="1"/>
    <col min="1047" max="1047" width="9" style="2" customWidth="1"/>
    <col min="1048" max="1048" width="12.54296875" style="2" customWidth="1"/>
    <col min="1049" max="1049" width="14.54296875" style="2" bestFit="1" customWidth="1"/>
    <col min="1050" max="1050" width="17.54296875" style="2" bestFit="1" customWidth="1"/>
    <col min="1051" max="1051" width="17" style="2" bestFit="1" customWidth="1"/>
    <col min="1052" max="1052" width="15" style="2" bestFit="1" customWidth="1"/>
    <col min="1053" max="1053" width="17.54296875" style="2" bestFit="1" customWidth="1"/>
    <col min="1054" max="1269" width="9" style="2"/>
    <col min="1270" max="1270" width="8" style="2" customWidth="1"/>
    <col min="1271" max="1272" width="9" style="2" customWidth="1"/>
    <col min="1273" max="1273" width="17" style="2" customWidth="1"/>
    <col min="1274" max="1274" width="9" style="2" customWidth="1"/>
    <col min="1275" max="1275" width="12.54296875" style="2" customWidth="1"/>
    <col min="1276" max="1276" width="9" style="2" customWidth="1"/>
    <col min="1277" max="1278" width="11" style="2" customWidth="1"/>
    <col min="1279" max="1279" width="13.54296875" style="2" customWidth="1"/>
    <col min="1280" max="1281" width="11" style="2" customWidth="1"/>
    <col min="1282" max="1282" width="12" style="2" customWidth="1"/>
    <col min="1283" max="1283" width="9" style="2" customWidth="1"/>
    <col min="1284" max="1284" width="7.54296875" style="2" customWidth="1"/>
    <col min="1285" max="1287" width="9" style="2"/>
    <col min="1288" max="1288" width="7" style="2" bestFit="1" customWidth="1"/>
    <col min="1289" max="1289" width="6" style="2" bestFit="1" customWidth="1"/>
    <col min="1290" max="1290" width="8" style="2" bestFit="1" customWidth="1"/>
    <col min="1291" max="1291" width="7.54296875" style="2" bestFit="1" customWidth="1"/>
    <col min="1292" max="1292" width="9" style="2" bestFit="1" customWidth="1"/>
    <col min="1293" max="1293" width="9.54296875" style="2" bestFit="1" customWidth="1"/>
    <col min="1294" max="1294" width="7" style="2" bestFit="1" customWidth="1"/>
    <col min="1295" max="1295" width="9" style="2"/>
    <col min="1296" max="1296" width="6" style="2" bestFit="1" customWidth="1"/>
    <col min="1297" max="1297" width="11" style="2" customWidth="1"/>
    <col min="1298" max="1299" width="7" style="2" bestFit="1" customWidth="1"/>
    <col min="1300" max="1300" width="6" style="2" bestFit="1" customWidth="1"/>
    <col min="1301" max="1301" width="6.54296875" style="2" bestFit="1" customWidth="1"/>
    <col min="1302" max="1302" width="11" style="2" customWidth="1"/>
    <col min="1303" max="1303" width="9" style="2" customWidth="1"/>
    <col min="1304" max="1304" width="12.54296875" style="2" customWidth="1"/>
    <col min="1305" max="1305" width="14.54296875" style="2" bestFit="1" customWidth="1"/>
    <col min="1306" max="1306" width="17.54296875" style="2" bestFit="1" customWidth="1"/>
    <col min="1307" max="1307" width="17" style="2" bestFit="1" customWidth="1"/>
    <col min="1308" max="1308" width="15" style="2" bestFit="1" customWidth="1"/>
    <col min="1309" max="1309" width="17.54296875" style="2" bestFit="1" customWidth="1"/>
    <col min="1310" max="1525" width="9" style="2"/>
    <col min="1526" max="1526" width="8" style="2" customWidth="1"/>
    <col min="1527" max="1528" width="9" style="2" customWidth="1"/>
    <col min="1529" max="1529" width="17" style="2" customWidth="1"/>
    <col min="1530" max="1530" width="9" style="2" customWidth="1"/>
    <col min="1531" max="1531" width="12.54296875" style="2" customWidth="1"/>
    <col min="1532" max="1532" width="9" style="2" customWidth="1"/>
    <col min="1533" max="1534" width="11" style="2" customWidth="1"/>
    <col min="1535" max="1535" width="13.54296875" style="2" customWidth="1"/>
    <col min="1536" max="1537" width="11" style="2" customWidth="1"/>
    <col min="1538" max="1538" width="12" style="2" customWidth="1"/>
    <col min="1539" max="1539" width="9" style="2" customWidth="1"/>
    <col min="1540" max="1540" width="7.54296875" style="2" customWidth="1"/>
    <col min="1541" max="1543" width="9" style="2"/>
    <col min="1544" max="1544" width="7" style="2" bestFit="1" customWidth="1"/>
    <col min="1545" max="1545" width="6" style="2" bestFit="1" customWidth="1"/>
    <col min="1546" max="1546" width="8" style="2" bestFit="1" customWidth="1"/>
    <col min="1547" max="1547" width="7.54296875" style="2" bestFit="1" customWidth="1"/>
    <col min="1548" max="1548" width="9" style="2" bestFit="1" customWidth="1"/>
    <col min="1549" max="1549" width="9.54296875" style="2" bestFit="1" customWidth="1"/>
    <col min="1550" max="1550" width="7" style="2" bestFit="1" customWidth="1"/>
    <col min="1551" max="1551" width="9" style="2"/>
    <col min="1552" max="1552" width="6" style="2" bestFit="1" customWidth="1"/>
    <col min="1553" max="1553" width="11" style="2" customWidth="1"/>
    <col min="1554" max="1555" width="7" style="2" bestFit="1" customWidth="1"/>
    <col min="1556" max="1556" width="6" style="2" bestFit="1" customWidth="1"/>
    <col min="1557" max="1557" width="6.54296875" style="2" bestFit="1" customWidth="1"/>
    <col min="1558" max="1558" width="11" style="2" customWidth="1"/>
    <col min="1559" max="1559" width="9" style="2" customWidth="1"/>
    <col min="1560" max="1560" width="12.54296875" style="2" customWidth="1"/>
    <col min="1561" max="1561" width="14.54296875" style="2" bestFit="1" customWidth="1"/>
    <col min="1562" max="1562" width="17.54296875" style="2" bestFit="1" customWidth="1"/>
    <col min="1563" max="1563" width="17" style="2" bestFit="1" customWidth="1"/>
    <col min="1564" max="1564" width="15" style="2" bestFit="1" customWidth="1"/>
    <col min="1565" max="1565" width="17.54296875" style="2" bestFit="1" customWidth="1"/>
    <col min="1566" max="1781" width="9" style="2"/>
    <col min="1782" max="1782" width="8" style="2" customWidth="1"/>
    <col min="1783" max="1784" width="9" style="2" customWidth="1"/>
    <col min="1785" max="1785" width="17" style="2" customWidth="1"/>
    <col min="1786" max="1786" width="9" style="2" customWidth="1"/>
    <col min="1787" max="1787" width="12.54296875" style="2" customWidth="1"/>
    <col min="1788" max="1788" width="9" style="2" customWidth="1"/>
    <col min="1789" max="1790" width="11" style="2" customWidth="1"/>
    <col min="1791" max="1791" width="13.54296875" style="2" customWidth="1"/>
    <col min="1792" max="1793" width="11" style="2" customWidth="1"/>
    <col min="1794" max="1794" width="12" style="2" customWidth="1"/>
    <col min="1795" max="1795" width="9" style="2" customWidth="1"/>
    <col min="1796" max="1796" width="7.54296875" style="2" customWidth="1"/>
    <col min="1797" max="1799" width="9" style="2"/>
    <col min="1800" max="1800" width="7" style="2" bestFit="1" customWidth="1"/>
    <col min="1801" max="1801" width="6" style="2" bestFit="1" customWidth="1"/>
    <col min="1802" max="1802" width="8" style="2" bestFit="1" customWidth="1"/>
    <col min="1803" max="1803" width="7.54296875" style="2" bestFit="1" customWidth="1"/>
    <col min="1804" max="1804" width="9" style="2" bestFit="1" customWidth="1"/>
    <col min="1805" max="1805" width="9.54296875" style="2" bestFit="1" customWidth="1"/>
    <col min="1806" max="1806" width="7" style="2" bestFit="1" customWidth="1"/>
    <col min="1807" max="1807" width="9" style="2"/>
    <col min="1808" max="1808" width="6" style="2" bestFit="1" customWidth="1"/>
    <col min="1809" max="1809" width="11" style="2" customWidth="1"/>
    <col min="1810" max="1811" width="7" style="2" bestFit="1" customWidth="1"/>
    <col min="1812" max="1812" width="6" style="2" bestFit="1" customWidth="1"/>
    <col min="1813" max="1813" width="6.54296875" style="2" bestFit="1" customWidth="1"/>
    <col min="1814" max="1814" width="11" style="2" customWidth="1"/>
    <col min="1815" max="1815" width="9" style="2" customWidth="1"/>
    <col min="1816" max="1816" width="12.54296875" style="2" customWidth="1"/>
    <col min="1817" max="1817" width="14.54296875" style="2" bestFit="1" customWidth="1"/>
    <col min="1818" max="1818" width="17.54296875" style="2" bestFit="1" customWidth="1"/>
    <col min="1819" max="1819" width="17" style="2" bestFit="1" customWidth="1"/>
    <col min="1820" max="1820" width="15" style="2" bestFit="1" customWidth="1"/>
    <col min="1821" max="1821" width="17.54296875" style="2" bestFit="1" customWidth="1"/>
    <col min="1822" max="2037" width="9" style="2"/>
    <col min="2038" max="2038" width="8" style="2" customWidth="1"/>
    <col min="2039" max="2040" width="9" style="2" customWidth="1"/>
    <col min="2041" max="2041" width="17" style="2" customWidth="1"/>
    <col min="2042" max="2042" width="9" style="2" customWidth="1"/>
    <col min="2043" max="2043" width="12.54296875" style="2" customWidth="1"/>
    <col min="2044" max="2044" width="9" style="2" customWidth="1"/>
    <col min="2045" max="2046" width="11" style="2" customWidth="1"/>
    <col min="2047" max="2047" width="13.54296875" style="2" customWidth="1"/>
    <col min="2048" max="2049" width="11" style="2" customWidth="1"/>
    <col min="2050" max="2050" width="12" style="2" customWidth="1"/>
    <col min="2051" max="2051" width="9" style="2" customWidth="1"/>
    <col min="2052" max="2052" width="7.54296875" style="2" customWidth="1"/>
    <col min="2053" max="2055" width="9" style="2"/>
    <col min="2056" max="2056" width="7" style="2" bestFit="1" customWidth="1"/>
    <col min="2057" max="2057" width="6" style="2" bestFit="1" customWidth="1"/>
    <col min="2058" max="2058" width="8" style="2" bestFit="1" customWidth="1"/>
    <col min="2059" max="2059" width="7.54296875" style="2" bestFit="1" customWidth="1"/>
    <col min="2060" max="2060" width="9" style="2" bestFit="1" customWidth="1"/>
    <col min="2061" max="2061" width="9.54296875" style="2" bestFit="1" customWidth="1"/>
    <col min="2062" max="2062" width="7" style="2" bestFit="1" customWidth="1"/>
    <col min="2063" max="2063" width="9" style="2"/>
    <col min="2064" max="2064" width="6" style="2" bestFit="1" customWidth="1"/>
    <col min="2065" max="2065" width="11" style="2" customWidth="1"/>
    <col min="2066" max="2067" width="7" style="2" bestFit="1" customWidth="1"/>
    <col min="2068" max="2068" width="6" style="2" bestFit="1" customWidth="1"/>
    <col min="2069" max="2069" width="6.54296875" style="2" bestFit="1" customWidth="1"/>
    <col min="2070" max="2070" width="11" style="2" customWidth="1"/>
    <col min="2071" max="2071" width="9" style="2" customWidth="1"/>
    <col min="2072" max="2072" width="12.54296875" style="2" customWidth="1"/>
    <col min="2073" max="2073" width="14.54296875" style="2" bestFit="1" customWidth="1"/>
    <col min="2074" max="2074" width="17.54296875" style="2" bestFit="1" customWidth="1"/>
    <col min="2075" max="2075" width="17" style="2" bestFit="1" customWidth="1"/>
    <col min="2076" max="2076" width="15" style="2" bestFit="1" customWidth="1"/>
    <col min="2077" max="2077" width="17.54296875" style="2" bestFit="1" customWidth="1"/>
    <col min="2078" max="2293" width="9" style="2"/>
    <col min="2294" max="2294" width="8" style="2" customWidth="1"/>
    <col min="2295" max="2296" width="9" style="2" customWidth="1"/>
    <col min="2297" max="2297" width="17" style="2" customWidth="1"/>
    <col min="2298" max="2298" width="9" style="2" customWidth="1"/>
    <col min="2299" max="2299" width="12.54296875" style="2" customWidth="1"/>
    <col min="2300" max="2300" width="9" style="2" customWidth="1"/>
    <col min="2301" max="2302" width="11" style="2" customWidth="1"/>
    <col min="2303" max="2303" width="13.54296875" style="2" customWidth="1"/>
    <col min="2304" max="2305" width="11" style="2" customWidth="1"/>
    <col min="2306" max="2306" width="12" style="2" customWidth="1"/>
    <col min="2307" max="2307" width="9" style="2" customWidth="1"/>
    <col min="2308" max="2308" width="7.54296875" style="2" customWidth="1"/>
    <col min="2309" max="2311" width="9" style="2"/>
    <col min="2312" max="2312" width="7" style="2" bestFit="1" customWidth="1"/>
    <col min="2313" max="2313" width="6" style="2" bestFit="1" customWidth="1"/>
    <col min="2314" max="2314" width="8" style="2" bestFit="1" customWidth="1"/>
    <col min="2315" max="2315" width="7.54296875" style="2" bestFit="1" customWidth="1"/>
    <col min="2316" max="2316" width="9" style="2" bestFit="1" customWidth="1"/>
    <col min="2317" max="2317" width="9.54296875" style="2" bestFit="1" customWidth="1"/>
    <col min="2318" max="2318" width="7" style="2" bestFit="1" customWidth="1"/>
    <col min="2319" max="2319" width="9" style="2"/>
    <col min="2320" max="2320" width="6" style="2" bestFit="1" customWidth="1"/>
    <col min="2321" max="2321" width="11" style="2" customWidth="1"/>
    <col min="2322" max="2323" width="7" style="2" bestFit="1" customWidth="1"/>
    <col min="2324" max="2324" width="6" style="2" bestFit="1" customWidth="1"/>
    <col min="2325" max="2325" width="6.54296875" style="2" bestFit="1" customWidth="1"/>
    <col min="2326" max="2326" width="11" style="2" customWidth="1"/>
    <col min="2327" max="2327" width="9" style="2" customWidth="1"/>
    <col min="2328" max="2328" width="12.54296875" style="2" customWidth="1"/>
    <col min="2329" max="2329" width="14.54296875" style="2" bestFit="1" customWidth="1"/>
    <col min="2330" max="2330" width="17.54296875" style="2" bestFit="1" customWidth="1"/>
    <col min="2331" max="2331" width="17" style="2" bestFit="1" customWidth="1"/>
    <col min="2332" max="2332" width="15" style="2" bestFit="1" customWidth="1"/>
    <col min="2333" max="2333" width="17.54296875" style="2" bestFit="1" customWidth="1"/>
    <col min="2334" max="2549" width="9" style="2"/>
    <col min="2550" max="2550" width="8" style="2" customWidth="1"/>
    <col min="2551" max="2552" width="9" style="2" customWidth="1"/>
    <col min="2553" max="2553" width="17" style="2" customWidth="1"/>
    <col min="2554" max="2554" width="9" style="2" customWidth="1"/>
    <col min="2555" max="2555" width="12.54296875" style="2" customWidth="1"/>
    <col min="2556" max="2556" width="9" style="2" customWidth="1"/>
    <col min="2557" max="2558" width="11" style="2" customWidth="1"/>
    <col min="2559" max="2559" width="13.54296875" style="2" customWidth="1"/>
    <col min="2560" max="2561" width="11" style="2" customWidth="1"/>
    <col min="2562" max="2562" width="12" style="2" customWidth="1"/>
    <col min="2563" max="2563" width="9" style="2" customWidth="1"/>
    <col min="2564" max="2564" width="7.54296875" style="2" customWidth="1"/>
    <col min="2565" max="2567" width="9" style="2"/>
    <col min="2568" max="2568" width="7" style="2" bestFit="1" customWidth="1"/>
    <col min="2569" max="2569" width="6" style="2" bestFit="1" customWidth="1"/>
    <col min="2570" max="2570" width="8" style="2" bestFit="1" customWidth="1"/>
    <col min="2571" max="2571" width="7.54296875" style="2" bestFit="1" customWidth="1"/>
    <col min="2572" max="2572" width="9" style="2" bestFit="1" customWidth="1"/>
    <col min="2573" max="2573" width="9.54296875" style="2" bestFit="1" customWidth="1"/>
    <col min="2574" max="2574" width="7" style="2" bestFit="1" customWidth="1"/>
    <col min="2575" max="2575" width="9" style="2"/>
    <col min="2576" max="2576" width="6" style="2" bestFit="1" customWidth="1"/>
    <col min="2577" max="2577" width="11" style="2" customWidth="1"/>
    <col min="2578" max="2579" width="7" style="2" bestFit="1" customWidth="1"/>
    <col min="2580" max="2580" width="6" style="2" bestFit="1" customWidth="1"/>
    <col min="2581" max="2581" width="6.54296875" style="2" bestFit="1" customWidth="1"/>
    <col min="2582" max="2582" width="11" style="2" customWidth="1"/>
    <col min="2583" max="2583" width="9" style="2" customWidth="1"/>
    <col min="2584" max="2584" width="12.54296875" style="2" customWidth="1"/>
    <col min="2585" max="2585" width="14.54296875" style="2" bestFit="1" customWidth="1"/>
    <col min="2586" max="2586" width="17.54296875" style="2" bestFit="1" customWidth="1"/>
    <col min="2587" max="2587" width="17" style="2" bestFit="1" customWidth="1"/>
    <col min="2588" max="2588" width="15" style="2" bestFit="1" customWidth="1"/>
    <col min="2589" max="2589" width="17.54296875" style="2" bestFit="1" customWidth="1"/>
    <col min="2590" max="2805" width="9" style="2"/>
    <col min="2806" max="2806" width="8" style="2" customWidth="1"/>
    <col min="2807" max="2808" width="9" style="2" customWidth="1"/>
    <col min="2809" max="2809" width="17" style="2" customWidth="1"/>
    <col min="2810" max="2810" width="9" style="2" customWidth="1"/>
    <col min="2811" max="2811" width="12.54296875" style="2" customWidth="1"/>
    <col min="2812" max="2812" width="9" style="2" customWidth="1"/>
    <col min="2813" max="2814" width="11" style="2" customWidth="1"/>
    <col min="2815" max="2815" width="13.54296875" style="2" customWidth="1"/>
    <col min="2816" max="2817" width="11" style="2" customWidth="1"/>
    <col min="2818" max="2818" width="12" style="2" customWidth="1"/>
    <col min="2819" max="2819" width="9" style="2" customWidth="1"/>
    <col min="2820" max="2820" width="7.54296875" style="2" customWidth="1"/>
    <col min="2821" max="2823" width="9" style="2"/>
    <col min="2824" max="2824" width="7" style="2" bestFit="1" customWidth="1"/>
    <col min="2825" max="2825" width="6" style="2" bestFit="1" customWidth="1"/>
    <col min="2826" max="2826" width="8" style="2" bestFit="1" customWidth="1"/>
    <col min="2827" max="2827" width="7.54296875" style="2" bestFit="1" customWidth="1"/>
    <col min="2828" max="2828" width="9" style="2" bestFit="1" customWidth="1"/>
    <col min="2829" max="2829" width="9.54296875" style="2" bestFit="1" customWidth="1"/>
    <col min="2830" max="2830" width="7" style="2" bestFit="1" customWidth="1"/>
    <col min="2831" max="2831" width="9" style="2"/>
    <col min="2832" max="2832" width="6" style="2" bestFit="1" customWidth="1"/>
    <col min="2833" max="2833" width="11" style="2" customWidth="1"/>
    <col min="2834" max="2835" width="7" style="2" bestFit="1" customWidth="1"/>
    <col min="2836" max="2836" width="6" style="2" bestFit="1" customWidth="1"/>
    <col min="2837" max="2837" width="6.54296875" style="2" bestFit="1" customWidth="1"/>
    <col min="2838" max="2838" width="11" style="2" customWidth="1"/>
    <col min="2839" max="2839" width="9" style="2" customWidth="1"/>
    <col min="2840" max="2840" width="12.54296875" style="2" customWidth="1"/>
    <col min="2841" max="2841" width="14.54296875" style="2" bestFit="1" customWidth="1"/>
    <col min="2842" max="2842" width="17.54296875" style="2" bestFit="1" customWidth="1"/>
    <col min="2843" max="2843" width="17" style="2" bestFit="1" customWidth="1"/>
    <col min="2844" max="2844" width="15" style="2" bestFit="1" customWidth="1"/>
    <col min="2845" max="2845" width="17.54296875" style="2" bestFit="1" customWidth="1"/>
    <col min="2846" max="3061" width="9" style="2"/>
    <col min="3062" max="3062" width="8" style="2" customWidth="1"/>
    <col min="3063" max="3064" width="9" style="2" customWidth="1"/>
    <col min="3065" max="3065" width="17" style="2" customWidth="1"/>
    <col min="3066" max="3066" width="9" style="2" customWidth="1"/>
    <col min="3067" max="3067" width="12.54296875" style="2" customWidth="1"/>
    <col min="3068" max="3068" width="9" style="2" customWidth="1"/>
    <col min="3069" max="3070" width="11" style="2" customWidth="1"/>
    <col min="3071" max="3071" width="13.54296875" style="2" customWidth="1"/>
    <col min="3072" max="3073" width="11" style="2" customWidth="1"/>
    <col min="3074" max="3074" width="12" style="2" customWidth="1"/>
    <col min="3075" max="3075" width="9" style="2" customWidth="1"/>
    <col min="3076" max="3076" width="7.54296875" style="2" customWidth="1"/>
    <col min="3077" max="3079" width="9" style="2"/>
    <col min="3080" max="3080" width="7" style="2" bestFit="1" customWidth="1"/>
    <col min="3081" max="3081" width="6" style="2" bestFit="1" customWidth="1"/>
    <col min="3082" max="3082" width="8" style="2" bestFit="1" customWidth="1"/>
    <col min="3083" max="3083" width="7.54296875" style="2" bestFit="1" customWidth="1"/>
    <col min="3084" max="3084" width="9" style="2" bestFit="1" customWidth="1"/>
    <col min="3085" max="3085" width="9.54296875" style="2" bestFit="1" customWidth="1"/>
    <col min="3086" max="3086" width="7" style="2" bestFit="1" customWidth="1"/>
    <col min="3087" max="3087" width="9" style="2"/>
    <col min="3088" max="3088" width="6" style="2" bestFit="1" customWidth="1"/>
    <col min="3089" max="3089" width="11" style="2" customWidth="1"/>
    <col min="3090" max="3091" width="7" style="2" bestFit="1" customWidth="1"/>
    <col min="3092" max="3092" width="6" style="2" bestFit="1" customWidth="1"/>
    <col min="3093" max="3093" width="6.54296875" style="2" bestFit="1" customWidth="1"/>
    <col min="3094" max="3094" width="11" style="2" customWidth="1"/>
    <col min="3095" max="3095" width="9" style="2" customWidth="1"/>
    <col min="3096" max="3096" width="12.54296875" style="2" customWidth="1"/>
    <col min="3097" max="3097" width="14.54296875" style="2" bestFit="1" customWidth="1"/>
    <col min="3098" max="3098" width="17.54296875" style="2" bestFit="1" customWidth="1"/>
    <col min="3099" max="3099" width="17" style="2" bestFit="1" customWidth="1"/>
    <col min="3100" max="3100" width="15" style="2" bestFit="1" customWidth="1"/>
    <col min="3101" max="3101" width="17.54296875" style="2" bestFit="1" customWidth="1"/>
    <col min="3102" max="3317" width="9" style="2"/>
    <col min="3318" max="3318" width="8" style="2" customWidth="1"/>
    <col min="3319" max="3320" width="9" style="2" customWidth="1"/>
    <col min="3321" max="3321" width="17" style="2" customWidth="1"/>
    <col min="3322" max="3322" width="9" style="2" customWidth="1"/>
    <col min="3323" max="3323" width="12.54296875" style="2" customWidth="1"/>
    <col min="3324" max="3324" width="9" style="2" customWidth="1"/>
    <col min="3325" max="3326" width="11" style="2" customWidth="1"/>
    <col min="3327" max="3327" width="13.54296875" style="2" customWidth="1"/>
    <col min="3328" max="3329" width="11" style="2" customWidth="1"/>
    <col min="3330" max="3330" width="12" style="2" customWidth="1"/>
    <col min="3331" max="3331" width="9" style="2" customWidth="1"/>
    <col min="3332" max="3332" width="7.54296875" style="2" customWidth="1"/>
    <col min="3333" max="3335" width="9" style="2"/>
    <col min="3336" max="3336" width="7" style="2" bestFit="1" customWidth="1"/>
    <col min="3337" max="3337" width="6" style="2" bestFit="1" customWidth="1"/>
    <col min="3338" max="3338" width="8" style="2" bestFit="1" customWidth="1"/>
    <col min="3339" max="3339" width="7.54296875" style="2" bestFit="1" customWidth="1"/>
    <col min="3340" max="3340" width="9" style="2" bestFit="1" customWidth="1"/>
    <col min="3341" max="3341" width="9.54296875" style="2" bestFit="1" customWidth="1"/>
    <col min="3342" max="3342" width="7" style="2" bestFit="1" customWidth="1"/>
    <col min="3343" max="3343" width="9" style="2"/>
    <col min="3344" max="3344" width="6" style="2" bestFit="1" customWidth="1"/>
    <col min="3345" max="3345" width="11" style="2" customWidth="1"/>
    <col min="3346" max="3347" width="7" style="2" bestFit="1" customWidth="1"/>
    <col min="3348" max="3348" width="6" style="2" bestFit="1" customWidth="1"/>
    <col min="3349" max="3349" width="6.54296875" style="2" bestFit="1" customWidth="1"/>
    <col min="3350" max="3350" width="11" style="2" customWidth="1"/>
    <col min="3351" max="3351" width="9" style="2" customWidth="1"/>
    <col min="3352" max="3352" width="12.54296875" style="2" customWidth="1"/>
    <col min="3353" max="3353" width="14.54296875" style="2" bestFit="1" customWidth="1"/>
    <col min="3354" max="3354" width="17.54296875" style="2" bestFit="1" customWidth="1"/>
    <col min="3355" max="3355" width="17" style="2" bestFit="1" customWidth="1"/>
    <col min="3356" max="3356" width="15" style="2" bestFit="1" customWidth="1"/>
    <col min="3357" max="3357" width="17.54296875" style="2" bestFit="1" customWidth="1"/>
    <col min="3358" max="3573" width="9" style="2"/>
    <col min="3574" max="3574" width="8" style="2" customWidth="1"/>
    <col min="3575" max="3576" width="9" style="2" customWidth="1"/>
    <col min="3577" max="3577" width="17" style="2" customWidth="1"/>
    <col min="3578" max="3578" width="9" style="2" customWidth="1"/>
    <col min="3579" max="3579" width="12.54296875" style="2" customWidth="1"/>
    <col min="3580" max="3580" width="9" style="2" customWidth="1"/>
    <col min="3581" max="3582" width="11" style="2" customWidth="1"/>
    <col min="3583" max="3583" width="13.54296875" style="2" customWidth="1"/>
    <col min="3584" max="3585" width="11" style="2" customWidth="1"/>
    <col min="3586" max="3586" width="12" style="2" customWidth="1"/>
    <col min="3587" max="3587" width="9" style="2" customWidth="1"/>
    <col min="3588" max="3588" width="7.54296875" style="2" customWidth="1"/>
    <col min="3589" max="3591" width="9" style="2"/>
    <col min="3592" max="3592" width="7" style="2" bestFit="1" customWidth="1"/>
    <col min="3593" max="3593" width="6" style="2" bestFit="1" customWidth="1"/>
    <col min="3594" max="3594" width="8" style="2" bestFit="1" customWidth="1"/>
    <col min="3595" max="3595" width="7.54296875" style="2" bestFit="1" customWidth="1"/>
    <col min="3596" max="3596" width="9" style="2" bestFit="1" customWidth="1"/>
    <col min="3597" max="3597" width="9.54296875" style="2" bestFit="1" customWidth="1"/>
    <col min="3598" max="3598" width="7" style="2" bestFit="1" customWidth="1"/>
    <col min="3599" max="3599" width="9" style="2"/>
    <col min="3600" max="3600" width="6" style="2" bestFit="1" customWidth="1"/>
    <col min="3601" max="3601" width="11" style="2" customWidth="1"/>
    <col min="3602" max="3603" width="7" style="2" bestFit="1" customWidth="1"/>
    <col min="3604" max="3604" width="6" style="2" bestFit="1" customWidth="1"/>
    <col min="3605" max="3605" width="6.54296875" style="2" bestFit="1" customWidth="1"/>
    <col min="3606" max="3606" width="11" style="2" customWidth="1"/>
    <col min="3607" max="3607" width="9" style="2" customWidth="1"/>
    <col min="3608" max="3608" width="12.54296875" style="2" customWidth="1"/>
    <col min="3609" max="3609" width="14.54296875" style="2" bestFit="1" customWidth="1"/>
    <col min="3610" max="3610" width="17.54296875" style="2" bestFit="1" customWidth="1"/>
    <col min="3611" max="3611" width="17" style="2" bestFit="1" customWidth="1"/>
    <col min="3612" max="3612" width="15" style="2" bestFit="1" customWidth="1"/>
    <col min="3613" max="3613" width="17.54296875" style="2" bestFit="1" customWidth="1"/>
    <col min="3614" max="3829" width="9" style="2"/>
    <col min="3830" max="3830" width="8" style="2" customWidth="1"/>
    <col min="3831" max="3832" width="9" style="2" customWidth="1"/>
    <col min="3833" max="3833" width="17" style="2" customWidth="1"/>
    <col min="3834" max="3834" width="9" style="2" customWidth="1"/>
    <col min="3835" max="3835" width="12.54296875" style="2" customWidth="1"/>
    <col min="3836" max="3836" width="9" style="2" customWidth="1"/>
    <col min="3837" max="3838" width="11" style="2" customWidth="1"/>
    <col min="3839" max="3839" width="13.54296875" style="2" customWidth="1"/>
    <col min="3840" max="3841" width="11" style="2" customWidth="1"/>
    <col min="3842" max="3842" width="12" style="2" customWidth="1"/>
    <col min="3843" max="3843" width="9" style="2" customWidth="1"/>
    <col min="3844" max="3844" width="7.54296875" style="2" customWidth="1"/>
    <col min="3845" max="3847" width="9" style="2"/>
    <col min="3848" max="3848" width="7" style="2" bestFit="1" customWidth="1"/>
    <col min="3849" max="3849" width="6" style="2" bestFit="1" customWidth="1"/>
    <col min="3850" max="3850" width="8" style="2" bestFit="1" customWidth="1"/>
    <col min="3851" max="3851" width="7.54296875" style="2" bestFit="1" customWidth="1"/>
    <col min="3852" max="3852" width="9" style="2" bestFit="1" customWidth="1"/>
    <col min="3853" max="3853" width="9.54296875" style="2" bestFit="1" customWidth="1"/>
    <col min="3854" max="3854" width="7" style="2" bestFit="1" customWidth="1"/>
    <col min="3855" max="3855" width="9" style="2"/>
    <col min="3856" max="3856" width="6" style="2" bestFit="1" customWidth="1"/>
    <col min="3857" max="3857" width="11" style="2" customWidth="1"/>
    <col min="3858" max="3859" width="7" style="2" bestFit="1" customWidth="1"/>
    <col min="3860" max="3860" width="6" style="2" bestFit="1" customWidth="1"/>
    <col min="3861" max="3861" width="6.54296875" style="2" bestFit="1" customWidth="1"/>
    <col min="3862" max="3862" width="11" style="2" customWidth="1"/>
    <col min="3863" max="3863" width="9" style="2" customWidth="1"/>
    <col min="3864" max="3864" width="12.54296875" style="2" customWidth="1"/>
    <col min="3865" max="3865" width="14.54296875" style="2" bestFit="1" customWidth="1"/>
    <col min="3866" max="3866" width="17.54296875" style="2" bestFit="1" customWidth="1"/>
    <col min="3867" max="3867" width="17" style="2" bestFit="1" customWidth="1"/>
    <col min="3868" max="3868" width="15" style="2" bestFit="1" customWidth="1"/>
    <col min="3869" max="3869" width="17.54296875" style="2" bestFit="1" customWidth="1"/>
    <col min="3870" max="4085" width="9" style="2"/>
    <col min="4086" max="4086" width="8" style="2" customWidth="1"/>
    <col min="4087" max="4088" width="9" style="2" customWidth="1"/>
    <col min="4089" max="4089" width="17" style="2" customWidth="1"/>
    <col min="4090" max="4090" width="9" style="2" customWidth="1"/>
    <col min="4091" max="4091" width="12.54296875" style="2" customWidth="1"/>
    <col min="4092" max="4092" width="9" style="2" customWidth="1"/>
    <col min="4093" max="4094" width="11" style="2" customWidth="1"/>
    <col min="4095" max="4095" width="13.54296875" style="2" customWidth="1"/>
    <col min="4096" max="4097" width="11" style="2" customWidth="1"/>
    <col min="4098" max="4098" width="12" style="2" customWidth="1"/>
    <col min="4099" max="4099" width="9" style="2" customWidth="1"/>
    <col min="4100" max="4100" width="7.54296875" style="2" customWidth="1"/>
    <col min="4101" max="4103" width="9" style="2"/>
    <col min="4104" max="4104" width="7" style="2" bestFit="1" customWidth="1"/>
    <col min="4105" max="4105" width="6" style="2" bestFit="1" customWidth="1"/>
    <col min="4106" max="4106" width="8" style="2" bestFit="1" customWidth="1"/>
    <col min="4107" max="4107" width="7.54296875" style="2" bestFit="1" customWidth="1"/>
    <col min="4108" max="4108" width="9" style="2" bestFit="1" customWidth="1"/>
    <col min="4109" max="4109" width="9.54296875" style="2" bestFit="1" customWidth="1"/>
    <col min="4110" max="4110" width="7" style="2" bestFit="1" customWidth="1"/>
    <col min="4111" max="4111" width="9" style="2"/>
    <col min="4112" max="4112" width="6" style="2" bestFit="1" customWidth="1"/>
    <col min="4113" max="4113" width="11" style="2" customWidth="1"/>
    <col min="4114" max="4115" width="7" style="2" bestFit="1" customWidth="1"/>
    <col min="4116" max="4116" width="6" style="2" bestFit="1" customWidth="1"/>
    <col min="4117" max="4117" width="6.54296875" style="2" bestFit="1" customWidth="1"/>
    <col min="4118" max="4118" width="11" style="2" customWidth="1"/>
    <col min="4119" max="4119" width="9" style="2" customWidth="1"/>
    <col min="4120" max="4120" width="12.54296875" style="2" customWidth="1"/>
    <col min="4121" max="4121" width="14.54296875" style="2" bestFit="1" customWidth="1"/>
    <col min="4122" max="4122" width="17.54296875" style="2" bestFit="1" customWidth="1"/>
    <col min="4123" max="4123" width="17" style="2" bestFit="1" customWidth="1"/>
    <col min="4124" max="4124" width="15" style="2" bestFit="1" customWidth="1"/>
    <col min="4125" max="4125" width="17.54296875" style="2" bestFit="1" customWidth="1"/>
    <col min="4126" max="4341" width="9" style="2"/>
    <col min="4342" max="4342" width="8" style="2" customWidth="1"/>
    <col min="4343" max="4344" width="9" style="2" customWidth="1"/>
    <col min="4345" max="4345" width="17" style="2" customWidth="1"/>
    <col min="4346" max="4346" width="9" style="2" customWidth="1"/>
    <col min="4347" max="4347" width="12.54296875" style="2" customWidth="1"/>
    <col min="4348" max="4348" width="9" style="2" customWidth="1"/>
    <col min="4349" max="4350" width="11" style="2" customWidth="1"/>
    <col min="4351" max="4351" width="13.54296875" style="2" customWidth="1"/>
    <col min="4352" max="4353" width="11" style="2" customWidth="1"/>
    <col min="4354" max="4354" width="12" style="2" customWidth="1"/>
    <col min="4355" max="4355" width="9" style="2" customWidth="1"/>
    <col min="4356" max="4356" width="7.54296875" style="2" customWidth="1"/>
    <col min="4357" max="4359" width="9" style="2"/>
    <col min="4360" max="4360" width="7" style="2" bestFit="1" customWidth="1"/>
    <col min="4361" max="4361" width="6" style="2" bestFit="1" customWidth="1"/>
    <col min="4362" max="4362" width="8" style="2" bestFit="1" customWidth="1"/>
    <col min="4363" max="4363" width="7.54296875" style="2" bestFit="1" customWidth="1"/>
    <col min="4364" max="4364" width="9" style="2" bestFit="1" customWidth="1"/>
    <col min="4365" max="4365" width="9.54296875" style="2" bestFit="1" customWidth="1"/>
    <col min="4366" max="4366" width="7" style="2" bestFit="1" customWidth="1"/>
    <col min="4367" max="4367" width="9" style="2"/>
    <col min="4368" max="4368" width="6" style="2" bestFit="1" customWidth="1"/>
    <col min="4369" max="4369" width="11" style="2" customWidth="1"/>
    <col min="4370" max="4371" width="7" style="2" bestFit="1" customWidth="1"/>
    <col min="4372" max="4372" width="6" style="2" bestFit="1" customWidth="1"/>
    <col min="4373" max="4373" width="6.54296875" style="2" bestFit="1" customWidth="1"/>
    <col min="4374" max="4374" width="11" style="2" customWidth="1"/>
    <col min="4375" max="4375" width="9" style="2" customWidth="1"/>
    <col min="4376" max="4376" width="12.54296875" style="2" customWidth="1"/>
    <col min="4377" max="4377" width="14.54296875" style="2" bestFit="1" customWidth="1"/>
    <col min="4378" max="4378" width="17.54296875" style="2" bestFit="1" customWidth="1"/>
    <col min="4379" max="4379" width="17" style="2" bestFit="1" customWidth="1"/>
    <col min="4380" max="4380" width="15" style="2" bestFit="1" customWidth="1"/>
    <col min="4381" max="4381" width="17.54296875" style="2" bestFit="1" customWidth="1"/>
    <col min="4382" max="4597" width="9" style="2"/>
    <col min="4598" max="4598" width="8" style="2" customWidth="1"/>
    <col min="4599" max="4600" width="9" style="2" customWidth="1"/>
    <col min="4601" max="4601" width="17" style="2" customWidth="1"/>
    <col min="4602" max="4602" width="9" style="2" customWidth="1"/>
    <col min="4603" max="4603" width="12.54296875" style="2" customWidth="1"/>
    <col min="4604" max="4604" width="9" style="2" customWidth="1"/>
    <col min="4605" max="4606" width="11" style="2" customWidth="1"/>
    <col min="4607" max="4607" width="13.54296875" style="2" customWidth="1"/>
    <col min="4608" max="4609" width="11" style="2" customWidth="1"/>
    <col min="4610" max="4610" width="12" style="2" customWidth="1"/>
    <col min="4611" max="4611" width="9" style="2" customWidth="1"/>
    <col min="4612" max="4612" width="7.54296875" style="2" customWidth="1"/>
    <col min="4613" max="4615" width="9" style="2"/>
    <col min="4616" max="4616" width="7" style="2" bestFit="1" customWidth="1"/>
    <col min="4617" max="4617" width="6" style="2" bestFit="1" customWidth="1"/>
    <col min="4618" max="4618" width="8" style="2" bestFit="1" customWidth="1"/>
    <col min="4619" max="4619" width="7.54296875" style="2" bestFit="1" customWidth="1"/>
    <col min="4620" max="4620" width="9" style="2" bestFit="1" customWidth="1"/>
    <col min="4621" max="4621" width="9.54296875" style="2" bestFit="1" customWidth="1"/>
    <col min="4622" max="4622" width="7" style="2" bestFit="1" customWidth="1"/>
    <col min="4623" max="4623" width="9" style="2"/>
    <col min="4624" max="4624" width="6" style="2" bestFit="1" customWidth="1"/>
    <col min="4625" max="4625" width="11" style="2" customWidth="1"/>
    <col min="4626" max="4627" width="7" style="2" bestFit="1" customWidth="1"/>
    <col min="4628" max="4628" width="6" style="2" bestFit="1" customWidth="1"/>
    <col min="4629" max="4629" width="6.54296875" style="2" bestFit="1" customWidth="1"/>
    <col min="4630" max="4630" width="11" style="2" customWidth="1"/>
    <col min="4631" max="4631" width="9" style="2" customWidth="1"/>
    <col min="4632" max="4632" width="12.54296875" style="2" customWidth="1"/>
    <col min="4633" max="4633" width="14.54296875" style="2" bestFit="1" customWidth="1"/>
    <col min="4634" max="4634" width="17.54296875" style="2" bestFit="1" customWidth="1"/>
    <col min="4635" max="4635" width="17" style="2" bestFit="1" customWidth="1"/>
    <col min="4636" max="4636" width="15" style="2" bestFit="1" customWidth="1"/>
    <col min="4637" max="4637" width="17.54296875" style="2" bestFit="1" customWidth="1"/>
    <col min="4638" max="4853" width="9" style="2"/>
    <col min="4854" max="4854" width="8" style="2" customWidth="1"/>
    <col min="4855" max="4856" width="9" style="2" customWidth="1"/>
    <col min="4857" max="4857" width="17" style="2" customWidth="1"/>
    <col min="4858" max="4858" width="9" style="2" customWidth="1"/>
    <col min="4859" max="4859" width="12.54296875" style="2" customWidth="1"/>
    <col min="4860" max="4860" width="9" style="2" customWidth="1"/>
    <col min="4861" max="4862" width="11" style="2" customWidth="1"/>
    <col min="4863" max="4863" width="13.54296875" style="2" customWidth="1"/>
    <col min="4864" max="4865" width="11" style="2" customWidth="1"/>
    <col min="4866" max="4866" width="12" style="2" customWidth="1"/>
    <col min="4867" max="4867" width="9" style="2" customWidth="1"/>
    <col min="4868" max="4868" width="7.54296875" style="2" customWidth="1"/>
    <col min="4869" max="4871" width="9" style="2"/>
    <col min="4872" max="4872" width="7" style="2" bestFit="1" customWidth="1"/>
    <col min="4873" max="4873" width="6" style="2" bestFit="1" customWidth="1"/>
    <col min="4874" max="4874" width="8" style="2" bestFit="1" customWidth="1"/>
    <col min="4875" max="4875" width="7.54296875" style="2" bestFit="1" customWidth="1"/>
    <col min="4876" max="4876" width="9" style="2" bestFit="1" customWidth="1"/>
    <col min="4877" max="4877" width="9.54296875" style="2" bestFit="1" customWidth="1"/>
    <col min="4878" max="4878" width="7" style="2" bestFit="1" customWidth="1"/>
    <col min="4879" max="4879" width="9" style="2"/>
    <col min="4880" max="4880" width="6" style="2" bestFit="1" customWidth="1"/>
    <col min="4881" max="4881" width="11" style="2" customWidth="1"/>
    <col min="4882" max="4883" width="7" style="2" bestFit="1" customWidth="1"/>
    <col min="4884" max="4884" width="6" style="2" bestFit="1" customWidth="1"/>
    <col min="4885" max="4885" width="6.54296875" style="2" bestFit="1" customWidth="1"/>
    <col min="4886" max="4886" width="11" style="2" customWidth="1"/>
    <col min="4887" max="4887" width="9" style="2" customWidth="1"/>
    <col min="4888" max="4888" width="12.54296875" style="2" customWidth="1"/>
    <col min="4889" max="4889" width="14.54296875" style="2" bestFit="1" customWidth="1"/>
    <col min="4890" max="4890" width="17.54296875" style="2" bestFit="1" customWidth="1"/>
    <col min="4891" max="4891" width="17" style="2" bestFit="1" customWidth="1"/>
    <col min="4892" max="4892" width="15" style="2" bestFit="1" customWidth="1"/>
    <col min="4893" max="4893" width="17.54296875" style="2" bestFit="1" customWidth="1"/>
    <col min="4894" max="5109" width="9" style="2"/>
    <col min="5110" max="5110" width="8" style="2" customWidth="1"/>
    <col min="5111" max="5112" width="9" style="2" customWidth="1"/>
    <col min="5113" max="5113" width="17" style="2" customWidth="1"/>
    <col min="5114" max="5114" width="9" style="2" customWidth="1"/>
    <col min="5115" max="5115" width="12.54296875" style="2" customWidth="1"/>
    <col min="5116" max="5116" width="9" style="2" customWidth="1"/>
    <col min="5117" max="5118" width="11" style="2" customWidth="1"/>
    <col min="5119" max="5119" width="13.54296875" style="2" customWidth="1"/>
    <col min="5120" max="5121" width="11" style="2" customWidth="1"/>
    <col min="5122" max="5122" width="12" style="2" customWidth="1"/>
    <col min="5123" max="5123" width="9" style="2" customWidth="1"/>
    <col min="5124" max="5124" width="7.54296875" style="2" customWidth="1"/>
    <col min="5125" max="5127" width="9" style="2"/>
    <col min="5128" max="5128" width="7" style="2" bestFit="1" customWidth="1"/>
    <col min="5129" max="5129" width="6" style="2" bestFit="1" customWidth="1"/>
    <col min="5130" max="5130" width="8" style="2" bestFit="1" customWidth="1"/>
    <col min="5131" max="5131" width="7.54296875" style="2" bestFit="1" customWidth="1"/>
    <col min="5132" max="5132" width="9" style="2" bestFit="1" customWidth="1"/>
    <col min="5133" max="5133" width="9.54296875" style="2" bestFit="1" customWidth="1"/>
    <col min="5134" max="5134" width="7" style="2" bestFit="1" customWidth="1"/>
    <col min="5135" max="5135" width="9" style="2"/>
    <col min="5136" max="5136" width="6" style="2" bestFit="1" customWidth="1"/>
    <col min="5137" max="5137" width="11" style="2" customWidth="1"/>
    <col min="5138" max="5139" width="7" style="2" bestFit="1" customWidth="1"/>
    <col min="5140" max="5140" width="6" style="2" bestFit="1" customWidth="1"/>
    <col min="5141" max="5141" width="6.54296875" style="2" bestFit="1" customWidth="1"/>
    <col min="5142" max="5142" width="11" style="2" customWidth="1"/>
    <col min="5143" max="5143" width="9" style="2" customWidth="1"/>
    <col min="5144" max="5144" width="12.54296875" style="2" customWidth="1"/>
    <col min="5145" max="5145" width="14.54296875" style="2" bestFit="1" customWidth="1"/>
    <col min="5146" max="5146" width="17.54296875" style="2" bestFit="1" customWidth="1"/>
    <col min="5147" max="5147" width="17" style="2" bestFit="1" customWidth="1"/>
    <col min="5148" max="5148" width="15" style="2" bestFit="1" customWidth="1"/>
    <col min="5149" max="5149" width="17.54296875" style="2" bestFit="1" customWidth="1"/>
    <col min="5150" max="5365" width="9" style="2"/>
    <col min="5366" max="5366" width="8" style="2" customWidth="1"/>
    <col min="5367" max="5368" width="9" style="2" customWidth="1"/>
    <col min="5369" max="5369" width="17" style="2" customWidth="1"/>
    <col min="5370" max="5370" width="9" style="2" customWidth="1"/>
    <col min="5371" max="5371" width="12.54296875" style="2" customWidth="1"/>
    <col min="5372" max="5372" width="9" style="2" customWidth="1"/>
    <col min="5373" max="5374" width="11" style="2" customWidth="1"/>
    <col min="5375" max="5375" width="13.54296875" style="2" customWidth="1"/>
    <col min="5376" max="5377" width="11" style="2" customWidth="1"/>
    <col min="5378" max="5378" width="12" style="2" customWidth="1"/>
    <col min="5379" max="5379" width="9" style="2" customWidth="1"/>
    <col min="5380" max="5380" width="7.54296875" style="2" customWidth="1"/>
    <col min="5381" max="5383" width="9" style="2"/>
    <col min="5384" max="5384" width="7" style="2" bestFit="1" customWidth="1"/>
    <col min="5385" max="5385" width="6" style="2" bestFit="1" customWidth="1"/>
    <col min="5386" max="5386" width="8" style="2" bestFit="1" customWidth="1"/>
    <col min="5387" max="5387" width="7.54296875" style="2" bestFit="1" customWidth="1"/>
    <col min="5388" max="5388" width="9" style="2" bestFit="1" customWidth="1"/>
    <col min="5389" max="5389" width="9.54296875" style="2" bestFit="1" customWidth="1"/>
    <col min="5390" max="5390" width="7" style="2" bestFit="1" customWidth="1"/>
    <col min="5391" max="5391" width="9" style="2"/>
    <col min="5392" max="5392" width="6" style="2" bestFit="1" customWidth="1"/>
    <col min="5393" max="5393" width="11" style="2" customWidth="1"/>
    <col min="5394" max="5395" width="7" style="2" bestFit="1" customWidth="1"/>
    <col min="5396" max="5396" width="6" style="2" bestFit="1" customWidth="1"/>
    <col min="5397" max="5397" width="6.54296875" style="2" bestFit="1" customWidth="1"/>
    <col min="5398" max="5398" width="11" style="2" customWidth="1"/>
    <col min="5399" max="5399" width="9" style="2" customWidth="1"/>
    <col min="5400" max="5400" width="12.54296875" style="2" customWidth="1"/>
    <col min="5401" max="5401" width="14.54296875" style="2" bestFit="1" customWidth="1"/>
    <col min="5402" max="5402" width="17.54296875" style="2" bestFit="1" customWidth="1"/>
    <col min="5403" max="5403" width="17" style="2" bestFit="1" customWidth="1"/>
    <col min="5404" max="5404" width="15" style="2" bestFit="1" customWidth="1"/>
    <col min="5405" max="5405" width="17.54296875" style="2" bestFit="1" customWidth="1"/>
    <col min="5406" max="5621" width="9" style="2"/>
    <col min="5622" max="5622" width="8" style="2" customWidth="1"/>
    <col min="5623" max="5624" width="9" style="2" customWidth="1"/>
    <col min="5625" max="5625" width="17" style="2" customWidth="1"/>
    <col min="5626" max="5626" width="9" style="2" customWidth="1"/>
    <col min="5627" max="5627" width="12.54296875" style="2" customWidth="1"/>
    <col min="5628" max="5628" width="9" style="2" customWidth="1"/>
    <col min="5629" max="5630" width="11" style="2" customWidth="1"/>
    <col min="5631" max="5631" width="13.54296875" style="2" customWidth="1"/>
    <col min="5632" max="5633" width="11" style="2" customWidth="1"/>
    <col min="5634" max="5634" width="12" style="2" customWidth="1"/>
    <col min="5635" max="5635" width="9" style="2" customWidth="1"/>
    <col min="5636" max="5636" width="7.54296875" style="2" customWidth="1"/>
    <col min="5637" max="5639" width="9" style="2"/>
    <col min="5640" max="5640" width="7" style="2" bestFit="1" customWidth="1"/>
    <col min="5641" max="5641" width="6" style="2" bestFit="1" customWidth="1"/>
    <col min="5642" max="5642" width="8" style="2" bestFit="1" customWidth="1"/>
    <col min="5643" max="5643" width="7.54296875" style="2" bestFit="1" customWidth="1"/>
    <col min="5644" max="5644" width="9" style="2" bestFit="1" customWidth="1"/>
    <col min="5645" max="5645" width="9.54296875" style="2" bestFit="1" customWidth="1"/>
    <col min="5646" max="5646" width="7" style="2" bestFit="1" customWidth="1"/>
    <col min="5647" max="5647" width="9" style="2"/>
    <col min="5648" max="5648" width="6" style="2" bestFit="1" customWidth="1"/>
    <col min="5649" max="5649" width="11" style="2" customWidth="1"/>
    <col min="5650" max="5651" width="7" style="2" bestFit="1" customWidth="1"/>
    <col min="5652" max="5652" width="6" style="2" bestFit="1" customWidth="1"/>
    <col min="5653" max="5653" width="6.54296875" style="2" bestFit="1" customWidth="1"/>
    <col min="5654" max="5654" width="11" style="2" customWidth="1"/>
    <col min="5655" max="5655" width="9" style="2" customWidth="1"/>
    <col min="5656" max="5656" width="12.54296875" style="2" customWidth="1"/>
    <col min="5657" max="5657" width="14.54296875" style="2" bestFit="1" customWidth="1"/>
    <col min="5658" max="5658" width="17.54296875" style="2" bestFit="1" customWidth="1"/>
    <col min="5659" max="5659" width="17" style="2" bestFit="1" customWidth="1"/>
    <col min="5660" max="5660" width="15" style="2" bestFit="1" customWidth="1"/>
    <col min="5661" max="5661" width="17.54296875" style="2" bestFit="1" customWidth="1"/>
    <col min="5662" max="5877" width="9" style="2"/>
    <col min="5878" max="5878" width="8" style="2" customWidth="1"/>
    <col min="5879" max="5880" width="9" style="2" customWidth="1"/>
    <col min="5881" max="5881" width="17" style="2" customWidth="1"/>
    <col min="5882" max="5882" width="9" style="2" customWidth="1"/>
    <col min="5883" max="5883" width="12.54296875" style="2" customWidth="1"/>
    <col min="5884" max="5884" width="9" style="2" customWidth="1"/>
    <col min="5885" max="5886" width="11" style="2" customWidth="1"/>
    <col min="5887" max="5887" width="13.54296875" style="2" customWidth="1"/>
    <col min="5888" max="5889" width="11" style="2" customWidth="1"/>
    <col min="5890" max="5890" width="12" style="2" customWidth="1"/>
    <col min="5891" max="5891" width="9" style="2" customWidth="1"/>
    <col min="5892" max="5892" width="7.54296875" style="2" customWidth="1"/>
    <col min="5893" max="5895" width="9" style="2"/>
    <col min="5896" max="5896" width="7" style="2" bestFit="1" customWidth="1"/>
    <col min="5897" max="5897" width="6" style="2" bestFit="1" customWidth="1"/>
    <col min="5898" max="5898" width="8" style="2" bestFit="1" customWidth="1"/>
    <col min="5899" max="5899" width="7.54296875" style="2" bestFit="1" customWidth="1"/>
    <col min="5900" max="5900" width="9" style="2" bestFit="1" customWidth="1"/>
    <col min="5901" max="5901" width="9.54296875" style="2" bestFit="1" customWidth="1"/>
    <col min="5902" max="5902" width="7" style="2" bestFit="1" customWidth="1"/>
    <col min="5903" max="5903" width="9" style="2"/>
    <col min="5904" max="5904" width="6" style="2" bestFit="1" customWidth="1"/>
    <col min="5905" max="5905" width="11" style="2" customWidth="1"/>
    <col min="5906" max="5907" width="7" style="2" bestFit="1" customWidth="1"/>
    <col min="5908" max="5908" width="6" style="2" bestFit="1" customWidth="1"/>
    <col min="5909" max="5909" width="6.54296875" style="2" bestFit="1" customWidth="1"/>
    <col min="5910" max="5910" width="11" style="2" customWidth="1"/>
    <col min="5911" max="5911" width="9" style="2" customWidth="1"/>
    <col min="5912" max="5912" width="12.54296875" style="2" customWidth="1"/>
    <col min="5913" max="5913" width="14.54296875" style="2" bestFit="1" customWidth="1"/>
    <col min="5914" max="5914" width="17.54296875" style="2" bestFit="1" customWidth="1"/>
    <col min="5915" max="5915" width="17" style="2" bestFit="1" customWidth="1"/>
    <col min="5916" max="5916" width="15" style="2" bestFit="1" customWidth="1"/>
    <col min="5917" max="5917" width="17.54296875" style="2" bestFit="1" customWidth="1"/>
    <col min="5918" max="6133" width="9" style="2"/>
    <col min="6134" max="6134" width="8" style="2" customWidth="1"/>
    <col min="6135" max="6136" width="9" style="2" customWidth="1"/>
    <col min="6137" max="6137" width="17" style="2" customWidth="1"/>
    <col min="6138" max="6138" width="9" style="2" customWidth="1"/>
    <col min="6139" max="6139" width="12.54296875" style="2" customWidth="1"/>
    <col min="6140" max="6140" width="9" style="2" customWidth="1"/>
    <col min="6141" max="6142" width="11" style="2" customWidth="1"/>
    <col min="6143" max="6143" width="13.54296875" style="2" customWidth="1"/>
    <col min="6144" max="6145" width="11" style="2" customWidth="1"/>
    <col min="6146" max="6146" width="12" style="2" customWidth="1"/>
    <col min="6147" max="6147" width="9" style="2" customWidth="1"/>
    <col min="6148" max="6148" width="7.54296875" style="2" customWidth="1"/>
    <col min="6149" max="6151" width="9" style="2"/>
    <col min="6152" max="6152" width="7" style="2" bestFit="1" customWidth="1"/>
    <col min="6153" max="6153" width="6" style="2" bestFit="1" customWidth="1"/>
    <col min="6154" max="6154" width="8" style="2" bestFit="1" customWidth="1"/>
    <col min="6155" max="6155" width="7.54296875" style="2" bestFit="1" customWidth="1"/>
    <col min="6156" max="6156" width="9" style="2" bestFit="1" customWidth="1"/>
    <col min="6157" max="6157" width="9.54296875" style="2" bestFit="1" customWidth="1"/>
    <col min="6158" max="6158" width="7" style="2" bestFit="1" customWidth="1"/>
    <col min="6159" max="6159" width="9" style="2"/>
    <col min="6160" max="6160" width="6" style="2" bestFit="1" customWidth="1"/>
    <col min="6161" max="6161" width="11" style="2" customWidth="1"/>
    <col min="6162" max="6163" width="7" style="2" bestFit="1" customWidth="1"/>
    <col min="6164" max="6164" width="6" style="2" bestFit="1" customWidth="1"/>
    <col min="6165" max="6165" width="6.54296875" style="2" bestFit="1" customWidth="1"/>
    <col min="6166" max="6166" width="11" style="2" customWidth="1"/>
    <col min="6167" max="6167" width="9" style="2" customWidth="1"/>
    <col min="6168" max="6168" width="12.54296875" style="2" customWidth="1"/>
    <col min="6169" max="6169" width="14.54296875" style="2" bestFit="1" customWidth="1"/>
    <col min="6170" max="6170" width="17.54296875" style="2" bestFit="1" customWidth="1"/>
    <col min="6171" max="6171" width="17" style="2" bestFit="1" customWidth="1"/>
    <col min="6172" max="6172" width="15" style="2" bestFit="1" customWidth="1"/>
    <col min="6173" max="6173" width="17.54296875" style="2" bestFit="1" customWidth="1"/>
    <col min="6174" max="6389" width="9" style="2"/>
    <col min="6390" max="6390" width="8" style="2" customWidth="1"/>
    <col min="6391" max="6392" width="9" style="2" customWidth="1"/>
    <col min="6393" max="6393" width="17" style="2" customWidth="1"/>
    <col min="6394" max="6394" width="9" style="2" customWidth="1"/>
    <col min="6395" max="6395" width="12.54296875" style="2" customWidth="1"/>
    <col min="6396" max="6396" width="9" style="2" customWidth="1"/>
    <col min="6397" max="6398" width="11" style="2" customWidth="1"/>
    <col min="6399" max="6399" width="13.54296875" style="2" customWidth="1"/>
    <col min="6400" max="6401" width="11" style="2" customWidth="1"/>
    <col min="6402" max="6402" width="12" style="2" customWidth="1"/>
    <col min="6403" max="6403" width="9" style="2" customWidth="1"/>
    <col min="6404" max="6404" width="7.54296875" style="2" customWidth="1"/>
    <col min="6405" max="6407" width="9" style="2"/>
    <col min="6408" max="6408" width="7" style="2" bestFit="1" customWidth="1"/>
    <col min="6409" max="6409" width="6" style="2" bestFit="1" customWidth="1"/>
    <col min="6410" max="6410" width="8" style="2" bestFit="1" customWidth="1"/>
    <col min="6411" max="6411" width="7.54296875" style="2" bestFit="1" customWidth="1"/>
    <col min="6412" max="6412" width="9" style="2" bestFit="1" customWidth="1"/>
    <col min="6413" max="6413" width="9.54296875" style="2" bestFit="1" customWidth="1"/>
    <col min="6414" max="6414" width="7" style="2" bestFit="1" customWidth="1"/>
    <col min="6415" max="6415" width="9" style="2"/>
    <col min="6416" max="6416" width="6" style="2" bestFit="1" customWidth="1"/>
    <col min="6417" max="6417" width="11" style="2" customWidth="1"/>
    <col min="6418" max="6419" width="7" style="2" bestFit="1" customWidth="1"/>
    <col min="6420" max="6420" width="6" style="2" bestFit="1" customWidth="1"/>
    <col min="6421" max="6421" width="6.54296875" style="2" bestFit="1" customWidth="1"/>
    <col min="6422" max="6422" width="11" style="2" customWidth="1"/>
    <col min="6423" max="6423" width="9" style="2" customWidth="1"/>
    <col min="6424" max="6424" width="12.54296875" style="2" customWidth="1"/>
    <col min="6425" max="6425" width="14.54296875" style="2" bestFit="1" customWidth="1"/>
    <col min="6426" max="6426" width="17.54296875" style="2" bestFit="1" customWidth="1"/>
    <col min="6427" max="6427" width="17" style="2" bestFit="1" customWidth="1"/>
    <col min="6428" max="6428" width="15" style="2" bestFit="1" customWidth="1"/>
    <col min="6429" max="6429" width="17.54296875" style="2" bestFit="1" customWidth="1"/>
    <col min="6430" max="6645" width="9" style="2"/>
    <col min="6646" max="6646" width="8" style="2" customWidth="1"/>
    <col min="6647" max="6648" width="9" style="2" customWidth="1"/>
    <col min="6649" max="6649" width="17" style="2" customWidth="1"/>
    <col min="6650" max="6650" width="9" style="2" customWidth="1"/>
    <col min="6651" max="6651" width="12.54296875" style="2" customWidth="1"/>
    <col min="6652" max="6652" width="9" style="2" customWidth="1"/>
    <col min="6653" max="6654" width="11" style="2" customWidth="1"/>
    <col min="6655" max="6655" width="13.54296875" style="2" customWidth="1"/>
    <col min="6656" max="6657" width="11" style="2" customWidth="1"/>
    <col min="6658" max="6658" width="12" style="2" customWidth="1"/>
    <col min="6659" max="6659" width="9" style="2" customWidth="1"/>
    <col min="6660" max="6660" width="7.54296875" style="2" customWidth="1"/>
    <col min="6661" max="6663" width="9" style="2"/>
    <col min="6664" max="6664" width="7" style="2" bestFit="1" customWidth="1"/>
    <col min="6665" max="6665" width="6" style="2" bestFit="1" customWidth="1"/>
    <col min="6666" max="6666" width="8" style="2" bestFit="1" customWidth="1"/>
    <col min="6667" max="6667" width="7.54296875" style="2" bestFit="1" customWidth="1"/>
    <col min="6668" max="6668" width="9" style="2" bestFit="1" customWidth="1"/>
    <col min="6669" max="6669" width="9.54296875" style="2" bestFit="1" customWidth="1"/>
    <col min="6670" max="6670" width="7" style="2" bestFit="1" customWidth="1"/>
    <col min="6671" max="6671" width="9" style="2"/>
    <col min="6672" max="6672" width="6" style="2" bestFit="1" customWidth="1"/>
    <col min="6673" max="6673" width="11" style="2" customWidth="1"/>
    <col min="6674" max="6675" width="7" style="2" bestFit="1" customWidth="1"/>
    <col min="6676" max="6676" width="6" style="2" bestFit="1" customWidth="1"/>
    <col min="6677" max="6677" width="6.54296875" style="2" bestFit="1" customWidth="1"/>
    <col min="6678" max="6678" width="11" style="2" customWidth="1"/>
    <col min="6679" max="6679" width="9" style="2" customWidth="1"/>
    <col min="6680" max="6680" width="12.54296875" style="2" customWidth="1"/>
    <col min="6681" max="6681" width="14.54296875" style="2" bestFit="1" customWidth="1"/>
    <col min="6682" max="6682" width="17.54296875" style="2" bestFit="1" customWidth="1"/>
    <col min="6683" max="6683" width="17" style="2" bestFit="1" customWidth="1"/>
    <col min="6684" max="6684" width="15" style="2" bestFit="1" customWidth="1"/>
    <col min="6685" max="6685" width="17.54296875" style="2" bestFit="1" customWidth="1"/>
    <col min="6686" max="6901" width="9" style="2"/>
    <col min="6902" max="6902" width="8" style="2" customWidth="1"/>
    <col min="6903" max="6904" width="9" style="2" customWidth="1"/>
    <col min="6905" max="6905" width="17" style="2" customWidth="1"/>
    <col min="6906" max="6906" width="9" style="2" customWidth="1"/>
    <col min="6907" max="6907" width="12.54296875" style="2" customWidth="1"/>
    <col min="6908" max="6908" width="9" style="2" customWidth="1"/>
    <col min="6909" max="6910" width="11" style="2" customWidth="1"/>
    <col min="6911" max="6911" width="13.54296875" style="2" customWidth="1"/>
    <col min="6912" max="6913" width="11" style="2" customWidth="1"/>
    <col min="6914" max="6914" width="12" style="2" customWidth="1"/>
    <col min="6915" max="6915" width="9" style="2" customWidth="1"/>
    <col min="6916" max="6916" width="7.54296875" style="2" customWidth="1"/>
    <col min="6917" max="6919" width="9" style="2"/>
    <col min="6920" max="6920" width="7" style="2" bestFit="1" customWidth="1"/>
    <col min="6921" max="6921" width="6" style="2" bestFit="1" customWidth="1"/>
    <col min="6922" max="6922" width="8" style="2" bestFit="1" customWidth="1"/>
    <col min="6923" max="6923" width="7.54296875" style="2" bestFit="1" customWidth="1"/>
    <col min="6924" max="6924" width="9" style="2" bestFit="1" customWidth="1"/>
    <col min="6925" max="6925" width="9.54296875" style="2" bestFit="1" customWidth="1"/>
    <col min="6926" max="6926" width="7" style="2" bestFit="1" customWidth="1"/>
    <col min="6927" max="6927" width="9" style="2"/>
    <col min="6928" max="6928" width="6" style="2" bestFit="1" customWidth="1"/>
    <col min="6929" max="6929" width="11" style="2" customWidth="1"/>
    <col min="6930" max="6931" width="7" style="2" bestFit="1" customWidth="1"/>
    <col min="6932" max="6932" width="6" style="2" bestFit="1" customWidth="1"/>
    <col min="6933" max="6933" width="6.54296875" style="2" bestFit="1" customWidth="1"/>
    <col min="6934" max="6934" width="11" style="2" customWidth="1"/>
    <col min="6935" max="6935" width="9" style="2" customWidth="1"/>
    <col min="6936" max="6936" width="12.54296875" style="2" customWidth="1"/>
    <col min="6937" max="6937" width="14.54296875" style="2" bestFit="1" customWidth="1"/>
    <col min="6938" max="6938" width="17.54296875" style="2" bestFit="1" customWidth="1"/>
    <col min="6939" max="6939" width="17" style="2" bestFit="1" customWidth="1"/>
    <col min="6940" max="6940" width="15" style="2" bestFit="1" customWidth="1"/>
    <col min="6941" max="6941" width="17.54296875" style="2" bestFit="1" customWidth="1"/>
    <col min="6942" max="7157" width="9" style="2"/>
    <col min="7158" max="7158" width="8" style="2" customWidth="1"/>
    <col min="7159" max="7160" width="9" style="2" customWidth="1"/>
    <col min="7161" max="7161" width="17" style="2" customWidth="1"/>
    <col min="7162" max="7162" width="9" style="2" customWidth="1"/>
    <col min="7163" max="7163" width="12.54296875" style="2" customWidth="1"/>
    <col min="7164" max="7164" width="9" style="2" customWidth="1"/>
    <col min="7165" max="7166" width="11" style="2" customWidth="1"/>
    <col min="7167" max="7167" width="13.54296875" style="2" customWidth="1"/>
    <col min="7168" max="7169" width="11" style="2" customWidth="1"/>
    <col min="7170" max="7170" width="12" style="2" customWidth="1"/>
    <col min="7171" max="7171" width="9" style="2" customWidth="1"/>
    <col min="7172" max="7172" width="7.54296875" style="2" customWidth="1"/>
    <col min="7173" max="7175" width="9" style="2"/>
    <col min="7176" max="7176" width="7" style="2" bestFit="1" customWidth="1"/>
    <col min="7177" max="7177" width="6" style="2" bestFit="1" customWidth="1"/>
    <col min="7178" max="7178" width="8" style="2" bestFit="1" customWidth="1"/>
    <col min="7179" max="7179" width="7.54296875" style="2" bestFit="1" customWidth="1"/>
    <col min="7180" max="7180" width="9" style="2" bestFit="1" customWidth="1"/>
    <col min="7181" max="7181" width="9.54296875" style="2" bestFit="1" customWidth="1"/>
    <col min="7182" max="7182" width="7" style="2" bestFit="1" customWidth="1"/>
    <col min="7183" max="7183" width="9" style="2"/>
    <col min="7184" max="7184" width="6" style="2" bestFit="1" customWidth="1"/>
    <col min="7185" max="7185" width="11" style="2" customWidth="1"/>
    <col min="7186" max="7187" width="7" style="2" bestFit="1" customWidth="1"/>
    <col min="7188" max="7188" width="6" style="2" bestFit="1" customWidth="1"/>
    <col min="7189" max="7189" width="6.54296875" style="2" bestFit="1" customWidth="1"/>
    <col min="7190" max="7190" width="11" style="2" customWidth="1"/>
    <col min="7191" max="7191" width="9" style="2" customWidth="1"/>
    <col min="7192" max="7192" width="12.54296875" style="2" customWidth="1"/>
    <col min="7193" max="7193" width="14.54296875" style="2" bestFit="1" customWidth="1"/>
    <col min="7194" max="7194" width="17.54296875" style="2" bestFit="1" customWidth="1"/>
    <col min="7195" max="7195" width="17" style="2" bestFit="1" customWidth="1"/>
    <col min="7196" max="7196" width="15" style="2" bestFit="1" customWidth="1"/>
    <col min="7197" max="7197" width="17.54296875" style="2" bestFit="1" customWidth="1"/>
    <col min="7198" max="7413" width="9" style="2"/>
    <col min="7414" max="7414" width="8" style="2" customWidth="1"/>
    <col min="7415" max="7416" width="9" style="2" customWidth="1"/>
    <col min="7417" max="7417" width="17" style="2" customWidth="1"/>
    <col min="7418" max="7418" width="9" style="2" customWidth="1"/>
    <col min="7419" max="7419" width="12.54296875" style="2" customWidth="1"/>
    <col min="7420" max="7420" width="9" style="2" customWidth="1"/>
    <col min="7421" max="7422" width="11" style="2" customWidth="1"/>
    <col min="7423" max="7423" width="13.54296875" style="2" customWidth="1"/>
    <col min="7424" max="7425" width="11" style="2" customWidth="1"/>
    <col min="7426" max="7426" width="12" style="2" customWidth="1"/>
    <col min="7427" max="7427" width="9" style="2" customWidth="1"/>
    <col min="7428" max="7428" width="7.54296875" style="2" customWidth="1"/>
    <col min="7429" max="7431" width="9" style="2"/>
    <col min="7432" max="7432" width="7" style="2" bestFit="1" customWidth="1"/>
    <col min="7433" max="7433" width="6" style="2" bestFit="1" customWidth="1"/>
    <col min="7434" max="7434" width="8" style="2" bestFit="1" customWidth="1"/>
    <col min="7435" max="7435" width="7.54296875" style="2" bestFit="1" customWidth="1"/>
    <col min="7436" max="7436" width="9" style="2" bestFit="1" customWidth="1"/>
    <col min="7437" max="7437" width="9.54296875" style="2" bestFit="1" customWidth="1"/>
    <col min="7438" max="7438" width="7" style="2" bestFit="1" customWidth="1"/>
    <col min="7439" max="7439" width="9" style="2"/>
    <col min="7440" max="7440" width="6" style="2" bestFit="1" customWidth="1"/>
    <col min="7441" max="7441" width="11" style="2" customWidth="1"/>
    <col min="7442" max="7443" width="7" style="2" bestFit="1" customWidth="1"/>
    <col min="7444" max="7444" width="6" style="2" bestFit="1" customWidth="1"/>
    <col min="7445" max="7445" width="6.54296875" style="2" bestFit="1" customWidth="1"/>
    <col min="7446" max="7446" width="11" style="2" customWidth="1"/>
    <col min="7447" max="7447" width="9" style="2" customWidth="1"/>
    <col min="7448" max="7448" width="12.54296875" style="2" customWidth="1"/>
    <col min="7449" max="7449" width="14.54296875" style="2" bestFit="1" customWidth="1"/>
    <col min="7450" max="7450" width="17.54296875" style="2" bestFit="1" customWidth="1"/>
    <col min="7451" max="7451" width="17" style="2" bestFit="1" customWidth="1"/>
    <col min="7452" max="7452" width="15" style="2" bestFit="1" customWidth="1"/>
    <col min="7453" max="7453" width="17.54296875" style="2" bestFit="1" customWidth="1"/>
    <col min="7454" max="7669" width="9" style="2"/>
    <col min="7670" max="7670" width="8" style="2" customWidth="1"/>
    <col min="7671" max="7672" width="9" style="2" customWidth="1"/>
    <col min="7673" max="7673" width="17" style="2" customWidth="1"/>
    <col min="7674" max="7674" width="9" style="2" customWidth="1"/>
    <col min="7675" max="7675" width="12.54296875" style="2" customWidth="1"/>
    <col min="7676" max="7676" width="9" style="2" customWidth="1"/>
    <col min="7677" max="7678" width="11" style="2" customWidth="1"/>
    <col min="7679" max="7679" width="13.54296875" style="2" customWidth="1"/>
    <col min="7680" max="7681" width="11" style="2" customWidth="1"/>
    <col min="7682" max="7682" width="12" style="2" customWidth="1"/>
    <col min="7683" max="7683" width="9" style="2" customWidth="1"/>
    <col min="7684" max="7684" width="7.54296875" style="2" customWidth="1"/>
    <col min="7685" max="7687" width="9" style="2"/>
    <col min="7688" max="7688" width="7" style="2" bestFit="1" customWidth="1"/>
    <col min="7689" max="7689" width="6" style="2" bestFit="1" customWidth="1"/>
    <col min="7690" max="7690" width="8" style="2" bestFit="1" customWidth="1"/>
    <col min="7691" max="7691" width="7.54296875" style="2" bestFit="1" customWidth="1"/>
    <col min="7692" max="7692" width="9" style="2" bestFit="1" customWidth="1"/>
    <col min="7693" max="7693" width="9.54296875" style="2" bestFit="1" customWidth="1"/>
    <col min="7694" max="7694" width="7" style="2" bestFit="1" customWidth="1"/>
    <col min="7695" max="7695" width="9" style="2"/>
    <col min="7696" max="7696" width="6" style="2" bestFit="1" customWidth="1"/>
    <col min="7697" max="7697" width="11" style="2" customWidth="1"/>
    <col min="7698" max="7699" width="7" style="2" bestFit="1" customWidth="1"/>
    <col min="7700" max="7700" width="6" style="2" bestFit="1" customWidth="1"/>
    <col min="7701" max="7701" width="6.54296875" style="2" bestFit="1" customWidth="1"/>
    <col min="7702" max="7702" width="11" style="2" customWidth="1"/>
    <col min="7703" max="7703" width="9" style="2" customWidth="1"/>
    <col min="7704" max="7704" width="12.54296875" style="2" customWidth="1"/>
    <col min="7705" max="7705" width="14.54296875" style="2" bestFit="1" customWidth="1"/>
    <col min="7706" max="7706" width="17.54296875" style="2" bestFit="1" customWidth="1"/>
    <col min="7707" max="7707" width="17" style="2" bestFit="1" customWidth="1"/>
    <col min="7708" max="7708" width="15" style="2" bestFit="1" customWidth="1"/>
    <col min="7709" max="7709" width="17.54296875" style="2" bestFit="1" customWidth="1"/>
    <col min="7710" max="7925" width="9" style="2"/>
    <col min="7926" max="7926" width="8" style="2" customWidth="1"/>
    <col min="7927" max="7928" width="9" style="2" customWidth="1"/>
    <col min="7929" max="7929" width="17" style="2" customWidth="1"/>
    <col min="7930" max="7930" width="9" style="2" customWidth="1"/>
    <col min="7931" max="7931" width="12.54296875" style="2" customWidth="1"/>
    <col min="7932" max="7932" width="9" style="2" customWidth="1"/>
    <col min="7933" max="7934" width="11" style="2" customWidth="1"/>
    <col min="7935" max="7935" width="13.54296875" style="2" customWidth="1"/>
    <col min="7936" max="7937" width="11" style="2" customWidth="1"/>
    <col min="7938" max="7938" width="12" style="2" customWidth="1"/>
    <col min="7939" max="7939" width="9" style="2" customWidth="1"/>
    <col min="7940" max="7940" width="7.54296875" style="2" customWidth="1"/>
    <col min="7941" max="7943" width="9" style="2"/>
    <col min="7944" max="7944" width="7" style="2" bestFit="1" customWidth="1"/>
    <col min="7945" max="7945" width="6" style="2" bestFit="1" customWidth="1"/>
    <col min="7946" max="7946" width="8" style="2" bestFit="1" customWidth="1"/>
    <col min="7947" max="7947" width="7.54296875" style="2" bestFit="1" customWidth="1"/>
    <col min="7948" max="7948" width="9" style="2" bestFit="1" customWidth="1"/>
    <col min="7949" max="7949" width="9.54296875" style="2" bestFit="1" customWidth="1"/>
    <col min="7950" max="7950" width="7" style="2" bestFit="1" customWidth="1"/>
    <col min="7951" max="7951" width="9" style="2"/>
    <col min="7952" max="7952" width="6" style="2" bestFit="1" customWidth="1"/>
    <col min="7953" max="7953" width="11" style="2" customWidth="1"/>
    <col min="7954" max="7955" width="7" style="2" bestFit="1" customWidth="1"/>
    <col min="7956" max="7956" width="6" style="2" bestFit="1" customWidth="1"/>
    <col min="7957" max="7957" width="6.54296875" style="2" bestFit="1" customWidth="1"/>
    <col min="7958" max="7958" width="11" style="2" customWidth="1"/>
    <col min="7959" max="7959" width="9" style="2" customWidth="1"/>
    <col min="7960" max="7960" width="12.54296875" style="2" customWidth="1"/>
    <col min="7961" max="7961" width="14.54296875" style="2" bestFit="1" customWidth="1"/>
    <col min="7962" max="7962" width="17.54296875" style="2" bestFit="1" customWidth="1"/>
    <col min="7963" max="7963" width="17" style="2" bestFit="1" customWidth="1"/>
    <col min="7964" max="7964" width="15" style="2" bestFit="1" customWidth="1"/>
    <col min="7965" max="7965" width="17.54296875" style="2" bestFit="1" customWidth="1"/>
    <col min="7966" max="8181" width="9" style="2"/>
    <col min="8182" max="8182" width="8" style="2" customWidth="1"/>
    <col min="8183" max="8184" width="9" style="2" customWidth="1"/>
    <col min="8185" max="8185" width="17" style="2" customWidth="1"/>
    <col min="8186" max="8186" width="9" style="2" customWidth="1"/>
    <col min="8187" max="8187" width="12.54296875" style="2" customWidth="1"/>
    <col min="8188" max="8188" width="9" style="2" customWidth="1"/>
    <col min="8189" max="8190" width="11" style="2" customWidth="1"/>
    <col min="8191" max="8191" width="13.54296875" style="2" customWidth="1"/>
    <col min="8192" max="8193" width="11" style="2" customWidth="1"/>
    <col min="8194" max="8194" width="12" style="2" customWidth="1"/>
    <col min="8195" max="8195" width="9" style="2" customWidth="1"/>
    <col min="8196" max="8196" width="7.54296875" style="2" customWidth="1"/>
    <col min="8197" max="8199" width="9" style="2"/>
    <col min="8200" max="8200" width="7" style="2" bestFit="1" customWidth="1"/>
    <col min="8201" max="8201" width="6" style="2" bestFit="1" customWidth="1"/>
    <col min="8202" max="8202" width="8" style="2" bestFit="1" customWidth="1"/>
    <col min="8203" max="8203" width="7.54296875" style="2" bestFit="1" customWidth="1"/>
    <col min="8204" max="8204" width="9" style="2" bestFit="1" customWidth="1"/>
    <col min="8205" max="8205" width="9.54296875" style="2" bestFit="1" customWidth="1"/>
    <col min="8206" max="8206" width="7" style="2" bestFit="1" customWidth="1"/>
    <col min="8207" max="8207" width="9" style="2"/>
    <col min="8208" max="8208" width="6" style="2" bestFit="1" customWidth="1"/>
    <col min="8209" max="8209" width="11" style="2" customWidth="1"/>
    <col min="8210" max="8211" width="7" style="2" bestFit="1" customWidth="1"/>
    <col min="8212" max="8212" width="6" style="2" bestFit="1" customWidth="1"/>
    <col min="8213" max="8213" width="6.54296875" style="2" bestFit="1" customWidth="1"/>
    <col min="8214" max="8214" width="11" style="2" customWidth="1"/>
    <col min="8215" max="8215" width="9" style="2" customWidth="1"/>
    <col min="8216" max="8216" width="12.54296875" style="2" customWidth="1"/>
    <col min="8217" max="8217" width="14.54296875" style="2" bestFit="1" customWidth="1"/>
    <col min="8218" max="8218" width="17.54296875" style="2" bestFit="1" customWidth="1"/>
    <col min="8219" max="8219" width="17" style="2" bestFit="1" customWidth="1"/>
    <col min="8220" max="8220" width="15" style="2" bestFit="1" customWidth="1"/>
    <col min="8221" max="8221" width="17.54296875" style="2" bestFit="1" customWidth="1"/>
    <col min="8222" max="8437" width="9" style="2"/>
    <col min="8438" max="8438" width="8" style="2" customWidth="1"/>
    <col min="8439" max="8440" width="9" style="2" customWidth="1"/>
    <col min="8441" max="8441" width="17" style="2" customWidth="1"/>
    <col min="8442" max="8442" width="9" style="2" customWidth="1"/>
    <col min="8443" max="8443" width="12.54296875" style="2" customWidth="1"/>
    <col min="8444" max="8444" width="9" style="2" customWidth="1"/>
    <col min="8445" max="8446" width="11" style="2" customWidth="1"/>
    <col min="8447" max="8447" width="13.54296875" style="2" customWidth="1"/>
    <col min="8448" max="8449" width="11" style="2" customWidth="1"/>
    <col min="8450" max="8450" width="12" style="2" customWidth="1"/>
    <col min="8451" max="8451" width="9" style="2" customWidth="1"/>
    <col min="8452" max="8452" width="7.54296875" style="2" customWidth="1"/>
    <col min="8453" max="8455" width="9" style="2"/>
    <col min="8456" max="8456" width="7" style="2" bestFit="1" customWidth="1"/>
    <col min="8457" max="8457" width="6" style="2" bestFit="1" customWidth="1"/>
    <col min="8458" max="8458" width="8" style="2" bestFit="1" customWidth="1"/>
    <col min="8459" max="8459" width="7.54296875" style="2" bestFit="1" customWidth="1"/>
    <col min="8460" max="8460" width="9" style="2" bestFit="1" customWidth="1"/>
    <col min="8461" max="8461" width="9.54296875" style="2" bestFit="1" customWidth="1"/>
    <col min="8462" max="8462" width="7" style="2" bestFit="1" customWidth="1"/>
    <col min="8463" max="8463" width="9" style="2"/>
    <col min="8464" max="8464" width="6" style="2" bestFit="1" customWidth="1"/>
    <col min="8465" max="8465" width="11" style="2" customWidth="1"/>
    <col min="8466" max="8467" width="7" style="2" bestFit="1" customWidth="1"/>
    <col min="8468" max="8468" width="6" style="2" bestFit="1" customWidth="1"/>
    <col min="8469" max="8469" width="6.54296875" style="2" bestFit="1" customWidth="1"/>
    <col min="8470" max="8470" width="11" style="2" customWidth="1"/>
    <col min="8471" max="8471" width="9" style="2" customWidth="1"/>
    <col min="8472" max="8472" width="12.54296875" style="2" customWidth="1"/>
    <col min="8473" max="8473" width="14.54296875" style="2" bestFit="1" customWidth="1"/>
    <col min="8474" max="8474" width="17.54296875" style="2" bestFit="1" customWidth="1"/>
    <col min="8475" max="8475" width="17" style="2" bestFit="1" customWidth="1"/>
    <col min="8476" max="8476" width="15" style="2" bestFit="1" customWidth="1"/>
    <col min="8477" max="8477" width="17.54296875" style="2" bestFit="1" customWidth="1"/>
    <col min="8478" max="8693" width="9" style="2"/>
    <col min="8694" max="8694" width="8" style="2" customWidth="1"/>
    <col min="8695" max="8696" width="9" style="2" customWidth="1"/>
    <col min="8697" max="8697" width="17" style="2" customWidth="1"/>
    <col min="8698" max="8698" width="9" style="2" customWidth="1"/>
    <col min="8699" max="8699" width="12.54296875" style="2" customWidth="1"/>
    <col min="8700" max="8700" width="9" style="2" customWidth="1"/>
    <col min="8701" max="8702" width="11" style="2" customWidth="1"/>
    <col min="8703" max="8703" width="13.54296875" style="2" customWidth="1"/>
    <col min="8704" max="8705" width="11" style="2" customWidth="1"/>
    <col min="8706" max="8706" width="12" style="2" customWidth="1"/>
    <col min="8707" max="8707" width="9" style="2" customWidth="1"/>
    <col min="8708" max="8708" width="7.54296875" style="2" customWidth="1"/>
    <col min="8709" max="8711" width="9" style="2"/>
    <col min="8712" max="8712" width="7" style="2" bestFit="1" customWidth="1"/>
    <col min="8713" max="8713" width="6" style="2" bestFit="1" customWidth="1"/>
    <col min="8714" max="8714" width="8" style="2" bestFit="1" customWidth="1"/>
    <col min="8715" max="8715" width="7.54296875" style="2" bestFit="1" customWidth="1"/>
    <col min="8716" max="8716" width="9" style="2" bestFit="1" customWidth="1"/>
    <col min="8717" max="8717" width="9.54296875" style="2" bestFit="1" customWidth="1"/>
    <col min="8718" max="8718" width="7" style="2" bestFit="1" customWidth="1"/>
    <col min="8719" max="8719" width="9" style="2"/>
    <col min="8720" max="8720" width="6" style="2" bestFit="1" customWidth="1"/>
    <col min="8721" max="8721" width="11" style="2" customWidth="1"/>
    <col min="8722" max="8723" width="7" style="2" bestFit="1" customWidth="1"/>
    <col min="8724" max="8724" width="6" style="2" bestFit="1" customWidth="1"/>
    <col min="8725" max="8725" width="6.54296875" style="2" bestFit="1" customWidth="1"/>
    <col min="8726" max="8726" width="11" style="2" customWidth="1"/>
    <col min="8727" max="8727" width="9" style="2" customWidth="1"/>
    <col min="8728" max="8728" width="12.54296875" style="2" customWidth="1"/>
    <col min="8729" max="8729" width="14.54296875" style="2" bestFit="1" customWidth="1"/>
    <col min="8730" max="8730" width="17.54296875" style="2" bestFit="1" customWidth="1"/>
    <col min="8731" max="8731" width="17" style="2" bestFit="1" customWidth="1"/>
    <col min="8732" max="8732" width="15" style="2" bestFit="1" customWidth="1"/>
    <col min="8733" max="8733" width="17.54296875" style="2" bestFit="1" customWidth="1"/>
    <col min="8734" max="8949" width="9" style="2"/>
    <col min="8950" max="8950" width="8" style="2" customWidth="1"/>
    <col min="8951" max="8952" width="9" style="2" customWidth="1"/>
    <col min="8953" max="8953" width="17" style="2" customWidth="1"/>
    <col min="8954" max="8954" width="9" style="2" customWidth="1"/>
    <col min="8955" max="8955" width="12.54296875" style="2" customWidth="1"/>
    <col min="8956" max="8956" width="9" style="2" customWidth="1"/>
    <col min="8957" max="8958" width="11" style="2" customWidth="1"/>
    <col min="8959" max="8959" width="13.54296875" style="2" customWidth="1"/>
    <col min="8960" max="8961" width="11" style="2" customWidth="1"/>
    <col min="8962" max="8962" width="12" style="2" customWidth="1"/>
    <col min="8963" max="8963" width="9" style="2" customWidth="1"/>
    <col min="8964" max="8964" width="7.54296875" style="2" customWidth="1"/>
    <col min="8965" max="8967" width="9" style="2"/>
    <col min="8968" max="8968" width="7" style="2" bestFit="1" customWidth="1"/>
    <col min="8969" max="8969" width="6" style="2" bestFit="1" customWidth="1"/>
    <col min="8970" max="8970" width="8" style="2" bestFit="1" customWidth="1"/>
    <col min="8971" max="8971" width="7.54296875" style="2" bestFit="1" customWidth="1"/>
    <col min="8972" max="8972" width="9" style="2" bestFit="1" customWidth="1"/>
    <col min="8973" max="8973" width="9.54296875" style="2" bestFit="1" customWidth="1"/>
    <col min="8974" max="8974" width="7" style="2" bestFit="1" customWidth="1"/>
    <col min="8975" max="8975" width="9" style="2"/>
    <col min="8976" max="8976" width="6" style="2" bestFit="1" customWidth="1"/>
    <col min="8977" max="8977" width="11" style="2" customWidth="1"/>
    <col min="8978" max="8979" width="7" style="2" bestFit="1" customWidth="1"/>
    <col min="8980" max="8980" width="6" style="2" bestFit="1" customWidth="1"/>
    <col min="8981" max="8981" width="6.54296875" style="2" bestFit="1" customWidth="1"/>
    <col min="8982" max="8982" width="11" style="2" customWidth="1"/>
    <col min="8983" max="8983" width="9" style="2" customWidth="1"/>
    <col min="8984" max="8984" width="12.54296875" style="2" customWidth="1"/>
    <col min="8985" max="8985" width="14.54296875" style="2" bestFit="1" customWidth="1"/>
    <col min="8986" max="8986" width="17.54296875" style="2" bestFit="1" customWidth="1"/>
    <col min="8987" max="8987" width="17" style="2" bestFit="1" customWidth="1"/>
    <col min="8988" max="8988" width="15" style="2" bestFit="1" customWidth="1"/>
    <col min="8989" max="8989" width="17.54296875" style="2" bestFit="1" customWidth="1"/>
    <col min="8990" max="9205" width="9" style="2"/>
    <col min="9206" max="9206" width="8" style="2" customWidth="1"/>
    <col min="9207" max="9208" width="9" style="2" customWidth="1"/>
    <col min="9209" max="9209" width="17" style="2" customWidth="1"/>
    <col min="9210" max="9210" width="9" style="2" customWidth="1"/>
    <col min="9211" max="9211" width="12.54296875" style="2" customWidth="1"/>
    <col min="9212" max="9212" width="9" style="2" customWidth="1"/>
    <col min="9213" max="9214" width="11" style="2" customWidth="1"/>
    <col min="9215" max="9215" width="13.54296875" style="2" customWidth="1"/>
    <col min="9216" max="9217" width="11" style="2" customWidth="1"/>
    <col min="9218" max="9218" width="12" style="2" customWidth="1"/>
    <col min="9219" max="9219" width="9" style="2" customWidth="1"/>
    <col min="9220" max="9220" width="7.54296875" style="2" customWidth="1"/>
    <col min="9221" max="9223" width="9" style="2"/>
    <col min="9224" max="9224" width="7" style="2" bestFit="1" customWidth="1"/>
    <col min="9225" max="9225" width="6" style="2" bestFit="1" customWidth="1"/>
    <col min="9226" max="9226" width="8" style="2" bestFit="1" customWidth="1"/>
    <col min="9227" max="9227" width="7.54296875" style="2" bestFit="1" customWidth="1"/>
    <col min="9228" max="9228" width="9" style="2" bestFit="1" customWidth="1"/>
    <col min="9229" max="9229" width="9.54296875" style="2" bestFit="1" customWidth="1"/>
    <col min="9230" max="9230" width="7" style="2" bestFit="1" customWidth="1"/>
    <col min="9231" max="9231" width="9" style="2"/>
    <col min="9232" max="9232" width="6" style="2" bestFit="1" customWidth="1"/>
    <col min="9233" max="9233" width="11" style="2" customWidth="1"/>
    <col min="9234" max="9235" width="7" style="2" bestFit="1" customWidth="1"/>
    <col min="9236" max="9236" width="6" style="2" bestFit="1" customWidth="1"/>
    <col min="9237" max="9237" width="6.54296875" style="2" bestFit="1" customWidth="1"/>
    <col min="9238" max="9238" width="11" style="2" customWidth="1"/>
    <col min="9239" max="9239" width="9" style="2" customWidth="1"/>
    <col min="9240" max="9240" width="12.54296875" style="2" customWidth="1"/>
    <col min="9241" max="9241" width="14.54296875" style="2" bestFit="1" customWidth="1"/>
    <col min="9242" max="9242" width="17.54296875" style="2" bestFit="1" customWidth="1"/>
    <col min="9243" max="9243" width="17" style="2" bestFit="1" customWidth="1"/>
    <col min="9244" max="9244" width="15" style="2" bestFit="1" customWidth="1"/>
    <col min="9245" max="9245" width="17.54296875" style="2" bestFit="1" customWidth="1"/>
    <col min="9246" max="9461" width="9" style="2"/>
    <col min="9462" max="9462" width="8" style="2" customWidth="1"/>
    <col min="9463" max="9464" width="9" style="2" customWidth="1"/>
    <col min="9465" max="9465" width="17" style="2" customWidth="1"/>
    <col min="9466" max="9466" width="9" style="2" customWidth="1"/>
    <col min="9467" max="9467" width="12.54296875" style="2" customWidth="1"/>
    <col min="9468" max="9468" width="9" style="2" customWidth="1"/>
    <col min="9469" max="9470" width="11" style="2" customWidth="1"/>
    <col min="9471" max="9471" width="13.54296875" style="2" customWidth="1"/>
    <col min="9472" max="9473" width="11" style="2" customWidth="1"/>
    <col min="9474" max="9474" width="12" style="2" customWidth="1"/>
    <col min="9475" max="9475" width="9" style="2" customWidth="1"/>
    <col min="9476" max="9476" width="7.54296875" style="2" customWidth="1"/>
    <col min="9477" max="9479" width="9" style="2"/>
    <col min="9480" max="9480" width="7" style="2" bestFit="1" customWidth="1"/>
    <col min="9481" max="9481" width="6" style="2" bestFit="1" customWidth="1"/>
    <col min="9482" max="9482" width="8" style="2" bestFit="1" customWidth="1"/>
    <col min="9483" max="9483" width="7.54296875" style="2" bestFit="1" customWidth="1"/>
    <col min="9484" max="9484" width="9" style="2" bestFit="1" customWidth="1"/>
    <col min="9485" max="9485" width="9.54296875" style="2" bestFit="1" customWidth="1"/>
    <col min="9486" max="9486" width="7" style="2" bestFit="1" customWidth="1"/>
    <col min="9487" max="9487" width="9" style="2"/>
    <col min="9488" max="9488" width="6" style="2" bestFit="1" customWidth="1"/>
    <col min="9489" max="9489" width="11" style="2" customWidth="1"/>
    <col min="9490" max="9491" width="7" style="2" bestFit="1" customWidth="1"/>
    <col min="9492" max="9492" width="6" style="2" bestFit="1" customWidth="1"/>
    <col min="9493" max="9493" width="6.54296875" style="2" bestFit="1" customWidth="1"/>
    <col min="9494" max="9494" width="11" style="2" customWidth="1"/>
    <col min="9495" max="9495" width="9" style="2" customWidth="1"/>
    <col min="9496" max="9496" width="12.54296875" style="2" customWidth="1"/>
    <col min="9497" max="9497" width="14.54296875" style="2" bestFit="1" customWidth="1"/>
    <col min="9498" max="9498" width="17.54296875" style="2" bestFit="1" customWidth="1"/>
    <col min="9499" max="9499" width="17" style="2" bestFit="1" customWidth="1"/>
    <col min="9500" max="9500" width="15" style="2" bestFit="1" customWidth="1"/>
    <col min="9501" max="9501" width="17.54296875" style="2" bestFit="1" customWidth="1"/>
    <col min="9502" max="9717" width="9" style="2"/>
    <col min="9718" max="9718" width="8" style="2" customWidth="1"/>
    <col min="9719" max="9720" width="9" style="2" customWidth="1"/>
    <col min="9721" max="9721" width="17" style="2" customWidth="1"/>
    <col min="9722" max="9722" width="9" style="2" customWidth="1"/>
    <col min="9723" max="9723" width="12.54296875" style="2" customWidth="1"/>
    <col min="9724" max="9724" width="9" style="2" customWidth="1"/>
    <col min="9725" max="9726" width="11" style="2" customWidth="1"/>
    <col min="9727" max="9727" width="13.54296875" style="2" customWidth="1"/>
    <col min="9728" max="9729" width="11" style="2" customWidth="1"/>
    <col min="9730" max="9730" width="12" style="2" customWidth="1"/>
    <col min="9731" max="9731" width="9" style="2" customWidth="1"/>
    <col min="9732" max="9732" width="7.54296875" style="2" customWidth="1"/>
    <col min="9733" max="9735" width="9" style="2"/>
    <col min="9736" max="9736" width="7" style="2" bestFit="1" customWidth="1"/>
    <col min="9737" max="9737" width="6" style="2" bestFit="1" customWidth="1"/>
    <col min="9738" max="9738" width="8" style="2" bestFit="1" customWidth="1"/>
    <col min="9739" max="9739" width="7.54296875" style="2" bestFit="1" customWidth="1"/>
    <col min="9740" max="9740" width="9" style="2" bestFit="1" customWidth="1"/>
    <col min="9741" max="9741" width="9.54296875" style="2" bestFit="1" customWidth="1"/>
    <col min="9742" max="9742" width="7" style="2" bestFit="1" customWidth="1"/>
    <col min="9743" max="9743" width="9" style="2"/>
    <col min="9744" max="9744" width="6" style="2" bestFit="1" customWidth="1"/>
    <col min="9745" max="9745" width="11" style="2" customWidth="1"/>
    <col min="9746" max="9747" width="7" style="2" bestFit="1" customWidth="1"/>
    <col min="9748" max="9748" width="6" style="2" bestFit="1" customWidth="1"/>
    <col min="9749" max="9749" width="6.54296875" style="2" bestFit="1" customWidth="1"/>
    <col min="9750" max="9750" width="11" style="2" customWidth="1"/>
    <col min="9751" max="9751" width="9" style="2" customWidth="1"/>
    <col min="9752" max="9752" width="12.54296875" style="2" customWidth="1"/>
    <col min="9753" max="9753" width="14.54296875" style="2" bestFit="1" customWidth="1"/>
    <col min="9754" max="9754" width="17.54296875" style="2" bestFit="1" customWidth="1"/>
    <col min="9755" max="9755" width="17" style="2" bestFit="1" customWidth="1"/>
    <col min="9756" max="9756" width="15" style="2" bestFit="1" customWidth="1"/>
    <col min="9757" max="9757" width="17.54296875" style="2" bestFit="1" customWidth="1"/>
    <col min="9758" max="9973" width="9" style="2"/>
    <col min="9974" max="9974" width="8" style="2" customWidth="1"/>
    <col min="9975" max="9976" width="9" style="2" customWidth="1"/>
    <col min="9977" max="9977" width="17" style="2" customWidth="1"/>
    <col min="9978" max="9978" width="9" style="2" customWidth="1"/>
    <col min="9979" max="9979" width="12.54296875" style="2" customWidth="1"/>
    <col min="9980" max="9980" width="9" style="2" customWidth="1"/>
    <col min="9981" max="9982" width="11" style="2" customWidth="1"/>
    <col min="9983" max="9983" width="13.54296875" style="2" customWidth="1"/>
    <col min="9984" max="9985" width="11" style="2" customWidth="1"/>
    <col min="9986" max="9986" width="12" style="2" customWidth="1"/>
    <col min="9987" max="9987" width="9" style="2" customWidth="1"/>
    <col min="9988" max="9988" width="7.54296875" style="2" customWidth="1"/>
    <col min="9989" max="9991" width="9" style="2"/>
    <col min="9992" max="9992" width="7" style="2" bestFit="1" customWidth="1"/>
    <col min="9993" max="9993" width="6" style="2" bestFit="1" customWidth="1"/>
    <col min="9994" max="9994" width="8" style="2" bestFit="1" customWidth="1"/>
    <col min="9995" max="9995" width="7.54296875" style="2" bestFit="1" customWidth="1"/>
    <col min="9996" max="9996" width="9" style="2" bestFit="1" customWidth="1"/>
    <col min="9997" max="9997" width="9.54296875" style="2" bestFit="1" customWidth="1"/>
    <col min="9998" max="9998" width="7" style="2" bestFit="1" customWidth="1"/>
    <col min="9999" max="9999" width="9" style="2"/>
    <col min="10000" max="10000" width="6" style="2" bestFit="1" customWidth="1"/>
    <col min="10001" max="10001" width="11" style="2" customWidth="1"/>
    <col min="10002" max="10003" width="7" style="2" bestFit="1" customWidth="1"/>
    <col min="10004" max="10004" width="6" style="2" bestFit="1" customWidth="1"/>
    <col min="10005" max="10005" width="6.54296875" style="2" bestFit="1" customWidth="1"/>
    <col min="10006" max="10006" width="11" style="2" customWidth="1"/>
    <col min="10007" max="10007" width="9" style="2" customWidth="1"/>
    <col min="10008" max="10008" width="12.54296875" style="2" customWidth="1"/>
    <col min="10009" max="10009" width="14.54296875" style="2" bestFit="1" customWidth="1"/>
    <col min="10010" max="10010" width="17.54296875" style="2" bestFit="1" customWidth="1"/>
    <col min="10011" max="10011" width="17" style="2" bestFit="1" customWidth="1"/>
    <col min="10012" max="10012" width="15" style="2" bestFit="1" customWidth="1"/>
    <col min="10013" max="10013" width="17.54296875" style="2" bestFit="1" customWidth="1"/>
    <col min="10014" max="10229" width="9" style="2"/>
    <col min="10230" max="10230" width="8" style="2" customWidth="1"/>
    <col min="10231" max="10232" width="9" style="2" customWidth="1"/>
    <col min="10233" max="10233" width="17" style="2" customWidth="1"/>
    <col min="10234" max="10234" width="9" style="2" customWidth="1"/>
    <col min="10235" max="10235" width="12.54296875" style="2" customWidth="1"/>
    <col min="10236" max="10236" width="9" style="2" customWidth="1"/>
    <col min="10237" max="10238" width="11" style="2" customWidth="1"/>
    <col min="10239" max="10239" width="13.54296875" style="2" customWidth="1"/>
    <col min="10240" max="10241" width="11" style="2" customWidth="1"/>
    <col min="10242" max="10242" width="12" style="2" customWidth="1"/>
    <col min="10243" max="10243" width="9" style="2" customWidth="1"/>
    <col min="10244" max="10244" width="7.54296875" style="2" customWidth="1"/>
    <col min="10245" max="10247" width="9" style="2"/>
    <col min="10248" max="10248" width="7" style="2" bestFit="1" customWidth="1"/>
    <col min="10249" max="10249" width="6" style="2" bestFit="1" customWidth="1"/>
    <col min="10250" max="10250" width="8" style="2" bestFit="1" customWidth="1"/>
    <col min="10251" max="10251" width="7.54296875" style="2" bestFit="1" customWidth="1"/>
    <col min="10252" max="10252" width="9" style="2" bestFit="1" customWidth="1"/>
    <col min="10253" max="10253" width="9.54296875" style="2" bestFit="1" customWidth="1"/>
    <col min="10254" max="10254" width="7" style="2" bestFit="1" customWidth="1"/>
    <col min="10255" max="10255" width="9" style="2"/>
    <col min="10256" max="10256" width="6" style="2" bestFit="1" customWidth="1"/>
    <col min="10257" max="10257" width="11" style="2" customWidth="1"/>
    <col min="10258" max="10259" width="7" style="2" bestFit="1" customWidth="1"/>
    <col min="10260" max="10260" width="6" style="2" bestFit="1" customWidth="1"/>
    <col min="10261" max="10261" width="6.54296875" style="2" bestFit="1" customWidth="1"/>
    <col min="10262" max="10262" width="11" style="2" customWidth="1"/>
    <col min="10263" max="10263" width="9" style="2" customWidth="1"/>
    <col min="10264" max="10264" width="12.54296875" style="2" customWidth="1"/>
    <col min="10265" max="10265" width="14.54296875" style="2" bestFit="1" customWidth="1"/>
    <col min="10266" max="10266" width="17.54296875" style="2" bestFit="1" customWidth="1"/>
    <col min="10267" max="10267" width="17" style="2" bestFit="1" customWidth="1"/>
    <col min="10268" max="10268" width="15" style="2" bestFit="1" customWidth="1"/>
    <col min="10269" max="10269" width="17.54296875" style="2" bestFit="1" customWidth="1"/>
    <col min="10270" max="10485" width="9" style="2"/>
    <col min="10486" max="10486" width="8" style="2" customWidth="1"/>
    <col min="10487" max="10488" width="9" style="2" customWidth="1"/>
    <col min="10489" max="10489" width="17" style="2" customWidth="1"/>
    <col min="10490" max="10490" width="9" style="2" customWidth="1"/>
    <col min="10491" max="10491" width="12.54296875" style="2" customWidth="1"/>
    <col min="10492" max="10492" width="9" style="2" customWidth="1"/>
    <col min="10493" max="10494" width="11" style="2" customWidth="1"/>
    <col min="10495" max="10495" width="13.54296875" style="2" customWidth="1"/>
    <col min="10496" max="10497" width="11" style="2" customWidth="1"/>
    <col min="10498" max="10498" width="12" style="2" customWidth="1"/>
    <col min="10499" max="10499" width="9" style="2" customWidth="1"/>
    <col min="10500" max="10500" width="7.54296875" style="2" customWidth="1"/>
    <col min="10501" max="10503" width="9" style="2"/>
    <col min="10504" max="10504" width="7" style="2" bestFit="1" customWidth="1"/>
    <col min="10505" max="10505" width="6" style="2" bestFit="1" customWidth="1"/>
    <col min="10506" max="10506" width="8" style="2" bestFit="1" customWidth="1"/>
    <col min="10507" max="10507" width="7.54296875" style="2" bestFit="1" customWidth="1"/>
    <col min="10508" max="10508" width="9" style="2" bestFit="1" customWidth="1"/>
    <col min="10509" max="10509" width="9.54296875" style="2" bestFit="1" customWidth="1"/>
    <col min="10510" max="10510" width="7" style="2" bestFit="1" customWidth="1"/>
    <col min="10511" max="10511" width="9" style="2"/>
    <col min="10512" max="10512" width="6" style="2" bestFit="1" customWidth="1"/>
    <col min="10513" max="10513" width="11" style="2" customWidth="1"/>
    <col min="10514" max="10515" width="7" style="2" bestFit="1" customWidth="1"/>
    <col min="10516" max="10516" width="6" style="2" bestFit="1" customWidth="1"/>
    <col min="10517" max="10517" width="6.54296875" style="2" bestFit="1" customWidth="1"/>
    <col min="10518" max="10518" width="11" style="2" customWidth="1"/>
    <col min="10519" max="10519" width="9" style="2" customWidth="1"/>
    <col min="10520" max="10520" width="12.54296875" style="2" customWidth="1"/>
    <col min="10521" max="10521" width="14.54296875" style="2" bestFit="1" customWidth="1"/>
    <col min="10522" max="10522" width="17.54296875" style="2" bestFit="1" customWidth="1"/>
    <col min="10523" max="10523" width="17" style="2" bestFit="1" customWidth="1"/>
    <col min="10524" max="10524" width="15" style="2" bestFit="1" customWidth="1"/>
    <col min="10525" max="10525" width="17.54296875" style="2" bestFit="1" customWidth="1"/>
    <col min="10526" max="10741" width="9" style="2"/>
    <col min="10742" max="10742" width="8" style="2" customWidth="1"/>
    <col min="10743" max="10744" width="9" style="2" customWidth="1"/>
    <col min="10745" max="10745" width="17" style="2" customWidth="1"/>
    <col min="10746" max="10746" width="9" style="2" customWidth="1"/>
    <col min="10747" max="10747" width="12.54296875" style="2" customWidth="1"/>
    <col min="10748" max="10748" width="9" style="2" customWidth="1"/>
    <col min="10749" max="10750" width="11" style="2" customWidth="1"/>
    <col min="10751" max="10751" width="13.54296875" style="2" customWidth="1"/>
    <col min="10752" max="10753" width="11" style="2" customWidth="1"/>
    <col min="10754" max="10754" width="12" style="2" customWidth="1"/>
    <col min="10755" max="10755" width="9" style="2" customWidth="1"/>
    <col min="10756" max="10756" width="7.54296875" style="2" customWidth="1"/>
    <col min="10757" max="10759" width="9" style="2"/>
    <col min="10760" max="10760" width="7" style="2" bestFit="1" customWidth="1"/>
    <col min="10761" max="10761" width="6" style="2" bestFit="1" customWidth="1"/>
    <col min="10762" max="10762" width="8" style="2" bestFit="1" customWidth="1"/>
    <col min="10763" max="10763" width="7.54296875" style="2" bestFit="1" customWidth="1"/>
    <col min="10764" max="10764" width="9" style="2" bestFit="1" customWidth="1"/>
    <col min="10765" max="10765" width="9.54296875" style="2" bestFit="1" customWidth="1"/>
    <col min="10766" max="10766" width="7" style="2" bestFit="1" customWidth="1"/>
    <col min="10767" max="10767" width="9" style="2"/>
    <col min="10768" max="10768" width="6" style="2" bestFit="1" customWidth="1"/>
    <col min="10769" max="10769" width="11" style="2" customWidth="1"/>
    <col min="10770" max="10771" width="7" style="2" bestFit="1" customWidth="1"/>
    <col min="10772" max="10772" width="6" style="2" bestFit="1" customWidth="1"/>
    <col min="10773" max="10773" width="6.54296875" style="2" bestFit="1" customWidth="1"/>
    <col min="10774" max="10774" width="11" style="2" customWidth="1"/>
    <col min="10775" max="10775" width="9" style="2" customWidth="1"/>
    <col min="10776" max="10776" width="12.54296875" style="2" customWidth="1"/>
    <col min="10777" max="10777" width="14.54296875" style="2" bestFit="1" customWidth="1"/>
    <col min="10778" max="10778" width="17.54296875" style="2" bestFit="1" customWidth="1"/>
    <col min="10779" max="10779" width="17" style="2" bestFit="1" customWidth="1"/>
    <col min="10780" max="10780" width="15" style="2" bestFit="1" customWidth="1"/>
    <col min="10781" max="10781" width="17.54296875" style="2" bestFit="1" customWidth="1"/>
    <col min="10782" max="10997" width="9" style="2"/>
    <col min="10998" max="10998" width="8" style="2" customWidth="1"/>
    <col min="10999" max="11000" width="9" style="2" customWidth="1"/>
    <col min="11001" max="11001" width="17" style="2" customWidth="1"/>
    <col min="11002" max="11002" width="9" style="2" customWidth="1"/>
    <col min="11003" max="11003" width="12.54296875" style="2" customWidth="1"/>
    <col min="11004" max="11004" width="9" style="2" customWidth="1"/>
    <col min="11005" max="11006" width="11" style="2" customWidth="1"/>
    <col min="11007" max="11007" width="13.54296875" style="2" customWidth="1"/>
    <col min="11008" max="11009" width="11" style="2" customWidth="1"/>
    <col min="11010" max="11010" width="12" style="2" customWidth="1"/>
    <col min="11011" max="11011" width="9" style="2" customWidth="1"/>
    <col min="11012" max="11012" width="7.54296875" style="2" customWidth="1"/>
    <col min="11013" max="11015" width="9" style="2"/>
    <col min="11016" max="11016" width="7" style="2" bestFit="1" customWidth="1"/>
    <col min="11017" max="11017" width="6" style="2" bestFit="1" customWidth="1"/>
    <col min="11018" max="11018" width="8" style="2" bestFit="1" customWidth="1"/>
    <col min="11019" max="11019" width="7.54296875" style="2" bestFit="1" customWidth="1"/>
    <col min="11020" max="11020" width="9" style="2" bestFit="1" customWidth="1"/>
    <col min="11021" max="11021" width="9.54296875" style="2" bestFit="1" customWidth="1"/>
    <col min="11022" max="11022" width="7" style="2" bestFit="1" customWidth="1"/>
    <col min="11023" max="11023" width="9" style="2"/>
    <col min="11024" max="11024" width="6" style="2" bestFit="1" customWidth="1"/>
    <col min="11025" max="11025" width="11" style="2" customWidth="1"/>
    <col min="11026" max="11027" width="7" style="2" bestFit="1" customWidth="1"/>
    <col min="11028" max="11028" width="6" style="2" bestFit="1" customWidth="1"/>
    <col min="11029" max="11029" width="6.54296875" style="2" bestFit="1" customWidth="1"/>
    <col min="11030" max="11030" width="11" style="2" customWidth="1"/>
    <col min="11031" max="11031" width="9" style="2" customWidth="1"/>
    <col min="11032" max="11032" width="12.54296875" style="2" customWidth="1"/>
    <col min="11033" max="11033" width="14.54296875" style="2" bestFit="1" customWidth="1"/>
    <col min="11034" max="11034" width="17.54296875" style="2" bestFit="1" customWidth="1"/>
    <col min="11035" max="11035" width="17" style="2" bestFit="1" customWidth="1"/>
    <col min="11036" max="11036" width="15" style="2" bestFit="1" customWidth="1"/>
    <col min="11037" max="11037" width="17.54296875" style="2" bestFit="1" customWidth="1"/>
    <col min="11038" max="11253" width="9" style="2"/>
    <col min="11254" max="11254" width="8" style="2" customWidth="1"/>
    <col min="11255" max="11256" width="9" style="2" customWidth="1"/>
    <col min="11257" max="11257" width="17" style="2" customWidth="1"/>
    <col min="11258" max="11258" width="9" style="2" customWidth="1"/>
    <col min="11259" max="11259" width="12.54296875" style="2" customWidth="1"/>
    <col min="11260" max="11260" width="9" style="2" customWidth="1"/>
    <col min="11261" max="11262" width="11" style="2" customWidth="1"/>
    <col min="11263" max="11263" width="13.54296875" style="2" customWidth="1"/>
    <col min="11264" max="11265" width="11" style="2" customWidth="1"/>
    <col min="11266" max="11266" width="12" style="2" customWidth="1"/>
    <col min="11267" max="11267" width="9" style="2" customWidth="1"/>
    <col min="11268" max="11268" width="7.54296875" style="2" customWidth="1"/>
    <col min="11269" max="11271" width="9" style="2"/>
    <col min="11272" max="11272" width="7" style="2" bestFit="1" customWidth="1"/>
    <col min="11273" max="11273" width="6" style="2" bestFit="1" customWidth="1"/>
    <col min="11274" max="11274" width="8" style="2" bestFit="1" customWidth="1"/>
    <col min="11275" max="11275" width="7.54296875" style="2" bestFit="1" customWidth="1"/>
    <col min="11276" max="11276" width="9" style="2" bestFit="1" customWidth="1"/>
    <col min="11277" max="11277" width="9.54296875" style="2" bestFit="1" customWidth="1"/>
    <col min="11278" max="11278" width="7" style="2" bestFit="1" customWidth="1"/>
    <col min="11279" max="11279" width="9" style="2"/>
    <col min="11280" max="11280" width="6" style="2" bestFit="1" customWidth="1"/>
    <col min="11281" max="11281" width="11" style="2" customWidth="1"/>
    <col min="11282" max="11283" width="7" style="2" bestFit="1" customWidth="1"/>
    <col min="11284" max="11284" width="6" style="2" bestFit="1" customWidth="1"/>
    <col min="11285" max="11285" width="6.54296875" style="2" bestFit="1" customWidth="1"/>
    <col min="11286" max="11286" width="11" style="2" customWidth="1"/>
    <col min="11287" max="11287" width="9" style="2" customWidth="1"/>
    <col min="11288" max="11288" width="12.54296875" style="2" customWidth="1"/>
    <col min="11289" max="11289" width="14.54296875" style="2" bestFit="1" customWidth="1"/>
    <col min="11290" max="11290" width="17.54296875" style="2" bestFit="1" customWidth="1"/>
    <col min="11291" max="11291" width="17" style="2" bestFit="1" customWidth="1"/>
    <col min="11292" max="11292" width="15" style="2" bestFit="1" customWidth="1"/>
    <col min="11293" max="11293" width="17.54296875" style="2" bestFit="1" customWidth="1"/>
    <col min="11294" max="11509" width="9" style="2"/>
    <col min="11510" max="11510" width="8" style="2" customWidth="1"/>
    <col min="11511" max="11512" width="9" style="2" customWidth="1"/>
    <col min="11513" max="11513" width="17" style="2" customWidth="1"/>
    <col min="11514" max="11514" width="9" style="2" customWidth="1"/>
    <col min="11515" max="11515" width="12.54296875" style="2" customWidth="1"/>
    <col min="11516" max="11516" width="9" style="2" customWidth="1"/>
    <col min="11517" max="11518" width="11" style="2" customWidth="1"/>
    <col min="11519" max="11519" width="13.54296875" style="2" customWidth="1"/>
    <col min="11520" max="11521" width="11" style="2" customWidth="1"/>
    <col min="11522" max="11522" width="12" style="2" customWidth="1"/>
    <col min="11523" max="11523" width="9" style="2" customWidth="1"/>
    <col min="11524" max="11524" width="7.54296875" style="2" customWidth="1"/>
    <col min="11525" max="11527" width="9" style="2"/>
    <col min="11528" max="11528" width="7" style="2" bestFit="1" customWidth="1"/>
    <col min="11529" max="11529" width="6" style="2" bestFit="1" customWidth="1"/>
    <col min="11530" max="11530" width="8" style="2" bestFit="1" customWidth="1"/>
    <col min="11531" max="11531" width="7.54296875" style="2" bestFit="1" customWidth="1"/>
    <col min="11532" max="11532" width="9" style="2" bestFit="1" customWidth="1"/>
    <col min="11533" max="11533" width="9.54296875" style="2" bestFit="1" customWidth="1"/>
    <col min="11534" max="11534" width="7" style="2" bestFit="1" customWidth="1"/>
    <col min="11535" max="11535" width="9" style="2"/>
    <col min="11536" max="11536" width="6" style="2" bestFit="1" customWidth="1"/>
    <col min="11537" max="11537" width="11" style="2" customWidth="1"/>
    <col min="11538" max="11539" width="7" style="2" bestFit="1" customWidth="1"/>
    <col min="11540" max="11540" width="6" style="2" bestFit="1" customWidth="1"/>
    <col min="11541" max="11541" width="6.54296875" style="2" bestFit="1" customWidth="1"/>
    <col min="11542" max="11542" width="11" style="2" customWidth="1"/>
    <col min="11543" max="11543" width="9" style="2" customWidth="1"/>
    <col min="11544" max="11544" width="12.54296875" style="2" customWidth="1"/>
    <col min="11545" max="11545" width="14.54296875" style="2" bestFit="1" customWidth="1"/>
    <col min="11546" max="11546" width="17.54296875" style="2" bestFit="1" customWidth="1"/>
    <col min="11547" max="11547" width="17" style="2" bestFit="1" customWidth="1"/>
    <col min="11548" max="11548" width="15" style="2" bestFit="1" customWidth="1"/>
    <col min="11549" max="11549" width="17.54296875" style="2" bestFit="1" customWidth="1"/>
    <col min="11550" max="11765" width="9" style="2"/>
    <col min="11766" max="11766" width="8" style="2" customWidth="1"/>
    <col min="11767" max="11768" width="9" style="2" customWidth="1"/>
    <col min="11769" max="11769" width="17" style="2" customWidth="1"/>
    <col min="11770" max="11770" width="9" style="2" customWidth="1"/>
    <col min="11771" max="11771" width="12.54296875" style="2" customWidth="1"/>
    <col min="11772" max="11772" width="9" style="2" customWidth="1"/>
    <col min="11773" max="11774" width="11" style="2" customWidth="1"/>
    <col min="11775" max="11775" width="13.54296875" style="2" customWidth="1"/>
    <col min="11776" max="11777" width="11" style="2" customWidth="1"/>
    <col min="11778" max="11778" width="12" style="2" customWidth="1"/>
    <col min="11779" max="11779" width="9" style="2" customWidth="1"/>
    <col min="11780" max="11780" width="7.54296875" style="2" customWidth="1"/>
    <col min="11781" max="11783" width="9" style="2"/>
    <col min="11784" max="11784" width="7" style="2" bestFit="1" customWidth="1"/>
    <col min="11785" max="11785" width="6" style="2" bestFit="1" customWidth="1"/>
    <col min="11786" max="11786" width="8" style="2" bestFit="1" customWidth="1"/>
    <col min="11787" max="11787" width="7.54296875" style="2" bestFit="1" customWidth="1"/>
    <col min="11788" max="11788" width="9" style="2" bestFit="1" customWidth="1"/>
    <col min="11789" max="11789" width="9.54296875" style="2" bestFit="1" customWidth="1"/>
    <col min="11790" max="11790" width="7" style="2" bestFit="1" customWidth="1"/>
    <col min="11791" max="11791" width="9" style="2"/>
    <col min="11792" max="11792" width="6" style="2" bestFit="1" customWidth="1"/>
    <col min="11793" max="11793" width="11" style="2" customWidth="1"/>
    <col min="11794" max="11795" width="7" style="2" bestFit="1" customWidth="1"/>
    <col min="11796" max="11796" width="6" style="2" bestFit="1" customWidth="1"/>
    <col min="11797" max="11797" width="6.54296875" style="2" bestFit="1" customWidth="1"/>
    <col min="11798" max="11798" width="11" style="2" customWidth="1"/>
    <col min="11799" max="11799" width="9" style="2" customWidth="1"/>
    <col min="11800" max="11800" width="12.54296875" style="2" customWidth="1"/>
    <col min="11801" max="11801" width="14.54296875" style="2" bestFit="1" customWidth="1"/>
    <col min="11802" max="11802" width="17.54296875" style="2" bestFit="1" customWidth="1"/>
    <col min="11803" max="11803" width="17" style="2" bestFit="1" customWidth="1"/>
    <col min="11804" max="11804" width="15" style="2" bestFit="1" customWidth="1"/>
    <col min="11805" max="11805" width="17.54296875" style="2" bestFit="1" customWidth="1"/>
    <col min="11806" max="12021" width="9" style="2"/>
    <col min="12022" max="12022" width="8" style="2" customWidth="1"/>
    <col min="12023" max="12024" width="9" style="2" customWidth="1"/>
    <col min="12025" max="12025" width="17" style="2" customWidth="1"/>
    <col min="12026" max="12026" width="9" style="2" customWidth="1"/>
    <col min="12027" max="12027" width="12.54296875" style="2" customWidth="1"/>
    <col min="12028" max="12028" width="9" style="2" customWidth="1"/>
    <col min="12029" max="12030" width="11" style="2" customWidth="1"/>
    <col min="12031" max="12031" width="13.54296875" style="2" customWidth="1"/>
    <col min="12032" max="12033" width="11" style="2" customWidth="1"/>
    <col min="12034" max="12034" width="12" style="2" customWidth="1"/>
    <col min="12035" max="12035" width="9" style="2" customWidth="1"/>
    <col min="12036" max="12036" width="7.54296875" style="2" customWidth="1"/>
    <col min="12037" max="12039" width="9" style="2"/>
    <col min="12040" max="12040" width="7" style="2" bestFit="1" customWidth="1"/>
    <col min="12041" max="12041" width="6" style="2" bestFit="1" customWidth="1"/>
    <col min="12042" max="12042" width="8" style="2" bestFit="1" customWidth="1"/>
    <col min="12043" max="12043" width="7.54296875" style="2" bestFit="1" customWidth="1"/>
    <col min="12044" max="12044" width="9" style="2" bestFit="1" customWidth="1"/>
    <col min="12045" max="12045" width="9.54296875" style="2" bestFit="1" customWidth="1"/>
    <col min="12046" max="12046" width="7" style="2" bestFit="1" customWidth="1"/>
    <col min="12047" max="12047" width="9" style="2"/>
    <col min="12048" max="12048" width="6" style="2" bestFit="1" customWidth="1"/>
    <col min="12049" max="12049" width="11" style="2" customWidth="1"/>
    <col min="12050" max="12051" width="7" style="2" bestFit="1" customWidth="1"/>
    <col min="12052" max="12052" width="6" style="2" bestFit="1" customWidth="1"/>
    <col min="12053" max="12053" width="6.54296875" style="2" bestFit="1" customWidth="1"/>
    <col min="12054" max="12054" width="11" style="2" customWidth="1"/>
    <col min="12055" max="12055" width="9" style="2" customWidth="1"/>
    <col min="12056" max="12056" width="12.54296875" style="2" customWidth="1"/>
    <col min="12057" max="12057" width="14.54296875" style="2" bestFit="1" customWidth="1"/>
    <col min="12058" max="12058" width="17.54296875" style="2" bestFit="1" customWidth="1"/>
    <col min="12059" max="12059" width="17" style="2" bestFit="1" customWidth="1"/>
    <col min="12060" max="12060" width="15" style="2" bestFit="1" customWidth="1"/>
    <col min="12061" max="12061" width="17.54296875" style="2" bestFit="1" customWidth="1"/>
    <col min="12062" max="12277" width="9" style="2"/>
    <col min="12278" max="12278" width="8" style="2" customWidth="1"/>
    <col min="12279" max="12280" width="9" style="2" customWidth="1"/>
    <col min="12281" max="12281" width="17" style="2" customWidth="1"/>
    <col min="12282" max="12282" width="9" style="2" customWidth="1"/>
    <col min="12283" max="12283" width="12.54296875" style="2" customWidth="1"/>
    <col min="12284" max="12284" width="9" style="2" customWidth="1"/>
    <col min="12285" max="12286" width="11" style="2" customWidth="1"/>
    <col min="12287" max="12287" width="13.54296875" style="2" customWidth="1"/>
    <col min="12288" max="12289" width="11" style="2" customWidth="1"/>
    <col min="12290" max="12290" width="12" style="2" customWidth="1"/>
    <col min="12291" max="12291" width="9" style="2" customWidth="1"/>
    <col min="12292" max="12292" width="7.54296875" style="2" customWidth="1"/>
    <col min="12293" max="12295" width="9" style="2"/>
    <col min="12296" max="12296" width="7" style="2" bestFit="1" customWidth="1"/>
    <col min="12297" max="12297" width="6" style="2" bestFit="1" customWidth="1"/>
    <col min="12298" max="12298" width="8" style="2" bestFit="1" customWidth="1"/>
    <col min="12299" max="12299" width="7.54296875" style="2" bestFit="1" customWidth="1"/>
    <col min="12300" max="12300" width="9" style="2" bestFit="1" customWidth="1"/>
    <col min="12301" max="12301" width="9.54296875" style="2" bestFit="1" customWidth="1"/>
    <col min="12302" max="12302" width="7" style="2" bestFit="1" customWidth="1"/>
    <col min="12303" max="12303" width="9" style="2"/>
    <col min="12304" max="12304" width="6" style="2" bestFit="1" customWidth="1"/>
    <col min="12305" max="12305" width="11" style="2" customWidth="1"/>
    <col min="12306" max="12307" width="7" style="2" bestFit="1" customWidth="1"/>
    <col min="12308" max="12308" width="6" style="2" bestFit="1" customWidth="1"/>
    <col min="12309" max="12309" width="6.54296875" style="2" bestFit="1" customWidth="1"/>
    <col min="12310" max="12310" width="11" style="2" customWidth="1"/>
    <col min="12311" max="12311" width="9" style="2" customWidth="1"/>
    <col min="12312" max="12312" width="12.54296875" style="2" customWidth="1"/>
    <col min="12313" max="12313" width="14.54296875" style="2" bestFit="1" customWidth="1"/>
    <col min="12314" max="12314" width="17.54296875" style="2" bestFit="1" customWidth="1"/>
    <col min="12315" max="12315" width="17" style="2" bestFit="1" customWidth="1"/>
    <col min="12316" max="12316" width="15" style="2" bestFit="1" customWidth="1"/>
    <col min="12317" max="12317" width="17.54296875" style="2" bestFit="1" customWidth="1"/>
    <col min="12318" max="12533" width="9" style="2"/>
    <col min="12534" max="12534" width="8" style="2" customWidth="1"/>
    <col min="12535" max="12536" width="9" style="2" customWidth="1"/>
    <col min="12537" max="12537" width="17" style="2" customWidth="1"/>
    <col min="12538" max="12538" width="9" style="2" customWidth="1"/>
    <col min="12539" max="12539" width="12.54296875" style="2" customWidth="1"/>
    <col min="12540" max="12540" width="9" style="2" customWidth="1"/>
    <col min="12541" max="12542" width="11" style="2" customWidth="1"/>
    <col min="12543" max="12543" width="13.54296875" style="2" customWidth="1"/>
    <col min="12544" max="12545" width="11" style="2" customWidth="1"/>
    <col min="12546" max="12546" width="12" style="2" customWidth="1"/>
    <col min="12547" max="12547" width="9" style="2" customWidth="1"/>
    <col min="12548" max="12548" width="7.54296875" style="2" customWidth="1"/>
    <col min="12549" max="12551" width="9" style="2"/>
    <col min="12552" max="12552" width="7" style="2" bestFit="1" customWidth="1"/>
    <col min="12553" max="12553" width="6" style="2" bestFit="1" customWidth="1"/>
    <col min="12554" max="12554" width="8" style="2" bestFit="1" customWidth="1"/>
    <col min="12555" max="12555" width="7.54296875" style="2" bestFit="1" customWidth="1"/>
    <col min="12556" max="12556" width="9" style="2" bestFit="1" customWidth="1"/>
    <col min="12557" max="12557" width="9.54296875" style="2" bestFit="1" customWidth="1"/>
    <col min="12558" max="12558" width="7" style="2" bestFit="1" customWidth="1"/>
    <col min="12559" max="12559" width="9" style="2"/>
    <col min="12560" max="12560" width="6" style="2" bestFit="1" customWidth="1"/>
    <col min="12561" max="12561" width="11" style="2" customWidth="1"/>
    <col min="12562" max="12563" width="7" style="2" bestFit="1" customWidth="1"/>
    <col min="12564" max="12564" width="6" style="2" bestFit="1" customWidth="1"/>
    <col min="12565" max="12565" width="6.54296875" style="2" bestFit="1" customWidth="1"/>
    <col min="12566" max="12566" width="11" style="2" customWidth="1"/>
    <col min="12567" max="12567" width="9" style="2" customWidth="1"/>
    <col min="12568" max="12568" width="12.54296875" style="2" customWidth="1"/>
    <col min="12569" max="12569" width="14.54296875" style="2" bestFit="1" customWidth="1"/>
    <col min="12570" max="12570" width="17.54296875" style="2" bestFit="1" customWidth="1"/>
    <col min="12571" max="12571" width="17" style="2" bestFit="1" customWidth="1"/>
    <col min="12572" max="12572" width="15" style="2" bestFit="1" customWidth="1"/>
    <col min="12573" max="12573" width="17.54296875" style="2" bestFit="1" customWidth="1"/>
    <col min="12574" max="12789" width="9" style="2"/>
    <col min="12790" max="12790" width="8" style="2" customWidth="1"/>
    <col min="12791" max="12792" width="9" style="2" customWidth="1"/>
    <col min="12793" max="12793" width="17" style="2" customWidth="1"/>
    <col min="12794" max="12794" width="9" style="2" customWidth="1"/>
    <col min="12795" max="12795" width="12.54296875" style="2" customWidth="1"/>
    <col min="12796" max="12796" width="9" style="2" customWidth="1"/>
    <col min="12797" max="12798" width="11" style="2" customWidth="1"/>
    <col min="12799" max="12799" width="13.54296875" style="2" customWidth="1"/>
    <col min="12800" max="12801" width="11" style="2" customWidth="1"/>
    <col min="12802" max="12802" width="12" style="2" customWidth="1"/>
    <col min="12803" max="12803" width="9" style="2" customWidth="1"/>
    <col min="12804" max="12804" width="7.54296875" style="2" customWidth="1"/>
    <col min="12805" max="12807" width="9" style="2"/>
    <col min="12808" max="12808" width="7" style="2" bestFit="1" customWidth="1"/>
    <col min="12809" max="12809" width="6" style="2" bestFit="1" customWidth="1"/>
    <col min="12810" max="12810" width="8" style="2" bestFit="1" customWidth="1"/>
    <col min="12811" max="12811" width="7.54296875" style="2" bestFit="1" customWidth="1"/>
    <col min="12812" max="12812" width="9" style="2" bestFit="1" customWidth="1"/>
    <col min="12813" max="12813" width="9.54296875" style="2" bestFit="1" customWidth="1"/>
    <col min="12814" max="12814" width="7" style="2" bestFit="1" customWidth="1"/>
    <col min="12815" max="12815" width="9" style="2"/>
    <col min="12816" max="12816" width="6" style="2" bestFit="1" customWidth="1"/>
    <col min="12817" max="12817" width="11" style="2" customWidth="1"/>
    <col min="12818" max="12819" width="7" style="2" bestFit="1" customWidth="1"/>
    <col min="12820" max="12820" width="6" style="2" bestFit="1" customWidth="1"/>
    <col min="12821" max="12821" width="6.54296875" style="2" bestFit="1" customWidth="1"/>
    <col min="12822" max="12822" width="11" style="2" customWidth="1"/>
    <col min="12823" max="12823" width="9" style="2" customWidth="1"/>
    <col min="12824" max="12824" width="12.54296875" style="2" customWidth="1"/>
    <col min="12825" max="12825" width="14.54296875" style="2" bestFit="1" customWidth="1"/>
    <col min="12826" max="12826" width="17.54296875" style="2" bestFit="1" customWidth="1"/>
    <col min="12827" max="12827" width="17" style="2" bestFit="1" customWidth="1"/>
    <col min="12828" max="12828" width="15" style="2" bestFit="1" customWidth="1"/>
    <col min="12829" max="12829" width="17.54296875" style="2" bestFit="1" customWidth="1"/>
    <col min="12830" max="13045" width="9" style="2"/>
    <col min="13046" max="13046" width="8" style="2" customWidth="1"/>
    <col min="13047" max="13048" width="9" style="2" customWidth="1"/>
    <col min="13049" max="13049" width="17" style="2" customWidth="1"/>
    <col min="13050" max="13050" width="9" style="2" customWidth="1"/>
    <col min="13051" max="13051" width="12.54296875" style="2" customWidth="1"/>
    <col min="13052" max="13052" width="9" style="2" customWidth="1"/>
    <col min="13053" max="13054" width="11" style="2" customWidth="1"/>
    <col min="13055" max="13055" width="13.54296875" style="2" customWidth="1"/>
    <col min="13056" max="13057" width="11" style="2" customWidth="1"/>
    <col min="13058" max="13058" width="12" style="2" customWidth="1"/>
    <col min="13059" max="13059" width="9" style="2" customWidth="1"/>
    <col min="13060" max="13060" width="7.54296875" style="2" customWidth="1"/>
    <col min="13061" max="13063" width="9" style="2"/>
    <col min="13064" max="13064" width="7" style="2" bestFit="1" customWidth="1"/>
    <col min="13065" max="13065" width="6" style="2" bestFit="1" customWidth="1"/>
    <col min="13066" max="13066" width="8" style="2" bestFit="1" customWidth="1"/>
    <col min="13067" max="13067" width="7.54296875" style="2" bestFit="1" customWidth="1"/>
    <col min="13068" max="13068" width="9" style="2" bestFit="1" customWidth="1"/>
    <col min="13069" max="13069" width="9.54296875" style="2" bestFit="1" customWidth="1"/>
    <col min="13070" max="13070" width="7" style="2" bestFit="1" customWidth="1"/>
    <col min="13071" max="13071" width="9" style="2"/>
    <col min="13072" max="13072" width="6" style="2" bestFit="1" customWidth="1"/>
    <col min="13073" max="13073" width="11" style="2" customWidth="1"/>
    <col min="13074" max="13075" width="7" style="2" bestFit="1" customWidth="1"/>
    <col min="13076" max="13076" width="6" style="2" bestFit="1" customWidth="1"/>
    <col min="13077" max="13077" width="6.54296875" style="2" bestFit="1" customWidth="1"/>
    <col min="13078" max="13078" width="11" style="2" customWidth="1"/>
    <col min="13079" max="13079" width="9" style="2" customWidth="1"/>
    <col min="13080" max="13080" width="12.54296875" style="2" customWidth="1"/>
    <col min="13081" max="13081" width="14.54296875" style="2" bestFit="1" customWidth="1"/>
    <col min="13082" max="13082" width="17.54296875" style="2" bestFit="1" customWidth="1"/>
    <col min="13083" max="13083" width="17" style="2" bestFit="1" customWidth="1"/>
    <col min="13084" max="13084" width="15" style="2" bestFit="1" customWidth="1"/>
    <col min="13085" max="13085" width="17.54296875" style="2" bestFit="1" customWidth="1"/>
    <col min="13086" max="13301" width="9" style="2"/>
    <col min="13302" max="13302" width="8" style="2" customWidth="1"/>
    <col min="13303" max="13304" width="9" style="2" customWidth="1"/>
    <col min="13305" max="13305" width="17" style="2" customWidth="1"/>
    <col min="13306" max="13306" width="9" style="2" customWidth="1"/>
    <col min="13307" max="13307" width="12.54296875" style="2" customWidth="1"/>
    <col min="13308" max="13308" width="9" style="2" customWidth="1"/>
    <col min="13309" max="13310" width="11" style="2" customWidth="1"/>
    <col min="13311" max="13311" width="13.54296875" style="2" customWidth="1"/>
    <col min="13312" max="13313" width="11" style="2" customWidth="1"/>
    <col min="13314" max="13314" width="12" style="2" customWidth="1"/>
    <col min="13315" max="13315" width="9" style="2" customWidth="1"/>
    <col min="13316" max="13316" width="7.54296875" style="2" customWidth="1"/>
    <col min="13317" max="13319" width="9" style="2"/>
    <col min="13320" max="13320" width="7" style="2" bestFit="1" customWidth="1"/>
    <col min="13321" max="13321" width="6" style="2" bestFit="1" customWidth="1"/>
    <col min="13322" max="13322" width="8" style="2" bestFit="1" customWidth="1"/>
    <col min="13323" max="13323" width="7.54296875" style="2" bestFit="1" customWidth="1"/>
    <col min="13324" max="13324" width="9" style="2" bestFit="1" customWidth="1"/>
    <col min="13325" max="13325" width="9.54296875" style="2" bestFit="1" customWidth="1"/>
    <col min="13326" max="13326" width="7" style="2" bestFit="1" customWidth="1"/>
    <col min="13327" max="13327" width="9" style="2"/>
    <col min="13328" max="13328" width="6" style="2" bestFit="1" customWidth="1"/>
    <col min="13329" max="13329" width="11" style="2" customWidth="1"/>
    <col min="13330" max="13331" width="7" style="2" bestFit="1" customWidth="1"/>
    <col min="13332" max="13332" width="6" style="2" bestFit="1" customWidth="1"/>
    <col min="13333" max="13333" width="6.54296875" style="2" bestFit="1" customWidth="1"/>
    <col min="13334" max="13334" width="11" style="2" customWidth="1"/>
    <col min="13335" max="13335" width="9" style="2" customWidth="1"/>
    <col min="13336" max="13336" width="12.54296875" style="2" customWidth="1"/>
    <col min="13337" max="13337" width="14.54296875" style="2" bestFit="1" customWidth="1"/>
    <col min="13338" max="13338" width="17.54296875" style="2" bestFit="1" customWidth="1"/>
    <col min="13339" max="13339" width="17" style="2" bestFit="1" customWidth="1"/>
    <col min="13340" max="13340" width="15" style="2" bestFit="1" customWidth="1"/>
    <col min="13341" max="13341" width="17.54296875" style="2" bestFit="1" customWidth="1"/>
    <col min="13342" max="13557" width="9" style="2"/>
    <col min="13558" max="13558" width="8" style="2" customWidth="1"/>
    <col min="13559" max="13560" width="9" style="2" customWidth="1"/>
    <col min="13561" max="13561" width="17" style="2" customWidth="1"/>
    <col min="13562" max="13562" width="9" style="2" customWidth="1"/>
    <col min="13563" max="13563" width="12.54296875" style="2" customWidth="1"/>
    <col min="13564" max="13564" width="9" style="2" customWidth="1"/>
    <col min="13565" max="13566" width="11" style="2" customWidth="1"/>
    <col min="13567" max="13567" width="13.54296875" style="2" customWidth="1"/>
    <col min="13568" max="13569" width="11" style="2" customWidth="1"/>
    <col min="13570" max="13570" width="12" style="2" customWidth="1"/>
    <col min="13571" max="13571" width="9" style="2" customWidth="1"/>
    <col min="13572" max="13572" width="7.54296875" style="2" customWidth="1"/>
    <col min="13573" max="13575" width="9" style="2"/>
    <col min="13576" max="13576" width="7" style="2" bestFit="1" customWidth="1"/>
    <col min="13577" max="13577" width="6" style="2" bestFit="1" customWidth="1"/>
    <col min="13578" max="13578" width="8" style="2" bestFit="1" customWidth="1"/>
    <col min="13579" max="13579" width="7.54296875" style="2" bestFit="1" customWidth="1"/>
    <col min="13580" max="13580" width="9" style="2" bestFit="1" customWidth="1"/>
    <col min="13581" max="13581" width="9.54296875" style="2" bestFit="1" customWidth="1"/>
    <col min="13582" max="13582" width="7" style="2" bestFit="1" customWidth="1"/>
    <col min="13583" max="13583" width="9" style="2"/>
    <col min="13584" max="13584" width="6" style="2" bestFit="1" customWidth="1"/>
    <col min="13585" max="13585" width="11" style="2" customWidth="1"/>
    <col min="13586" max="13587" width="7" style="2" bestFit="1" customWidth="1"/>
    <col min="13588" max="13588" width="6" style="2" bestFit="1" customWidth="1"/>
    <col min="13589" max="13589" width="6.54296875" style="2" bestFit="1" customWidth="1"/>
    <col min="13590" max="13590" width="11" style="2" customWidth="1"/>
    <col min="13591" max="13591" width="9" style="2" customWidth="1"/>
    <col min="13592" max="13592" width="12.54296875" style="2" customWidth="1"/>
    <col min="13593" max="13593" width="14.54296875" style="2" bestFit="1" customWidth="1"/>
    <col min="13594" max="13594" width="17.54296875" style="2" bestFit="1" customWidth="1"/>
    <col min="13595" max="13595" width="17" style="2" bestFit="1" customWidth="1"/>
    <col min="13596" max="13596" width="15" style="2" bestFit="1" customWidth="1"/>
    <col min="13597" max="13597" width="17.54296875" style="2" bestFit="1" customWidth="1"/>
    <col min="13598" max="13813" width="9" style="2"/>
    <col min="13814" max="13814" width="8" style="2" customWidth="1"/>
    <col min="13815" max="13816" width="9" style="2" customWidth="1"/>
    <col min="13817" max="13817" width="17" style="2" customWidth="1"/>
    <col min="13818" max="13818" width="9" style="2" customWidth="1"/>
    <col min="13819" max="13819" width="12.54296875" style="2" customWidth="1"/>
    <col min="13820" max="13820" width="9" style="2" customWidth="1"/>
    <col min="13821" max="13822" width="11" style="2" customWidth="1"/>
    <col min="13823" max="13823" width="13.54296875" style="2" customWidth="1"/>
    <col min="13824" max="13825" width="11" style="2" customWidth="1"/>
    <col min="13826" max="13826" width="12" style="2" customWidth="1"/>
    <col min="13827" max="13827" width="9" style="2" customWidth="1"/>
    <col min="13828" max="13828" width="7.54296875" style="2" customWidth="1"/>
    <col min="13829" max="13831" width="9" style="2"/>
    <col min="13832" max="13832" width="7" style="2" bestFit="1" customWidth="1"/>
    <col min="13833" max="13833" width="6" style="2" bestFit="1" customWidth="1"/>
    <col min="13834" max="13834" width="8" style="2" bestFit="1" customWidth="1"/>
    <col min="13835" max="13835" width="7.54296875" style="2" bestFit="1" customWidth="1"/>
    <col min="13836" max="13836" width="9" style="2" bestFit="1" customWidth="1"/>
    <col min="13837" max="13837" width="9.54296875" style="2" bestFit="1" customWidth="1"/>
    <col min="13838" max="13838" width="7" style="2" bestFit="1" customWidth="1"/>
    <col min="13839" max="13839" width="9" style="2"/>
    <col min="13840" max="13840" width="6" style="2" bestFit="1" customWidth="1"/>
    <col min="13841" max="13841" width="11" style="2" customWidth="1"/>
    <col min="13842" max="13843" width="7" style="2" bestFit="1" customWidth="1"/>
    <col min="13844" max="13844" width="6" style="2" bestFit="1" customWidth="1"/>
    <col min="13845" max="13845" width="6.54296875" style="2" bestFit="1" customWidth="1"/>
    <col min="13846" max="13846" width="11" style="2" customWidth="1"/>
    <col min="13847" max="13847" width="9" style="2" customWidth="1"/>
    <col min="13848" max="13848" width="12.54296875" style="2" customWidth="1"/>
    <col min="13849" max="13849" width="14.54296875" style="2" bestFit="1" customWidth="1"/>
    <col min="13850" max="13850" width="17.54296875" style="2" bestFit="1" customWidth="1"/>
    <col min="13851" max="13851" width="17" style="2" bestFit="1" customWidth="1"/>
    <col min="13852" max="13852" width="15" style="2" bestFit="1" customWidth="1"/>
    <col min="13853" max="13853" width="17.54296875" style="2" bestFit="1" customWidth="1"/>
    <col min="13854" max="14069" width="9" style="2"/>
    <col min="14070" max="14070" width="8" style="2" customWidth="1"/>
    <col min="14071" max="14072" width="9" style="2" customWidth="1"/>
    <col min="14073" max="14073" width="17" style="2" customWidth="1"/>
    <col min="14074" max="14074" width="9" style="2" customWidth="1"/>
    <col min="14075" max="14075" width="12.54296875" style="2" customWidth="1"/>
    <col min="14076" max="14076" width="9" style="2" customWidth="1"/>
    <col min="14077" max="14078" width="11" style="2" customWidth="1"/>
    <col min="14079" max="14079" width="13.54296875" style="2" customWidth="1"/>
    <col min="14080" max="14081" width="11" style="2" customWidth="1"/>
    <col min="14082" max="14082" width="12" style="2" customWidth="1"/>
    <col min="14083" max="14083" width="9" style="2" customWidth="1"/>
    <col min="14084" max="14084" width="7.54296875" style="2" customWidth="1"/>
    <col min="14085" max="14087" width="9" style="2"/>
    <col min="14088" max="14088" width="7" style="2" bestFit="1" customWidth="1"/>
    <col min="14089" max="14089" width="6" style="2" bestFit="1" customWidth="1"/>
    <col min="14090" max="14090" width="8" style="2" bestFit="1" customWidth="1"/>
    <col min="14091" max="14091" width="7.54296875" style="2" bestFit="1" customWidth="1"/>
    <col min="14092" max="14092" width="9" style="2" bestFit="1" customWidth="1"/>
    <col min="14093" max="14093" width="9.54296875" style="2" bestFit="1" customWidth="1"/>
    <col min="14094" max="14094" width="7" style="2" bestFit="1" customWidth="1"/>
    <col min="14095" max="14095" width="9" style="2"/>
    <col min="14096" max="14096" width="6" style="2" bestFit="1" customWidth="1"/>
    <col min="14097" max="14097" width="11" style="2" customWidth="1"/>
    <col min="14098" max="14099" width="7" style="2" bestFit="1" customWidth="1"/>
    <col min="14100" max="14100" width="6" style="2" bestFit="1" customWidth="1"/>
    <col min="14101" max="14101" width="6.54296875" style="2" bestFit="1" customWidth="1"/>
    <col min="14102" max="14102" width="11" style="2" customWidth="1"/>
    <col min="14103" max="14103" width="9" style="2" customWidth="1"/>
    <col min="14104" max="14104" width="12.54296875" style="2" customWidth="1"/>
    <col min="14105" max="14105" width="14.54296875" style="2" bestFit="1" customWidth="1"/>
    <col min="14106" max="14106" width="17.54296875" style="2" bestFit="1" customWidth="1"/>
    <col min="14107" max="14107" width="17" style="2" bestFit="1" customWidth="1"/>
    <col min="14108" max="14108" width="15" style="2" bestFit="1" customWidth="1"/>
    <col min="14109" max="14109" width="17.54296875" style="2" bestFit="1" customWidth="1"/>
    <col min="14110" max="14325" width="9" style="2"/>
    <col min="14326" max="14326" width="8" style="2" customWidth="1"/>
    <col min="14327" max="14328" width="9" style="2" customWidth="1"/>
    <col min="14329" max="14329" width="17" style="2" customWidth="1"/>
    <col min="14330" max="14330" width="9" style="2" customWidth="1"/>
    <col min="14331" max="14331" width="12.54296875" style="2" customWidth="1"/>
    <col min="14332" max="14332" width="9" style="2" customWidth="1"/>
    <col min="14333" max="14334" width="11" style="2" customWidth="1"/>
    <col min="14335" max="14335" width="13.54296875" style="2" customWidth="1"/>
    <col min="14336" max="14337" width="11" style="2" customWidth="1"/>
    <col min="14338" max="14338" width="12" style="2" customWidth="1"/>
    <col min="14339" max="14339" width="9" style="2" customWidth="1"/>
    <col min="14340" max="14340" width="7.54296875" style="2" customWidth="1"/>
    <col min="14341" max="14343" width="9" style="2"/>
    <col min="14344" max="14344" width="7" style="2" bestFit="1" customWidth="1"/>
    <col min="14345" max="14345" width="6" style="2" bestFit="1" customWidth="1"/>
    <col min="14346" max="14346" width="8" style="2" bestFit="1" customWidth="1"/>
    <col min="14347" max="14347" width="7.54296875" style="2" bestFit="1" customWidth="1"/>
    <col min="14348" max="14348" width="9" style="2" bestFit="1" customWidth="1"/>
    <col min="14349" max="14349" width="9.54296875" style="2" bestFit="1" customWidth="1"/>
    <col min="14350" max="14350" width="7" style="2" bestFit="1" customWidth="1"/>
    <col min="14351" max="14351" width="9" style="2"/>
    <col min="14352" max="14352" width="6" style="2" bestFit="1" customWidth="1"/>
    <col min="14353" max="14353" width="11" style="2" customWidth="1"/>
    <col min="14354" max="14355" width="7" style="2" bestFit="1" customWidth="1"/>
    <col min="14356" max="14356" width="6" style="2" bestFit="1" customWidth="1"/>
    <col min="14357" max="14357" width="6.54296875" style="2" bestFit="1" customWidth="1"/>
    <col min="14358" max="14358" width="11" style="2" customWidth="1"/>
    <col min="14359" max="14359" width="9" style="2" customWidth="1"/>
    <col min="14360" max="14360" width="12.54296875" style="2" customWidth="1"/>
    <col min="14361" max="14361" width="14.54296875" style="2" bestFit="1" customWidth="1"/>
    <col min="14362" max="14362" width="17.54296875" style="2" bestFit="1" customWidth="1"/>
    <col min="14363" max="14363" width="17" style="2" bestFit="1" customWidth="1"/>
    <col min="14364" max="14364" width="15" style="2" bestFit="1" customWidth="1"/>
    <col min="14365" max="14365" width="17.54296875" style="2" bestFit="1" customWidth="1"/>
    <col min="14366" max="14581" width="9" style="2"/>
    <col min="14582" max="14582" width="8" style="2" customWidth="1"/>
    <col min="14583" max="14584" width="9" style="2" customWidth="1"/>
    <col min="14585" max="14585" width="17" style="2" customWidth="1"/>
    <col min="14586" max="14586" width="9" style="2" customWidth="1"/>
    <col min="14587" max="14587" width="12.54296875" style="2" customWidth="1"/>
    <col min="14588" max="14588" width="9" style="2" customWidth="1"/>
    <col min="14589" max="14590" width="11" style="2" customWidth="1"/>
    <col min="14591" max="14591" width="13.54296875" style="2" customWidth="1"/>
    <col min="14592" max="14593" width="11" style="2" customWidth="1"/>
    <col min="14594" max="14594" width="12" style="2" customWidth="1"/>
    <col min="14595" max="14595" width="9" style="2" customWidth="1"/>
    <col min="14596" max="14596" width="7.54296875" style="2" customWidth="1"/>
    <col min="14597" max="14599" width="9" style="2"/>
    <col min="14600" max="14600" width="7" style="2" bestFit="1" customWidth="1"/>
    <col min="14601" max="14601" width="6" style="2" bestFit="1" customWidth="1"/>
    <col min="14602" max="14602" width="8" style="2" bestFit="1" customWidth="1"/>
    <col min="14603" max="14603" width="7.54296875" style="2" bestFit="1" customWidth="1"/>
    <col min="14604" max="14604" width="9" style="2" bestFit="1" customWidth="1"/>
    <col min="14605" max="14605" width="9.54296875" style="2" bestFit="1" customWidth="1"/>
    <col min="14606" max="14606" width="7" style="2" bestFit="1" customWidth="1"/>
    <col min="14607" max="14607" width="9" style="2"/>
    <col min="14608" max="14608" width="6" style="2" bestFit="1" customWidth="1"/>
    <col min="14609" max="14609" width="11" style="2" customWidth="1"/>
    <col min="14610" max="14611" width="7" style="2" bestFit="1" customWidth="1"/>
    <col min="14612" max="14612" width="6" style="2" bestFit="1" customWidth="1"/>
    <col min="14613" max="14613" width="6.54296875" style="2" bestFit="1" customWidth="1"/>
    <col min="14614" max="14614" width="11" style="2" customWidth="1"/>
    <col min="14615" max="14615" width="9" style="2" customWidth="1"/>
    <col min="14616" max="14616" width="12.54296875" style="2" customWidth="1"/>
    <col min="14617" max="14617" width="14.54296875" style="2" bestFit="1" customWidth="1"/>
    <col min="14618" max="14618" width="17.54296875" style="2" bestFit="1" customWidth="1"/>
    <col min="14619" max="14619" width="17" style="2" bestFit="1" customWidth="1"/>
    <col min="14620" max="14620" width="15" style="2" bestFit="1" customWidth="1"/>
    <col min="14621" max="14621" width="17.54296875" style="2" bestFit="1" customWidth="1"/>
    <col min="14622" max="14837" width="9" style="2"/>
    <col min="14838" max="14838" width="8" style="2" customWidth="1"/>
    <col min="14839" max="14840" width="9" style="2" customWidth="1"/>
    <col min="14841" max="14841" width="17" style="2" customWidth="1"/>
    <col min="14842" max="14842" width="9" style="2" customWidth="1"/>
    <col min="14843" max="14843" width="12.54296875" style="2" customWidth="1"/>
    <col min="14844" max="14844" width="9" style="2" customWidth="1"/>
    <col min="14845" max="14846" width="11" style="2" customWidth="1"/>
    <col min="14847" max="14847" width="13.54296875" style="2" customWidth="1"/>
    <col min="14848" max="14849" width="11" style="2" customWidth="1"/>
    <col min="14850" max="14850" width="12" style="2" customWidth="1"/>
    <col min="14851" max="14851" width="9" style="2" customWidth="1"/>
    <col min="14852" max="14852" width="7.54296875" style="2" customWidth="1"/>
    <col min="14853" max="14855" width="9" style="2"/>
    <col min="14856" max="14856" width="7" style="2" bestFit="1" customWidth="1"/>
    <col min="14857" max="14857" width="6" style="2" bestFit="1" customWidth="1"/>
    <col min="14858" max="14858" width="8" style="2" bestFit="1" customWidth="1"/>
    <col min="14859" max="14859" width="7.54296875" style="2" bestFit="1" customWidth="1"/>
    <col min="14860" max="14860" width="9" style="2" bestFit="1" customWidth="1"/>
    <col min="14861" max="14861" width="9.54296875" style="2" bestFit="1" customWidth="1"/>
    <col min="14862" max="14862" width="7" style="2" bestFit="1" customWidth="1"/>
    <col min="14863" max="14863" width="9" style="2"/>
    <col min="14864" max="14864" width="6" style="2" bestFit="1" customWidth="1"/>
    <col min="14865" max="14865" width="11" style="2" customWidth="1"/>
    <col min="14866" max="14867" width="7" style="2" bestFit="1" customWidth="1"/>
    <col min="14868" max="14868" width="6" style="2" bestFit="1" customWidth="1"/>
    <col min="14869" max="14869" width="6.54296875" style="2" bestFit="1" customWidth="1"/>
    <col min="14870" max="14870" width="11" style="2" customWidth="1"/>
    <col min="14871" max="14871" width="9" style="2" customWidth="1"/>
    <col min="14872" max="14872" width="12.54296875" style="2" customWidth="1"/>
    <col min="14873" max="14873" width="14.54296875" style="2" bestFit="1" customWidth="1"/>
    <col min="14874" max="14874" width="17.54296875" style="2" bestFit="1" customWidth="1"/>
    <col min="14875" max="14875" width="17" style="2" bestFit="1" customWidth="1"/>
    <col min="14876" max="14876" width="15" style="2" bestFit="1" customWidth="1"/>
    <col min="14877" max="14877" width="17.54296875" style="2" bestFit="1" customWidth="1"/>
    <col min="14878" max="15093" width="9" style="2"/>
    <col min="15094" max="15094" width="8" style="2" customWidth="1"/>
    <col min="15095" max="15096" width="9" style="2" customWidth="1"/>
    <col min="15097" max="15097" width="17" style="2" customWidth="1"/>
    <col min="15098" max="15098" width="9" style="2" customWidth="1"/>
    <col min="15099" max="15099" width="12.54296875" style="2" customWidth="1"/>
    <col min="15100" max="15100" width="9" style="2" customWidth="1"/>
    <col min="15101" max="15102" width="11" style="2" customWidth="1"/>
    <col min="15103" max="15103" width="13.54296875" style="2" customWidth="1"/>
    <col min="15104" max="15105" width="11" style="2" customWidth="1"/>
    <col min="15106" max="15106" width="12" style="2" customWidth="1"/>
    <col min="15107" max="15107" width="9" style="2" customWidth="1"/>
    <col min="15108" max="15108" width="7.54296875" style="2" customWidth="1"/>
    <col min="15109" max="15111" width="9" style="2"/>
    <col min="15112" max="15112" width="7" style="2" bestFit="1" customWidth="1"/>
    <col min="15113" max="15113" width="6" style="2" bestFit="1" customWidth="1"/>
    <col min="15114" max="15114" width="8" style="2" bestFit="1" customWidth="1"/>
    <col min="15115" max="15115" width="7.54296875" style="2" bestFit="1" customWidth="1"/>
    <col min="15116" max="15116" width="9" style="2" bestFit="1" customWidth="1"/>
    <col min="15117" max="15117" width="9.54296875" style="2" bestFit="1" customWidth="1"/>
    <col min="15118" max="15118" width="7" style="2" bestFit="1" customWidth="1"/>
    <col min="15119" max="15119" width="9" style="2"/>
    <col min="15120" max="15120" width="6" style="2" bestFit="1" customWidth="1"/>
    <col min="15121" max="15121" width="11" style="2" customWidth="1"/>
    <col min="15122" max="15123" width="7" style="2" bestFit="1" customWidth="1"/>
    <col min="15124" max="15124" width="6" style="2" bestFit="1" customWidth="1"/>
    <col min="15125" max="15125" width="6.54296875" style="2" bestFit="1" customWidth="1"/>
    <col min="15126" max="15126" width="11" style="2" customWidth="1"/>
    <col min="15127" max="15127" width="9" style="2" customWidth="1"/>
    <col min="15128" max="15128" width="12.54296875" style="2" customWidth="1"/>
    <col min="15129" max="15129" width="14.54296875" style="2" bestFit="1" customWidth="1"/>
    <col min="15130" max="15130" width="17.54296875" style="2" bestFit="1" customWidth="1"/>
    <col min="15131" max="15131" width="17" style="2" bestFit="1" customWidth="1"/>
    <col min="15132" max="15132" width="15" style="2" bestFit="1" customWidth="1"/>
    <col min="15133" max="15133" width="17.54296875" style="2" bestFit="1" customWidth="1"/>
    <col min="15134" max="15349" width="9" style="2"/>
    <col min="15350" max="15350" width="8" style="2" customWidth="1"/>
    <col min="15351" max="15352" width="9" style="2" customWidth="1"/>
    <col min="15353" max="15353" width="17" style="2" customWidth="1"/>
    <col min="15354" max="15354" width="9" style="2" customWidth="1"/>
    <col min="15355" max="15355" width="12.54296875" style="2" customWidth="1"/>
    <col min="15356" max="15356" width="9" style="2" customWidth="1"/>
    <col min="15357" max="15358" width="11" style="2" customWidth="1"/>
    <col min="15359" max="15359" width="13.54296875" style="2" customWidth="1"/>
    <col min="15360" max="15361" width="11" style="2" customWidth="1"/>
    <col min="15362" max="15362" width="12" style="2" customWidth="1"/>
    <col min="15363" max="15363" width="9" style="2" customWidth="1"/>
    <col min="15364" max="15364" width="7.54296875" style="2" customWidth="1"/>
    <col min="15365" max="15367" width="9" style="2"/>
    <col min="15368" max="15368" width="7" style="2" bestFit="1" customWidth="1"/>
    <col min="15369" max="15369" width="6" style="2" bestFit="1" customWidth="1"/>
    <col min="15370" max="15370" width="8" style="2" bestFit="1" customWidth="1"/>
    <col min="15371" max="15371" width="7.54296875" style="2" bestFit="1" customWidth="1"/>
    <col min="15372" max="15372" width="9" style="2" bestFit="1" customWidth="1"/>
    <col min="15373" max="15373" width="9.54296875" style="2" bestFit="1" customWidth="1"/>
    <col min="15374" max="15374" width="7" style="2" bestFit="1" customWidth="1"/>
    <col min="15375" max="15375" width="9" style="2"/>
    <col min="15376" max="15376" width="6" style="2" bestFit="1" customWidth="1"/>
    <col min="15377" max="15377" width="11" style="2" customWidth="1"/>
    <col min="15378" max="15379" width="7" style="2" bestFit="1" customWidth="1"/>
    <col min="15380" max="15380" width="6" style="2" bestFit="1" customWidth="1"/>
    <col min="15381" max="15381" width="6.54296875" style="2" bestFit="1" customWidth="1"/>
    <col min="15382" max="15382" width="11" style="2" customWidth="1"/>
    <col min="15383" max="15383" width="9" style="2" customWidth="1"/>
    <col min="15384" max="15384" width="12.54296875" style="2" customWidth="1"/>
    <col min="15385" max="15385" width="14.54296875" style="2" bestFit="1" customWidth="1"/>
    <col min="15386" max="15386" width="17.54296875" style="2" bestFit="1" customWidth="1"/>
    <col min="15387" max="15387" width="17" style="2" bestFit="1" customWidth="1"/>
    <col min="15388" max="15388" width="15" style="2" bestFit="1" customWidth="1"/>
    <col min="15389" max="15389" width="17.54296875" style="2" bestFit="1" customWidth="1"/>
    <col min="15390" max="15605" width="9" style="2"/>
    <col min="15606" max="15606" width="8" style="2" customWidth="1"/>
    <col min="15607" max="15608" width="9" style="2" customWidth="1"/>
    <col min="15609" max="15609" width="17" style="2" customWidth="1"/>
    <col min="15610" max="15610" width="9" style="2" customWidth="1"/>
    <col min="15611" max="15611" width="12.54296875" style="2" customWidth="1"/>
    <col min="15612" max="15612" width="9" style="2" customWidth="1"/>
    <col min="15613" max="15614" width="11" style="2" customWidth="1"/>
    <col min="15615" max="15615" width="13.54296875" style="2" customWidth="1"/>
    <col min="15616" max="15617" width="11" style="2" customWidth="1"/>
    <col min="15618" max="15618" width="12" style="2" customWidth="1"/>
    <col min="15619" max="15619" width="9" style="2" customWidth="1"/>
    <col min="15620" max="15620" width="7.54296875" style="2" customWidth="1"/>
    <col min="15621" max="15623" width="9" style="2"/>
    <col min="15624" max="15624" width="7" style="2" bestFit="1" customWidth="1"/>
    <col min="15625" max="15625" width="6" style="2" bestFit="1" customWidth="1"/>
    <col min="15626" max="15626" width="8" style="2" bestFit="1" customWidth="1"/>
    <col min="15627" max="15627" width="7.54296875" style="2" bestFit="1" customWidth="1"/>
    <col min="15628" max="15628" width="9" style="2" bestFit="1" customWidth="1"/>
    <col min="15629" max="15629" width="9.54296875" style="2" bestFit="1" customWidth="1"/>
    <col min="15630" max="15630" width="7" style="2" bestFit="1" customWidth="1"/>
    <col min="15631" max="15631" width="9" style="2"/>
    <col min="15632" max="15632" width="6" style="2" bestFit="1" customWidth="1"/>
    <col min="15633" max="15633" width="11" style="2" customWidth="1"/>
    <col min="15634" max="15635" width="7" style="2" bestFit="1" customWidth="1"/>
    <col min="15636" max="15636" width="6" style="2" bestFit="1" customWidth="1"/>
    <col min="15637" max="15637" width="6.54296875" style="2" bestFit="1" customWidth="1"/>
    <col min="15638" max="15638" width="11" style="2" customWidth="1"/>
    <col min="15639" max="15639" width="9" style="2" customWidth="1"/>
    <col min="15640" max="15640" width="12.54296875" style="2" customWidth="1"/>
    <col min="15641" max="15641" width="14.54296875" style="2" bestFit="1" customWidth="1"/>
    <col min="15642" max="15642" width="17.54296875" style="2" bestFit="1" customWidth="1"/>
    <col min="15643" max="15643" width="17" style="2" bestFit="1" customWidth="1"/>
    <col min="15644" max="15644" width="15" style="2" bestFit="1" customWidth="1"/>
    <col min="15645" max="15645" width="17.54296875" style="2" bestFit="1" customWidth="1"/>
    <col min="15646" max="15861" width="9" style="2"/>
    <col min="15862" max="15862" width="8" style="2" customWidth="1"/>
    <col min="15863" max="15864" width="9" style="2" customWidth="1"/>
    <col min="15865" max="15865" width="17" style="2" customWidth="1"/>
    <col min="15866" max="15866" width="9" style="2" customWidth="1"/>
    <col min="15867" max="15867" width="12.54296875" style="2" customWidth="1"/>
    <col min="15868" max="15868" width="9" style="2" customWidth="1"/>
    <col min="15869" max="15870" width="11" style="2" customWidth="1"/>
    <col min="15871" max="15871" width="13.54296875" style="2" customWidth="1"/>
    <col min="15872" max="15873" width="11" style="2" customWidth="1"/>
    <col min="15874" max="15874" width="12" style="2" customWidth="1"/>
    <col min="15875" max="15875" width="9" style="2" customWidth="1"/>
    <col min="15876" max="15876" width="7.54296875" style="2" customWidth="1"/>
    <col min="15877" max="15879" width="9" style="2"/>
    <col min="15880" max="15880" width="7" style="2" bestFit="1" customWidth="1"/>
    <col min="15881" max="15881" width="6" style="2" bestFit="1" customWidth="1"/>
    <col min="15882" max="15882" width="8" style="2" bestFit="1" customWidth="1"/>
    <col min="15883" max="15883" width="7.54296875" style="2" bestFit="1" customWidth="1"/>
    <col min="15884" max="15884" width="9" style="2" bestFit="1" customWidth="1"/>
    <col min="15885" max="15885" width="9.54296875" style="2" bestFit="1" customWidth="1"/>
    <col min="15886" max="15886" width="7" style="2" bestFit="1" customWidth="1"/>
    <col min="15887" max="15887" width="9" style="2"/>
    <col min="15888" max="15888" width="6" style="2" bestFit="1" customWidth="1"/>
    <col min="15889" max="15889" width="11" style="2" customWidth="1"/>
    <col min="15890" max="15891" width="7" style="2" bestFit="1" customWidth="1"/>
    <col min="15892" max="15892" width="6" style="2" bestFit="1" customWidth="1"/>
    <col min="15893" max="15893" width="6.54296875" style="2" bestFit="1" customWidth="1"/>
    <col min="15894" max="15894" width="11" style="2" customWidth="1"/>
    <col min="15895" max="15895" width="9" style="2" customWidth="1"/>
    <col min="15896" max="15896" width="12.54296875" style="2" customWidth="1"/>
    <col min="15897" max="15897" width="14.54296875" style="2" bestFit="1" customWidth="1"/>
    <col min="15898" max="15898" width="17.54296875" style="2" bestFit="1" customWidth="1"/>
    <col min="15899" max="15899" width="17" style="2" bestFit="1" customWidth="1"/>
    <col min="15900" max="15900" width="15" style="2" bestFit="1" customWidth="1"/>
    <col min="15901" max="15901" width="17.54296875" style="2" bestFit="1" customWidth="1"/>
    <col min="15902" max="16117" width="9" style="2"/>
    <col min="16118" max="16118" width="8" style="2" customWidth="1"/>
    <col min="16119" max="16120" width="9" style="2" customWidth="1"/>
    <col min="16121" max="16121" width="17" style="2" customWidth="1"/>
    <col min="16122" max="16122" width="9" style="2" customWidth="1"/>
    <col min="16123" max="16123" width="12.54296875" style="2" customWidth="1"/>
    <col min="16124" max="16124" width="9" style="2" customWidth="1"/>
    <col min="16125" max="16126" width="11" style="2" customWidth="1"/>
    <col min="16127" max="16127" width="13.54296875" style="2" customWidth="1"/>
    <col min="16128" max="16129" width="11" style="2" customWidth="1"/>
    <col min="16130" max="16130" width="12" style="2" customWidth="1"/>
    <col min="16131" max="16131" width="9" style="2" customWidth="1"/>
    <col min="16132" max="16132" width="7.54296875" style="2" customWidth="1"/>
    <col min="16133" max="16135" width="9" style="2"/>
    <col min="16136" max="16136" width="7" style="2" bestFit="1" customWidth="1"/>
    <col min="16137" max="16137" width="6" style="2" bestFit="1" customWidth="1"/>
    <col min="16138" max="16138" width="8" style="2" bestFit="1" customWidth="1"/>
    <col min="16139" max="16139" width="7.54296875" style="2" bestFit="1" customWidth="1"/>
    <col min="16140" max="16140" width="9" style="2" bestFit="1" customWidth="1"/>
    <col min="16141" max="16141" width="9.54296875" style="2" bestFit="1" customWidth="1"/>
    <col min="16142" max="16142" width="7" style="2" bestFit="1" customWidth="1"/>
    <col min="16143" max="16143" width="9" style="2"/>
    <col min="16144" max="16144" width="6" style="2" bestFit="1" customWidth="1"/>
    <col min="16145" max="16145" width="11" style="2" customWidth="1"/>
    <col min="16146" max="16147" width="7" style="2" bestFit="1" customWidth="1"/>
    <col min="16148" max="16148" width="6" style="2" bestFit="1" customWidth="1"/>
    <col min="16149" max="16149" width="6.54296875" style="2" bestFit="1" customWidth="1"/>
    <col min="16150" max="16150" width="11" style="2" customWidth="1"/>
    <col min="16151" max="16151" width="9" style="2" customWidth="1"/>
    <col min="16152" max="16152" width="12.54296875" style="2" customWidth="1"/>
    <col min="16153" max="16153" width="14.54296875" style="2" bestFit="1" customWidth="1"/>
    <col min="16154" max="16154" width="17.54296875" style="2" bestFit="1" customWidth="1"/>
    <col min="16155" max="16155" width="17" style="2" bestFit="1" customWidth="1"/>
    <col min="16156" max="16156" width="15" style="2" bestFit="1" customWidth="1"/>
    <col min="16157" max="16157" width="17.54296875" style="2" bestFit="1" customWidth="1"/>
    <col min="16158" max="16384" width="9" style="2"/>
  </cols>
  <sheetData>
    <row r="1" spans="1:7" ht="45" customHeight="1" x14ac:dyDescent="0.35">
      <c r="A1" s="14" t="s">
        <v>116</v>
      </c>
    </row>
    <row r="2" spans="1:7" s="3" customFormat="1" ht="20.25" customHeight="1" x14ac:dyDescent="0.35">
      <c r="A2" s="3" t="s">
        <v>19</v>
      </c>
    </row>
    <row r="3" spans="1:7" ht="60" customHeight="1" x14ac:dyDescent="0.35">
      <c r="A3" s="63" t="s">
        <v>106</v>
      </c>
      <c r="B3" s="51" t="s">
        <v>109</v>
      </c>
      <c r="C3" s="52" t="s">
        <v>102</v>
      </c>
      <c r="D3" s="52" t="s">
        <v>565</v>
      </c>
      <c r="E3" s="52" t="s">
        <v>103</v>
      </c>
      <c r="F3" s="52" t="s">
        <v>107</v>
      </c>
      <c r="G3" s="53" t="s">
        <v>108</v>
      </c>
    </row>
    <row r="4" spans="1:7" x14ac:dyDescent="0.35">
      <c r="A4" s="66">
        <v>1995</v>
      </c>
      <c r="B4" s="64">
        <f>SUM(Month!B5:B16)</f>
        <v>53037</v>
      </c>
      <c r="C4" s="64">
        <f>SUM(Month!C5:C16)</f>
        <v>35150</v>
      </c>
      <c r="D4" s="64">
        <f>SUM(Month!D5:D16)</f>
        <v>16369</v>
      </c>
      <c r="E4" s="64">
        <f>SUM(Month!E5:E16)</f>
        <v>15037.359999999999</v>
      </c>
      <c r="F4" s="64">
        <f>SUM(Month!F5:F16)</f>
        <v>15895.899999999998</v>
      </c>
      <c r="G4" s="65">
        <f>SUM(Month!G5:G16)</f>
        <v>858.53</v>
      </c>
    </row>
    <row r="5" spans="1:7" x14ac:dyDescent="0.35">
      <c r="A5" s="67">
        <v>1996</v>
      </c>
      <c r="B5" s="72">
        <f>SUM(Month!B17:B28)</f>
        <v>50199</v>
      </c>
      <c r="C5" s="72">
        <f>SUM(Month!C17:C28)</f>
        <v>32225</v>
      </c>
      <c r="D5" s="72">
        <f>SUM(Month!D17:D28)</f>
        <v>16314</v>
      </c>
      <c r="E5" s="72">
        <f>SUM(Month!E17:E28)</f>
        <v>16810.88</v>
      </c>
      <c r="F5" s="72">
        <f>SUM(Month!F17:F28)</f>
        <v>17799.36</v>
      </c>
      <c r="G5" s="73">
        <f>SUM(Month!G17:G28)</f>
        <v>988.48000000000013</v>
      </c>
    </row>
    <row r="6" spans="1:7" x14ac:dyDescent="0.35">
      <c r="A6" s="67">
        <v>1997</v>
      </c>
      <c r="B6" s="72">
        <f>SUM(Month!B29:B40)</f>
        <v>48495</v>
      </c>
      <c r="C6" s="72">
        <f>SUM(Month!C29:C40)</f>
        <v>30281</v>
      </c>
      <c r="D6" s="72">
        <f>SUM(Month!D29:D40)</f>
        <v>16700</v>
      </c>
      <c r="E6" s="72">
        <f>SUM(Month!E29:E40)</f>
        <v>18612.509999999998</v>
      </c>
      <c r="F6" s="72">
        <f>SUM(Month!F29:F40)</f>
        <v>19756.829999999998</v>
      </c>
      <c r="G6" s="73">
        <f>SUM(Month!G29:G40)</f>
        <v>1146.42</v>
      </c>
    </row>
    <row r="7" spans="1:7" x14ac:dyDescent="0.35">
      <c r="A7" s="67">
        <v>1998</v>
      </c>
      <c r="B7" s="72">
        <f>SUM(Month!B41:B52)</f>
        <v>41177</v>
      </c>
      <c r="C7" s="72">
        <f>SUM(Month!C41:C52)</f>
        <v>25731</v>
      </c>
      <c r="D7" s="72">
        <f>SUM(Month!D41:D52)</f>
        <v>14315</v>
      </c>
      <c r="E7" s="72">
        <f>SUM(Month!E41:E52)</f>
        <v>20273.289999999997</v>
      </c>
      <c r="F7" s="72">
        <f>SUM(Month!F41:F52)</f>
        <v>21244.26</v>
      </c>
      <c r="G7" s="73">
        <f>SUM(Month!G41:G52)</f>
        <v>970.98</v>
      </c>
    </row>
    <row r="8" spans="1:7" x14ac:dyDescent="0.35">
      <c r="A8" s="67">
        <v>1999</v>
      </c>
      <c r="B8" s="72">
        <f>SUM(Month!B53:B64)</f>
        <v>37077</v>
      </c>
      <c r="C8" s="72">
        <f>SUM(Month!C53:C64)</f>
        <v>20888</v>
      </c>
      <c r="D8" s="72">
        <f>SUM(Month!D53:D64)</f>
        <v>15275</v>
      </c>
      <c r="E8" s="72">
        <f>SUM(Month!E53:E64)</f>
        <v>19531.999999999996</v>
      </c>
      <c r="F8" s="72">
        <f>SUM(Month!F53:F64)</f>
        <v>20293.02</v>
      </c>
      <c r="G8" s="73">
        <f>SUM(Month!G53:G64)</f>
        <v>761.03</v>
      </c>
    </row>
    <row r="9" spans="1:7" x14ac:dyDescent="0.35">
      <c r="A9" s="67">
        <v>2000</v>
      </c>
      <c r="B9" s="72">
        <f>SUM(Month!B65:B76)</f>
        <v>31197.590000000004</v>
      </c>
      <c r="C9" s="72">
        <f>SUM(Month!C65:C76)</f>
        <v>17187.52</v>
      </c>
      <c r="D9" s="72">
        <f>SUM(Month!D65:D76)</f>
        <v>13412.029999999997</v>
      </c>
      <c r="E9" s="72">
        <f>SUM(Month!E65:E76)</f>
        <v>22785.56</v>
      </c>
      <c r="F9" s="72">
        <f>SUM(Month!F65:F76)</f>
        <v>23445.9</v>
      </c>
      <c r="G9" s="73">
        <f>SUM(Month!G65:G76)</f>
        <v>660.32</v>
      </c>
    </row>
    <row r="10" spans="1:7" x14ac:dyDescent="0.35">
      <c r="A10" s="67">
        <v>2001</v>
      </c>
      <c r="B10" s="72">
        <f>SUM(Month!B77:B88)</f>
        <v>31929.850000000002</v>
      </c>
      <c r="C10" s="72">
        <f>SUM(Month!C77:C88)</f>
        <v>17346.72</v>
      </c>
      <c r="D10" s="72">
        <f>SUM(Month!D77:D88)</f>
        <v>14166.130000000001</v>
      </c>
      <c r="E10" s="72">
        <f>SUM(Month!E77:E88)</f>
        <v>34992.21</v>
      </c>
      <c r="F10" s="72">
        <f>SUM(Month!F77:F88)</f>
        <v>35542.18</v>
      </c>
      <c r="G10" s="73">
        <f>SUM(Month!G77:G88)</f>
        <v>549.98</v>
      </c>
    </row>
    <row r="11" spans="1:7" x14ac:dyDescent="0.35">
      <c r="A11" s="67">
        <v>2002</v>
      </c>
      <c r="B11" s="72">
        <f>SUM(Month!B89:B100)</f>
        <v>29989.140000000003</v>
      </c>
      <c r="C11" s="72">
        <f>SUM(Month!C89:C100)</f>
        <v>16391.39</v>
      </c>
      <c r="D11" s="72">
        <f>SUM(Month!D89:D100)</f>
        <v>13147.790000000003</v>
      </c>
      <c r="E11" s="72">
        <f>SUM(Month!E89:E100)</f>
        <v>28149.33</v>
      </c>
      <c r="F11" s="72">
        <f>SUM(Month!F89:F100)</f>
        <v>28686.199999999997</v>
      </c>
      <c r="G11" s="73">
        <f>SUM(Month!G89:G100)</f>
        <v>536.88</v>
      </c>
    </row>
    <row r="12" spans="1:7" x14ac:dyDescent="0.35">
      <c r="A12" s="67">
        <v>2003</v>
      </c>
      <c r="B12" s="72">
        <f>SUM(Month!B101:B112)</f>
        <v>28278.75</v>
      </c>
      <c r="C12" s="72">
        <f>SUM(Month!C101:C112)</f>
        <v>15632.630000000003</v>
      </c>
      <c r="D12" s="72">
        <f>SUM(Month!D101:D112)</f>
        <v>12126.09</v>
      </c>
      <c r="E12" s="72">
        <f>SUM(Month!E101:E112)</f>
        <v>31348.57</v>
      </c>
      <c r="F12" s="72">
        <f>SUM(Month!F101:F112)</f>
        <v>31891.16</v>
      </c>
      <c r="G12" s="73">
        <f>SUM(Month!G101:G112)</f>
        <v>542.54999999999995</v>
      </c>
    </row>
    <row r="13" spans="1:7" x14ac:dyDescent="0.35">
      <c r="A13" s="67">
        <v>2004</v>
      </c>
      <c r="B13" s="72">
        <f>SUM(Month!B113:B124)</f>
        <v>25096.049999999996</v>
      </c>
      <c r="C13" s="72">
        <f>SUM(Month!C113:C124)</f>
        <v>12542.35</v>
      </c>
      <c r="D13" s="72">
        <f>SUM(Month!D113:D124)</f>
        <v>11992.720000000001</v>
      </c>
      <c r="E13" s="72">
        <f>SUM(Month!E113:E124)</f>
        <v>35531.200000000004</v>
      </c>
      <c r="F13" s="72">
        <f>SUM(Month!F113:F124)</f>
        <v>36152.82</v>
      </c>
      <c r="G13" s="73">
        <f>SUM(Month!G113:G124)</f>
        <v>621.62</v>
      </c>
    </row>
    <row r="14" spans="1:7" x14ac:dyDescent="0.35">
      <c r="A14" s="67">
        <v>2005</v>
      </c>
      <c r="B14" s="72">
        <f>SUM(Month!B125:B136)</f>
        <v>20498.269999999997</v>
      </c>
      <c r="C14" s="72">
        <f>SUM(Month!C125:C136)</f>
        <v>9563.4499999999989</v>
      </c>
      <c r="D14" s="72">
        <f>SUM(Month!D125:D136)</f>
        <v>10444.849999999999</v>
      </c>
      <c r="E14" s="72">
        <f>SUM(Month!E125:E136)</f>
        <v>43432.630000000005</v>
      </c>
      <c r="F14" s="72">
        <f>SUM(Month!F125:F136)</f>
        <v>43968.5</v>
      </c>
      <c r="G14" s="73">
        <f>SUM(Month!G125:G136)</f>
        <v>535.87</v>
      </c>
    </row>
    <row r="15" spans="1:7" x14ac:dyDescent="0.35">
      <c r="A15" s="67">
        <v>2006</v>
      </c>
      <c r="B15" s="72">
        <f>SUM(Month!B137:B148)</f>
        <v>18517.16</v>
      </c>
      <c r="C15" s="72">
        <f>SUM(Month!C137:C148)</f>
        <v>9444.4000000000015</v>
      </c>
      <c r="D15" s="72">
        <f>SUM(Month!D137:D148)</f>
        <v>8634.77</v>
      </c>
      <c r="E15" s="72">
        <f>SUM(Month!E137:E148)</f>
        <v>50084.929999999993</v>
      </c>
      <c r="F15" s="72">
        <f>SUM(Month!F137:F148)</f>
        <v>50528.070000000007</v>
      </c>
      <c r="G15" s="73">
        <f>SUM(Month!G137:G148)</f>
        <v>443.14999999999992</v>
      </c>
    </row>
    <row r="16" spans="1:7" x14ac:dyDescent="0.35">
      <c r="A16" s="67">
        <v>2007</v>
      </c>
      <c r="B16" s="72">
        <f>SUM(Month!B149:B160)</f>
        <v>17007.23</v>
      </c>
      <c r="C16" s="72">
        <f>SUM(Month!C149:C160)</f>
        <v>7673.88</v>
      </c>
      <c r="D16" s="72">
        <f>SUM(Month!D149:D160)</f>
        <v>8866.34</v>
      </c>
      <c r="E16" s="72">
        <f>SUM(Month!E149:E160)</f>
        <v>42820.54</v>
      </c>
      <c r="F16" s="72">
        <f>SUM(Month!F149:F160)</f>
        <v>43364.12000000001</v>
      </c>
      <c r="G16" s="73">
        <f>SUM(Month!G149:G160)</f>
        <v>543.58000000000004</v>
      </c>
    </row>
    <row r="17" spans="1:7" x14ac:dyDescent="0.35">
      <c r="A17" s="67">
        <v>2008</v>
      </c>
      <c r="B17" s="72">
        <f>SUM(Month!B161:B172)</f>
        <v>18053.239999999998</v>
      </c>
      <c r="C17" s="72">
        <f>SUM(Month!C161:C172)</f>
        <v>8095.6799999999994</v>
      </c>
      <c r="D17" s="72">
        <f>SUM(Month!D161:D172)</f>
        <v>9508.58</v>
      </c>
      <c r="E17" s="72">
        <f>SUM(Month!E161:E172)</f>
        <v>43275.939999999988</v>
      </c>
      <c r="F17" s="72">
        <f>SUM(Month!F161:F172)</f>
        <v>43875.3</v>
      </c>
      <c r="G17" s="73">
        <f>SUM(Month!G161:G172)</f>
        <v>599.39</v>
      </c>
    </row>
    <row r="18" spans="1:7" x14ac:dyDescent="0.35">
      <c r="A18" s="67">
        <v>2009</v>
      </c>
      <c r="B18" s="72">
        <f>SUM(Month!B173:B184)</f>
        <v>17873.629999999997</v>
      </c>
      <c r="C18" s="72">
        <f>SUM(Month!C173:C184)</f>
        <v>7519.7000000000007</v>
      </c>
      <c r="D18" s="72">
        <f>SUM(Month!D173:D184)</f>
        <v>9853.93</v>
      </c>
      <c r="E18" s="72">
        <f>SUM(Month!E173:E184)</f>
        <v>37520.370000000003</v>
      </c>
      <c r="F18" s="72">
        <f>SUM(Month!F173:F184)</f>
        <v>38166.85</v>
      </c>
      <c r="G18" s="73">
        <f>SUM(Month!G173:G184)</f>
        <v>646.45000000000005</v>
      </c>
    </row>
    <row r="19" spans="1:7" x14ac:dyDescent="0.35">
      <c r="A19" s="67">
        <v>2010</v>
      </c>
      <c r="B19" s="72">
        <f>SUM(Month!B185:B196)</f>
        <v>18346.64</v>
      </c>
      <c r="C19" s="72">
        <f>SUM(Month!C185:C196)</f>
        <v>7390.4699999999993</v>
      </c>
      <c r="D19" s="72">
        <f>SUM(Month!D185:D196)</f>
        <v>10426.17</v>
      </c>
      <c r="E19" s="72">
        <f>SUM(Month!E185:E196)</f>
        <v>25825.420000000002</v>
      </c>
      <c r="F19" s="72">
        <f>SUM(Month!F185:F196)</f>
        <v>26540.74</v>
      </c>
      <c r="G19" s="73">
        <f>SUM(Month!G185:G196)</f>
        <v>715.33</v>
      </c>
    </row>
    <row r="20" spans="1:7" x14ac:dyDescent="0.35">
      <c r="A20" s="67">
        <v>2011</v>
      </c>
      <c r="B20" s="72">
        <f>SUM(Month!B197:B208)</f>
        <v>18551.989999999998</v>
      </c>
      <c r="C20" s="72">
        <f>SUM(Month!C197:C208)</f>
        <v>7312.2000000000007</v>
      </c>
      <c r="D20" s="72">
        <f>SUM(Month!D197:D208)</f>
        <v>10579.759999999998</v>
      </c>
      <c r="E20" s="72">
        <f>SUM(Month!E197:E208)</f>
        <v>32036.269999999997</v>
      </c>
      <c r="F20" s="72">
        <f>SUM(Month!F197:F208)</f>
        <v>32527.400000000005</v>
      </c>
      <c r="G20" s="73">
        <f>SUM(Month!G197:G208)</f>
        <v>491.13</v>
      </c>
    </row>
    <row r="21" spans="1:7" x14ac:dyDescent="0.35">
      <c r="A21" s="67">
        <v>2012</v>
      </c>
      <c r="B21" s="72">
        <f>SUM(Month!B209:B220)</f>
        <v>16966.680000000004</v>
      </c>
      <c r="C21" s="72">
        <f>SUM(Month!C209:C220)</f>
        <v>6153.1</v>
      </c>
      <c r="D21" s="72">
        <f>SUM(Month!D209:D220)</f>
        <v>10133.51</v>
      </c>
      <c r="E21" s="72">
        <f>SUM(Month!E209:E220)</f>
        <v>44326.739999999991</v>
      </c>
      <c r="F21" s="72">
        <f>SUM(Month!F209:F220)</f>
        <v>44815.17</v>
      </c>
      <c r="G21" s="73">
        <f>SUM(Month!G209:G220)</f>
        <v>488.46</v>
      </c>
    </row>
    <row r="22" spans="1:7" x14ac:dyDescent="0.35">
      <c r="A22" s="67">
        <v>2013</v>
      </c>
      <c r="B22" s="72">
        <f>SUM(Month!B221:B232)</f>
        <v>12767.449999999999</v>
      </c>
      <c r="C22" s="72">
        <f>SUM(Month!C221:C232)</f>
        <v>4088.7199999999993</v>
      </c>
      <c r="D22" s="72">
        <f>SUM(Month!D221:D232)</f>
        <v>8583.9299999999985</v>
      </c>
      <c r="E22" s="72">
        <f>SUM(Month!E221:E232)</f>
        <v>50016.56</v>
      </c>
      <c r="F22" s="72">
        <f>SUM(Month!F221:F232)</f>
        <v>50611.16</v>
      </c>
      <c r="G22" s="73">
        <f>SUM(Month!G221:G232)</f>
        <v>594.6</v>
      </c>
    </row>
    <row r="23" spans="1:7" x14ac:dyDescent="0.35">
      <c r="A23" s="67">
        <v>2014</v>
      </c>
      <c r="B23" s="49">
        <f>SUM(Month!B233:B244)</f>
        <v>11647.619999999999</v>
      </c>
      <c r="C23" s="49">
        <f>SUM(Month!C233:C244)</f>
        <v>3685.11</v>
      </c>
      <c r="D23" s="49">
        <f>SUM(Month!D233:D244)</f>
        <v>7962.52</v>
      </c>
      <c r="E23" s="49">
        <f>SUM(Month!E233:E244)</f>
        <v>41799.919999999998</v>
      </c>
      <c r="F23" s="49">
        <f>SUM(Month!F233:F244)</f>
        <v>42225</v>
      </c>
      <c r="G23" s="54">
        <f>SUM(Month!G233:G244)</f>
        <v>425.08</v>
      </c>
    </row>
    <row r="24" spans="1:7" x14ac:dyDescent="0.35">
      <c r="A24" s="67">
        <v>2015</v>
      </c>
      <c r="B24" s="49">
        <f>SUM(Month!B245:B256)</f>
        <v>8598.02</v>
      </c>
      <c r="C24" s="49">
        <f>SUM(Month!C245:C256)</f>
        <v>2783.7200000000003</v>
      </c>
      <c r="D24" s="49">
        <f>SUM(Month!D245:D256)</f>
        <v>5814.2999999999993</v>
      </c>
      <c r="E24" s="49">
        <f>SUM(Month!E245:E256)</f>
        <v>22132.68</v>
      </c>
      <c r="F24" s="49">
        <f>SUM(Month!F245:F256)</f>
        <v>22518.07</v>
      </c>
      <c r="G24" s="54">
        <f>SUM(Month!G245:G256)</f>
        <v>385.4</v>
      </c>
    </row>
    <row r="25" spans="1:7" x14ac:dyDescent="0.35">
      <c r="A25" s="67">
        <v>2016</v>
      </c>
      <c r="B25" s="49">
        <f>SUM(Quarter!B89:B92)</f>
        <v>4177.79</v>
      </c>
      <c r="C25" s="49">
        <f>SUM(Quarter!C89:C92)</f>
        <v>21.789999999999996</v>
      </c>
      <c r="D25" s="49">
        <f>SUM(Quarter!D89:D92)</f>
        <v>4156.0200000000004</v>
      </c>
      <c r="E25" s="49">
        <f>SUM(Quarter!E89:E92)</f>
        <v>8470.2900000000009</v>
      </c>
      <c r="F25" s="49">
        <f>SUM(Quarter!F89:F92)</f>
        <v>8913.7099999999991</v>
      </c>
      <c r="G25" s="54">
        <f>SUM(Quarter!G89:G92)</f>
        <v>443.44</v>
      </c>
    </row>
    <row r="26" spans="1:7" x14ac:dyDescent="0.35">
      <c r="A26" s="67">
        <v>2017</v>
      </c>
      <c r="B26" s="49">
        <f>SUM(Quarter!B93:B96)</f>
        <v>3041.0699999999997</v>
      </c>
      <c r="C26" s="49">
        <f>SUM(Quarter!C93:C96)</f>
        <v>20.059999999999999</v>
      </c>
      <c r="D26" s="49">
        <f>SUM(Quarter!D93:D96)</f>
        <v>3020.98</v>
      </c>
      <c r="E26" s="49">
        <f>SUM(Quarter!E93:E96)</f>
        <v>8003.01</v>
      </c>
      <c r="F26" s="49">
        <f>SUM(Quarter!F93:F96)</f>
        <v>8497.91</v>
      </c>
      <c r="G26" s="54">
        <f>SUM(Quarter!G93:G96)</f>
        <v>494.91000000000008</v>
      </c>
    </row>
    <row r="27" spans="1:7" x14ac:dyDescent="0.35">
      <c r="A27" s="67">
        <v>2018</v>
      </c>
      <c r="B27" s="49">
        <f>SUM(Quarter!B97:B100)</f>
        <v>2782.33</v>
      </c>
      <c r="C27" s="49">
        <f>SUM(Quarter!C97:C100)</f>
        <v>24.06</v>
      </c>
      <c r="D27" s="49">
        <f>SUM(Quarter!D97:D100)</f>
        <v>2758.2499999999995</v>
      </c>
      <c r="E27" s="49">
        <f>SUM(Quarter!E97:E100)</f>
        <v>9450.4700000000012</v>
      </c>
      <c r="F27" s="49">
        <f>SUM(Quarter!F97:F100)</f>
        <v>10084.23</v>
      </c>
      <c r="G27" s="54">
        <f>SUM(Quarter!G97:G100)</f>
        <v>633.76</v>
      </c>
    </row>
    <row r="28" spans="1:7" x14ac:dyDescent="0.35">
      <c r="A28" s="67">
        <v>2019</v>
      </c>
      <c r="B28" s="49">
        <f>SUM(Quarter!B101:B104)</f>
        <v>2591.41</v>
      </c>
      <c r="C28" s="49">
        <f>SUM(Quarter!C101:C104)</f>
        <v>98.96</v>
      </c>
      <c r="D28" s="49">
        <f>SUM(Quarter!D101:D104)</f>
        <v>2492.42</v>
      </c>
      <c r="E28" s="49">
        <f>SUM(Quarter!E101:E104)</f>
        <v>5488.79</v>
      </c>
      <c r="F28" s="49">
        <f>SUM(Quarter!F101:F104)</f>
        <v>6228.99</v>
      </c>
      <c r="G28" s="54">
        <f>SUM(Quarter!G101:G104)</f>
        <v>740.2</v>
      </c>
    </row>
    <row r="29" spans="1:7" x14ac:dyDescent="0.35">
      <c r="A29" s="67">
        <v>2020</v>
      </c>
      <c r="B29" s="49">
        <f>SUM(Quarter!B105:B108)</f>
        <v>1673.2900000000002</v>
      </c>
      <c r="C29" s="49">
        <f>SUM(Quarter!C105:C108)</f>
        <v>106.71</v>
      </c>
      <c r="D29" s="49">
        <f>SUM(Quarter!D105:D108)</f>
        <v>1566.56</v>
      </c>
      <c r="E29" s="49">
        <f>SUM(Quarter!E105:E108)</f>
        <v>3222.35</v>
      </c>
      <c r="F29" s="49">
        <f>SUM(Quarter!F105:F108)</f>
        <v>4531.1099999999997</v>
      </c>
      <c r="G29" s="54">
        <f>SUM(Quarter!G105:G108)</f>
        <v>1308.73</v>
      </c>
    </row>
    <row r="30" spans="1:7" ht="17.25" customHeight="1" x14ac:dyDescent="0.35">
      <c r="A30" s="67">
        <v>2021</v>
      </c>
      <c r="B30" s="49">
        <f>SUM(Quarter!B109:B112)</f>
        <v>1053.8200000000002</v>
      </c>
      <c r="C30" s="49">
        <f>SUM(Quarter!C109:C112)</f>
        <v>93.820000000000007</v>
      </c>
      <c r="D30" s="49">
        <f>SUM(Quarter!D109:D112)</f>
        <v>959.97</v>
      </c>
      <c r="E30" s="49">
        <f>SUM(Quarter!E109:E112)</f>
        <v>3478.3500000000004</v>
      </c>
      <c r="F30" s="49">
        <f>SUM(Quarter!F109:F112)</f>
        <v>4607.7</v>
      </c>
      <c r="G30" s="54">
        <f>SUM(Quarter!G109:G112)</f>
        <v>1129.3600000000001</v>
      </c>
    </row>
    <row r="31" spans="1:7" ht="14.65" customHeight="1" x14ac:dyDescent="0.35">
      <c r="A31" s="67">
        <v>2022</v>
      </c>
      <c r="B31" s="49">
        <f>SUM(Quarter!B113:B116)</f>
        <v>650.92000000000007</v>
      </c>
      <c r="C31" s="49">
        <f>SUM(Quarter!C113:C116)</f>
        <v>63.28</v>
      </c>
      <c r="D31" s="49">
        <f>SUM(Quarter!D113:D116)</f>
        <v>587.65</v>
      </c>
      <c r="E31" s="49">
        <f>SUM(Quarter!E113:E116)</f>
        <v>5769.7000000000007</v>
      </c>
      <c r="F31" s="49">
        <f>SUM(Quarter!F113:F116)</f>
        <v>6360.17</v>
      </c>
      <c r="G31" s="54">
        <f>SUM(Quarter!G113:G116)</f>
        <v>590.5100000000001</v>
      </c>
    </row>
    <row r="32" spans="1:7" ht="18.75" customHeight="1" x14ac:dyDescent="0.35">
      <c r="A32" s="67">
        <v>2023</v>
      </c>
      <c r="B32" s="49">
        <f>SUM(Quarter!B117:B120)</f>
        <v>505.91999999999996</v>
      </c>
      <c r="C32" s="49">
        <f>SUM(Quarter!C117:C120)</f>
        <v>81.37</v>
      </c>
      <c r="D32" s="49">
        <f>SUM(Quarter!D117:D120)</f>
        <v>424.55000000000007</v>
      </c>
      <c r="E32" s="49">
        <f>SUM(Quarter!E117:E120)</f>
        <v>2752</v>
      </c>
      <c r="F32" s="49">
        <f>SUM(Quarter!F117:F120)</f>
        <v>3482.65</v>
      </c>
      <c r="G32" s="54">
        <f>SUM(Quarter!G117:G120)</f>
        <v>730.63000000000011</v>
      </c>
    </row>
    <row r="33" spans="2:7" x14ac:dyDescent="0.35">
      <c r="B33" s="84"/>
      <c r="C33" s="84"/>
      <c r="D33" s="84"/>
      <c r="E33" s="84"/>
      <c r="F33" s="84"/>
      <c r="G33" s="84"/>
    </row>
    <row r="34" spans="2:7" x14ac:dyDescent="0.35">
      <c r="B34" s="49"/>
    </row>
    <row r="35" spans="2:7" x14ac:dyDescent="0.35">
      <c r="B35" s="83"/>
    </row>
    <row r="36" spans="2:7" x14ac:dyDescent="0.35">
      <c r="B36" s="49"/>
    </row>
    <row r="37" spans="2:7" x14ac:dyDescent="0.35">
      <c r="B37" s="49"/>
    </row>
    <row r="40" spans="2:7" x14ac:dyDescent="0.35">
      <c r="B40" s="49"/>
    </row>
  </sheetData>
  <pageMargins left="0.7" right="0.7" top="0.75" bottom="0.75" header="0.3" footer="0.3"/>
  <pageSetup paperSize="9" orientation="portrait" r:id="rId1"/>
  <ignoredErrors>
    <ignoredError sqref="B4:G28"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7B8A8-BF44-44B6-AF74-5F4050D2CB24}">
  <sheetPr codeName="Sheet4"/>
  <dimension ref="A1:G123"/>
  <sheetViews>
    <sheetView showGridLines="0" zoomScaleNormal="100" workbookViewId="0">
      <pane xSplit="1" ySplit="4" topLeftCell="B117" activePane="bottomRight" state="frozen"/>
      <selection activeCell="A347" sqref="A347"/>
      <selection pane="topRight" activeCell="A347" sqref="A347"/>
      <selection pane="bottomLeft" activeCell="A347" sqref="A347"/>
      <selection pane="bottomRight" activeCell="A117" sqref="A117"/>
    </sheetView>
  </sheetViews>
  <sheetFormatPr defaultColWidth="9" defaultRowHeight="15.5" x14ac:dyDescent="0.35"/>
  <cols>
    <col min="1" max="1" width="28" style="2" customWidth="1"/>
    <col min="2" max="2" width="12" style="2" customWidth="1"/>
    <col min="3" max="3" width="13" style="2" customWidth="1"/>
    <col min="4" max="4" width="14" style="2" customWidth="1"/>
    <col min="5" max="5" width="12" style="2" customWidth="1"/>
    <col min="6" max="6" width="10" style="2" customWidth="1"/>
    <col min="7" max="7" width="11.54296875" style="2" customWidth="1"/>
    <col min="8" max="8" width="10" style="2" customWidth="1"/>
    <col min="9" max="9" width="9.54296875" style="2" customWidth="1"/>
    <col min="10" max="11" width="9" style="2" customWidth="1"/>
    <col min="12" max="12" width="8.54296875" style="2" customWidth="1"/>
    <col min="13" max="14" width="10" style="2" customWidth="1"/>
    <col min="15" max="15" width="9" style="2" customWidth="1"/>
    <col min="16" max="16" width="10" style="2" customWidth="1"/>
    <col min="17" max="17" width="9.54296875" style="2" customWidth="1"/>
    <col min="18" max="18" width="12" style="2" customWidth="1"/>
    <col min="19" max="20" width="9.54296875" style="2" customWidth="1"/>
    <col min="21" max="21" width="9" style="2" customWidth="1"/>
    <col min="22" max="22" width="9.54296875" style="2" customWidth="1"/>
    <col min="23" max="23" width="10" style="2" customWidth="1"/>
    <col min="24" max="24" width="10.54296875" style="2" customWidth="1"/>
    <col min="25" max="25" width="15" style="2" bestFit="1" customWidth="1"/>
    <col min="26" max="245" width="9" style="2"/>
    <col min="246" max="246" width="7" style="2" customWidth="1"/>
    <col min="247" max="247" width="10.54296875" style="2" customWidth="1"/>
    <col min="248" max="248" width="9" style="2" customWidth="1"/>
    <col min="249" max="249" width="17.54296875" style="2" customWidth="1"/>
    <col min="250" max="250" width="9" style="2" customWidth="1"/>
    <col min="251" max="251" width="19.54296875" style="2" customWidth="1"/>
    <col min="252" max="252" width="9" style="2" customWidth="1"/>
    <col min="253" max="254" width="11" style="2" customWidth="1"/>
    <col min="255" max="255" width="13" style="2" customWidth="1"/>
    <col min="256" max="256" width="9.54296875" style="2" customWidth="1"/>
    <col min="257" max="257" width="10" style="2" customWidth="1"/>
    <col min="258" max="258" width="12" style="2" customWidth="1"/>
    <col min="259" max="259" width="9" style="2" customWidth="1"/>
    <col min="260" max="260" width="7.54296875" style="2" customWidth="1"/>
    <col min="261" max="261" width="10" style="2" customWidth="1"/>
    <col min="262" max="262" width="9" style="2"/>
    <col min="263" max="263" width="10" style="2" customWidth="1"/>
    <col min="264" max="265" width="8" style="2" customWidth="1"/>
    <col min="266" max="272" width="10" style="2" customWidth="1"/>
    <col min="273" max="273" width="11" style="2" customWidth="1"/>
    <col min="274" max="274" width="10" style="2" customWidth="1"/>
    <col min="275" max="275" width="8" style="2" customWidth="1"/>
    <col min="276" max="277" width="10" style="2" customWidth="1"/>
    <col min="278" max="278" width="11" style="2" customWidth="1"/>
    <col min="279" max="279" width="9" style="2" customWidth="1"/>
    <col min="280" max="280" width="11" style="2" customWidth="1"/>
    <col min="281" max="281" width="15" style="2" bestFit="1" customWidth="1"/>
    <col min="282" max="501" width="9" style="2"/>
    <col min="502" max="502" width="7" style="2" customWidth="1"/>
    <col min="503" max="503" width="10.54296875" style="2" customWidth="1"/>
    <col min="504" max="504" width="9" style="2" customWidth="1"/>
    <col min="505" max="505" width="17.54296875" style="2" customWidth="1"/>
    <col min="506" max="506" width="9" style="2" customWidth="1"/>
    <col min="507" max="507" width="19.54296875" style="2" customWidth="1"/>
    <col min="508" max="508" width="9" style="2" customWidth="1"/>
    <col min="509" max="510" width="11" style="2" customWidth="1"/>
    <col min="511" max="511" width="13" style="2" customWidth="1"/>
    <col min="512" max="512" width="9.54296875" style="2" customWidth="1"/>
    <col min="513" max="513" width="10" style="2" customWidth="1"/>
    <col min="514" max="514" width="12" style="2" customWidth="1"/>
    <col min="515" max="515" width="9" style="2" customWidth="1"/>
    <col min="516" max="516" width="7.54296875" style="2" customWidth="1"/>
    <col min="517" max="517" width="10" style="2" customWidth="1"/>
    <col min="518" max="518" width="9" style="2"/>
    <col min="519" max="519" width="10" style="2" customWidth="1"/>
    <col min="520" max="521" width="8" style="2" customWidth="1"/>
    <col min="522" max="528" width="10" style="2" customWidth="1"/>
    <col min="529" max="529" width="11" style="2" customWidth="1"/>
    <col min="530" max="530" width="10" style="2" customWidth="1"/>
    <col min="531" max="531" width="8" style="2" customWidth="1"/>
    <col min="532" max="533" width="10" style="2" customWidth="1"/>
    <col min="534" max="534" width="11" style="2" customWidth="1"/>
    <col min="535" max="535" width="9" style="2" customWidth="1"/>
    <col min="536" max="536" width="11" style="2" customWidth="1"/>
    <col min="537" max="537" width="15" style="2" bestFit="1" customWidth="1"/>
    <col min="538" max="757" width="9" style="2"/>
    <col min="758" max="758" width="7" style="2" customWidth="1"/>
    <col min="759" max="759" width="10.54296875" style="2" customWidth="1"/>
    <col min="760" max="760" width="9" style="2" customWidth="1"/>
    <col min="761" max="761" width="17.54296875" style="2" customWidth="1"/>
    <col min="762" max="762" width="9" style="2" customWidth="1"/>
    <col min="763" max="763" width="19.54296875" style="2" customWidth="1"/>
    <col min="764" max="764" width="9" style="2" customWidth="1"/>
    <col min="765" max="766" width="11" style="2" customWidth="1"/>
    <col min="767" max="767" width="13" style="2" customWidth="1"/>
    <col min="768" max="768" width="9.54296875" style="2" customWidth="1"/>
    <col min="769" max="769" width="10" style="2" customWidth="1"/>
    <col min="770" max="770" width="12" style="2" customWidth="1"/>
    <col min="771" max="771" width="9" style="2" customWidth="1"/>
    <col min="772" max="772" width="7.54296875" style="2" customWidth="1"/>
    <col min="773" max="773" width="10" style="2" customWidth="1"/>
    <col min="774" max="774" width="9" style="2"/>
    <col min="775" max="775" width="10" style="2" customWidth="1"/>
    <col min="776" max="777" width="8" style="2" customWidth="1"/>
    <col min="778" max="784" width="10" style="2" customWidth="1"/>
    <col min="785" max="785" width="11" style="2" customWidth="1"/>
    <col min="786" max="786" width="10" style="2" customWidth="1"/>
    <col min="787" max="787" width="8" style="2" customWidth="1"/>
    <col min="788" max="789" width="10" style="2" customWidth="1"/>
    <col min="790" max="790" width="11" style="2" customWidth="1"/>
    <col min="791" max="791" width="9" style="2" customWidth="1"/>
    <col min="792" max="792" width="11" style="2" customWidth="1"/>
    <col min="793" max="793" width="15" style="2" bestFit="1" customWidth="1"/>
    <col min="794" max="1013" width="9" style="2"/>
    <col min="1014" max="1014" width="7" style="2" customWidth="1"/>
    <col min="1015" max="1015" width="10.54296875" style="2" customWidth="1"/>
    <col min="1016" max="1016" width="9" style="2" customWidth="1"/>
    <col min="1017" max="1017" width="17.54296875" style="2" customWidth="1"/>
    <col min="1018" max="1018" width="9" style="2" customWidth="1"/>
    <col min="1019" max="1019" width="19.54296875" style="2" customWidth="1"/>
    <col min="1020" max="1020" width="9" style="2" customWidth="1"/>
    <col min="1021" max="1022" width="11" style="2" customWidth="1"/>
    <col min="1023" max="1023" width="13" style="2" customWidth="1"/>
    <col min="1024" max="1024" width="9.54296875" style="2" customWidth="1"/>
    <col min="1025" max="1025" width="10" style="2" customWidth="1"/>
    <col min="1026" max="1026" width="12" style="2" customWidth="1"/>
    <col min="1027" max="1027" width="9" style="2" customWidth="1"/>
    <col min="1028" max="1028" width="7.54296875" style="2" customWidth="1"/>
    <col min="1029" max="1029" width="10" style="2" customWidth="1"/>
    <col min="1030" max="1030" width="9" style="2"/>
    <col min="1031" max="1031" width="10" style="2" customWidth="1"/>
    <col min="1032" max="1033" width="8" style="2" customWidth="1"/>
    <col min="1034" max="1040" width="10" style="2" customWidth="1"/>
    <col min="1041" max="1041" width="11" style="2" customWidth="1"/>
    <col min="1042" max="1042" width="10" style="2" customWidth="1"/>
    <col min="1043" max="1043" width="8" style="2" customWidth="1"/>
    <col min="1044" max="1045" width="10" style="2" customWidth="1"/>
    <col min="1046" max="1046" width="11" style="2" customWidth="1"/>
    <col min="1047" max="1047" width="9" style="2" customWidth="1"/>
    <col min="1048" max="1048" width="11" style="2" customWidth="1"/>
    <col min="1049" max="1049" width="15" style="2" bestFit="1" customWidth="1"/>
    <col min="1050" max="1269" width="9" style="2"/>
    <col min="1270" max="1270" width="7" style="2" customWidth="1"/>
    <col min="1271" max="1271" width="10.54296875" style="2" customWidth="1"/>
    <col min="1272" max="1272" width="9" style="2" customWidth="1"/>
    <col min="1273" max="1273" width="17.54296875" style="2" customWidth="1"/>
    <col min="1274" max="1274" width="9" style="2" customWidth="1"/>
    <col min="1275" max="1275" width="19.54296875" style="2" customWidth="1"/>
    <col min="1276" max="1276" width="9" style="2" customWidth="1"/>
    <col min="1277" max="1278" width="11" style="2" customWidth="1"/>
    <col min="1279" max="1279" width="13" style="2" customWidth="1"/>
    <col min="1280" max="1280" width="9.54296875" style="2" customWidth="1"/>
    <col min="1281" max="1281" width="10" style="2" customWidth="1"/>
    <col min="1282" max="1282" width="12" style="2" customWidth="1"/>
    <col min="1283" max="1283" width="9" style="2" customWidth="1"/>
    <col min="1284" max="1284" width="7.54296875" style="2" customWidth="1"/>
    <col min="1285" max="1285" width="10" style="2" customWidth="1"/>
    <col min="1286" max="1286" width="9" style="2"/>
    <col min="1287" max="1287" width="10" style="2" customWidth="1"/>
    <col min="1288" max="1289" width="8" style="2" customWidth="1"/>
    <col min="1290" max="1296" width="10" style="2" customWidth="1"/>
    <col min="1297" max="1297" width="11" style="2" customWidth="1"/>
    <col min="1298" max="1298" width="10" style="2" customWidth="1"/>
    <col min="1299" max="1299" width="8" style="2" customWidth="1"/>
    <col min="1300" max="1301" width="10" style="2" customWidth="1"/>
    <col min="1302" max="1302" width="11" style="2" customWidth="1"/>
    <col min="1303" max="1303" width="9" style="2" customWidth="1"/>
    <col min="1304" max="1304" width="11" style="2" customWidth="1"/>
    <col min="1305" max="1305" width="15" style="2" bestFit="1" customWidth="1"/>
    <col min="1306" max="1525" width="9" style="2"/>
    <col min="1526" max="1526" width="7" style="2" customWidth="1"/>
    <col min="1527" max="1527" width="10.54296875" style="2" customWidth="1"/>
    <col min="1528" max="1528" width="9" style="2" customWidth="1"/>
    <col min="1529" max="1529" width="17.54296875" style="2" customWidth="1"/>
    <col min="1530" max="1530" width="9" style="2" customWidth="1"/>
    <col min="1531" max="1531" width="19.54296875" style="2" customWidth="1"/>
    <col min="1532" max="1532" width="9" style="2" customWidth="1"/>
    <col min="1533" max="1534" width="11" style="2" customWidth="1"/>
    <col min="1535" max="1535" width="13" style="2" customWidth="1"/>
    <col min="1536" max="1536" width="9.54296875" style="2" customWidth="1"/>
    <col min="1537" max="1537" width="10" style="2" customWidth="1"/>
    <col min="1538" max="1538" width="12" style="2" customWidth="1"/>
    <col min="1539" max="1539" width="9" style="2" customWidth="1"/>
    <col min="1540" max="1540" width="7.54296875" style="2" customWidth="1"/>
    <col min="1541" max="1541" width="10" style="2" customWidth="1"/>
    <col min="1542" max="1542" width="9" style="2"/>
    <col min="1543" max="1543" width="10" style="2" customWidth="1"/>
    <col min="1544" max="1545" width="8" style="2" customWidth="1"/>
    <col min="1546" max="1552" width="10" style="2" customWidth="1"/>
    <col min="1553" max="1553" width="11" style="2" customWidth="1"/>
    <col min="1554" max="1554" width="10" style="2" customWidth="1"/>
    <col min="1555" max="1555" width="8" style="2" customWidth="1"/>
    <col min="1556" max="1557" width="10" style="2" customWidth="1"/>
    <col min="1558" max="1558" width="11" style="2" customWidth="1"/>
    <col min="1559" max="1559" width="9" style="2" customWidth="1"/>
    <col min="1560" max="1560" width="11" style="2" customWidth="1"/>
    <col min="1561" max="1561" width="15" style="2" bestFit="1" customWidth="1"/>
    <col min="1562" max="1781" width="9" style="2"/>
    <col min="1782" max="1782" width="7" style="2" customWidth="1"/>
    <col min="1783" max="1783" width="10.54296875" style="2" customWidth="1"/>
    <col min="1784" max="1784" width="9" style="2" customWidth="1"/>
    <col min="1785" max="1785" width="17.54296875" style="2" customWidth="1"/>
    <col min="1786" max="1786" width="9" style="2" customWidth="1"/>
    <col min="1787" max="1787" width="19.54296875" style="2" customWidth="1"/>
    <col min="1788" max="1788" width="9" style="2" customWidth="1"/>
    <col min="1789" max="1790" width="11" style="2" customWidth="1"/>
    <col min="1791" max="1791" width="13" style="2" customWidth="1"/>
    <col min="1792" max="1792" width="9.54296875" style="2" customWidth="1"/>
    <col min="1793" max="1793" width="10" style="2" customWidth="1"/>
    <col min="1794" max="1794" width="12" style="2" customWidth="1"/>
    <col min="1795" max="1795" width="9" style="2" customWidth="1"/>
    <col min="1796" max="1796" width="7.54296875" style="2" customWidth="1"/>
    <col min="1797" max="1797" width="10" style="2" customWidth="1"/>
    <col min="1798" max="1798" width="9" style="2"/>
    <col min="1799" max="1799" width="10" style="2" customWidth="1"/>
    <col min="1800" max="1801" width="8" style="2" customWidth="1"/>
    <col min="1802" max="1808" width="10" style="2" customWidth="1"/>
    <col min="1809" max="1809" width="11" style="2" customWidth="1"/>
    <col min="1810" max="1810" width="10" style="2" customWidth="1"/>
    <col min="1811" max="1811" width="8" style="2" customWidth="1"/>
    <col min="1812" max="1813" width="10" style="2" customWidth="1"/>
    <col min="1814" max="1814" width="11" style="2" customWidth="1"/>
    <col min="1815" max="1815" width="9" style="2" customWidth="1"/>
    <col min="1816" max="1816" width="11" style="2" customWidth="1"/>
    <col min="1817" max="1817" width="15" style="2" bestFit="1" customWidth="1"/>
    <col min="1818" max="2037" width="9" style="2"/>
    <col min="2038" max="2038" width="7" style="2" customWidth="1"/>
    <col min="2039" max="2039" width="10.54296875" style="2" customWidth="1"/>
    <col min="2040" max="2040" width="9" style="2" customWidth="1"/>
    <col min="2041" max="2041" width="17.54296875" style="2" customWidth="1"/>
    <col min="2042" max="2042" width="9" style="2" customWidth="1"/>
    <col min="2043" max="2043" width="19.54296875" style="2" customWidth="1"/>
    <col min="2044" max="2044" width="9" style="2" customWidth="1"/>
    <col min="2045" max="2046" width="11" style="2" customWidth="1"/>
    <col min="2047" max="2047" width="13" style="2" customWidth="1"/>
    <col min="2048" max="2048" width="9.54296875" style="2" customWidth="1"/>
    <col min="2049" max="2049" width="10" style="2" customWidth="1"/>
    <col min="2050" max="2050" width="12" style="2" customWidth="1"/>
    <col min="2051" max="2051" width="9" style="2" customWidth="1"/>
    <col min="2052" max="2052" width="7.54296875" style="2" customWidth="1"/>
    <col min="2053" max="2053" width="10" style="2" customWidth="1"/>
    <col min="2054" max="2054" width="9" style="2"/>
    <col min="2055" max="2055" width="10" style="2" customWidth="1"/>
    <col min="2056" max="2057" width="8" style="2" customWidth="1"/>
    <col min="2058" max="2064" width="10" style="2" customWidth="1"/>
    <col min="2065" max="2065" width="11" style="2" customWidth="1"/>
    <col min="2066" max="2066" width="10" style="2" customWidth="1"/>
    <col min="2067" max="2067" width="8" style="2" customWidth="1"/>
    <col min="2068" max="2069" width="10" style="2" customWidth="1"/>
    <col min="2070" max="2070" width="11" style="2" customWidth="1"/>
    <col min="2071" max="2071" width="9" style="2" customWidth="1"/>
    <col min="2072" max="2072" width="11" style="2" customWidth="1"/>
    <col min="2073" max="2073" width="15" style="2" bestFit="1" customWidth="1"/>
    <col min="2074" max="2293" width="9" style="2"/>
    <col min="2294" max="2294" width="7" style="2" customWidth="1"/>
    <col min="2295" max="2295" width="10.54296875" style="2" customWidth="1"/>
    <col min="2296" max="2296" width="9" style="2" customWidth="1"/>
    <col min="2297" max="2297" width="17.54296875" style="2" customWidth="1"/>
    <col min="2298" max="2298" width="9" style="2" customWidth="1"/>
    <col min="2299" max="2299" width="19.54296875" style="2" customWidth="1"/>
    <col min="2300" max="2300" width="9" style="2" customWidth="1"/>
    <col min="2301" max="2302" width="11" style="2" customWidth="1"/>
    <col min="2303" max="2303" width="13" style="2" customWidth="1"/>
    <col min="2304" max="2304" width="9.54296875" style="2" customWidth="1"/>
    <col min="2305" max="2305" width="10" style="2" customWidth="1"/>
    <col min="2306" max="2306" width="12" style="2" customWidth="1"/>
    <col min="2307" max="2307" width="9" style="2" customWidth="1"/>
    <col min="2308" max="2308" width="7.54296875" style="2" customWidth="1"/>
    <col min="2309" max="2309" width="10" style="2" customWidth="1"/>
    <col min="2310" max="2310" width="9" style="2"/>
    <col min="2311" max="2311" width="10" style="2" customWidth="1"/>
    <col min="2312" max="2313" width="8" style="2" customWidth="1"/>
    <col min="2314" max="2320" width="10" style="2" customWidth="1"/>
    <col min="2321" max="2321" width="11" style="2" customWidth="1"/>
    <col min="2322" max="2322" width="10" style="2" customWidth="1"/>
    <col min="2323" max="2323" width="8" style="2" customWidth="1"/>
    <col min="2324" max="2325" width="10" style="2" customWidth="1"/>
    <col min="2326" max="2326" width="11" style="2" customWidth="1"/>
    <col min="2327" max="2327" width="9" style="2" customWidth="1"/>
    <col min="2328" max="2328" width="11" style="2" customWidth="1"/>
    <col min="2329" max="2329" width="15" style="2" bestFit="1" customWidth="1"/>
    <col min="2330" max="2549" width="9" style="2"/>
    <col min="2550" max="2550" width="7" style="2" customWidth="1"/>
    <col min="2551" max="2551" width="10.54296875" style="2" customWidth="1"/>
    <col min="2552" max="2552" width="9" style="2" customWidth="1"/>
    <col min="2553" max="2553" width="17.54296875" style="2" customWidth="1"/>
    <col min="2554" max="2554" width="9" style="2" customWidth="1"/>
    <col min="2555" max="2555" width="19.54296875" style="2" customWidth="1"/>
    <col min="2556" max="2556" width="9" style="2" customWidth="1"/>
    <col min="2557" max="2558" width="11" style="2" customWidth="1"/>
    <col min="2559" max="2559" width="13" style="2" customWidth="1"/>
    <col min="2560" max="2560" width="9.54296875" style="2" customWidth="1"/>
    <col min="2561" max="2561" width="10" style="2" customWidth="1"/>
    <col min="2562" max="2562" width="12" style="2" customWidth="1"/>
    <col min="2563" max="2563" width="9" style="2" customWidth="1"/>
    <col min="2564" max="2564" width="7.54296875" style="2" customWidth="1"/>
    <col min="2565" max="2565" width="10" style="2" customWidth="1"/>
    <col min="2566" max="2566" width="9" style="2"/>
    <col min="2567" max="2567" width="10" style="2" customWidth="1"/>
    <col min="2568" max="2569" width="8" style="2" customWidth="1"/>
    <col min="2570" max="2576" width="10" style="2" customWidth="1"/>
    <col min="2577" max="2577" width="11" style="2" customWidth="1"/>
    <col min="2578" max="2578" width="10" style="2" customWidth="1"/>
    <col min="2579" max="2579" width="8" style="2" customWidth="1"/>
    <col min="2580" max="2581" width="10" style="2" customWidth="1"/>
    <col min="2582" max="2582" width="11" style="2" customWidth="1"/>
    <col min="2583" max="2583" width="9" style="2" customWidth="1"/>
    <col min="2584" max="2584" width="11" style="2" customWidth="1"/>
    <col min="2585" max="2585" width="15" style="2" bestFit="1" customWidth="1"/>
    <col min="2586" max="2805" width="9" style="2"/>
    <col min="2806" max="2806" width="7" style="2" customWidth="1"/>
    <col min="2807" max="2807" width="10.54296875" style="2" customWidth="1"/>
    <col min="2808" max="2808" width="9" style="2" customWidth="1"/>
    <col min="2809" max="2809" width="17.54296875" style="2" customWidth="1"/>
    <col min="2810" max="2810" width="9" style="2" customWidth="1"/>
    <col min="2811" max="2811" width="19.54296875" style="2" customWidth="1"/>
    <col min="2812" max="2812" width="9" style="2" customWidth="1"/>
    <col min="2813" max="2814" width="11" style="2" customWidth="1"/>
    <col min="2815" max="2815" width="13" style="2" customWidth="1"/>
    <col min="2816" max="2816" width="9.54296875" style="2" customWidth="1"/>
    <col min="2817" max="2817" width="10" style="2" customWidth="1"/>
    <col min="2818" max="2818" width="12" style="2" customWidth="1"/>
    <col min="2819" max="2819" width="9" style="2" customWidth="1"/>
    <col min="2820" max="2820" width="7.54296875" style="2" customWidth="1"/>
    <col min="2821" max="2821" width="10" style="2" customWidth="1"/>
    <col min="2822" max="2822" width="9" style="2"/>
    <col min="2823" max="2823" width="10" style="2" customWidth="1"/>
    <col min="2824" max="2825" width="8" style="2" customWidth="1"/>
    <col min="2826" max="2832" width="10" style="2" customWidth="1"/>
    <col min="2833" max="2833" width="11" style="2" customWidth="1"/>
    <col min="2834" max="2834" width="10" style="2" customWidth="1"/>
    <col min="2835" max="2835" width="8" style="2" customWidth="1"/>
    <col min="2836" max="2837" width="10" style="2" customWidth="1"/>
    <col min="2838" max="2838" width="11" style="2" customWidth="1"/>
    <col min="2839" max="2839" width="9" style="2" customWidth="1"/>
    <col min="2840" max="2840" width="11" style="2" customWidth="1"/>
    <col min="2841" max="2841" width="15" style="2" bestFit="1" customWidth="1"/>
    <col min="2842" max="3061" width="9" style="2"/>
    <col min="3062" max="3062" width="7" style="2" customWidth="1"/>
    <col min="3063" max="3063" width="10.54296875" style="2" customWidth="1"/>
    <col min="3064" max="3064" width="9" style="2" customWidth="1"/>
    <col min="3065" max="3065" width="17.54296875" style="2" customWidth="1"/>
    <col min="3066" max="3066" width="9" style="2" customWidth="1"/>
    <col min="3067" max="3067" width="19.54296875" style="2" customWidth="1"/>
    <col min="3068" max="3068" width="9" style="2" customWidth="1"/>
    <col min="3069" max="3070" width="11" style="2" customWidth="1"/>
    <col min="3071" max="3071" width="13" style="2" customWidth="1"/>
    <col min="3072" max="3072" width="9.54296875" style="2" customWidth="1"/>
    <col min="3073" max="3073" width="10" style="2" customWidth="1"/>
    <col min="3074" max="3074" width="12" style="2" customWidth="1"/>
    <col min="3075" max="3075" width="9" style="2" customWidth="1"/>
    <col min="3076" max="3076" width="7.54296875" style="2" customWidth="1"/>
    <col min="3077" max="3077" width="10" style="2" customWidth="1"/>
    <col min="3078" max="3078" width="9" style="2"/>
    <col min="3079" max="3079" width="10" style="2" customWidth="1"/>
    <col min="3080" max="3081" width="8" style="2" customWidth="1"/>
    <col min="3082" max="3088" width="10" style="2" customWidth="1"/>
    <col min="3089" max="3089" width="11" style="2" customWidth="1"/>
    <col min="3090" max="3090" width="10" style="2" customWidth="1"/>
    <col min="3091" max="3091" width="8" style="2" customWidth="1"/>
    <col min="3092" max="3093" width="10" style="2" customWidth="1"/>
    <col min="3094" max="3094" width="11" style="2" customWidth="1"/>
    <col min="3095" max="3095" width="9" style="2" customWidth="1"/>
    <col min="3096" max="3096" width="11" style="2" customWidth="1"/>
    <col min="3097" max="3097" width="15" style="2" bestFit="1" customWidth="1"/>
    <col min="3098" max="3317" width="9" style="2"/>
    <col min="3318" max="3318" width="7" style="2" customWidth="1"/>
    <col min="3319" max="3319" width="10.54296875" style="2" customWidth="1"/>
    <col min="3320" max="3320" width="9" style="2" customWidth="1"/>
    <col min="3321" max="3321" width="17.54296875" style="2" customWidth="1"/>
    <col min="3322" max="3322" width="9" style="2" customWidth="1"/>
    <col min="3323" max="3323" width="19.54296875" style="2" customWidth="1"/>
    <col min="3324" max="3324" width="9" style="2" customWidth="1"/>
    <col min="3325" max="3326" width="11" style="2" customWidth="1"/>
    <col min="3327" max="3327" width="13" style="2" customWidth="1"/>
    <col min="3328" max="3328" width="9.54296875" style="2" customWidth="1"/>
    <col min="3329" max="3329" width="10" style="2" customWidth="1"/>
    <col min="3330" max="3330" width="12" style="2" customWidth="1"/>
    <col min="3331" max="3331" width="9" style="2" customWidth="1"/>
    <col min="3332" max="3332" width="7.54296875" style="2" customWidth="1"/>
    <col min="3333" max="3333" width="10" style="2" customWidth="1"/>
    <col min="3334" max="3334" width="9" style="2"/>
    <col min="3335" max="3335" width="10" style="2" customWidth="1"/>
    <col min="3336" max="3337" width="8" style="2" customWidth="1"/>
    <col min="3338" max="3344" width="10" style="2" customWidth="1"/>
    <col min="3345" max="3345" width="11" style="2" customWidth="1"/>
    <col min="3346" max="3346" width="10" style="2" customWidth="1"/>
    <col min="3347" max="3347" width="8" style="2" customWidth="1"/>
    <col min="3348" max="3349" width="10" style="2" customWidth="1"/>
    <col min="3350" max="3350" width="11" style="2" customWidth="1"/>
    <col min="3351" max="3351" width="9" style="2" customWidth="1"/>
    <col min="3352" max="3352" width="11" style="2" customWidth="1"/>
    <col min="3353" max="3353" width="15" style="2" bestFit="1" customWidth="1"/>
    <col min="3354" max="3573" width="9" style="2"/>
    <col min="3574" max="3574" width="7" style="2" customWidth="1"/>
    <col min="3575" max="3575" width="10.54296875" style="2" customWidth="1"/>
    <col min="3576" max="3576" width="9" style="2" customWidth="1"/>
    <col min="3577" max="3577" width="17.54296875" style="2" customWidth="1"/>
    <col min="3578" max="3578" width="9" style="2" customWidth="1"/>
    <col min="3579" max="3579" width="19.54296875" style="2" customWidth="1"/>
    <col min="3580" max="3580" width="9" style="2" customWidth="1"/>
    <col min="3581" max="3582" width="11" style="2" customWidth="1"/>
    <col min="3583" max="3583" width="13" style="2" customWidth="1"/>
    <col min="3584" max="3584" width="9.54296875" style="2" customWidth="1"/>
    <col min="3585" max="3585" width="10" style="2" customWidth="1"/>
    <col min="3586" max="3586" width="12" style="2" customWidth="1"/>
    <col min="3587" max="3587" width="9" style="2" customWidth="1"/>
    <col min="3588" max="3588" width="7.54296875" style="2" customWidth="1"/>
    <col min="3589" max="3589" width="10" style="2" customWidth="1"/>
    <col min="3590" max="3590" width="9" style="2"/>
    <col min="3591" max="3591" width="10" style="2" customWidth="1"/>
    <col min="3592" max="3593" width="8" style="2" customWidth="1"/>
    <col min="3594" max="3600" width="10" style="2" customWidth="1"/>
    <col min="3601" max="3601" width="11" style="2" customWidth="1"/>
    <col min="3602" max="3602" width="10" style="2" customWidth="1"/>
    <col min="3603" max="3603" width="8" style="2" customWidth="1"/>
    <col min="3604" max="3605" width="10" style="2" customWidth="1"/>
    <col min="3606" max="3606" width="11" style="2" customWidth="1"/>
    <col min="3607" max="3607" width="9" style="2" customWidth="1"/>
    <col min="3608" max="3608" width="11" style="2" customWidth="1"/>
    <col min="3609" max="3609" width="15" style="2" bestFit="1" customWidth="1"/>
    <col min="3610" max="3829" width="9" style="2"/>
    <col min="3830" max="3830" width="7" style="2" customWidth="1"/>
    <col min="3831" max="3831" width="10.54296875" style="2" customWidth="1"/>
    <col min="3832" max="3832" width="9" style="2" customWidth="1"/>
    <col min="3833" max="3833" width="17.54296875" style="2" customWidth="1"/>
    <col min="3834" max="3834" width="9" style="2" customWidth="1"/>
    <col min="3835" max="3835" width="19.54296875" style="2" customWidth="1"/>
    <col min="3836" max="3836" width="9" style="2" customWidth="1"/>
    <col min="3837" max="3838" width="11" style="2" customWidth="1"/>
    <col min="3839" max="3839" width="13" style="2" customWidth="1"/>
    <col min="3840" max="3840" width="9.54296875" style="2" customWidth="1"/>
    <col min="3841" max="3841" width="10" style="2" customWidth="1"/>
    <col min="3842" max="3842" width="12" style="2" customWidth="1"/>
    <col min="3843" max="3843" width="9" style="2" customWidth="1"/>
    <col min="3844" max="3844" width="7.54296875" style="2" customWidth="1"/>
    <col min="3845" max="3845" width="10" style="2" customWidth="1"/>
    <col min="3846" max="3846" width="9" style="2"/>
    <col min="3847" max="3847" width="10" style="2" customWidth="1"/>
    <col min="3848" max="3849" width="8" style="2" customWidth="1"/>
    <col min="3850" max="3856" width="10" style="2" customWidth="1"/>
    <col min="3857" max="3857" width="11" style="2" customWidth="1"/>
    <col min="3858" max="3858" width="10" style="2" customWidth="1"/>
    <col min="3859" max="3859" width="8" style="2" customWidth="1"/>
    <col min="3860" max="3861" width="10" style="2" customWidth="1"/>
    <col min="3862" max="3862" width="11" style="2" customWidth="1"/>
    <col min="3863" max="3863" width="9" style="2" customWidth="1"/>
    <col min="3864" max="3864" width="11" style="2" customWidth="1"/>
    <col min="3865" max="3865" width="15" style="2" bestFit="1" customWidth="1"/>
    <col min="3866" max="4085" width="9" style="2"/>
    <col min="4086" max="4086" width="7" style="2" customWidth="1"/>
    <col min="4087" max="4087" width="10.54296875" style="2" customWidth="1"/>
    <col min="4088" max="4088" width="9" style="2" customWidth="1"/>
    <col min="4089" max="4089" width="17.54296875" style="2" customWidth="1"/>
    <col min="4090" max="4090" width="9" style="2" customWidth="1"/>
    <col min="4091" max="4091" width="19.54296875" style="2" customWidth="1"/>
    <col min="4092" max="4092" width="9" style="2" customWidth="1"/>
    <col min="4093" max="4094" width="11" style="2" customWidth="1"/>
    <col min="4095" max="4095" width="13" style="2" customWidth="1"/>
    <col min="4096" max="4096" width="9.54296875" style="2" customWidth="1"/>
    <col min="4097" max="4097" width="10" style="2" customWidth="1"/>
    <col min="4098" max="4098" width="12" style="2" customWidth="1"/>
    <col min="4099" max="4099" width="9" style="2" customWidth="1"/>
    <col min="4100" max="4100" width="7.54296875" style="2" customWidth="1"/>
    <col min="4101" max="4101" width="10" style="2" customWidth="1"/>
    <col min="4102" max="4102" width="9" style="2"/>
    <col min="4103" max="4103" width="10" style="2" customWidth="1"/>
    <col min="4104" max="4105" width="8" style="2" customWidth="1"/>
    <col min="4106" max="4112" width="10" style="2" customWidth="1"/>
    <col min="4113" max="4113" width="11" style="2" customWidth="1"/>
    <col min="4114" max="4114" width="10" style="2" customWidth="1"/>
    <col min="4115" max="4115" width="8" style="2" customWidth="1"/>
    <col min="4116" max="4117" width="10" style="2" customWidth="1"/>
    <col min="4118" max="4118" width="11" style="2" customWidth="1"/>
    <col min="4119" max="4119" width="9" style="2" customWidth="1"/>
    <col min="4120" max="4120" width="11" style="2" customWidth="1"/>
    <col min="4121" max="4121" width="15" style="2" bestFit="1" customWidth="1"/>
    <col min="4122" max="4341" width="9" style="2"/>
    <col min="4342" max="4342" width="7" style="2" customWidth="1"/>
    <col min="4343" max="4343" width="10.54296875" style="2" customWidth="1"/>
    <col min="4344" max="4344" width="9" style="2" customWidth="1"/>
    <col min="4345" max="4345" width="17.54296875" style="2" customWidth="1"/>
    <col min="4346" max="4346" width="9" style="2" customWidth="1"/>
    <col min="4347" max="4347" width="19.54296875" style="2" customWidth="1"/>
    <col min="4348" max="4348" width="9" style="2" customWidth="1"/>
    <col min="4349" max="4350" width="11" style="2" customWidth="1"/>
    <col min="4351" max="4351" width="13" style="2" customWidth="1"/>
    <col min="4352" max="4352" width="9.54296875" style="2" customWidth="1"/>
    <col min="4353" max="4353" width="10" style="2" customWidth="1"/>
    <col min="4354" max="4354" width="12" style="2" customWidth="1"/>
    <col min="4355" max="4355" width="9" style="2" customWidth="1"/>
    <col min="4356" max="4356" width="7.54296875" style="2" customWidth="1"/>
    <col min="4357" max="4357" width="10" style="2" customWidth="1"/>
    <col min="4358" max="4358" width="9" style="2"/>
    <col min="4359" max="4359" width="10" style="2" customWidth="1"/>
    <col min="4360" max="4361" width="8" style="2" customWidth="1"/>
    <col min="4362" max="4368" width="10" style="2" customWidth="1"/>
    <col min="4369" max="4369" width="11" style="2" customWidth="1"/>
    <col min="4370" max="4370" width="10" style="2" customWidth="1"/>
    <col min="4371" max="4371" width="8" style="2" customWidth="1"/>
    <col min="4372" max="4373" width="10" style="2" customWidth="1"/>
    <col min="4374" max="4374" width="11" style="2" customWidth="1"/>
    <col min="4375" max="4375" width="9" style="2" customWidth="1"/>
    <col min="4376" max="4376" width="11" style="2" customWidth="1"/>
    <col min="4377" max="4377" width="15" style="2" bestFit="1" customWidth="1"/>
    <col min="4378" max="4597" width="9" style="2"/>
    <col min="4598" max="4598" width="7" style="2" customWidth="1"/>
    <col min="4599" max="4599" width="10.54296875" style="2" customWidth="1"/>
    <col min="4600" max="4600" width="9" style="2" customWidth="1"/>
    <col min="4601" max="4601" width="17.54296875" style="2" customWidth="1"/>
    <col min="4602" max="4602" width="9" style="2" customWidth="1"/>
    <col min="4603" max="4603" width="19.54296875" style="2" customWidth="1"/>
    <col min="4604" max="4604" width="9" style="2" customWidth="1"/>
    <col min="4605" max="4606" width="11" style="2" customWidth="1"/>
    <col min="4607" max="4607" width="13" style="2" customWidth="1"/>
    <col min="4608" max="4608" width="9.54296875" style="2" customWidth="1"/>
    <col min="4609" max="4609" width="10" style="2" customWidth="1"/>
    <col min="4610" max="4610" width="12" style="2" customWidth="1"/>
    <col min="4611" max="4611" width="9" style="2" customWidth="1"/>
    <col min="4612" max="4612" width="7.54296875" style="2" customWidth="1"/>
    <col min="4613" max="4613" width="10" style="2" customWidth="1"/>
    <col min="4614" max="4614" width="9" style="2"/>
    <col min="4615" max="4615" width="10" style="2" customWidth="1"/>
    <col min="4616" max="4617" width="8" style="2" customWidth="1"/>
    <col min="4618" max="4624" width="10" style="2" customWidth="1"/>
    <col min="4625" max="4625" width="11" style="2" customWidth="1"/>
    <col min="4626" max="4626" width="10" style="2" customWidth="1"/>
    <col min="4627" max="4627" width="8" style="2" customWidth="1"/>
    <col min="4628" max="4629" width="10" style="2" customWidth="1"/>
    <col min="4630" max="4630" width="11" style="2" customWidth="1"/>
    <col min="4631" max="4631" width="9" style="2" customWidth="1"/>
    <col min="4632" max="4632" width="11" style="2" customWidth="1"/>
    <col min="4633" max="4633" width="15" style="2" bestFit="1" customWidth="1"/>
    <col min="4634" max="4853" width="9" style="2"/>
    <col min="4854" max="4854" width="7" style="2" customWidth="1"/>
    <col min="4855" max="4855" width="10.54296875" style="2" customWidth="1"/>
    <col min="4856" max="4856" width="9" style="2" customWidth="1"/>
    <col min="4857" max="4857" width="17.54296875" style="2" customWidth="1"/>
    <col min="4858" max="4858" width="9" style="2" customWidth="1"/>
    <col min="4859" max="4859" width="19.54296875" style="2" customWidth="1"/>
    <col min="4860" max="4860" width="9" style="2" customWidth="1"/>
    <col min="4861" max="4862" width="11" style="2" customWidth="1"/>
    <col min="4863" max="4863" width="13" style="2" customWidth="1"/>
    <col min="4864" max="4864" width="9.54296875" style="2" customWidth="1"/>
    <col min="4865" max="4865" width="10" style="2" customWidth="1"/>
    <col min="4866" max="4866" width="12" style="2" customWidth="1"/>
    <col min="4867" max="4867" width="9" style="2" customWidth="1"/>
    <col min="4868" max="4868" width="7.54296875" style="2" customWidth="1"/>
    <col min="4869" max="4869" width="10" style="2" customWidth="1"/>
    <col min="4870" max="4870" width="9" style="2"/>
    <col min="4871" max="4871" width="10" style="2" customWidth="1"/>
    <col min="4872" max="4873" width="8" style="2" customWidth="1"/>
    <col min="4874" max="4880" width="10" style="2" customWidth="1"/>
    <col min="4881" max="4881" width="11" style="2" customWidth="1"/>
    <col min="4882" max="4882" width="10" style="2" customWidth="1"/>
    <col min="4883" max="4883" width="8" style="2" customWidth="1"/>
    <col min="4884" max="4885" width="10" style="2" customWidth="1"/>
    <col min="4886" max="4886" width="11" style="2" customWidth="1"/>
    <col min="4887" max="4887" width="9" style="2" customWidth="1"/>
    <col min="4888" max="4888" width="11" style="2" customWidth="1"/>
    <col min="4889" max="4889" width="15" style="2" bestFit="1" customWidth="1"/>
    <col min="4890" max="5109" width="9" style="2"/>
    <col min="5110" max="5110" width="7" style="2" customWidth="1"/>
    <col min="5111" max="5111" width="10.54296875" style="2" customWidth="1"/>
    <col min="5112" max="5112" width="9" style="2" customWidth="1"/>
    <col min="5113" max="5113" width="17.54296875" style="2" customWidth="1"/>
    <col min="5114" max="5114" width="9" style="2" customWidth="1"/>
    <col min="5115" max="5115" width="19.54296875" style="2" customWidth="1"/>
    <col min="5116" max="5116" width="9" style="2" customWidth="1"/>
    <col min="5117" max="5118" width="11" style="2" customWidth="1"/>
    <col min="5119" max="5119" width="13" style="2" customWidth="1"/>
    <col min="5120" max="5120" width="9.54296875" style="2" customWidth="1"/>
    <col min="5121" max="5121" width="10" style="2" customWidth="1"/>
    <col min="5122" max="5122" width="12" style="2" customWidth="1"/>
    <col min="5123" max="5123" width="9" style="2" customWidth="1"/>
    <col min="5124" max="5124" width="7.54296875" style="2" customWidth="1"/>
    <col min="5125" max="5125" width="10" style="2" customWidth="1"/>
    <col min="5126" max="5126" width="9" style="2"/>
    <col min="5127" max="5127" width="10" style="2" customWidth="1"/>
    <col min="5128" max="5129" width="8" style="2" customWidth="1"/>
    <col min="5130" max="5136" width="10" style="2" customWidth="1"/>
    <col min="5137" max="5137" width="11" style="2" customWidth="1"/>
    <col min="5138" max="5138" width="10" style="2" customWidth="1"/>
    <col min="5139" max="5139" width="8" style="2" customWidth="1"/>
    <col min="5140" max="5141" width="10" style="2" customWidth="1"/>
    <col min="5142" max="5142" width="11" style="2" customWidth="1"/>
    <col min="5143" max="5143" width="9" style="2" customWidth="1"/>
    <col min="5144" max="5144" width="11" style="2" customWidth="1"/>
    <col min="5145" max="5145" width="15" style="2" bestFit="1" customWidth="1"/>
    <col min="5146" max="5365" width="9" style="2"/>
    <col min="5366" max="5366" width="7" style="2" customWidth="1"/>
    <col min="5367" max="5367" width="10.54296875" style="2" customWidth="1"/>
    <col min="5368" max="5368" width="9" style="2" customWidth="1"/>
    <col min="5369" max="5369" width="17.54296875" style="2" customWidth="1"/>
    <col min="5370" max="5370" width="9" style="2" customWidth="1"/>
    <col min="5371" max="5371" width="19.54296875" style="2" customWidth="1"/>
    <col min="5372" max="5372" width="9" style="2" customWidth="1"/>
    <col min="5373" max="5374" width="11" style="2" customWidth="1"/>
    <col min="5375" max="5375" width="13" style="2" customWidth="1"/>
    <col min="5376" max="5376" width="9.54296875" style="2" customWidth="1"/>
    <col min="5377" max="5377" width="10" style="2" customWidth="1"/>
    <col min="5378" max="5378" width="12" style="2" customWidth="1"/>
    <col min="5379" max="5379" width="9" style="2" customWidth="1"/>
    <col min="5380" max="5380" width="7.54296875" style="2" customWidth="1"/>
    <col min="5381" max="5381" width="10" style="2" customWidth="1"/>
    <col min="5382" max="5382" width="9" style="2"/>
    <col min="5383" max="5383" width="10" style="2" customWidth="1"/>
    <col min="5384" max="5385" width="8" style="2" customWidth="1"/>
    <col min="5386" max="5392" width="10" style="2" customWidth="1"/>
    <col min="5393" max="5393" width="11" style="2" customWidth="1"/>
    <col min="5394" max="5394" width="10" style="2" customWidth="1"/>
    <col min="5395" max="5395" width="8" style="2" customWidth="1"/>
    <col min="5396" max="5397" width="10" style="2" customWidth="1"/>
    <col min="5398" max="5398" width="11" style="2" customWidth="1"/>
    <col min="5399" max="5399" width="9" style="2" customWidth="1"/>
    <col min="5400" max="5400" width="11" style="2" customWidth="1"/>
    <col min="5401" max="5401" width="15" style="2" bestFit="1" customWidth="1"/>
    <col min="5402" max="5621" width="9" style="2"/>
    <col min="5622" max="5622" width="7" style="2" customWidth="1"/>
    <col min="5623" max="5623" width="10.54296875" style="2" customWidth="1"/>
    <col min="5624" max="5624" width="9" style="2" customWidth="1"/>
    <col min="5625" max="5625" width="17.54296875" style="2" customWidth="1"/>
    <col min="5626" max="5626" width="9" style="2" customWidth="1"/>
    <col min="5627" max="5627" width="19.54296875" style="2" customWidth="1"/>
    <col min="5628" max="5628" width="9" style="2" customWidth="1"/>
    <col min="5629" max="5630" width="11" style="2" customWidth="1"/>
    <col min="5631" max="5631" width="13" style="2" customWidth="1"/>
    <col min="5632" max="5632" width="9.54296875" style="2" customWidth="1"/>
    <col min="5633" max="5633" width="10" style="2" customWidth="1"/>
    <col min="5634" max="5634" width="12" style="2" customWidth="1"/>
    <col min="5635" max="5635" width="9" style="2" customWidth="1"/>
    <col min="5636" max="5636" width="7.54296875" style="2" customWidth="1"/>
    <col min="5637" max="5637" width="10" style="2" customWidth="1"/>
    <col min="5638" max="5638" width="9" style="2"/>
    <col min="5639" max="5639" width="10" style="2" customWidth="1"/>
    <col min="5640" max="5641" width="8" style="2" customWidth="1"/>
    <col min="5642" max="5648" width="10" style="2" customWidth="1"/>
    <col min="5649" max="5649" width="11" style="2" customWidth="1"/>
    <col min="5650" max="5650" width="10" style="2" customWidth="1"/>
    <col min="5651" max="5651" width="8" style="2" customWidth="1"/>
    <col min="5652" max="5653" width="10" style="2" customWidth="1"/>
    <col min="5654" max="5654" width="11" style="2" customWidth="1"/>
    <col min="5655" max="5655" width="9" style="2" customWidth="1"/>
    <col min="5656" max="5656" width="11" style="2" customWidth="1"/>
    <col min="5657" max="5657" width="15" style="2" bestFit="1" customWidth="1"/>
    <col min="5658" max="5877" width="9" style="2"/>
    <col min="5878" max="5878" width="7" style="2" customWidth="1"/>
    <col min="5879" max="5879" width="10.54296875" style="2" customWidth="1"/>
    <col min="5880" max="5880" width="9" style="2" customWidth="1"/>
    <col min="5881" max="5881" width="17.54296875" style="2" customWidth="1"/>
    <col min="5882" max="5882" width="9" style="2" customWidth="1"/>
    <col min="5883" max="5883" width="19.54296875" style="2" customWidth="1"/>
    <col min="5884" max="5884" width="9" style="2" customWidth="1"/>
    <col min="5885" max="5886" width="11" style="2" customWidth="1"/>
    <col min="5887" max="5887" width="13" style="2" customWidth="1"/>
    <col min="5888" max="5888" width="9.54296875" style="2" customWidth="1"/>
    <col min="5889" max="5889" width="10" style="2" customWidth="1"/>
    <col min="5890" max="5890" width="12" style="2" customWidth="1"/>
    <col min="5891" max="5891" width="9" style="2" customWidth="1"/>
    <col min="5892" max="5892" width="7.54296875" style="2" customWidth="1"/>
    <col min="5893" max="5893" width="10" style="2" customWidth="1"/>
    <col min="5894" max="5894" width="9" style="2"/>
    <col min="5895" max="5895" width="10" style="2" customWidth="1"/>
    <col min="5896" max="5897" width="8" style="2" customWidth="1"/>
    <col min="5898" max="5904" width="10" style="2" customWidth="1"/>
    <col min="5905" max="5905" width="11" style="2" customWidth="1"/>
    <col min="5906" max="5906" width="10" style="2" customWidth="1"/>
    <col min="5907" max="5907" width="8" style="2" customWidth="1"/>
    <col min="5908" max="5909" width="10" style="2" customWidth="1"/>
    <col min="5910" max="5910" width="11" style="2" customWidth="1"/>
    <col min="5911" max="5911" width="9" style="2" customWidth="1"/>
    <col min="5912" max="5912" width="11" style="2" customWidth="1"/>
    <col min="5913" max="5913" width="15" style="2" bestFit="1" customWidth="1"/>
    <col min="5914" max="6133" width="9" style="2"/>
    <col min="6134" max="6134" width="7" style="2" customWidth="1"/>
    <col min="6135" max="6135" width="10.54296875" style="2" customWidth="1"/>
    <col min="6136" max="6136" width="9" style="2" customWidth="1"/>
    <col min="6137" max="6137" width="17.54296875" style="2" customWidth="1"/>
    <col min="6138" max="6138" width="9" style="2" customWidth="1"/>
    <col min="6139" max="6139" width="19.54296875" style="2" customWidth="1"/>
    <col min="6140" max="6140" width="9" style="2" customWidth="1"/>
    <col min="6141" max="6142" width="11" style="2" customWidth="1"/>
    <col min="6143" max="6143" width="13" style="2" customWidth="1"/>
    <col min="6144" max="6144" width="9.54296875" style="2" customWidth="1"/>
    <col min="6145" max="6145" width="10" style="2" customWidth="1"/>
    <col min="6146" max="6146" width="12" style="2" customWidth="1"/>
    <col min="6147" max="6147" width="9" style="2" customWidth="1"/>
    <col min="6148" max="6148" width="7.54296875" style="2" customWidth="1"/>
    <col min="6149" max="6149" width="10" style="2" customWidth="1"/>
    <col min="6150" max="6150" width="9" style="2"/>
    <col min="6151" max="6151" width="10" style="2" customWidth="1"/>
    <col min="6152" max="6153" width="8" style="2" customWidth="1"/>
    <col min="6154" max="6160" width="10" style="2" customWidth="1"/>
    <col min="6161" max="6161" width="11" style="2" customWidth="1"/>
    <col min="6162" max="6162" width="10" style="2" customWidth="1"/>
    <col min="6163" max="6163" width="8" style="2" customWidth="1"/>
    <col min="6164" max="6165" width="10" style="2" customWidth="1"/>
    <col min="6166" max="6166" width="11" style="2" customWidth="1"/>
    <col min="6167" max="6167" width="9" style="2" customWidth="1"/>
    <col min="6168" max="6168" width="11" style="2" customWidth="1"/>
    <col min="6169" max="6169" width="15" style="2" bestFit="1" customWidth="1"/>
    <col min="6170" max="6389" width="9" style="2"/>
    <col min="6390" max="6390" width="7" style="2" customWidth="1"/>
    <col min="6391" max="6391" width="10.54296875" style="2" customWidth="1"/>
    <col min="6392" max="6392" width="9" style="2" customWidth="1"/>
    <col min="6393" max="6393" width="17.54296875" style="2" customWidth="1"/>
    <col min="6394" max="6394" width="9" style="2" customWidth="1"/>
    <col min="6395" max="6395" width="19.54296875" style="2" customWidth="1"/>
    <col min="6396" max="6396" width="9" style="2" customWidth="1"/>
    <col min="6397" max="6398" width="11" style="2" customWidth="1"/>
    <col min="6399" max="6399" width="13" style="2" customWidth="1"/>
    <col min="6400" max="6400" width="9.54296875" style="2" customWidth="1"/>
    <col min="6401" max="6401" width="10" style="2" customWidth="1"/>
    <col min="6402" max="6402" width="12" style="2" customWidth="1"/>
    <col min="6403" max="6403" width="9" style="2" customWidth="1"/>
    <col min="6404" max="6404" width="7.54296875" style="2" customWidth="1"/>
    <col min="6405" max="6405" width="10" style="2" customWidth="1"/>
    <col min="6406" max="6406" width="9" style="2"/>
    <col min="6407" max="6407" width="10" style="2" customWidth="1"/>
    <col min="6408" max="6409" width="8" style="2" customWidth="1"/>
    <col min="6410" max="6416" width="10" style="2" customWidth="1"/>
    <col min="6417" max="6417" width="11" style="2" customWidth="1"/>
    <col min="6418" max="6418" width="10" style="2" customWidth="1"/>
    <col min="6419" max="6419" width="8" style="2" customWidth="1"/>
    <col min="6420" max="6421" width="10" style="2" customWidth="1"/>
    <col min="6422" max="6422" width="11" style="2" customWidth="1"/>
    <col min="6423" max="6423" width="9" style="2" customWidth="1"/>
    <col min="6424" max="6424" width="11" style="2" customWidth="1"/>
    <col min="6425" max="6425" width="15" style="2" bestFit="1" customWidth="1"/>
    <col min="6426" max="6645" width="9" style="2"/>
    <col min="6646" max="6646" width="7" style="2" customWidth="1"/>
    <col min="6647" max="6647" width="10.54296875" style="2" customWidth="1"/>
    <col min="6648" max="6648" width="9" style="2" customWidth="1"/>
    <col min="6649" max="6649" width="17.54296875" style="2" customWidth="1"/>
    <col min="6650" max="6650" width="9" style="2" customWidth="1"/>
    <col min="6651" max="6651" width="19.54296875" style="2" customWidth="1"/>
    <col min="6652" max="6652" width="9" style="2" customWidth="1"/>
    <col min="6653" max="6654" width="11" style="2" customWidth="1"/>
    <col min="6655" max="6655" width="13" style="2" customWidth="1"/>
    <col min="6656" max="6656" width="9.54296875" style="2" customWidth="1"/>
    <col min="6657" max="6657" width="10" style="2" customWidth="1"/>
    <col min="6658" max="6658" width="12" style="2" customWidth="1"/>
    <col min="6659" max="6659" width="9" style="2" customWidth="1"/>
    <col min="6660" max="6660" width="7.54296875" style="2" customWidth="1"/>
    <col min="6661" max="6661" width="10" style="2" customWidth="1"/>
    <col min="6662" max="6662" width="9" style="2"/>
    <col min="6663" max="6663" width="10" style="2" customWidth="1"/>
    <col min="6664" max="6665" width="8" style="2" customWidth="1"/>
    <col min="6666" max="6672" width="10" style="2" customWidth="1"/>
    <col min="6673" max="6673" width="11" style="2" customWidth="1"/>
    <col min="6674" max="6674" width="10" style="2" customWidth="1"/>
    <col min="6675" max="6675" width="8" style="2" customWidth="1"/>
    <col min="6676" max="6677" width="10" style="2" customWidth="1"/>
    <col min="6678" max="6678" width="11" style="2" customWidth="1"/>
    <col min="6679" max="6679" width="9" style="2" customWidth="1"/>
    <col min="6680" max="6680" width="11" style="2" customWidth="1"/>
    <col min="6681" max="6681" width="15" style="2" bestFit="1" customWidth="1"/>
    <col min="6682" max="6901" width="9" style="2"/>
    <col min="6902" max="6902" width="7" style="2" customWidth="1"/>
    <col min="6903" max="6903" width="10.54296875" style="2" customWidth="1"/>
    <col min="6904" max="6904" width="9" style="2" customWidth="1"/>
    <col min="6905" max="6905" width="17.54296875" style="2" customWidth="1"/>
    <col min="6906" max="6906" width="9" style="2" customWidth="1"/>
    <col min="6907" max="6907" width="19.54296875" style="2" customWidth="1"/>
    <col min="6908" max="6908" width="9" style="2" customWidth="1"/>
    <col min="6909" max="6910" width="11" style="2" customWidth="1"/>
    <col min="6911" max="6911" width="13" style="2" customWidth="1"/>
    <col min="6912" max="6912" width="9.54296875" style="2" customWidth="1"/>
    <col min="6913" max="6913" width="10" style="2" customWidth="1"/>
    <col min="6914" max="6914" width="12" style="2" customWidth="1"/>
    <col min="6915" max="6915" width="9" style="2" customWidth="1"/>
    <col min="6916" max="6916" width="7.54296875" style="2" customWidth="1"/>
    <col min="6917" max="6917" width="10" style="2" customWidth="1"/>
    <col min="6918" max="6918" width="9" style="2"/>
    <col min="6919" max="6919" width="10" style="2" customWidth="1"/>
    <col min="6920" max="6921" width="8" style="2" customWidth="1"/>
    <col min="6922" max="6928" width="10" style="2" customWidth="1"/>
    <col min="6929" max="6929" width="11" style="2" customWidth="1"/>
    <col min="6930" max="6930" width="10" style="2" customWidth="1"/>
    <col min="6931" max="6931" width="8" style="2" customWidth="1"/>
    <col min="6932" max="6933" width="10" style="2" customWidth="1"/>
    <col min="6934" max="6934" width="11" style="2" customWidth="1"/>
    <col min="6935" max="6935" width="9" style="2" customWidth="1"/>
    <col min="6936" max="6936" width="11" style="2" customWidth="1"/>
    <col min="6937" max="6937" width="15" style="2" bestFit="1" customWidth="1"/>
    <col min="6938" max="7157" width="9" style="2"/>
    <col min="7158" max="7158" width="7" style="2" customWidth="1"/>
    <col min="7159" max="7159" width="10.54296875" style="2" customWidth="1"/>
    <col min="7160" max="7160" width="9" style="2" customWidth="1"/>
    <col min="7161" max="7161" width="17.54296875" style="2" customWidth="1"/>
    <col min="7162" max="7162" width="9" style="2" customWidth="1"/>
    <col min="7163" max="7163" width="19.54296875" style="2" customWidth="1"/>
    <col min="7164" max="7164" width="9" style="2" customWidth="1"/>
    <col min="7165" max="7166" width="11" style="2" customWidth="1"/>
    <col min="7167" max="7167" width="13" style="2" customWidth="1"/>
    <col min="7168" max="7168" width="9.54296875" style="2" customWidth="1"/>
    <col min="7169" max="7169" width="10" style="2" customWidth="1"/>
    <col min="7170" max="7170" width="12" style="2" customWidth="1"/>
    <col min="7171" max="7171" width="9" style="2" customWidth="1"/>
    <col min="7172" max="7172" width="7.54296875" style="2" customWidth="1"/>
    <col min="7173" max="7173" width="10" style="2" customWidth="1"/>
    <col min="7174" max="7174" width="9" style="2"/>
    <col min="7175" max="7175" width="10" style="2" customWidth="1"/>
    <col min="7176" max="7177" width="8" style="2" customWidth="1"/>
    <col min="7178" max="7184" width="10" style="2" customWidth="1"/>
    <col min="7185" max="7185" width="11" style="2" customWidth="1"/>
    <col min="7186" max="7186" width="10" style="2" customWidth="1"/>
    <col min="7187" max="7187" width="8" style="2" customWidth="1"/>
    <col min="7188" max="7189" width="10" style="2" customWidth="1"/>
    <col min="7190" max="7190" width="11" style="2" customWidth="1"/>
    <col min="7191" max="7191" width="9" style="2" customWidth="1"/>
    <col min="7192" max="7192" width="11" style="2" customWidth="1"/>
    <col min="7193" max="7193" width="15" style="2" bestFit="1" customWidth="1"/>
    <col min="7194" max="7413" width="9" style="2"/>
    <col min="7414" max="7414" width="7" style="2" customWidth="1"/>
    <col min="7415" max="7415" width="10.54296875" style="2" customWidth="1"/>
    <col min="7416" max="7416" width="9" style="2" customWidth="1"/>
    <col min="7417" max="7417" width="17.54296875" style="2" customWidth="1"/>
    <col min="7418" max="7418" width="9" style="2" customWidth="1"/>
    <col min="7419" max="7419" width="19.54296875" style="2" customWidth="1"/>
    <col min="7420" max="7420" width="9" style="2" customWidth="1"/>
    <col min="7421" max="7422" width="11" style="2" customWidth="1"/>
    <col min="7423" max="7423" width="13" style="2" customWidth="1"/>
    <col min="7424" max="7424" width="9.54296875" style="2" customWidth="1"/>
    <col min="7425" max="7425" width="10" style="2" customWidth="1"/>
    <col min="7426" max="7426" width="12" style="2" customWidth="1"/>
    <col min="7427" max="7427" width="9" style="2" customWidth="1"/>
    <col min="7428" max="7428" width="7.54296875" style="2" customWidth="1"/>
    <col min="7429" max="7429" width="10" style="2" customWidth="1"/>
    <col min="7430" max="7430" width="9" style="2"/>
    <col min="7431" max="7431" width="10" style="2" customWidth="1"/>
    <col min="7432" max="7433" width="8" style="2" customWidth="1"/>
    <col min="7434" max="7440" width="10" style="2" customWidth="1"/>
    <col min="7441" max="7441" width="11" style="2" customWidth="1"/>
    <col min="7442" max="7442" width="10" style="2" customWidth="1"/>
    <col min="7443" max="7443" width="8" style="2" customWidth="1"/>
    <col min="7444" max="7445" width="10" style="2" customWidth="1"/>
    <col min="7446" max="7446" width="11" style="2" customWidth="1"/>
    <col min="7447" max="7447" width="9" style="2" customWidth="1"/>
    <col min="7448" max="7448" width="11" style="2" customWidth="1"/>
    <col min="7449" max="7449" width="15" style="2" bestFit="1" customWidth="1"/>
    <col min="7450" max="7669" width="9" style="2"/>
    <col min="7670" max="7670" width="7" style="2" customWidth="1"/>
    <col min="7671" max="7671" width="10.54296875" style="2" customWidth="1"/>
    <col min="7672" max="7672" width="9" style="2" customWidth="1"/>
    <col min="7673" max="7673" width="17.54296875" style="2" customWidth="1"/>
    <col min="7674" max="7674" width="9" style="2" customWidth="1"/>
    <col min="7675" max="7675" width="19.54296875" style="2" customWidth="1"/>
    <col min="7676" max="7676" width="9" style="2" customWidth="1"/>
    <col min="7677" max="7678" width="11" style="2" customWidth="1"/>
    <col min="7679" max="7679" width="13" style="2" customWidth="1"/>
    <col min="7680" max="7680" width="9.54296875" style="2" customWidth="1"/>
    <col min="7681" max="7681" width="10" style="2" customWidth="1"/>
    <col min="7682" max="7682" width="12" style="2" customWidth="1"/>
    <col min="7683" max="7683" width="9" style="2" customWidth="1"/>
    <col min="7684" max="7684" width="7.54296875" style="2" customWidth="1"/>
    <col min="7685" max="7685" width="10" style="2" customWidth="1"/>
    <col min="7686" max="7686" width="9" style="2"/>
    <col min="7687" max="7687" width="10" style="2" customWidth="1"/>
    <col min="7688" max="7689" width="8" style="2" customWidth="1"/>
    <col min="7690" max="7696" width="10" style="2" customWidth="1"/>
    <col min="7697" max="7697" width="11" style="2" customWidth="1"/>
    <col min="7698" max="7698" width="10" style="2" customWidth="1"/>
    <col min="7699" max="7699" width="8" style="2" customWidth="1"/>
    <col min="7700" max="7701" width="10" style="2" customWidth="1"/>
    <col min="7702" max="7702" width="11" style="2" customWidth="1"/>
    <col min="7703" max="7703" width="9" style="2" customWidth="1"/>
    <col min="7704" max="7704" width="11" style="2" customWidth="1"/>
    <col min="7705" max="7705" width="15" style="2" bestFit="1" customWidth="1"/>
    <col min="7706" max="7925" width="9" style="2"/>
    <col min="7926" max="7926" width="7" style="2" customWidth="1"/>
    <col min="7927" max="7927" width="10.54296875" style="2" customWidth="1"/>
    <col min="7928" max="7928" width="9" style="2" customWidth="1"/>
    <col min="7929" max="7929" width="17.54296875" style="2" customWidth="1"/>
    <col min="7930" max="7930" width="9" style="2" customWidth="1"/>
    <col min="7931" max="7931" width="19.54296875" style="2" customWidth="1"/>
    <col min="7932" max="7932" width="9" style="2" customWidth="1"/>
    <col min="7933" max="7934" width="11" style="2" customWidth="1"/>
    <col min="7935" max="7935" width="13" style="2" customWidth="1"/>
    <col min="7936" max="7936" width="9.54296875" style="2" customWidth="1"/>
    <col min="7937" max="7937" width="10" style="2" customWidth="1"/>
    <col min="7938" max="7938" width="12" style="2" customWidth="1"/>
    <col min="7939" max="7939" width="9" style="2" customWidth="1"/>
    <col min="7940" max="7940" width="7.54296875" style="2" customWidth="1"/>
    <col min="7941" max="7941" width="10" style="2" customWidth="1"/>
    <col min="7942" max="7942" width="9" style="2"/>
    <col min="7943" max="7943" width="10" style="2" customWidth="1"/>
    <col min="7944" max="7945" width="8" style="2" customWidth="1"/>
    <col min="7946" max="7952" width="10" style="2" customWidth="1"/>
    <col min="7953" max="7953" width="11" style="2" customWidth="1"/>
    <col min="7954" max="7954" width="10" style="2" customWidth="1"/>
    <col min="7955" max="7955" width="8" style="2" customWidth="1"/>
    <col min="7956" max="7957" width="10" style="2" customWidth="1"/>
    <col min="7958" max="7958" width="11" style="2" customWidth="1"/>
    <col min="7959" max="7959" width="9" style="2" customWidth="1"/>
    <col min="7960" max="7960" width="11" style="2" customWidth="1"/>
    <col min="7961" max="7961" width="15" style="2" bestFit="1" customWidth="1"/>
    <col min="7962" max="8181" width="9" style="2"/>
    <col min="8182" max="8182" width="7" style="2" customWidth="1"/>
    <col min="8183" max="8183" width="10.54296875" style="2" customWidth="1"/>
    <col min="8184" max="8184" width="9" style="2" customWidth="1"/>
    <col min="8185" max="8185" width="17.54296875" style="2" customWidth="1"/>
    <col min="8186" max="8186" width="9" style="2" customWidth="1"/>
    <col min="8187" max="8187" width="19.54296875" style="2" customWidth="1"/>
    <col min="8188" max="8188" width="9" style="2" customWidth="1"/>
    <col min="8189" max="8190" width="11" style="2" customWidth="1"/>
    <col min="8191" max="8191" width="13" style="2" customWidth="1"/>
    <col min="8192" max="8192" width="9.54296875" style="2" customWidth="1"/>
    <col min="8193" max="8193" width="10" style="2" customWidth="1"/>
    <col min="8194" max="8194" width="12" style="2" customWidth="1"/>
    <col min="8195" max="8195" width="9" style="2" customWidth="1"/>
    <col min="8196" max="8196" width="7.54296875" style="2" customWidth="1"/>
    <col min="8197" max="8197" width="10" style="2" customWidth="1"/>
    <col min="8198" max="8198" width="9" style="2"/>
    <col min="8199" max="8199" width="10" style="2" customWidth="1"/>
    <col min="8200" max="8201" width="8" style="2" customWidth="1"/>
    <col min="8202" max="8208" width="10" style="2" customWidth="1"/>
    <col min="8209" max="8209" width="11" style="2" customWidth="1"/>
    <col min="8210" max="8210" width="10" style="2" customWidth="1"/>
    <col min="8211" max="8211" width="8" style="2" customWidth="1"/>
    <col min="8212" max="8213" width="10" style="2" customWidth="1"/>
    <col min="8214" max="8214" width="11" style="2" customWidth="1"/>
    <col min="8215" max="8215" width="9" style="2" customWidth="1"/>
    <col min="8216" max="8216" width="11" style="2" customWidth="1"/>
    <col min="8217" max="8217" width="15" style="2" bestFit="1" customWidth="1"/>
    <col min="8218" max="8437" width="9" style="2"/>
    <col min="8438" max="8438" width="7" style="2" customWidth="1"/>
    <col min="8439" max="8439" width="10.54296875" style="2" customWidth="1"/>
    <col min="8440" max="8440" width="9" style="2" customWidth="1"/>
    <col min="8441" max="8441" width="17.54296875" style="2" customWidth="1"/>
    <col min="8442" max="8442" width="9" style="2" customWidth="1"/>
    <col min="8443" max="8443" width="19.54296875" style="2" customWidth="1"/>
    <col min="8444" max="8444" width="9" style="2" customWidth="1"/>
    <col min="8445" max="8446" width="11" style="2" customWidth="1"/>
    <col min="8447" max="8447" width="13" style="2" customWidth="1"/>
    <col min="8448" max="8448" width="9.54296875" style="2" customWidth="1"/>
    <col min="8449" max="8449" width="10" style="2" customWidth="1"/>
    <col min="8450" max="8450" width="12" style="2" customWidth="1"/>
    <col min="8451" max="8451" width="9" style="2" customWidth="1"/>
    <col min="8452" max="8452" width="7.54296875" style="2" customWidth="1"/>
    <col min="8453" max="8453" width="10" style="2" customWidth="1"/>
    <col min="8454" max="8454" width="9" style="2"/>
    <col min="8455" max="8455" width="10" style="2" customWidth="1"/>
    <col min="8456" max="8457" width="8" style="2" customWidth="1"/>
    <col min="8458" max="8464" width="10" style="2" customWidth="1"/>
    <col min="8465" max="8465" width="11" style="2" customWidth="1"/>
    <col min="8466" max="8466" width="10" style="2" customWidth="1"/>
    <col min="8467" max="8467" width="8" style="2" customWidth="1"/>
    <col min="8468" max="8469" width="10" style="2" customWidth="1"/>
    <col min="8470" max="8470" width="11" style="2" customWidth="1"/>
    <col min="8471" max="8471" width="9" style="2" customWidth="1"/>
    <col min="8472" max="8472" width="11" style="2" customWidth="1"/>
    <col min="8473" max="8473" width="15" style="2" bestFit="1" customWidth="1"/>
    <col min="8474" max="8693" width="9" style="2"/>
    <col min="8694" max="8694" width="7" style="2" customWidth="1"/>
    <col min="8695" max="8695" width="10.54296875" style="2" customWidth="1"/>
    <col min="8696" max="8696" width="9" style="2" customWidth="1"/>
    <col min="8697" max="8697" width="17.54296875" style="2" customWidth="1"/>
    <col min="8698" max="8698" width="9" style="2" customWidth="1"/>
    <col min="8699" max="8699" width="19.54296875" style="2" customWidth="1"/>
    <col min="8700" max="8700" width="9" style="2" customWidth="1"/>
    <col min="8701" max="8702" width="11" style="2" customWidth="1"/>
    <col min="8703" max="8703" width="13" style="2" customWidth="1"/>
    <col min="8704" max="8704" width="9.54296875" style="2" customWidth="1"/>
    <col min="8705" max="8705" width="10" style="2" customWidth="1"/>
    <col min="8706" max="8706" width="12" style="2" customWidth="1"/>
    <col min="8707" max="8707" width="9" style="2" customWidth="1"/>
    <col min="8708" max="8708" width="7.54296875" style="2" customWidth="1"/>
    <col min="8709" max="8709" width="10" style="2" customWidth="1"/>
    <col min="8710" max="8710" width="9" style="2"/>
    <col min="8711" max="8711" width="10" style="2" customWidth="1"/>
    <col min="8712" max="8713" width="8" style="2" customWidth="1"/>
    <col min="8714" max="8720" width="10" style="2" customWidth="1"/>
    <col min="8721" max="8721" width="11" style="2" customWidth="1"/>
    <col min="8722" max="8722" width="10" style="2" customWidth="1"/>
    <col min="8723" max="8723" width="8" style="2" customWidth="1"/>
    <col min="8724" max="8725" width="10" style="2" customWidth="1"/>
    <col min="8726" max="8726" width="11" style="2" customWidth="1"/>
    <col min="8727" max="8727" width="9" style="2" customWidth="1"/>
    <col min="8728" max="8728" width="11" style="2" customWidth="1"/>
    <col min="8729" max="8729" width="15" style="2" bestFit="1" customWidth="1"/>
    <col min="8730" max="8949" width="9" style="2"/>
    <col min="8950" max="8950" width="7" style="2" customWidth="1"/>
    <col min="8951" max="8951" width="10.54296875" style="2" customWidth="1"/>
    <col min="8952" max="8952" width="9" style="2" customWidth="1"/>
    <col min="8953" max="8953" width="17.54296875" style="2" customWidth="1"/>
    <col min="8954" max="8954" width="9" style="2" customWidth="1"/>
    <col min="8955" max="8955" width="19.54296875" style="2" customWidth="1"/>
    <col min="8956" max="8956" width="9" style="2" customWidth="1"/>
    <col min="8957" max="8958" width="11" style="2" customWidth="1"/>
    <col min="8959" max="8959" width="13" style="2" customWidth="1"/>
    <col min="8960" max="8960" width="9.54296875" style="2" customWidth="1"/>
    <col min="8961" max="8961" width="10" style="2" customWidth="1"/>
    <col min="8962" max="8962" width="12" style="2" customWidth="1"/>
    <col min="8963" max="8963" width="9" style="2" customWidth="1"/>
    <col min="8964" max="8964" width="7.54296875" style="2" customWidth="1"/>
    <col min="8965" max="8965" width="10" style="2" customWidth="1"/>
    <col min="8966" max="8966" width="9" style="2"/>
    <col min="8967" max="8967" width="10" style="2" customWidth="1"/>
    <col min="8968" max="8969" width="8" style="2" customWidth="1"/>
    <col min="8970" max="8976" width="10" style="2" customWidth="1"/>
    <col min="8977" max="8977" width="11" style="2" customWidth="1"/>
    <col min="8978" max="8978" width="10" style="2" customWidth="1"/>
    <col min="8979" max="8979" width="8" style="2" customWidth="1"/>
    <col min="8980" max="8981" width="10" style="2" customWidth="1"/>
    <col min="8982" max="8982" width="11" style="2" customWidth="1"/>
    <col min="8983" max="8983" width="9" style="2" customWidth="1"/>
    <col min="8984" max="8984" width="11" style="2" customWidth="1"/>
    <col min="8985" max="8985" width="15" style="2" bestFit="1" customWidth="1"/>
    <col min="8986" max="9205" width="9" style="2"/>
    <col min="9206" max="9206" width="7" style="2" customWidth="1"/>
    <col min="9207" max="9207" width="10.54296875" style="2" customWidth="1"/>
    <col min="9208" max="9208" width="9" style="2" customWidth="1"/>
    <col min="9209" max="9209" width="17.54296875" style="2" customWidth="1"/>
    <col min="9210" max="9210" width="9" style="2" customWidth="1"/>
    <col min="9211" max="9211" width="19.54296875" style="2" customWidth="1"/>
    <col min="9212" max="9212" width="9" style="2" customWidth="1"/>
    <col min="9213" max="9214" width="11" style="2" customWidth="1"/>
    <col min="9215" max="9215" width="13" style="2" customWidth="1"/>
    <col min="9216" max="9216" width="9.54296875" style="2" customWidth="1"/>
    <col min="9217" max="9217" width="10" style="2" customWidth="1"/>
    <col min="9218" max="9218" width="12" style="2" customWidth="1"/>
    <col min="9219" max="9219" width="9" style="2" customWidth="1"/>
    <col min="9220" max="9220" width="7.54296875" style="2" customWidth="1"/>
    <col min="9221" max="9221" width="10" style="2" customWidth="1"/>
    <col min="9222" max="9222" width="9" style="2"/>
    <col min="9223" max="9223" width="10" style="2" customWidth="1"/>
    <col min="9224" max="9225" width="8" style="2" customWidth="1"/>
    <col min="9226" max="9232" width="10" style="2" customWidth="1"/>
    <col min="9233" max="9233" width="11" style="2" customWidth="1"/>
    <col min="9234" max="9234" width="10" style="2" customWidth="1"/>
    <col min="9235" max="9235" width="8" style="2" customWidth="1"/>
    <col min="9236" max="9237" width="10" style="2" customWidth="1"/>
    <col min="9238" max="9238" width="11" style="2" customWidth="1"/>
    <col min="9239" max="9239" width="9" style="2" customWidth="1"/>
    <col min="9240" max="9240" width="11" style="2" customWidth="1"/>
    <col min="9241" max="9241" width="15" style="2" bestFit="1" customWidth="1"/>
    <col min="9242" max="9461" width="9" style="2"/>
    <col min="9462" max="9462" width="7" style="2" customWidth="1"/>
    <col min="9463" max="9463" width="10.54296875" style="2" customWidth="1"/>
    <col min="9464" max="9464" width="9" style="2" customWidth="1"/>
    <col min="9465" max="9465" width="17.54296875" style="2" customWidth="1"/>
    <col min="9466" max="9466" width="9" style="2" customWidth="1"/>
    <col min="9467" max="9467" width="19.54296875" style="2" customWidth="1"/>
    <col min="9468" max="9468" width="9" style="2" customWidth="1"/>
    <col min="9469" max="9470" width="11" style="2" customWidth="1"/>
    <col min="9471" max="9471" width="13" style="2" customWidth="1"/>
    <col min="9472" max="9472" width="9.54296875" style="2" customWidth="1"/>
    <col min="9473" max="9473" width="10" style="2" customWidth="1"/>
    <col min="9474" max="9474" width="12" style="2" customWidth="1"/>
    <col min="9475" max="9475" width="9" style="2" customWidth="1"/>
    <col min="9476" max="9476" width="7.54296875" style="2" customWidth="1"/>
    <col min="9477" max="9477" width="10" style="2" customWidth="1"/>
    <col min="9478" max="9478" width="9" style="2"/>
    <col min="9479" max="9479" width="10" style="2" customWidth="1"/>
    <col min="9480" max="9481" width="8" style="2" customWidth="1"/>
    <col min="9482" max="9488" width="10" style="2" customWidth="1"/>
    <col min="9489" max="9489" width="11" style="2" customWidth="1"/>
    <col min="9490" max="9490" width="10" style="2" customWidth="1"/>
    <col min="9491" max="9491" width="8" style="2" customWidth="1"/>
    <col min="9492" max="9493" width="10" style="2" customWidth="1"/>
    <col min="9494" max="9494" width="11" style="2" customWidth="1"/>
    <col min="9495" max="9495" width="9" style="2" customWidth="1"/>
    <col min="9496" max="9496" width="11" style="2" customWidth="1"/>
    <col min="9497" max="9497" width="15" style="2" bestFit="1" customWidth="1"/>
    <col min="9498" max="9717" width="9" style="2"/>
    <col min="9718" max="9718" width="7" style="2" customWidth="1"/>
    <col min="9719" max="9719" width="10.54296875" style="2" customWidth="1"/>
    <col min="9720" max="9720" width="9" style="2" customWidth="1"/>
    <col min="9721" max="9721" width="17.54296875" style="2" customWidth="1"/>
    <col min="9722" max="9722" width="9" style="2" customWidth="1"/>
    <col min="9723" max="9723" width="19.54296875" style="2" customWidth="1"/>
    <col min="9724" max="9724" width="9" style="2" customWidth="1"/>
    <col min="9725" max="9726" width="11" style="2" customWidth="1"/>
    <col min="9727" max="9727" width="13" style="2" customWidth="1"/>
    <col min="9728" max="9728" width="9.54296875" style="2" customWidth="1"/>
    <col min="9729" max="9729" width="10" style="2" customWidth="1"/>
    <col min="9730" max="9730" width="12" style="2" customWidth="1"/>
    <col min="9731" max="9731" width="9" style="2" customWidth="1"/>
    <col min="9732" max="9732" width="7.54296875" style="2" customWidth="1"/>
    <col min="9733" max="9733" width="10" style="2" customWidth="1"/>
    <col min="9734" max="9734" width="9" style="2"/>
    <col min="9735" max="9735" width="10" style="2" customWidth="1"/>
    <col min="9736" max="9737" width="8" style="2" customWidth="1"/>
    <col min="9738" max="9744" width="10" style="2" customWidth="1"/>
    <col min="9745" max="9745" width="11" style="2" customWidth="1"/>
    <col min="9746" max="9746" width="10" style="2" customWidth="1"/>
    <col min="9747" max="9747" width="8" style="2" customWidth="1"/>
    <col min="9748" max="9749" width="10" style="2" customWidth="1"/>
    <col min="9750" max="9750" width="11" style="2" customWidth="1"/>
    <col min="9751" max="9751" width="9" style="2" customWidth="1"/>
    <col min="9752" max="9752" width="11" style="2" customWidth="1"/>
    <col min="9753" max="9753" width="15" style="2" bestFit="1" customWidth="1"/>
    <col min="9754" max="9973" width="9" style="2"/>
    <col min="9974" max="9974" width="7" style="2" customWidth="1"/>
    <col min="9975" max="9975" width="10.54296875" style="2" customWidth="1"/>
    <col min="9976" max="9976" width="9" style="2" customWidth="1"/>
    <col min="9977" max="9977" width="17.54296875" style="2" customWidth="1"/>
    <col min="9978" max="9978" width="9" style="2" customWidth="1"/>
    <col min="9979" max="9979" width="19.54296875" style="2" customWidth="1"/>
    <col min="9980" max="9980" width="9" style="2" customWidth="1"/>
    <col min="9981" max="9982" width="11" style="2" customWidth="1"/>
    <col min="9983" max="9983" width="13" style="2" customWidth="1"/>
    <col min="9984" max="9984" width="9.54296875" style="2" customWidth="1"/>
    <col min="9985" max="9985" width="10" style="2" customWidth="1"/>
    <col min="9986" max="9986" width="12" style="2" customWidth="1"/>
    <col min="9987" max="9987" width="9" style="2" customWidth="1"/>
    <col min="9988" max="9988" width="7.54296875" style="2" customWidth="1"/>
    <col min="9989" max="9989" width="10" style="2" customWidth="1"/>
    <col min="9990" max="9990" width="9" style="2"/>
    <col min="9991" max="9991" width="10" style="2" customWidth="1"/>
    <col min="9992" max="9993" width="8" style="2" customWidth="1"/>
    <col min="9994" max="10000" width="10" style="2" customWidth="1"/>
    <col min="10001" max="10001" width="11" style="2" customWidth="1"/>
    <col min="10002" max="10002" width="10" style="2" customWidth="1"/>
    <col min="10003" max="10003" width="8" style="2" customWidth="1"/>
    <col min="10004" max="10005" width="10" style="2" customWidth="1"/>
    <col min="10006" max="10006" width="11" style="2" customWidth="1"/>
    <col min="10007" max="10007" width="9" style="2" customWidth="1"/>
    <col min="10008" max="10008" width="11" style="2" customWidth="1"/>
    <col min="10009" max="10009" width="15" style="2" bestFit="1" customWidth="1"/>
    <col min="10010" max="10229" width="9" style="2"/>
    <col min="10230" max="10230" width="7" style="2" customWidth="1"/>
    <col min="10231" max="10231" width="10.54296875" style="2" customWidth="1"/>
    <col min="10232" max="10232" width="9" style="2" customWidth="1"/>
    <col min="10233" max="10233" width="17.54296875" style="2" customWidth="1"/>
    <col min="10234" max="10234" width="9" style="2" customWidth="1"/>
    <col min="10235" max="10235" width="19.54296875" style="2" customWidth="1"/>
    <col min="10236" max="10236" width="9" style="2" customWidth="1"/>
    <col min="10237" max="10238" width="11" style="2" customWidth="1"/>
    <col min="10239" max="10239" width="13" style="2" customWidth="1"/>
    <col min="10240" max="10240" width="9.54296875" style="2" customWidth="1"/>
    <col min="10241" max="10241" width="10" style="2" customWidth="1"/>
    <col min="10242" max="10242" width="12" style="2" customWidth="1"/>
    <col min="10243" max="10243" width="9" style="2" customWidth="1"/>
    <col min="10244" max="10244" width="7.54296875" style="2" customWidth="1"/>
    <col min="10245" max="10245" width="10" style="2" customWidth="1"/>
    <col min="10246" max="10246" width="9" style="2"/>
    <col min="10247" max="10247" width="10" style="2" customWidth="1"/>
    <col min="10248" max="10249" width="8" style="2" customWidth="1"/>
    <col min="10250" max="10256" width="10" style="2" customWidth="1"/>
    <col min="10257" max="10257" width="11" style="2" customWidth="1"/>
    <col min="10258" max="10258" width="10" style="2" customWidth="1"/>
    <col min="10259" max="10259" width="8" style="2" customWidth="1"/>
    <col min="10260" max="10261" width="10" style="2" customWidth="1"/>
    <col min="10262" max="10262" width="11" style="2" customWidth="1"/>
    <col min="10263" max="10263" width="9" style="2" customWidth="1"/>
    <col min="10264" max="10264" width="11" style="2" customWidth="1"/>
    <col min="10265" max="10265" width="15" style="2" bestFit="1" customWidth="1"/>
    <col min="10266" max="10485" width="9" style="2"/>
    <col min="10486" max="10486" width="7" style="2" customWidth="1"/>
    <col min="10487" max="10487" width="10.54296875" style="2" customWidth="1"/>
    <col min="10488" max="10488" width="9" style="2" customWidth="1"/>
    <col min="10489" max="10489" width="17.54296875" style="2" customWidth="1"/>
    <col min="10490" max="10490" width="9" style="2" customWidth="1"/>
    <col min="10491" max="10491" width="19.54296875" style="2" customWidth="1"/>
    <col min="10492" max="10492" width="9" style="2" customWidth="1"/>
    <col min="10493" max="10494" width="11" style="2" customWidth="1"/>
    <col min="10495" max="10495" width="13" style="2" customWidth="1"/>
    <col min="10496" max="10496" width="9.54296875" style="2" customWidth="1"/>
    <col min="10497" max="10497" width="10" style="2" customWidth="1"/>
    <col min="10498" max="10498" width="12" style="2" customWidth="1"/>
    <col min="10499" max="10499" width="9" style="2" customWidth="1"/>
    <col min="10500" max="10500" width="7.54296875" style="2" customWidth="1"/>
    <col min="10501" max="10501" width="10" style="2" customWidth="1"/>
    <col min="10502" max="10502" width="9" style="2"/>
    <col min="10503" max="10503" width="10" style="2" customWidth="1"/>
    <col min="10504" max="10505" width="8" style="2" customWidth="1"/>
    <col min="10506" max="10512" width="10" style="2" customWidth="1"/>
    <col min="10513" max="10513" width="11" style="2" customWidth="1"/>
    <col min="10514" max="10514" width="10" style="2" customWidth="1"/>
    <col min="10515" max="10515" width="8" style="2" customWidth="1"/>
    <col min="10516" max="10517" width="10" style="2" customWidth="1"/>
    <col min="10518" max="10518" width="11" style="2" customWidth="1"/>
    <col min="10519" max="10519" width="9" style="2" customWidth="1"/>
    <col min="10520" max="10520" width="11" style="2" customWidth="1"/>
    <col min="10521" max="10521" width="15" style="2" bestFit="1" customWidth="1"/>
    <col min="10522" max="10741" width="9" style="2"/>
    <col min="10742" max="10742" width="7" style="2" customWidth="1"/>
    <col min="10743" max="10743" width="10.54296875" style="2" customWidth="1"/>
    <col min="10744" max="10744" width="9" style="2" customWidth="1"/>
    <col min="10745" max="10745" width="17.54296875" style="2" customWidth="1"/>
    <col min="10746" max="10746" width="9" style="2" customWidth="1"/>
    <col min="10747" max="10747" width="19.54296875" style="2" customWidth="1"/>
    <col min="10748" max="10748" width="9" style="2" customWidth="1"/>
    <col min="10749" max="10750" width="11" style="2" customWidth="1"/>
    <col min="10751" max="10751" width="13" style="2" customWidth="1"/>
    <col min="10752" max="10752" width="9.54296875" style="2" customWidth="1"/>
    <col min="10753" max="10753" width="10" style="2" customWidth="1"/>
    <col min="10754" max="10754" width="12" style="2" customWidth="1"/>
    <col min="10755" max="10755" width="9" style="2" customWidth="1"/>
    <col min="10756" max="10756" width="7.54296875" style="2" customWidth="1"/>
    <col min="10757" max="10757" width="10" style="2" customWidth="1"/>
    <col min="10758" max="10758" width="9" style="2"/>
    <col min="10759" max="10759" width="10" style="2" customWidth="1"/>
    <col min="10760" max="10761" width="8" style="2" customWidth="1"/>
    <col min="10762" max="10768" width="10" style="2" customWidth="1"/>
    <col min="10769" max="10769" width="11" style="2" customWidth="1"/>
    <col min="10770" max="10770" width="10" style="2" customWidth="1"/>
    <col min="10771" max="10771" width="8" style="2" customWidth="1"/>
    <col min="10772" max="10773" width="10" style="2" customWidth="1"/>
    <col min="10774" max="10774" width="11" style="2" customWidth="1"/>
    <col min="10775" max="10775" width="9" style="2" customWidth="1"/>
    <col min="10776" max="10776" width="11" style="2" customWidth="1"/>
    <col min="10777" max="10777" width="15" style="2" bestFit="1" customWidth="1"/>
    <col min="10778" max="10997" width="9" style="2"/>
    <col min="10998" max="10998" width="7" style="2" customWidth="1"/>
    <col min="10999" max="10999" width="10.54296875" style="2" customWidth="1"/>
    <col min="11000" max="11000" width="9" style="2" customWidth="1"/>
    <col min="11001" max="11001" width="17.54296875" style="2" customWidth="1"/>
    <col min="11002" max="11002" width="9" style="2" customWidth="1"/>
    <col min="11003" max="11003" width="19.54296875" style="2" customWidth="1"/>
    <col min="11004" max="11004" width="9" style="2" customWidth="1"/>
    <col min="11005" max="11006" width="11" style="2" customWidth="1"/>
    <col min="11007" max="11007" width="13" style="2" customWidth="1"/>
    <col min="11008" max="11008" width="9.54296875" style="2" customWidth="1"/>
    <col min="11009" max="11009" width="10" style="2" customWidth="1"/>
    <col min="11010" max="11010" width="12" style="2" customWidth="1"/>
    <col min="11011" max="11011" width="9" style="2" customWidth="1"/>
    <col min="11012" max="11012" width="7.54296875" style="2" customWidth="1"/>
    <col min="11013" max="11013" width="10" style="2" customWidth="1"/>
    <col min="11014" max="11014" width="9" style="2"/>
    <col min="11015" max="11015" width="10" style="2" customWidth="1"/>
    <col min="11016" max="11017" width="8" style="2" customWidth="1"/>
    <col min="11018" max="11024" width="10" style="2" customWidth="1"/>
    <col min="11025" max="11025" width="11" style="2" customWidth="1"/>
    <col min="11026" max="11026" width="10" style="2" customWidth="1"/>
    <col min="11027" max="11027" width="8" style="2" customWidth="1"/>
    <col min="11028" max="11029" width="10" style="2" customWidth="1"/>
    <col min="11030" max="11030" width="11" style="2" customWidth="1"/>
    <col min="11031" max="11031" width="9" style="2" customWidth="1"/>
    <col min="11032" max="11032" width="11" style="2" customWidth="1"/>
    <col min="11033" max="11033" width="15" style="2" bestFit="1" customWidth="1"/>
    <col min="11034" max="11253" width="9" style="2"/>
    <col min="11254" max="11254" width="7" style="2" customWidth="1"/>
    <col min="11255" max="11255" width="10.54296875" style="2" customWidth="1"/>
    <col min="11256" max="11256" width="9" style="2" customWidth="1"/>
    <col min="11257" max="11257" width="17.54296875" style="2" customWidth="1"/>
    <col min="11258" max="11258" width="9" style="2" customWidth="1"/>
    <col min="11259" max="11259" width="19.54296875" style="2" customWidth="1"/>
    <col min="11260" max="11260" width="9" style="2" customWidth="1"/>
    <col min="11261" max="11262" width="11" style="2" customWidth="1"/>
    <col min="11263" max="11263" width="13" style="2" customWidth="1"/>
    <col min="11264" max="11264" width="9.54296875" style="2" customWidth="1"/>
    <col min="11265" max="11265" width="10" style="2" customWidth="1"/>
    <col min="11266" max="11266" width="12" style="2" customWidth="1"/>
    <col min="11267" max="11267" width="9" style="2" customWidth="1"/>
    <col min="11268" max="11268" width="7.54296875" style="2" customWidth="1"/>
    <col min="11269" max="11269" width="10" style="2" customWidth="1"/>
    <col min="11270" max="11270" width="9" style="2"/>
    <col min="11271" max="11271" width="10" style="2" customWidth="1"/>
    <col min="11272" max="11273" width="8" style="2" customWidth="1"/>
    <col min="11274" max="11280" width="10" style="2" customWidth="1"/>
    <col min="11281" max="11281" width="11" style="2" customWidth="1"/>
    <col min="11282" max="11282" width="10" style="2" customWidth="1"/>
    <col min="11283" max="11283" width="8" style="2" customWidth="1"/>
    <col min="11284" max="11285" width="10" style="2" customWidth="1"/>
    <col min="11286" max="11286" width="11" style="2" customWidth="1"/>
    <col min="11287" max="11287" width="9" style="2" customWidth="1"/>
    <col min="11288" max="11288" width="11" style="2" customWidth="1"/>
    <col min="11289" max="11289" width="15" style="2" bestFit="1" customWidth="1"/>
    <col min="11290" max="11509" width="9" style="2"/>
    <col min="11510" max="11510" width="7" style="2" customWidth="1"/>
    <col min="11511" max="11511" width="10.54296875" style="2" customWidth="1"/>
    <col min="11512" max="11512" width="9" style="2" customWidth="1"/>
    <col min="11513" max="11513" width="17.54296875" style="2" customWidth="1"/>
    <col min="11514" max="11514" width="9" style="2" customWidth="1"/>
    <col min="11515" max="11515" width="19.54296875" style="2" customWidth="1"/>
    <col min="11516" max="11516" width="9" style="2" customWidth="1"/>
    <col min="11517" max="11518" width="11" style="2" customWidth="1"/>
    <col min="11519" max="11519" width="13" style="2" customWidth="1"/>
    <col min="11520" max="11520" width="9.54296875" style="2" customWidth="1"/>
    <col min="11521" max="11521" width="10" style="2" customWidth="1"/>
    <col min="11522" max="11522" width="12" style="2" customWidth="1"/>
    <col min="11523" max="11523" width="9" style="2" customWidth="1"/>
    <col min="11524" max="11524" width="7.54296875" style="2" customWidth="1"/>
    <col min="11525" max="11525" width="10" style="2" customWidth="1"/>
    <col min="11526" max="11526" width="9" style="2"/>
    <col min="11527" max="11527" width="10" style="2" customWidth="1"/>
    <col min="11528" max="11529" width="8" style="2" customWidth="1"/>
    <col min="11530" max="11536" width="10" style="2" customWidth="1"/>
    <col min="11537" max="11537" width="11" style="2" customWidth="1"/>
    <col min="11538" max="11538" width="10" style="2" customWidth="1"/>
    <col min="11539" max="11539" width="8" style="2" customWidth="1"/>
    <col min="11540" max="11541" width="10" style="2" customWidth="1"/>
    <col min="11542" max="11542" width="11" style="2" customWidth="1"/>
    <col min="11543" max="11543" width="9" style="2" customWidth="1"/>
    <col min="11544" max="11544" width="11" style="2" customWidth="1"/>
    <col min="11545" max="11545" width="15" style="2" bestFit="1" customWidth="1"/>
    <col min="11546" max="11765" width="9" style="2"/>
    <col min="11766" max="11766" width="7" style="2" customWidth="1"/>
    <col min="11767" max="11767" width="10.54296875" style="2" customWidth="1"/>
    <col min="11768" max="11768" width="9" style="2" customWidth="1"/>
    <col min="11769" max="11769" width="17.54296875" style="2" customWidth="1"/>
    <col min="11770" max="11770" width="9" style="2" customWidth="1"/>
    <col min="11771" max="11771" width="19.54296875" style="2" customWidth="1"/>
    <col min="11772" max="11772" width="9" style="2" customWidth="1"/>
    <col min="11773" max="11774" width="11" style="2" customWidth="1"/>
    <col min="11775" max="11775" width="13" style="2" customWidth="1"/>
    <col min="11776" max="11776" width="9.54296875" style="2" customWidth="1"/>
    <col min="11777" max="11777" width="10" style="2" customWidth="1"/>
    <col min="11778" max="11778" width="12" style="2" customWidth="1"/>
    <col min="11779" max="11779" width="9" style="2" customWidth="1"/>
    <col min="11780" max="11780" width="7.54296875" style="2" customWidth="1"/>
    <col min="11781" max="11781" width="10" style="2" customWidth="1"/>
    <col min="11782" max="11782" width="9" style="2"/>
    <col min="11783" max="11783" width="10" style="2" customWidth="1"/>
    <col min="11784" max="11785" width="8" style="2" customWidth="1"/>
    <col min="11786" max="11792" width="10" style="2" customWidth="1"/>
    <col min="11793" max="11793" width="11" style="2" customWidth="1"/>
    <col min="11794" max="11794" width="10" style="2" customWidth="1"/>
    <col min="11795" max="11795" width="8" style="2" customWidth="1"/>
    <col min="11796" max="11797" width="10" style="2" customWidth="1"/>
    <col min="11798" max="11798" width="11" style="2" customWidth="1"/>
    <col min="11799" max="11799" width="9" style="2" customWidth="1"/>
    <col min="11800" max="11800" width="11" style="2" customWidth="1"/>
    <col min="11801" max="11801" width="15" style="2" bestFit="1" customWidth="1"/>
    <col min="11802" max="12021" width="9" style="2"/>
    <col min="12022" max="12022" width="7" style="2" customWidth="1"/>
    <col min="12023" max="12023" width="10.54296875" style="2" customWidth="1"/>
    <col min="12024" max="12024" width="9" style="2" customWidth="1"/>
    <col min="12025" max="12025" width="17.54296875" style="2" customWidth="1"/>
    <col min="12026" max="12026" width="9" style="2" customWidth="1"/>
    <col min="12027" max="12027" width="19.54296875" style="2" customWidth="1"/>
    <col min="12028" max="12028" width="9" style="2" customWidth="1"/>
    <col min="12029" max="12030" width="11" style="2" customWidth="1"/>
    <col min="12031" max="12031" width="13" style="2" customWidth="1"/>
    <col min="12032" max="12032" width="9.54296875" style="2" customWidth="1"/>
    <col min="12033" max="12033" width="10" style="2" customWidth="1"/>
    <col min="12034" max="12034" width="12" style="2" customWidth="1"/>
    <col min="12035" max="12035" width="9" style="2" customWidth="1"/>
    <col min="12036" max="12036" width="7.54296875" style="2" customWidth="1"/>
    <col min="12037" max="12037" width="10" style="2" customWidth="1"/>
    <col min="12038" max="12038" width="9" style="2"/>
    <col min="12039" max="12039" width="10" style="2" customWidth="1"/>
    <col min="12040" max="12041" width="8" style="2" customWidth="1"/>
    <col min="12042" max="12048" width="10" style="2" customWidth="1"/>
    <col min="12049" max="12049" width="11" style="2" customWidth="1"/>
    <col min="12050" max="12050" width="10" style="2" customWidth="1"/>
    <col min="12051" max="12051" width="8" style="2" customWidth="1"/>
    <col min="12052" max="12053" width="10" style="2" customWidth="1"/>
    <col min="12054" max="12054" width="11" style="2" customWidth="1"/>
    <col min="12055" max="12055" width="9" style="2" customWidth="1"/>
    <col min="12056" max="12056" width="11" style="2" customWidth="1"/>
    <col min="12057" max="12057" width="15" style="2" bestFit="1" customWidth="1"/>
    <col min="12058" max="12277" width="9" style="2"/>
    <col min="12278" max="12278" width="7" style="2" customWidth="1"/>
    <col min="12279" max="12279" width="10.54296875" style="2" customWidth="1"/>
    <col min="12280" max="12280" width="9" style="2" customWidth="1"/>
    <col min="12281" max="12281" width="17.54296875" style="2" customWidth="1"/>
    <col min="12282" max="12282" width="9" style="2" customWidth="1"/>
    <col min="12283" max="12283" width="19.54296875" style="2" customWidth="1"/>
    <col min="12284" max="12284" width="9" style="2" customWidth="1"/>
    <col min="12285" max="12286" width="11" style="2" customWidth="1"/>
    <col min="12287" max="12287" width="13" style="2" customWidth="1"/>
    <col min="12288" max="12288" width="9.54296875" style="2" customWidth="1"/>
    <col min="12289" max="12289" width="10" style="2" customWidth="1"/>
    <col min="12290" max="12290" width="12" style="2" customWidth="1"/>
    <col min="12291" max="12291" width="9" style="2" customWidth="1"/>
    <col min="12292" max="12292" width="7.54296875" style="2" customWidth="1"/>
    <col min="12293" max="12293" width="10" style="2" customWidth="1"/>
    <col min="12294" max="12294" width="9" style="2"/>
    <col min="12295" max="12295" width="10" style="2" customWidth="1"/>
    <col min="12296" max="12297" width="8" style="2" customWidth="1"/>
    <col min="12298" max="12304" width="10" style="2" customWidth="1"/>
    <col min="12305" max="12305" width="11" style="2" customWidth="1"/>
    <col min="12306" max="12306" width="10" style="2" customWidth="1"/>
    <col min="12307" max="12307" width="8" style="2" customWidth="1"/>
    <col min="12308" max="12309" width="10" style="2" customWidth="1"/>
    <col min="12310" max="12310" width="11" style="2" customWidth="1"/>
    <col min="12311" max="12311" width="9" style="2" customWidth="1"/>
    <col min="12312" max="12312" width="11" style="2" customWidth="1"/>
    <col min="12313" max="12313" width="15" style="2" bestFit="1" customWidth="1"/>
    <col min="12314" max="12533" width="9" style="2"/>
    <col min="12534" max="12534" width="7" style="2" customWidth="1"/>
    <col min="12535" max="12535" width="10.54296875" style="2" customWidth="1"/>
    <col min="12536" max="12536" width="9" style="2" customWidth="1"/>
    <col min="12537" max="12537" width="17.54296875" style="2" customWidth="1"/>
    <col min="12538" max="12538" width="9" style="2" customWidth="1"/>
    <col min="12539" max="12539" width="19.54296875" style="2" customWidth="1"/>
    <col min="12540" max="12540" width="9" style="2" customWidth="1"/>
    <col min="12541" max="12542" width="11" style="2" customWidth="1"/>
    <col min="12543" max="12543" width="13" style="2" customWidth="1"/>
    <col min="12544" max="12544" width="9.54296875" style="2" customWidth="1"/>
    <col min="12545" max="12545" width="10" style="2" customWidth="1"/>
    <col min="12546" max="12546" width="12" style="2" customWidth="1"/>
    <col min="12547" max="12547" width="9" style="2" customWidth="1"/>
    <col min="12548" max="12548" width="7.54296875" style="2" customWidth="1"/>
    <col min="12549" max="12549" width="10" style="2" customWidth="1"/>
    <col min="12550" max="12550" width="9" style="2"/>
    <col min="12551" max="12551" width="10" style="2" customWidth="1"/>
    <col min="12552" max="12553" width="8" style="2" customWidth="1"/>
    <col min="12554" max="12560" width="10" style="2" customWidth="1"/>
    <col min="12561" max="12561" width="11" style="2" customWidth="1"/>
    <col min="12562" max="12562" width="10" style="2" customWidth="1"/>
    <col min="12563" max="12563" width="8" style="2" customWidth="1"/>
    <col min="12564" max="12565" width="10" style="2" customWidth="1"/>
    <col min="12566" max="12566" width="11" style="2" customWidth="1"/>
    <col min="12567" max="12567" width="9" style="2" customWidth="1"/>
    <col min="12568" max="12568" width="11" style="2" customWidth="1"/>
    <col min="12569" max="12569" width="15" style="2" bestFit="1" customWidth="1"/>
    <col min="12570" max="12789" width="9" style="2"/>
    <col min="12790" max="12790" width="7" style="2" customWidth="1"/>
    <col min="12791" max="12791" width="10.54296875" style="2" customWidth="1"/>
    <col min="12792" max="12792" width="9" style="2" customWidth="1"/>
    <col min="12793" max="12793" width="17.54296875" style="2" customWidth="1"/>
    <col min="12794" max="12794" width="9" style="2" customWidth="1"/>
    <col min="12795" max="12795" width="19.54296875" style="2" customWidth="1"/>
    <col min="12796" max="12796" width="9" style="2" customWidth="1"/>
    <col min="12797" max="12798" width="11" style="2" customWidth="1"/>
    <col min="12799" max="12799" width="13" style="2" customWidth="1"/>
    <col min="12800" max="12800" width="9.54296875" style="2" customWidth="1"/>
    <col min="12801" max="12801" width="10" style="2" customWidth="1"/>
    <col min="12802" max="12802" width="12" style="2" customWidth="1"/>
    <col min="12803" max="12803" width="9" style="2" customWidth="1"/>
    <col min="12804" max="12804" width="7.54296875" style="2" customWidth="1"/>
    <col min="12805" max="12805" width="10" style="2" customWidth="1"/>
    <col min="12806" max="12806" width="9" style="2"/>
    <col min="12807" max="12807" width="10" style="2" customWidth="1"/>
    <col min="12808" max="12809" width="8" style="2" customWidth="1"/>
    <col min="12810" max="12816" width="10" style="2" customWidth="1"/>
    <col min="12817" max="12817" width="11" style="2" customWidth="1"/>
    <col min="12818" max="12818" width="10" style="2" customWidth="1"/>
    <col min="12819" max="12819" width="8" style="2" customWidth="1"/>
    <col min="12820" max="12821" width="10" style="2" customWidth="1"/>
    <col min="12822" max="12822" width="11" style="2" customWidth="1"/>
    <col min="12823" max="12823" width="9" style="2" customWidth="1"/>
    <col min="12824" max="12824" width="11" style="2" customWidth="1"/>
    <col min="12825" max="12825" width="15" style="2" bestFit="1" customWidth="1"/>
    <col min="12826" max="13045" width="9" style="2"/>
    <col min="13046" max="13046" width="7" style="2" customWidth="1"/>
    <col min="13047" max="13047" width="10.54296875" style="2" customWidth="1"/>
    <col min="13048" max="13048" width="9" style="2" customWidth="1"/>
    <col min="13049" max="13049" width="17.54296875" style="2" customWidth="1"/>
    <col min="13050" max="13050" width="9" style="2" customWidth="1"/>
    <col min="13051" max="13051" width="19.54296875" style="2" customWidth="1"/>
    <col min="13052" max="13052" width="9" style="2" customWidth="1"/>
    <col min="13053" max="13054" width="11" style="2" customWidth="1"/>
    <col min="13055" max="13055" width="13" style="2" customWidth="1"/>
    <col min="13056" max="13056" width="9.54296875" style="2" customWidth="1"/>
    <col min="13057" max="13057" width="10" style="2" customWidth="1"/>
    <col min="13058" max="13058" width="12" style="2" customWidth="1"/>
    <col min="13059" max="13059" width="9" style="2" customWidth="1"/>
    <col min="13060" max="13060" width="7.54296875" style="2" customWidth="1"/>
    <col min="13061" max="13061" width="10" style="2" customWidth="1"/>
    <col min="13062" max="13062" width="9" style="2"/>
    <col min="13063" max="13063" width="10" style="2" customWidth="1"/>
    <col min="13064" max="13065" width="8" style="2" customWidth="1"/>
    <col min="13066" max="13072" width="10" style="2" customWidth="1"/>
    <col min="13073" max="13073" width="11" style="2" customWidth="1"/>
    <col min="13074" max="13074" width="10" style="2" customWidth="1"/>
    <col min="13075" max="13075" width="8" style="2" customWidth="1"/>
    <col min="13076" max="13077" width="10" style="2" customWidth="1"/>
    <col min="13078" max="13078" width="11" style="2" customWidth="1"/>
    <col min="13079" max="13079" width="9" style="2" customWidth="1"/>
    <col min="13080" max="13080" width="11" style="2" customWidth="1"/>
    <col min="13081" max="13081" width="15" style="2" bestFit="1" customWidth="1"/>
    <col min="13082" max="13301" width="9" style="2"/>
    <col min="13302" max="13302" width="7" style="2" customWidth="1"/>
    <col min="13303" max="13303" width="10.54296875" style="2" customWidth="1"/>
    <col min="13304" max="13304" width="9" style="2" customWidth="1"/>
    <col min="13305" max="13305" width="17.54296875" style="2" customWidth="1"/>
    <col min="13306" max="13306" width="9" style="2" customWidth="1"/>
    <col min="13307" max="13307" width="19.54296875" style="2" customWidth="1"/>
    <col min="13308" max="13308" width="9" style="2" customWidth="1"/>
    <col min="13309" max="13310" width="11" style="2" customWidth="1"/>
    <col min="13311" max="13311" width="13" style="2" customWidth="1"/>
    <col min="13312" max="13312" width="9.54296875" style="2" customWidth="1"/>
    <col min="13313" max="13313" width="10" style="2" customWidth="1"/>
    <col min="13314" max="13314" width="12" style="2" customWidth="1"/>
    <col min="13315" max="13315" width="9" style="2" customWidth="1"/>
    <col min="13316" max="13316" width="7.54296875" style="2" customWidth="1"/>
    <col min="13317" max="13317" width="10" style="2" customWidth="1"/>
    <col min="13318" max="13318" width="9" style="2"/>
    <col min="13319" max="13319" width="10" style="2" customWidth="1"/>
    <col min="13320" max="13321" width="8" style="2" customWidth="1"/>
    <col min="13322" max="13328" width="10" style="2" customWidth="1"/>
    <col min="13329" max="13329" width="11" style="2" customWidth="1"/>
    <col min="13330" max="13330" width="10" style="2" customWidth="1"/>
    <col min="13331" max="13331" width="8" style="2" customWidth="1"/>
    <col min="13332" max="13333" width="10" style="2" customWidth="1"/>
    <col min="13334" max="13334" width="11" style="2" customWidth="1"/>
    <col min="13335" max="13335" width="9" style="2" customWidth="1"/>
    <col min="13336" max="13336" width="11" style="2" customWidth="1"/>
    <col min="13337" max="13337" width="15" style="2" bestFit="1" customWidth="1"/>
    <col min="13338" max="13557" width="9" style="2"/>
    <col min="13558" max="13558" width="7" style="2" customWidth="1"/>
    <col min="13559" max="13559" width="10.54296875" style="2" customWidth="1"/>
    <col min="13560" max="13560" width="9" style="2" customWidth="1"/>
    <col min="13561" max="13561" width="17.54296875" style="2" customWidth="1"/>
    <col min="13562" max="13562" width="9" style="2" customWidth="1"/>
    <col min="13563" max="13563" width="19.54296875" style="2" customWidth="1"/>
    <col min="13564" max="13564" width="9" style="2" customWidth="1"/>
    <col min="13565" max="13566" width="11" style="2" customWidth="1"/>
    <col min="13567" max="13567" width="13" style="2" customWidth="1"/>
    <col min="13568" max="13568" width="9.54296875" style="2" customWidth="1"/>
    <col min="13569" max="13569" width="10" style="2" customWidth="1"/>
    <col min="13570" max="13570" width="12" style="2" customWidth="1"/>
    <col min="13571" max="13571" width="9" style="2" customWidth="1"/>
    <col min="13572" max="13572" width="7.54296875" style="2" customWidth="1"/>
    <col min="13573" max="13573" width="10" style="2" customWidth="1"/>
    <col min="13574" max="13574" width="9" style="2"/>
    <col min="13575" max="13575" width="10" style="2" customWidth="1"/>
    <col min="13576" max="13577" width="8" style="2" customWidth="1"/>
    <col min="13578" max="13584" width="10" style="2" customWidth="1"/>
    <col min="13585" max="13585" width="11" style="2" customWidth="1"/>
    <col min="13586" max="13586" width="10" style="2" customWidth="1"/>
    <col min="13587" max="13587" width="8" style="2" customWidth="1"/>
    <col min="13588" max="13589" width="10" style="2" customWidth="1"/>
    <col min="13590" max="13590" width="11" style="2" customWidth="1"/>
    <col min="13591" max="13591" width="9" style="2" customWidth="1"/>
    <col min="13592" max="13592" width="11" style="2" customWidth="1"/>
    <col min="13593" max="13593" width="15" style="2" bestFit="1" customWidth="1"/>
    <col min="13594" max="13813" width="9" style="2"/>
    <col min="13814" max="13814" width="7" style="2" customWidth="1"/>
    <col min="13815" max="13815" width="10.54296875" style="2" customWidth="1"/>
    <col min="13816" max="13816" width="9" style="2" customWidth="1"/>
    <col min="13817" max="13817" width="17.54296875" style="2" customWidth="1"/>
    <col min="13818" max="13818" width="9" style="2" customWidth="1"/>
    <col min="13819" max="13819" width="19.54296875" style="2" customWidth="1"/>
    <col min="13820" max="13820" width="9" style="2" customWidth="1"/>
    <col min="13821" max="13822" width="11" style="2" customWidth="1"/>
    <col min="13823" max="13823" width="13" style="2" customWidth="1"/>
    <col min="13824" max="13824" width="9.54296875" style="2" customWidth="1"/>
    <col min="13825" max="13825" width="10" style="2" customWidth="1"/>
    <col min="13826" max="13826" width="12" style="2" customWidth="1"/>
    <col min="13827" max="13827" width="9" style="2" customWidth="1"/>
    <col min="13828" max="13828" width="7.54296875" style="2" customWidth="1"/>
    <col min="13829" max="13829" width="10" style="2" customWidth="1"/>
    <col min="13830" max="13830" width="9" style="2"/>
    <col min="13831" max="13831" width="10" style="2" customWidth="1"/>
    <col min="13832" max="13833" width="8" style="2" customWidth="1"/>
    <col min="13834" max="13840" width="10" style="2" customWidth="1"/>
    <col min="13841" max="13841" width="11" style="2" customWidth="1"/>
    <col min="13842" max="13842" width="10" style="2" customWidth="1"/>
    <col min="13843" max="13843" width="8" style="2" customWidth="1"/>
    <col min="13844" max="13845" width="10" style="2" customWidth="1"/>
    <col min="13846" max="13846" width="11" style="2" customWidth="1"/>
    <col min="13847" max="13847" width="9" style="2" customWidth="1"/>
    <col min="13848" max="13848" width="11" style="2" customWidth="1"/>
    <col min="13849" max="13849" width="15" style="2" bestFit="1" customWidth="1"/>
    <col min="13850" max="14069" width="9" style="2"/>
    <col min="14070" max="14070" width="7" style="2" customWidth="1"/>
    <col min="14071" max="14071" width="10.54296875" style="2" customWidth="1"/>
    <col min="14072" max="14072" width="9" style="2" customWidth="1"/>
    <col min="14073" max="14073" width="17.54296875" style="2" customWidth="1"/>
    <col min="14074" max="14074" width="9" style="2" customWidth="1"/>
    <col min="14075" max="14075" width="19.54296875" style="2" customWidth="1"/>
    <col min="14076" max="14076" width="9" style="2" customWidth="1"/>
    <col min="14077" max="14078" width="11" style="2" customWidth="1"/>
    <col min="14079" max="14079" width="13" style="2" customWidth="1"/>
    <col min="14080" max="14080" width="9.54296875" style="2" customWidth="1"/>
    <col min="14081" max="14081" width="10" style="2" customWidth="1"/>
    <col min="14082" max="14082" width="12" style="2" customWidth="1"/>
    <col min="14083" max="14083" width="9" style="2" customWidth="1"/>
    <col min="14084" max="14084" width="7.54296875" style="2" customWidth="1"/>
    <col min="14085" max="14085" width="10" style="2" customWidth="1"/>
    <col min="14086" max="14086" width="9" style="2"/>
    <col min="14087" max="14087" width="10" style="2" customWidth="1"/>
    <col min="14088" max="14089" width="8" style="2" customWidth="1"/>
    <col min="14090" max="14096" width="10" style="2" customWidth="1"/>
    <col min="14097" max="14097" width="11" style="2" customWidth="1"/>
    <col min="14098" max="14098" width="10" style="2" customWidth="1"/>
    <col min="14099" max="14099" width="8" style="2" customWidth="1"/>
    <col min="14100" max="14101" width="10" style="2" customWidth="1"/>
    <col min="14102" max="14102" width="11" style="2" customWidth="1"/>
    <col min="14103" max="14103" width="9" style="2" customWidth="1"/>
    <col min="14104" max="14104" width="11" style="2" customWidth="1"/>
    <col min="14105" max="14105" width="15" style="2" bestFit="1" customWidth="1"/>
    <col min="14106" max="14325" width="9" style="2"/>
    <col min="14326" max="14326" width="7" style="2" customWidth="1"/>
    <col min="14327" max="14327" width="10.54296875" style="2" customWidth="1"/>
    <col min="14328" max="14328" width="9" style="2" customWidth="1"/>
    <col min="14329" max="14329" width="17.54296875" style="2" customWidth="1"/>
    <col min="14330" max="14330" width="9" style="2" customWidth="1"/>
    <col min="14331" max="14331" width="19.54296875" style="2" customWidth="1"/>
    <col min="14332" max="14332" width="9" style="2" customWidth="1"/>
    <col min="14333" max="14334" width="11" style="2" customWidth="1"/>
    <col min="14335" max="14335" width="13" style="2" customWidth="1"/>
    <col min="14336" max="14336" width="9.54296875" style="2" customWidth="1"/>
    <col min="14337" max="14337" width="10" style="2" customWidth="1"/>
    <col min="14338" max="14338" width="12" style="2" customWidth="1"/>
    <col min="14339" max="14339" width="9" style="2" customWidth="1"/>
    <col min="14340" max="14340" width="7.54296875" style="2" customWidth="1"/>
    <col min="14341" max="14341" width="10" style="2" customWidth="1"/>
    <col min="14342" max="14342" width="9" style="2"/>
    <col min="14343" max="14343" width="10" style="2" customWidth="1"/>
    <col min="14344" max="14345" width="8" style="2" customWidth="1"/>
    <col min="14346" max="14352" width="10" style="2" customWidth="1"/>
    <col min="14353" max="14353" width="11" style="2" customWidth="1"/>
    <col min="14354" max="14354" width="10" style="2" customWidth="1"/>
    <col min="14355" max="14355" width="8" style="2" customWidth="1"/>
    <col min="14356" max="14357" width="10" style="2" customWidth="1"/>
    <col min="14358" max="14358" width="11" style="2" customWidth="1"/>
    <col min="14359" max="14359" width="9" style="2" customWidth="1"/>
    <col min="14360" max="14360" width="11" style="2" customWidth="1"/>
    <col min="14361" max="14361" width="15" style="2" bestFit="1" customWidth="1"/>
    <col min="14362" max="14581" width="9" style="2"/>
    <col min="14582" max="14582" width="7" style="2" customWidth="1"/>
    <col min="14583" max="14583" width="10.54296875" style="2" customWidth="1"/>
    <col min="14584" max="14584" width="9" style="2" customWidth="1"/>
    <col min="14585" max="14585" width="17.54296875" style="2" customWidth="1"/>
    <col min="14586" max="14586" width="9" style="2" customWidth="1"/>
    <col min="14587" max="14587" width="19.54296875" style="2" customWidth="1"/>
    <col min="14588" max="14588" width="9" style="2" customWidth="1"/>
    <col min="14589" max="14590" width="11" style="2" customWidth="1"/>
    <col min="14591" max="14591" width="13" style="2" customWidth="1"/>
    <col min="14592" max="14592" width="9.54296875" style="2" customWidth="1"/>
    <col min="14593" max="14593" width="10" style="2" customWidth="1"/>
    <col min="14594" max="14594" width="12" style="2" customWidth="1"/>
    <col min="14595" max="14595" width="9" style="2" customWidth="1"/>
    <col min="14596" max="14596" width="7.54296875" style="2" customWidth="1"/>
    <col min="14597" max="14597" width="10" style="2" customWidth="1"/>
    <col min="14598" max="14598" width="9" style="2"/>
    <col min="14599" max="14599" width="10" style="2" customWidth="1"/>
    <col min="14600" max="14601" width="8" style="2" customWidth="1"/>
    <col min="14602" max="14608" width="10" style="2" customWidth="1"/>
    <col min="14609" max="14609" width="11" style="2" customWidth="1"/>
    <col min="14610" max="14610" width="10" style="2" customWidth="1"/>
    <col min="14611" max="14611" width="8" style="2" customWidth="1"/>
    <col min="14612" max="14613" width="10" style="2" customWidth="1"/>
    <col min="14614" max="14614" width="11" style="2" customWidth="1"/>
    <col min="14615" max="14615" width="9" style="2" customWidth="1"/>
    <col min="14616" max="14616" width="11" style="2" customWidth="1"/>
    <col min="14617" max="14617" width="15" style="2" bestFit="1" customWidth="1"/>
    <col min="14618" max="14837" width="9" style="2"/>
    <col min="14838" max="14838" width="7" style="2" customWidth="1"/>
    <col min="14839" max="14839" width="10.54296875" style="2" customWidth="1"/>
    <col min="14840" max="14840" width="9" style="2" customWidth="1"/>
    <col min="14841" max="14841" width="17.54296875" style="2" customWidth="1"/>
    <col min="14842" max="14842" width="9" style="2" customWidth="1"/>
    <col min="14843" max="14843" width="19.54296875" style="2" customWidth="1"/>
    <col min="14844" max="14844" width="9" style="2" customWidth="1"/>
    <col min="14845" max="14846" width="11" style="2" customWidth="1"/>
    <col min="14847" max="14847" width="13" style="2" customWidth="1"/>
    <col min="14848" max="14848" width="9.54296875" style="2" customWidth="1"/>
    <col min="14849" max="14849" width="10" style="2" customWidth="1"/>
    <col min="14850" max="14850" width="12" style="2" customWidth="1"/>
    <col min="14851" max="14851" width="9" style="2" customWidth="1"/>
    <col min="14852" max="14852" width="7.54296875" style="2" customWidth="1"/>
    <col min="14853" max="14853" width="10" style="2" customWidth="1"/>
    <col min="14854" max="14854" width="9" style="2"/>
    <col min="14855" max="14855" width="10" style="2" customWidth="1"/>
    <col min="14856" max="14857" width="8" style="2" customWidth="1"/>
    <col min="14858" max="14864" width="10" style="2" customWidth="1"/>
    <col min="14865" max="14865" width="11" style="2" customWidth="1"/>
    <col min="14866" max="14866" width="10" style="2" customWidth="1"/>
    <col min="14867" max="14867" width="8" style="2" customWidth="1"/>
    <col min="14868" max="14869" width="10" style="2" customWidth="1"/>
    <col min="14870" max="14870" width="11" style="2" customWidth="1"/>
    <col min="14871" max="14871" width="9" style="2" customWidth="1"/>
    <col min="14872" max="14872" width="11" style="2" customWidth="1"/>
    <col min="14873" max="14873" width="15" style="2" bestFit="1" customWidth="1"/>
    <col min="14874" max="15093" width="9" style="2"/>
    <col min="15094" max="15094" width="7" style="2" customWidth="1"/>
    <col min="15095" max="15095" width="10.54296875" style="2" customWidth="1"/>
    <col min="15096" max="15096" width="9" style="2" customWidth="1"/>
    <col min="15097" max="15097" width="17.54296875" style="2" customWidth="1"/>
    <col min="15098" max="15098" width="9" style="2" customWidth="1"/>
    <col min="15099" max="15099" width="19.54296875" style="2" customWidth="1"/>
    <col min="15100" max="15100" width="9" style="2" customWidth="1"/>
    <col min="15101" max="15102" width="11" style="2" customWidth="1"/>
    <col min="15103" max="15103" width="13" style="2" customWidth="1"/>
    <col min="15104" max="15104" width="9.54296875" style="2" customWidth="1"/>
    <col min="15105" max="15105" width="10" style="2" customWidth="1"/>
    <col min="15106" max="15106" width="12" style="2" customWidth="1"/>
    <col min="15107" max="15107" width="9" style="2" customWidth="1"/>
    <col min="15108" max="15108" width="7.54296875" style="2" customWidth="1"/>
    <col min="15109" max="15109" width="10" style="2" customWidth="1"/>
    <col min="15110" max="15110" width="9" style="2"/>
    <col min="15111" max="15111" width="10" style="2" customWidth="1"/>
    <col min="15112" max="15113" width="8" style="2" customWidth="1"/>
    <col min="15114" max="15120" width="10" style="2" customWidth="1"/>
    <col min="15121" max="15121" width="11" style="2" customWidth="1"/>
    <col min="15122" max="15122" width="10" style="2" customWidth="1"/>
    <col min="15123" max="15123" width="8" style="2" customWidth="1"/>
    <col min="15124" max="15125" width="10" style="2" customWidth="1"/>
    <col min="15126" max="15126" width="11" style="2" customWidth="1"/>
    <col min="15127" max="15127" width="9" style="2" customWidth="1"/>
    <col min="15128" max="15128" width="11" style="2" customWidth="1"/>
    <col min="15129" max="15129" width="15" style="2" bestFit="1" customWidth="1"/>
    <col min="15130" max="15349" width="9" style="2"/>
    <col min="15350" max="15350" width="7" style="2" customWidth="1"/>
    <col min="15351" max="15351" width="10.54296875" style="2" customWidth="1"/>
    <col min="15352" max="15352" width="9" style="2" customWidth="1"/>
    <col min="15353" max="15353" width="17.54296875" style="2" customWidth="1"/>
    <col min="15354" max="15354" width="9" style="2" customWidth="1"/>
    <col min="15355" max="15355" width="19.54296875" style="2" customWidth="1"/>
    <col min="15356" max="15356" width="9" style="2" customWidth="1"/>
    <col min="15357" max="15358" width="11" style="2" customWidth="1"/>
    <col min="15359" max="15359" width="13" style="2" customWidth="1"/>
    <col min="15360" max="15360" width="9.54296875" style="2" customWidth="1"/>
    <col min="15361" max="15361" width="10" style="2" customWidth="1"/>
    <col min="15362" max="15362" width="12" style="2" customWidth="1"/>
    <col min="15363" max="15363" width="9" style="2" customWidth="1"/>
    <col min="15364" max="15364" width="7.54296875" style="2" customWidth="1"/>
    <col min="15365" max="15365" width="10" style="2" customWidth="1"/>
    <col min="15366" max="15366" width="9" style="2"/>
    <col min="15367" max="15367" width="10" style="2" customWidth="1"/>
    <col min="15368" max="15369" width="8" style="2" customWidth="1"/>
    <col min="15370" max="15376" width="10" style="2" customWidth="1"/>
    <col min="15377" max="15377" width="11" style="2" customWidth="1"/>
    <col min="15378" max="15378" width="10" style="2" customWidth="1"/>
    <col min="15379" max="15379" width="8" style="2" customWidth="1"/>
    <col min="15380" max="15381" width="10" style="2" customWidth="1"/>
    <col min="15382" max="15382" width="11" style="2" customWidth="1"/>
    <col min="15383" max="15383" width="9" style="2" customWidth="1"/>
    <col min="15384" max="15384" width="11" style="2" customWidth="1"/>
    <col min="15385" max="15385" width="15" style="2" bestFit="1" customWidth="1"/>
    <col min="15386" max="15605" width="9" style="2"/>
    <col min="15606" max="15606" width="7" style="2" customWidth="1"/>
    <col min="15607" max="15607" width="10.54296875" style="2" customWidth="1"/>
    <col min="15608" max="15608" width="9" style="2" customWidth="1"/>
    <col min="15609" max="15609" width="17.54296875" style="2" customWidth="1"/>
    <col min="15610" max="15610" width="9" style="2" customWidth="1"/>
    <col min="15611" max="15611" width="19.54296875" style="2" customWidth="1"/>
    <col min="15612" max="15612" width="9" style="2" customWidth="1"/>
    <col min="15613" max="15614" width="11" style="2" customWidth="1"/>
    <col min="15615" max="15615" width="13" style="2" customWidth="1"/>
    <col min="15616" max="15616" width="9.54296875" style="2" customWidth="1"/>
    <col min="15617" max="15617" width="10" style="2" customWidth="1"/>
    <col min="15618" max="15618" width="12" style="2" customWidth="1"/>
    <col min="15619" max="15619" width="9" style="2" customWidth="1"/>
    <col min="15620" max="15620" width="7.54296875" style="2" customWidth="1"/>
    <col min="15621" max="15621" width="10" style="2" customWidth="1"/>
    <col min="15622" max="15622" width="9" style="2"/>
    <col min="15623" max="15623" width="10" style="2" customWidth="1"/>
    <col min="15624" max="15625" width="8" style="2" customWidth="1"/>
    <col min="15626" max="15632" width="10" style="2" customWidth="1"/>
    <col min="15633" max="15633" width="11" style="2" customWidth="1"/>
    <col min="15634" max="15634" width="10" style="2" customWidth="1"/>
    <col min="15635" max="15635" width="8" style="2" customWidth="1"/>
    <col min="15636" max="15637" width="10" style="2" customWidth="1"/>
    <col min="15638" max="15638" width="11" style="2" customWidth="1"/>
    <col min="15639" max="15639" width="9" style="2" customWidth="1"/>
    <col min="15640" max="15640" width="11" style="2" customWidth="1"/>
    <col min="15641" max="15641" width="15" style="2" bestFit="1" customWidth="1"/>
    <col min="15642" max="15861" width="9" style="2"/>
    <col min="15862" max="15862" width="7" style="2" customWidth="1"/>
    <col min="15863" max="15863" width="10.54296875" style="2" customWidth="1"/>
    <col min="15864" max="15864" width="9" style="2" customWidth="1"/>
    <col min="15865" max="15865" width="17.54296875" style="2" customWidth="1"/>
    <col min="15866" max="15866" width="9" style="2" customWidth="1"/>
    <col min="15867" max="15867" width="19.54296875" style="2" customWidth="1"/>
    <col min="15868" max="15868" width="9" style="2" customWidth="1"/>
    <col min="15869" max="15870" width="11" style="2" customWidth="1"/>
    <col min="15871" max="15871" width="13" style="2" customWidth="1"/>
    <col min="15872" max="15872" width="9.54296875" style="2" customWidth="1"/>
    <col min="15873" max="15873" width="10" style="2" customWidth="1"/>
    <col min="15874" max="15874" width="12" style="2" customWidth="1"/>
    <col min="15875" max="15875" width="9" style="2" customWidth="1"/>
    <col min="15876" max="15876" width="7.54296875" style="2" customWidth="1"/>
    <col min="15877" max="15877" width="10" style="2" customWidth="1"/>
    <col min="15878" max="15878" width="9" style="2"/>
    <col min="15879" max="15879" width="10" style="2" customWidth="1"/>
    <col min="15880" max="15881" width="8" style="2" customWidth="1"/>
    <col min="15882" max="15888" width="10" style="2" customWidth="1"/>
    <col min="15889" max="15889" width="11" style="2" customWidth="1"/>
    <col min="15890" max="15890" width="10" style="2" customWidth="1"/>
    <col min="15891" max="15891" width="8" style="2" customWidth="1"/>
    <col min="15892" max="15893" width="10" style="2" customWidth="1"/>
    <col min="15894" max="15894" width="11" style="2" customWidth="1"/>
    <col min="15895" max="15895" width="9" style="2" customWidth="1"/>
    <col min="15896" max="15896" width="11" style="2" customWidth="1"/>
    <col min="15897" max="15897" width="15" style="2" bestFit="1" customWidth="1"/>
    <col min="15898" max="16117" width="9" style="2"/>
    <col min="16118" max="16118" width="7" style="2" customWidth="1"/>
    <col min="16119" max="16119" width="10.54296875" style="2" customWidth="1"/>
    <col min="16120" max="16120" width="9" style="2" customWidth="1"/>
    <col min="16121" max="16121" width="17.54296875" style="2" customWidth="1"/>
    <col min="16122" max="16122" width="9" style="2" customWidth="1"/>
    <col min="16123" max="16123" width="19.54296875" style="2" customWidth="1"/>
    <col min="16124" max="16124" width="9" style="2" customWidth="1"/>
    <col min="16125" max="16126" width="11" style="2" customWidth="1"/>
    <col min="16127" max="16127" width="13" style="2" customWidth="1"/>
    <col min="16128" max="16128" width="9.54296875" style="2" customWidth="1"/>
    <col min="16129" max="16129" width="10" style="2" customWidth="1"/>
    <col min="16130" max="16130" width="12" style="2" customWidth="1"/>
    <col min="16131" max="16131" width="9" style="2" customWidth="1"/>
    <col min="16132" max="16132" width="7.54296875" style="2" customWidth="1"/>
    <col min="16133" max="16133" width="10" style="2" customWidth="1"/>
    <col min="16134" max="16134" width="9" style="2"/>
    <col min="16135" max="16135" width="10" style="2" customWidth="1"/>
    <col min="16136" max="16137" width="8" style="2" customWidth="1"/>
    <col min="16138" max="16144" width="10" style="2" customWidth="1"/>
    <col min="16145" max="16145" width="11" style="2" customWidth="1"/>
    <col min="16146" max="16146" width="10" style="2" customWidth="1"/>
    <col min="16147" max="16147" width="8" style="2" customWidth="1"/>
    <col min="16148" max="16149" width="10" style="2" customWidth="1"/>
    <col min="16150" max="16150" width="11" style="2" customWidth="1"/>
    <col min="16151" max="16151" width="9" style="2" customWidth="1"/>
    <col min="16152" max="16152" width="11" style="2" customWidth="1"/>
    <col min="16153" max="16153" width="15" style="2" bestFit="1" customWidth="1"/>
    <col min="16154" max="16384" width="9" style="2"/>
  </cols>
  <sheetData>
    <row r="1" spans="1:7" ht="45" customHeight="1" x14ac:dyDescent="0.35">
      <c r="A1" s="14" t="s">
        <v>117</v>
      </c>
    </row>
    <row r="2" spans="1:7" ht="20.25" customHeight="1" x14ac:dyDescent="0.35">
      <c r="A2" s="15" t="s">
        <v>19</v>
      </c>
    </row>
    <row r="3" spans="1:7" ht="20.25" customHeight="1" x14ac:dyDescent="0.35">
      <c r="A3" s="15" t="s">
        <v>58</v>
      </c>
    </row>
    <row r="4" spans="1:7" ht="60" customHeight="1" x14ac:dyDescent="0.35">
      <c r="A4" s="63" t="s">
        <v>106</v>
      </c>
      <c r="B4" s="57" t="s">
        <v>109</v>
      </c>
      <c r="C4" s="58" t="s">
        <v>102</v>
      </c>
      <c r="D4" s="58" t="s">
        <v>565</v>
      </c>
      <c r="E4" s="58" t="s">
        <v>103</v>
      </c>
      <c r="F4" s="58" t="s">
        <v>107</v>
      </c>
      <c r="G4" s="53" t="s">
        <v>108</v>
      </c>
    </row>
    <row r="5" spans="1:7" x14ac:dyDescent="0.35">
      <c r="A5" s="68" t="s">
        <v>122</v>
      </c>
      <c r="B5" s="49">
        <f>SUM(Month!B5:B7)</f>
        <v>12691</v>
      </c>
      <c r="C5" s="49">
        <f>SUM(Month!C5:C7)</f>
        <v>8397</v>
      </c>
      <c r="D5" s="49">
        <f>SUM(Month!D5:D7)</f>
        <v>3938</v>
      </c>
      <c r="E5" s="49">
        <f>SUM(Month!E5:E7)</f>
        <v>3886.12</v>
      </c>
      <c r="F5" s="49">
        <f>SUM(Month!F5:F7)</f>
        <v>4035.95</v>
      </c>
      <c r="G5" s="65">
        <f>SUM(Month!G5:G7)</f>
        <v>149.82999999999998</v>
      </c>
    </row>
    <row r="6" spans="1:7" x14ac:dyDescent="0.35">
      <c r="A6" s="69" t="s">
        <v>123</v>
      </c>
      <c r="B6" s="49">
        <f>SUM(Month!B8:B10)</f>
        <v>13239</v>
      </c>
      <c r="C6" s="49">
        <f>SUM(Month!C8:C10)</f>
        <v>8637</v>
      </c>
      <c r="D6" s="49">
        <f>SUM(Month!D8:D10)</f>
        <v>4173</v>
      </c>
      <c r="E6" s="49">
        <f>SUM(Month!E8:E10)</f>
        <v>3496.4700000000003</v>
      </c>
      <c r="F6" s="49">
        <f>SUM(Month!F8:F10)</f>
        <v>3715.81</v>
      </c>
      <c r="G6" s="54">
        <f>SUM(Month!G8:G10)</f>
        <v>219.33999999999997</v>
      </c>
    </row>
    <row r="7" spans="1:7" x14ac:dyDescent="0.35">
      <c r="A7" s="69" t="s">
        <v>124</v>
      </c>
      <c r="B7" s="49">
        <f>SUM(Month!B11:B13)</f>
        <v>13132</v>
      </c>
      <c r="C7" s="49">
        <f>SUM(Month!C11:C13)</f>
        <v>8674</v>
      </c>
      <c r="D7" s="49">
        <f>SUM(Month!D11:D13)</f>
        <v>4070</v>
      </c>
      <c r="E7" s="49">
        <f>SUM(Month!E11:E13)</f>
        <v>3588.2599999999998</v>
      </c>
      <c r="F7" s="49">
        <f>SUM(Month!F11:F13)</f>
        <v>3797.3999999999996</v>
      </c>
      <c r="G7" s="54">
        <f>SUM(Month!G11:G13)</f>
        <v>209.14</v>
      </c>
    </row>
    <row r="8" spans="1:7" x14ac:dyDescent="0.35">
      <c r="A8" s="69" t="s">
        <v>125</v>
      </c>
      <c r="B8" s="49">
        <f>SUM(Month!B14:B16)</f>
        <v>13975</v>
      </c>
      <c r="C8" s="49">
        <f>SUM(Month!C14:C16)</f>
        <v>9442</v>
      </c>
      <c r="D8" s="49">
        <f>SUM(Month!D14:D16)</f>
        <v>4188</v>
      </c>
      <c r="E8" s="49">
        <f>SUM(Month!E14:E16)</f>
        <v>4066.51</v>
      </c>
      <c r="F8" s="49">
        <f>SUM(Month!F14:F16)</f>
        <v>4346.74</v>
      </c>
      <c r="G8" s="54">
        <f>SUM(Month!G14:G16)</f>
        <v>280.22000000000003</v>
      </c>
    </row>
    <row r="9" spans="1:7" x14ac:dyDescent="0.35">
      <c r="A9" s="69" t="s">
        <v>126</v>
      </c>
      <c r="B9" s="49">
        <f>SUM(Month!B17:B19)</f>
        <v>13525</v>
      </c>
      <c r="C9" s="49">
        <f>SUM(Month!C17:C19)</f>
        <v>8757</v>
      </c>
      <c r="D9" s="49">
        <f>SUM(Month!D17:D19)</f>
        <v>4374</v>
      </c>
      <c r="E9" s="49">
        <f>SUM(Month!E17:E19)</f>
        <v>3858.6400000000003</v>
      </c>
      <c r="F9" s="49">
        <f>SUM(Month!F17:F19)</f>
        <v>4098.96</v>
      </c>
      <c r="G9" s="54">
        <f>SUM(Month!G17:G19)</f>
        <v>240.32999999999998</v>
      </c>
    </row>
    <row r="10" spans="1:7" x14ac:dyDescent="0.35">
      <c r="A10" s="69" t="s">
        <v>127</v>
      </c>
      <c r="B10" s="49">
        <f>SUM(Month!B20:B22)</f>
        <v>12627</v>
      </c>
      <c r="C10" s="49">
        <f>SUM(Month!C20:C22)</f>
        <v>8202</v>
      </c>
      <c r="D10" s="49">
        <f>SUM(Month!D20:D22)</f>
        <v>3997</v>
      </c>
      <c r="E10" s="49">
        <f>SUM(Month!E20:E22)</f>
        <v>4362.2299999999996</v>
      </c>
      <c r="F10" s="49">
        <f>SUM(Month!F20:F22)</f>
        <v>4569.47</v>
      </c>
      <c r="G10" s="54">
        <f>SUM(Month!G20:G22)</f>
        <v>207.25</v>
      </c>
    </row>
    <row r="11" spans="1:7" x14ac:dyDescent="0.35">
      <c r="A11" s="69" t="s">
        <v>128</v>
      </c>
      <c r="B11" s="49">
        <f>SUM(Month!B23:B25)</f>
        <v>11492</v>
      </c>
      <c r="C11" s="49">
        <f>SUM(Month!C23:C25)</f>
        <v>7104</v>
      </c>
      <c r="D11" s="49">
        <f>SUM(Month!D23:D25)</f>
        <v>3965</v>
      </c>
      <c r="E11" s="49">
        <f>SUM(Month!E23:E25)</f>
        <v>3892.87</v>
      </c>
      <c r="F11" s="49">
        <f>SUM(Month!F23:F25)</f>
        <v>4094.5</v>
      </c>
      <c r="G11" s="54">
        <f>SUM(Month!G23:G25)</f>
        <v>201.62</v>
      </c>
    </row>
    <row r="12" spans="1:7" x14ac:dyDescent="0.35">
      <c r="A12" s="69" t="s">
        <v>129</v>
      </c>
      <c r="B12" s="49">
        <f>SUM(Month!B26:B28)</f>
        <v>12555</v>
      </c>
      <c r="C12" s="49">
        <f>SUM(Month!C26:C28)</f>
        <v>8162</v>
      </c>
      <c r="D12" s="49">
        <f>SUM(Month!D26:D28)</f>
        <v>3978</v>
      </c>
      <c r="E12" s="49">
        <f>SUM(Month!E26:E28)</f>
        <v>4697.1400000000003</v>
      </c>
      <c r="F12" s="49">
        <f>SUM(Month!F26:F28)</f>
        <v>5036.43</v>
      </c>
      <c r="G12" s="54">
        <f>SUM(Month!G26:G28)</f>
        <v>339.28000000000003</v>
      </c>
    </row>
    <row r="13" spans="1:7" x14ac:dyDescent="0.35">
      <c r="A13" s="69" t="s">
        <v>130</v>
      </c>
      <c r="B13" s="49">
        <f>SUM(Month!B29:B31)</f>
        <v>13450</v>
      </c>
      <c r="C13" s="49">
        <f>SUM(Month!C29:C31)</f>
        <v>8631</v>
      </c>
      <c r="D13" s="49">
        <f>SUM(Month!D29:D31)</f>
        <v>4443</v>
      </c>
      <c r="E13" s="49">
        <f>SUM(Month!E29:E31)</f>
        <v>5696.0599999999995</v>
      </c>
      <c r="F13" s="49">
        <f>SUM(Month!F29:F31)</f>
        <v>6096.34</v>
      </c>
      <c r="G13" s="54">
        <f>SUM(Month!G29:G31)</f>
        <v>401.06999999999994</v>
      </c>
    </row>
    <row r="14" spans="1:7" x14ac:dyDescent="0.35">
      <c r="A14" s="69" t="s">
        <v>131</v>
      </c>
      <c r="B14" s="49">
        <f>SUM(Month!B32:B34)</f>
        <v>12567</v>
      </c>
      <c r="C14" s="49">
        <f>SUM(Month!C32:C34)</f>
        <v>7709</v>
      </c>
      <c r="D14" s="49">
        <f>SUM(Month!D32:D34)</f>
        <v>4516</v>
      </c>
      <c r="E14" s="49">
        <f>SUM(Month!E32:E34)</f>
        <v>4637.58</v>
      </c>
      <c r="F14" s="49">
        <f>SUM(Month!F32:F34)</f>
        <v>4871.2</v>
      </c>
      <c r="G14" s="54">
        <f>SUM(Month!G32:G34)</f>
        <v>233.62</v>
      </c>
    </row>
    <row r="15" spans="1:7" x14ac:dyDescent="0.35">
      <c r="A15" s="69" t="s">
        <v>132</v>
      </c>
      <c r="B15" s="49">
        <f>SUM(Month!B35:B37)</f>
        <v>10961</v>
      </c>
      <c r="C15" s="49">
        <f>SUM(Month!C35:C37)</f>
        <v>6738</v>
      </c>
      <c r="D15" s="49">
        <f>SUM(Month!D35:D37)</f>
        <v>3875</v>
      </c>
      <c r="E15" s="49">
        <f>SUM(Month!E35:E37)</f>
        <v>4345.55</v>
      </c>
      <c r="F15" s="49">
        <f>SUM(Month!F35:F37)</f>
        <v>4549.32</v>
      </c>
      <c r="G15" s="54">
        <f>SUM(Month!G35:G37)</f>
        <v>204.27</v>
      </c>
    </row>
    <row r="16" spans="1:7" x14ac:dyDescent="0.35">
      <c r="A16" s="69" t="s">
        <v>133</v>
      </c>
      <c r="B16" s="49">
        <f>SUM(Month!B38:B40)</f>
        <v>11517</v>
      </c>
      <c r="C16" s="49">
        <f>SUM(Month!C38:C40)</f>
        <v>7203</v>
      </c>
      <c r="D16" s="49">
        <f>SUM(Month!D38:D40)</f>
        <v>3866</v>
      </c>
      <c r="E16" s="49">
        <f>SUM(Month!E38:E40)</f>
        <v>3933.3199999999997</v>
      </c>
      <c r="F16" s="49">
        <f>SUM(Month!F38:F40)</f>
        <v>4239.97</v>
      </c>
      <c r="G16" s="54">
        <f>SUM(Month!G38:G40)</f>
        <v>307.45999999999998</v>
      </c>
    </row>
    <row r="17" spans="1:7" x14ac:dyDescent="0.35">
      <c r="A17" s="69" t="s">
        <v>134</v>
      </c>
      <c r="B17" s="49">
        <f>SUM(Month!B41:B43)</f>
        <v>10952</v>
      </c>
      <c r="C17" s="49">
        <f>SUM(Month!C41:C43)</f>
        <v>6900</v>
      </c>
      <c r="D17" s="49">
        <f>SUM(Month!D41:D43)</f>
        <v>3738</v>
      </c>
      <c r="E17" s="49">
        <f>SUM(Month!E41:E43)</f>
        <v>4370.51</v>
      </c>
      <c r="F17" s="49">
        <f>SUM(Month!F41:F43)</f>
        <v>4628.32</v>
      </c>
      <c r="G17" s="54">
        <f>SUM(Month!G41:G43)</f>
        <v>257.8</v>
      </c>
    </row>
    <row r="18" spans="1:7" x14ac:dyDescent="0.35">
      <c r="A18" s="69" t="s">
        <v>135</v>
      </c>
      <c r="B18" s="49">
        <f>SUM(Month!B44:B46)</f>
        <v>10249</v>
      </c>
      <c r="C18" s="49">
        <f>SUM(Month!C44:C46)</f>
        <v>6451</v>
      </c>
      <c r="D18" s="49">
        <f>SUM(Month!D44:D46)</f>
        <v>3488</v>
      </c>
      <c r="E18" s="49">
        <f>SUM(Month!E44:E46)</f>
        <v>5119.5200000000004</v>
      </c>
      <c r="F18" s="49">
        <f>SUM(Month!F44:F46)</f>
        <v>5365.45</v>
      </c>
      <c r="G18" s="54">
        <f>SUM(Month!G44:G46)</f>
        <v>245.93</v>
      </c>
    </row>
    <row r="19" spans="1:7" x14ac:dyDescent="0.35">
      <c r="A19" s="69" t="s">
        <v>136</v>
      </c>
      <c r="B19" s="49">
        <f>SUM(Month!B47:B49)</f>
        <v>9252</v>
      </c>
      <c r="C19" s="49">
        <f>SUM(Month!C47:C49)</f>
        <v>5615</v>
      </c>
      <c r="D19" s="49">
        <f>SUM(Month!D47:D49)</f>
        <v>3361</v>
      </c>
      <c r="E19" s="49">
        <f>SUM(Month!E47:E49)</f>
        <v>4756.09</v>
      </c>
      <c r="F19" s="49">
        <f>SUM(Month!F47:F49)</f>
        <v>4959.17</v>
      </c>
      <c r="G19" s="54">
        <f>SUM(Month!G47:G49)</f>
        <v>203.07999999999998</v>
      </c>
    </row>
    <row r="20" spans="1:7" x14ac:dyDescent="0.35">
      <c r="A20" s="69" t="s">
        <v>137</v>
      </c>
      <c r="B20" s="49">
        <f>SUM(Month!B50:B52)</f>
        <v>10724</v>
      </c>
      <c r="C20" s="49">
        <f>SUM(Month!C50:C52)</f>
        <v>6765</v>
      </c>
      <c r="D20" s="49">
        <f>SUM(Month!D50:D52)</f>
        <v>3728</v>
      </c>
      <c r="E20" s="49">
        <f>SUM(Month!E50:E52)</f>
        <v>6027.17</v>
      </c>
      <c r="F20" s="49">
        <f>SUM(Month!F50:F52)</f>
        <v>6291.32</v>
      </c>
      <c r="G20" s="54">
        <f>SUM(Month!G50:G52)</f>
        <v>264.17</v>
      </c>
    </row>
    <row r="21" spans="1:7" x14ac:dyDescent="0.35">
      <c r="A21" s="69" t="s">
        <v>138</v>
      </c>
      <c r="B21" s="49">
        <f>SUM(Month!B53:B55)</f>
        <v>9753</v>
      </c>
      <c r="C21" s="49">
        <f>SUM(Month!C53:C55)</f>
        <v>5671</v>
      </c>
      <c r="D21" s="49">
        <f>SUM(Month!D53:D55)</f>
        <v>3844</v>
      </c>
      <c r="E21" s="49">
        <f>SUM(Month!E53:E55)</f>
        <v>5507.4599999999991</v>
      </c>
      <c r="F21" s="49">
        <f>SUM(Month!F53:F55)</f>
        <v>5732.5599999999995</v>
      </c>
      <c r="G21" s="54">
        <f>SUM(Month!G53:G55)</f>
        <v>225.09999999999997</v>
      </c>
    </row>
    <row r="22" spans="1:7" x14ac:dyDescent="0.35">
      <c r="A22" s="69" t="s">
        <v>139</v>
      </c>
      <c r="B22" s="49">
        <f>SUM(Month!B56:B58)</f>
        <v>9459</v>
      </c>
      <c r="C22" s="49">
        <f>SUM(Month!C56:C58)</f>
        <v>5546</v>
      </c>
      <c r="D22" s="49">
        <f>SUM(Month!D56:D58)</f>
        <v>3689</v>
      </c>
      <c r="E22" s="49">
        <f>SUM(Month!E56:E58)</f>
        <v>4315.3</v>
      </c>
      <c r="F22" s="49">
        <f>SUM(Month!F56:F58)</f>
        <v>4470.08</v>
      </c>
      <c r="G22" s="54">
        <f>SUM(Month!G56:G58)</f>
        <v>154.79</v>
      </c>
    </row>
    <row r="23" spans="1:7" x14ac:dyDescent="0.35">
      <c r="A23" s="69" t="s">
        <v>140</v>
      </c>
      <c r="B23" s="49">
        <f>SUM(Month!B59:B61)</f>
        <v>8914</v>
      </c>
      <c r="C23" s="49">
        <f>SUM(Month!C59:C61)</f>
        <v>4876</v>
      </c>
      <c r="D23" s="49">
        <f>SUM(Month!D59:D61)</f>
        <v>3808</v>
      </c>
      <c r="E23" s="49">
        <f>SUM(Month!E59:E61)</f>
        <v>4312.1299999999992</v>
      </c>
      <c r="F23" s="49">
        <f>SUM(Month!F59:F61)</f>
        <v>4476.7</v>
      </c>
      <c r="G23" s="54">
        <f>SUM(Month!G59:G61)</f>
        <v>164.57</v>
      </c>
    </row>
    <row r="24" spans="1:7" x14ac:dyDescent="0.35">
      <c r="A24" s="69" t="s">
        <v>141</v>
      </c>
      <c r="B24" s="49">
        <f>SUM(Month!B62:B64)</f>
        <v>8951</v>
      </c>
      <c r="C24" s="49">
        <f>SUM(Month!C62:C64)</f>
        <v>4795</v>
      </c>
      <c r="D24" s="49">
        <f>SUM(Month!D62:D64)</f>
        <v>3934</v>
      </c>
      <c r="E24" s="49">
        <f>SUM(Month!E62:E64)</f>
        <v>5397.1100000000006</v>
      </c>
      <c r="F24" s="49">
        <f>SUM(Month!F62:F64)</f>
        <v>5613.68</v>
      </c>
      <c r="G24" s="54">
        <f>SUM(Month!G62:G64)</f>
        <v>216.57</v>
      </c>
    </row>
    <row r="25" spans="1:7" x14ac:dyDescent="0.35">
      <c r="A25" s="69" t="s">
        <v>142</v>
      </c>
      <c r="B25" s="49">
        <f>SUM(Month!B65:B67)</f>
        <v>8008.1200000000008</v>
      </c>
      <c r="C25" s="49">
        <f>SUM(Month!C65:C67)</f>
        <v>4336.21</v>
      </c>
      <c r="D25" s="49">
        <f>SUM(Month!D65:D67)</f>
        <v>3495.83</v>
      </c>
      <c r="E25" s="49">
        <f>SUM(Month!E65:E67)</f>
        <v>5097.7</v>
      </c>
      <c r="F25" s="49">
        <f>SUM(Month!F65:F67)</f>
        <v>5278.9</v>
      </c>
      <c r="G25" s="54">
        <f>SUM(Month!G65:G67)</f>
        <v>181.21</v>
      </c>
    </row>
    <row r="26" spans="1:7" x14ac:dyDescent="0.35">
      <c r="A26" s="69" t="s">
        <v>143</v>
      </c>
      <c r="B26" s="49">
        <f>SUM(Month!B68:B70)</f>
        <v>8017.28</v>
      </c>
      <c r="C26" s="49">
        <f>SUM(Month!C68:C70)</f>
        <v>4432.05</v>
      </c>
      <c r="D26" s="49">
        <f>SUM(Month!D68:D70)</f>
        <v>3414.88</v>
      </c>
      <c r="E26" s="49">
        <f>SUM(Month!E68:E70)</f>
        <v>5763.94</v>
      </c>
      <c r="F26" s="49">
        <f>SUM(Month!F68:F70)</f>
        <v>5899.5499999999993</v>
      </c>
      <c r="G26" s="54">
        <f>SUM(Month!G68:G70)</f>
        <v>135.61000000000001</v>
      </c>
    </row>
    <row r="27" spans="1:7" x14ac:dyDescent="0.35">
      <c r="A27" s="69" t="s">
        <v>144</v>
      </c>
      <c r="B27" s="49">
        <f>SUM(Month!B71:B73)</f>
        <v>6964.49</v>
      </c>
      <c r="C27" s="49">
        <f>SUM(Month!C71:C73)</f>
        <v>3619.6899999999996</v>
      </c>
      <c r="D27" s="49">
        <f>SUM(Month!D71:D73)</f>
        <v>3201.4399999999996</v>
      </c>
      <c r="E27" s="49">
        <f>SUM(Month!E71:E73)</f>
        <v>5388.5400000000009</v>
      </c>
      <c r="F27" s="49">
        <f>SUM(Month!F71:F73)</f>
        <v>5532.17</v>
      </c>
      <c r="G27" s="54">
        <f>SUM(Month!G71:G73)</f>
        <v>143.62</v>
      </c>
    </row>
    <row r="28" spans="1:7" x14ac:dyDescent="0.35">
      <c r="A28" s="69" t="s">
        <v>145</v>
      </c>
      <c r="B28" s="49">
        <f>SUM(Month!B74:B76)</f>
        <v>8207.7000000000007</v>
      </c>
      <c r="C28" s="49">
        <f>SUM(Month!C74:C76)</f>
        <v>4799.57</v>
      </c>
      <c r="D28" s="49">
        <f>SUM(Month!D74:D76)</f>
        <v>3299.88</v>
      </c>
      <c r="E28" s="49">
        <f>SUM(Month!E74:E76)</f>
        <v>6535.380000000001</v>
      </c>
      <c r="F28" s="49">
        <f>SUM(Month!F74:F76)</f>
        <v>6735.28</v>
      </c>
      <c r="G28" s="54">
        <f>SUM(Month!G74:G76)</f>
        <v>199.88</v>
      </c>
    </row>
    <row r="29" spans="1:7" x14ac:dyDescent="0.35">
      <c r="A29" s="69" t="s">
        <v>146</v>
      </c>
      <c r="B29" s="49">
        <f>SUM(Month!B77:B79)</f>
        <v>7652.05</v>
      </c>
      <c r="C29" s="49">
        <f>SUM(Month!C77:C79)</f>
        <v>4180.04</v>
      </c>
      <c r="D29" s="49">
        <f>SUM(Month!D77:D79)</f>
        <v>3331.93</v>
      </c>
      <c r="E29" s="49">
        <f>SUM(Month!E77:E79)</f>
        <v>8769.06</v>
      </c>
      <c r="F29" s="49">
        <f>SUM(Month!F77:F79)</f>
        <v>8916.69</v>
      </c>
      <c r="G29" s="54">
        <f>SUM(Month!G77:G79)</f>
        <v>147.63</v>
      </c>
    </row>
    <row r="30" spans="1:7" x14ac:dyDescent="0.35">
      <c r="A30" s="69" t="s">
        <v>147</v>
      </c>
      <c r="B30" s="49">
        <f>SUM(Month!B80:B82)</f>
        <v>8245.06</v>
      </c>
      <c r="C30" s="49">
        <f>SUM(Month!C80:C82)</f>
        <v>4556.8500000000004</v>
      </c>
      <c r="D30" s="49">
        <f>SUM(Month!D80:D82)</f>
        <v>3571.8599999999997</v>
      </c>
      <c r="E30" s="49">
        <f>SUM(Month!E80:E82)</f>
        <v>9062.57</v>
      </c>
      <c r="F30" s="49">
        <f>SUM(Month!F80:F82)</f>
        <v>9171.74</v>
      </c>
      <c r="G30" s="54">
        <f>SUM(Month!G80:G82)</f>
        <v>109.17</v>
      </c>
    </row>
    <row r="31" spans="1:7" x14ac:dyDescent="0.35">
      <c r="A31" s="69" t="s">
        <v>148</v>
      </c>
      <c r="B31" s="49">
        <f>SUM(Month!B83:B85)</f>
        <v>7700.18</v>
      </c>
      <c r="C31" s="49">
        <f>SUM(Month!C83:C85)</f>
        <v>4185.7</v>
      </c>
      <c r="D31" s="49">
        <f>SUM(Month!D83:D85)</f>
        <v>3424.13</v>
      </c>
      <c r="E31" s="49">
        <f>SUM(Month!E83:E85)</f>
        <v>8645.1400000000012</v>
      </c>
      <c r="F31" s="49">
        <f>SUM(Month!F83:F85)</f>
        <v>8785.6299999999992</v>
      </c>
      <c r="G31" s="54">
        <f>SUM(Month!G83:G85)</f>
        <v>140.49</v>
      </c>
    </row>
    <row r="32" spans="1:7" x14ac:dyDescent="0.35">
      <c r="A32" s="69" t="s">
        <v>149</v>
      </c>
      <c r="B32" s="49">
        <f>SUM(Month!B86:B88)</f>
        <v>8332.56</v>
      </c>
      <c r="C32" s="49">
        <f>SUM(Month!C86:C88)</f>
        <v>4424.13</v>
      </c>
      <c r="D32" s="49">
        <f>SUM(Month!D86:D88)</f>
        <v>3838.21</v>
      </c>
      <c r="E32" s="49">
        <f>SUM(Month!E86:E88)</f>
        <v>8515.4399999999987</v>
      </c>
      <c r="F32" s="49">
        <f>SUM(Month!F86:F88)</f>
        <v>8668.119999999999</v>
      </c>
      <c r="G32" s="54">
        <f>SUM(Month!G86:G88)</f>
        <v>152.69</v>
      </c>
    </row>
    <row r="33" spans="1:7" x14ac:dyDescent="0.35">
      <c r="A33" s="69" t="s">
        <v>150</v>
      </c>
      <c r="B33" s="49">
        <f>SUM(Month!B89:B91)</f>
        <v>8484.61</v>
      </c>
      <c r="C33" s="49">
        <f>SUM(Month!C89:C91)</f>
        <v>4921.08</v>
      </c>
      <c r="D33" s="49">
        <f>SUM(Month!D89:D91)</f>
        <v>3450.91</v>
      </c>
      <c r="E33" s="49">
        <f>SUM(Month!E89:E91)</f>
        <v>7045.05</v>
      </c>
      <c r="F33" s="49">
        <f>SUM(Month!F89:F91)</f>
        <v>7173.07</v>
      </c>
      <c r="G33" s="54">
        <f>SUM(Month!G89:G91)</f>
        <v>128.01000000000002</v>
      </c>
    </row>
    <row r="34" spans="1:7" x14ac:dyDescent="0.35">
      <c r="A34" s="69" t="s">
        <v>151</v>
      </c>
      <c r="B34" s="49">
        <f>SUM(Month!B92:B94)</f>
        <v>7364.97</v>
      </c>
      <c r="C34" s="49">
        <f>SUM(Month!C92:C94)</f>
        <v>3938.8700000000003</v>
      </c>
      <c r="D34" s="49">
        <f>SUM(Month!D92:D94)</f>
        <v>3308.59</v>
      </c>
      <c r="E34" s="49">
        <f>SUM(Month!E92:E94)</f>
        <v>7121.7199999999993</v>
      </c>
      <c r="F34" s="49">
        <f>SUM(Month!F92:F94)</f>
        <v>7259.8499999999995</v>
      </c>
      <c r="G34" s="54">
        <f>SUM(Month!G92:G94)</f>
        <v>138.13</v>
      </c>
    </row>
    <row r="35" spans="1:7" x14ac:dyDescent="0.35">
      <c r="A35" s="69" t="s">
        <v>152</v>
      </c>
      <c r="B35" s="49">
        <f>SUM(Month!B95:B97)</f>
        <v>6725.3899999999994</v>
      </c>
      <c r="C35" s="49">
        <f>SUM(Month!C95:C97)</f>
        <v>3499.9</v>
      </c>
      <c r="D35" s="49">
        <f>SUM(Month!D95:D97)</f>
        <v>3107.9799999999996</v>
      </c>
      <c r="E35" s="49">
        <f>SUM(Month!E95:E97)</f>
        <v>7033.6399999999994</v>
      </c>
      <c r="F35" s="49">
        <f>SUM(Month!F95:F97)</f>
        <v>7151.43</v>
      </c>
      <c r="G35" s="54">
        <f>SUM(Month!G95:G97)</f>
        <v>117.81</v>
      </c>
    </row>
    <row r="36" spans="1:7" x14ac:dyDescent="0.35">
      <c r="A36" s="69" t="s">
        <v>153</v>
      </c>
      <c r="B36" s="49">
        <f>SUM(Month!B98:B100)</f>
        <v>7414.17</v>
      </c>
      <c r="C36" s="49">
        <f>SUM(Month!C98:C100)</f>
        <v>4031.5400000000004</v>
      </c>
      <c r="D36" s="49">
        <f>SUM(Month!D98:D100)</f>
        <v>3280.3100000000004</v>
      </c>
      <c r="E36" s="49">
        <f>SUM(Month!E98:E100)</f>
        <v>6948.92</v>
      </c>
      <c r="F36" s="49">
        <f>SUM(Month!F98:F100)</f>
        <v>7101.85</v>
      </c>
      <c r="G36" s="54">
        <f>SUM(Month!G98:G100)</f>
        <v>152.93</v>
      </c>
    </row>
    <row r="37" spans="1:7" x14ac:dyDescent="0.35">
      <c r="A37" s="69" t="s">
        <v>154</v>
      </c>
      <c r="B37" s="49">
        <f>SUM(Month!B101:B103)</f>
        <v>7847.37</v>
      </c>
      <c r="C37" s="49">
        <f>SUM(Month!C101:C103)</f>
        <v>4313.93</v>
      </c>
      <c r="D37" s="49">
        <f>SUM(Month!D101:D103)</f>
        <v>3403.3100000000004</v>
      </c>
      <c r="E37" s="49">
        <f>SUM(Month!E101:E103)</f>
        <v>6525.07</v>
      </c>
      <c r="F37" s="49">
        <f>SUM(Month!F101:F103)</f>
        <v>6681.2400000000007</v>
      </c>
      <c r="G37" s="54">
        <f>SUM(Month!G101:G103)</f>
        <v>156.14999999999998</v>
      </c>
    </row>
    <row r="38" spans="1:7" x14ac:dyDescent="0.35">
      <c r="A38" s="69" t="s">
        <v>155</v>
      </c>
      <c r="B38" s="49">
        <f>SUM(Month!B104:B106)</f>
        <v>7153.91</v>
      </c>
      <c r="C38" s="49">
        <f>SUM(Month!C104:C106)</f>
        <v>4023.63</v>
      </c>
      <c r="D38" s="49">
        <f>SUM(Month!D104:D106)</f>
        <v>2994.46</v>
      </c>
      <c r="E38" s="49">
        <f>SUM(Month!E104:E106)</f>
        <v>8409.35</v>
      </c>
      <c r="F38" s="49">
        <f>SUM(Month!F104:F106)</f>
        <v>8515.4</v>
      </c>
      <c r="G38" s="54">
        <f>SUM(Month!G104:G106)</f>
        <v>106.05000000000001</v>
      </c>
    </row>
    <row r="39" spans="1:7" x14ac:dyDescent="0.35">
      <c r="A39" s="69" t="s">
        <v>156</v>
      </c>
      <c r="B39" s="49">
        <f>SUM(Month!B107:B109)</f>
        <v>5906.44</v>
      </c>
      <c r="C39" s="49">
        <f>SUM(Month!C107:C109)</f>
        <v>3071.7</v>
      </c>
      <c r="D39" s="49">
        <f>SUM(Month!D107:D109)</f>
        <v>2698.93</v>
      </c>
      <c r="E39" s="49">
        <f>SUM(Month!E107:E109)</f>
        <v>8032.99</v>
      </c>
      <c r="F39" s="49">
        <f>SUM(Month!F107:F109)</f>
        <v>8149.96</v>
      </c>
      <c r="G39" s="54">
        <f>SUM(Month!G107:G109)</f>
        <v>116.95000000000002</v>
      </c>
    </row>
    <row r="40" spans="1:7" x14ac:dyDescent="0.35">
      <c r="A40" s="69" t="s">
        <v>157</v>
      </c>
      <c r="B40" s="49">
        <f>SUM(Month!B110:B112)</f>
        <v>7371.0299999999988</v>
      </c>
      <c r="C40" s="49">
        <f>SUM(Month!C110:C112)</f>
        <v>4223.37</v>
      </c>
      <c r="D40" s="49">
        <f>SUM(Month!D110:D112)</f>
        <v>3029.39</v>
      </c>
      <c r="E40" s="49">
        <f>SUM(Month!E110:E112)</f>
        <v>8381.16</v>
      </c>
      <c r="F40" s="49">
        <f>SUM(Month!F110:F112)</f>
        <v>8544.5600000000013</v>
      </c>
      <c r="G40" s="54">
        <f>SUM(Month!G110:G112)</f>
        <v>163.4</v>
      </c>
    </row>
    <row r="41" spans="1:7" x14ac:dyDescent="0.35">
      <c r="A41" s="69" t="s">
        <v>158</v>
      </c>
      <c r="B41" s="49">
        <f>SUM(Month!B113:B115)</f>
        <v>6381.4699999999993</v>
      </c>
      <c r="C41" s="49">
        <f>SUM(Month!C113:C115)</f>
        <v>3348.47</v>
      </c>
      <c r="D41" s="49">
        <f>SUM(Month!D113:D115)</f>
        <v>2905.37</v>
      </c>
      <c r="E41" s="49">
        <f>SUM(Month!E113:E115)</f>
        <v>9268.27</v>
      </c>
      <c r="F41" s="49">
        <f>SUM(Month!F113:F115)</f>
        <v>9422.1099999999988</v>
      </c>
      <c r="G41" s="54">
        <f>SUM(Month!G113:G115)</f>
        <v>153.85000000000002</v>
      </c>
    </row>
    <row r="42" spans="1:7" x14ac:dyDescent="0.35">
      <c r="A42" s="69" t="s">
        <v>159</v>
      </c>
      <c r="B42" s="49">
        <f>SUM(Month!B116:B118)</f>
        <v>6090.72</v>
      </c>
      <c r="C42" s="49">
        <f>SUM(Month!C116:C118)</f>
        <v>2983.13</v>
      </c>
      <c r="D42" s="49">
        <f>SUM(Month!D116:D118)</f>
        <v>2968.62</v>
      </c>
      <c r="E42" s="49">
        <f>SUM(Month!E116:E118)</f>
        <v>8681.77</v>
      </c>
      <c r="F42" s="49">
        <f>SUM(Month!F116:F118)</f>
        <v>8845.2400000000016</v>
      </c>
      <c r="G42" s="54">
        <f>SUM(Month!G116:G118)</f>
        <v>163.47</v>
      </c>
    </row>
    <row r="43" spans="1:7" x14ac:dyDescent="0.35">
      <c r="A43" s="69" t="s">
        <v>160</v>
      </c>
      <c r="B43" s="49">
        <f>SUM(Month!B119:B121)</f>
        <v>6000.7</v>
      </c>
      <c r="C43" s="49">
        <f>SUM(Month!C119:C121)</f>
        <v>2947.45</v>
      </c>
      <c r="D43" s="49">
        <f>SUM(Month!D119:D121)</f>
        <v>2886.3</v>
      </c>
      <c r="E43" s="49">
        <f>SUM(Month!E119:E121)</f>
        <v>9149.48</v>
      </c>
      <c r="F43" s="49">
        <f>SUM(Month!F119:F121)</f>
        <v>9274.83</v>
      </c>
      <c r="G43" s="54">
        <f>SUM(Month!G119:G121)</f>
        <v>125.34</v>
      </c>
    </row>
    <row r="44" spans="1:7" x14ac:dyDescent="0.35">
      <c r="A44" s="69" t="s">
        <v>161</v>
      </c>
      <c r="B44" s="49">
        <f>SUM(Month!B122:B124)</f>
        <v>6623.1600000000008</v>
      </c>
      <c r="C44" s="49">
        <f>SUM(Month!C122:C124)</f>
        <v>3263.3</v>
      </c>
      <c r="D44" s="49">
        <f>SUM(Month!D122:D124)</f>
        <v>3232.4300000000003</v>
      </c>
      <c r="E44" s="49">
        <f>SUM(Month!E122:E124)</f>
        <v>8431.68</v>
      </c>
      <c r="F44" s="49">
        <f>SUM(Month!F122:F124)</f>
        <v>8610.6400000000012</v>
      </c>
      <c r="G44" s="54">
        <f>SUM(Month!G122:G124)</f>
        <v>178.95999999999998</v>
      </c>
    </row>
    <row r="45" spans="1:7" x14ac:dyDescent="0.35">
      <c r="A45" s="69" t="s">
        <v>162</v>
      </c>
      <c r="B45" s="49">
        <f>SUM(Month!B125:B127)</f>
        <v>5137.7299999999996</v>
      </c>
      <c r="C45" s="49">
        <f>SUM(Month!C125:C127)</f>
        <v>2324.0100000000002</v>
      </c>
      <c r="D45" s="49">
        <f>SUM(Month!D125:D127)</f>
        <v>2691.1</v>
      </c>
      <c r="E45" s="49">
        <f>SUM(Month!E125:E127)</f>
        <v>10055.220000000001</v>
      </c>
      <c r="F45" s="49">
        <f>SUM(Month!F125:F127)</f>
        <v>10185.040000000001</v>
      </c>
      <c r="G45" s="54">
        <f>SUM(Month!G125:G127)</f>
        <v>129.82999999999998</v>
      </c>
    </row>
    <row r="46" spans="1:7" x14ac:dyDescent="0.35">
      <c r="A46" s="69" t="s">
        <v>163</v>
      </c>
      <c r="B46" s="49">
        <f>SUM(Month!B128:B130)</f>
        <v>4857.2300000000005</v>
      </c>
      <c r="C46" s="49">
        <f>SUM(Month!C128:C130)</f>
        <v>1908.48</v>
      </c>
      <c r="D46" s="49">
        <f>SUM(Month!D128:D130)</f>
        <v>2820.79</v>
      </c>
      <c r="E46" s="49">
        <f>SUM(Month!E128:E130)</f>
        <v>10727.939999999999</v>
      </c>
      <c r="F46" s="49">
        <f>SUM(Month!F128:F130)</f>
        <v>10903.43</v>
      </c>
      <c r="G46" s="54">
        <f>SUM(Month!G128:G130)</f>
        <v>175.48000000000002</v>
      </c>
    </row>
    <row r="47" spans="1:7" x14ac:dyDescent="0.35">
      <c r="A47" s="69" t="s">
        <v>164</v>
      </c>
      <c r="B47" s="49">
        <f>SUM(Month!B131:B133)</f>
        <v>4781.41</v>
      </c>
      <c r="C47" s="49">
        <f>SUM(Month!C131:C133)</f>
        <v>2132.41</v>
      </c>
      <c r="D47" s="49">
        <f>SUM(Month!D131:D133)</f>
        <v>2521.04</v>
      </c>
      <c r="E47" s="49">
        <f>SUM(Month!E131:E133)</f>
        <v>10845.02</v>
      </c>
      <c r="F47" s="49">
        <f>SUM(Month!F131:F133)</f>
        <v>10962.42</v>
      </c>
      <c r="G47" s="54">
        <f>SUM(Month!G131:G133)</f>
        <v>117.4</v>
      </c>
    </row>
    <row r="48" spans="1:7" x14ac:dyDescent="0.35">
      <c r="A48" s="69" t="s">
        <v>165</v>
      </c>
      <c r="B48" s="49">
        <f>SUM(Month!B134:B136)</f>
        <v>5721.9</v>
      </c>
      <c r="C48" s="49">
        <f>SUM(Month!C134:C136)</f>
        <v>3198.55</v>
      </c>
      <c r="D48" s="49">
        <f>SUM(Month!D134:D136)</f>
        <v>2411.92</v>
      </c>
      <c r="E48" s="49">
        <f>SUM(Month!E134:E136)</f>
        <v>11804.449999999999</v>
      </c>
      <c r="F48" s="49">
        <f>SUM(Month!F134:F136)</f>
        <v>11917.609999999999</v>
      </c>
      <c r="G48" s="54">
        <f>SUM(Month!G134:G136)</f>
        <v>113.16</v>
      </c>
    </row>
    <row r="49" spans="1:7" x14ac:dyDescent="0.35">
      <c r="A49" s="69" t="s">
        <v>166</v>
      </c>
      <c r="B49" s="49">
        <f>SUM(Month!B137:B139)</f>
        <v>5558.1399999999994</v>
      </c>
      <c r="C49" s="49">
        <f>SUM(Month!C137:C139)</f>
        <v>3077.85</v>
      </c>
      <c r="D49" s="49">
        <f>SUM(Month!D137:D139)</f>
        <v>2370.67</v>
      </c>
      <c r="E49" s="49">
        <f>SUM(Month!E137:E139)</f>
        <v>12699.85</v>
      </c>
      <c r="F49" s="49">
        <f>SUM(Month!F137:F139)</f>
        <v>12795.5</v>
      </c>
      <c r="G49" s="54">
        <f>SUM(Month!G137:G139)</f>
        <v>95.66</v>
      </c>
    </row>
    <row r="50" spans="1:7" x14ac:dyDescent="0.35">
      <c r="A50" s="69" t="s">
        <v>167</v>
      </c>
      <c r="B50" s="49">
        <f>SUM(Month!B140:B142)</f>
        <v>4951.4799999999996</v>
      </c>
      <c r="C50" s="49">
        <f>SUM(Month!C140:C142)</f>
        <v>2541.27</v>
      </c>
      <c r="D50" s="49">
        <f>SUM(Month!D140:D142)</f>
        <v>2295.8199999999997</v>
      </c>
      <c r="E50" s="49">
        <f>SUM(Month!E140:E142)</f>
        <v>11981.48</v>
      </c>
      <c r="F50" s="49">
        <f>SUM(Month!F140:F142)</f>
        <v>12094.650000000001</v>
      </c>
      <c r="G50" s="54">
        <f>SUM(Month!G140:G142)</f>
        <v>113.17999999999999</v>
      </c>
    </row>
    <row r="51" spans="1:7" x14ac:dyDescent="0.35">
      <c r="A51" s="69" t="s">
        <v>168</v>
      </c>
      <c r="B51" s="49">
        <f>SUM(Month!B143:B145)</f>
        <v>3622.34</v>
      </c>
      <c r="C51" s="49">
        <f>SUM(Month!C143:C145)</f>
        <v>1633.38</v>
      </c>
      <c r="D51" s="49">
        <f>SUM(Month!D143:D145)</f>
        <v>1874.58</v>
      </c>
      <c r="E51" s="49">
        <f>SUM(Month!E143:E145)</f>
        <v>12477.95</v>
      </c>
      <c r="F51" s="49">
        <f>SUM(Month!F143:F145)</f>
        <v>12557.539999999999</v>
      </c>
      <c r="G51" s="54">
        <f>SUM(Month!G143:G145)</f>
        <v>79.58</v>
      </c>
    </row>
    <row r="52" spans="1:7" x14ac:dyDescent="0.35">
      <c r="A52" s="69" t="s">
        <v>169</v>
      </c>
      <c r="B52" s="49">
        <f>SUM(Month!B146:B148)</f>
        <v>4385.2000000000007</v>
      </c>
      <c r="C52" s="49">
        <f>SUM(Month!C146:C148)</f>
        <v>2191.9</v>
      </c>
      <c r="D52" s="49">
        <f>SUM(Month!D146:D148)</f>
        <v>2093.6999999999998</v>
      </c>
      <c r="E52" s="49">
        <f>SUM(Month!E146:E148)</f>
        <v>12925.65</v>
      </c>
      <c r="F52" s="49">
        <f>SUM(Month!F146:F148)</f>
        <v>13080.380000000001</v>
      </c>
      <c r="G52" s="54">
        <f>SUM(Month!G146:G148)</f>
        <v>154.73000000000002</v>
      </c>
    </row>
    <row r="53" spans="1:7" x14ac:dyDescent="0.35">
      <c r="A53" s="69" t="s">
        <v>170</v>
      </c>
      <c r="B53" s="49">
        <f>SUM(Month!B149:B151)</f>
        <v>4002.37</v>
      </c>
      <c r="C53" s="49">
        <f>SUM(Month!C149:C151)</f>
        <v>1783.73</v>
      </c>
      <c r="D53" s="49">
        <f>SUM(Month!D149:D151)</f>
        <v>2101.75</v>
      </c>
      <c r="E53" s="49">
        <f>SUM(Month!E149:E151)</f>
        <v>11919.43</v>
      </c>
      <c r="F53" s="49">
        <f>SUM(Month!F149:F151)</f>
        <v>12074.77</v>
      </c>
      <c r="G53" s="54">
        <f>SUM(Month!G149:G151)</f>
        <v>155.34</v>
      </c>
    </row>
    <row r="54" spans="1:7" x14ac:dyDescent="0.35">
      <c r="A54" s="69" t="s">
        <v>171</v>
      </c>
      <c r="B54" s="49">
        <f>SUM(Month!B152:B154)</f>
        <v>4401.49</v>
      </c>
      <c r="C54" s="49">
        <f>SUM(Month!C152:C154)</f>
        <v>2039.0900000000001</v>
      </c>
      <c r="D54" s="49">
        <f>SUM(Month!D152:D154)</f>
        <v>2240.4499999999998</v>
      </c>
      <c r="E54" s="49">
        <f>SUM(Month!E152:E154)</f>
        <v>10085.01</v>
      </c>
      <c r="F54" s="49">
        <f>SUM(Month!F152:F154)</f>
        <v>10176.89</v>
      </c>
      <c r="G54" s="54">
        <f>SUM(Month!G152:G154)</f>
        <v>91.89</v>
      </c>
    </row>
    <row r="55" spans="1:7" x14ac:dyDescent="0.35">
      <c r="A55" s="69" t="s">
        <v>172</v>
      </c>
      <c r="B55" s="49">
        <f>SUM(Month!B155:B157)</f>
        <v>4589.97</v>
      </c>
      <c r="C55" s="49">
        <f>SUM(Month!C155:C157)</f>
        <v>2210.3000000000002</v>
      </c>
      <c r="D55" s="49">
        <f>SUM(Month!D155:D157)</f>
        <v>2257.7200000000003</v>
      </c>
      <c r="E55" s="49">
        <f>SUM(Month!E155:E157)</f>
        <v>9581.19</v>
      </c>
      <c r="F55" s="49">
        <f>SUM(Month!F155:F157)</f>
        <v>9746.6</v>
      </c>
      <c r="G55" s="54">
        <f>SUM(Month!G155:G157)</f>
        <v>165.39999999999998</v>
      </c>
    </row>
    <row r="56" spans="1:7" x14ac:dyDescent="0.35">
      <c r="A56" s="69" t="s">
        <v>173</v>
      </c>
      <c r="B56" s="49">
        <f>SUM(Month!B158:B160)</f>
        <v>4013.3999999999996</v>
      </c>
      <c r="C56" s="49">
        <f>SUM(Month!C158:C160)</f>
        <v>1640.7599999999998</v>
      </c>
      <c r="D56" s="49">
        <f>SUM(Month!D158:D160)</f>
        <v>2266.42</v>
      </c>
      <c r="E56" s="49">
        <f>SUM(Month!E158:E160)</f>
        <v>11234.91</v>
      </c>
      <c r="F56" s="49">
        <f>SUM(Month!F158:F160)</f>
        <v>11365.86</v>
      </c>
      <c r="G56" s="54">
        <f>SUM(Month!G158:G160)</f>
        <v>130.94999999999999</v>
      </c>
    </row>
    <row r="57" spans="1:7" x14ac:dyDescent="0.35">
      <c r="A57" s="69" t="s">
        <v>174</v>
      </c>
      <c r="B57" s="49">
        <f>SUM(Month!B161:B163)</f>
        <v>3734.46</v>
      </c>
      <c r="C57" s="49">
        <f>SUM(Month!C161:C163)</f>
        <v>1573.81</v>
      </c>
      <c r="D57" s="49">
        <f>SUM(Month!D161:D163)</f>
        <v>2048.27</v>
      </c>
      <c r="E57" s="49">
        <f>SUM(Month!E161:E163)</f>
        <v>11048.4</v>
      </c>
      <c r="F57" s="49">
        <f>SUM(Month!F161:F163)</f>
        <v>11191.369999999999</v>
      </c>
      <c r="G57" s="54">
        <f>SUM(Month!G161:G163)</f>
        <v>142.97999999999999</v>
      </c>
    </row>
    <row r="58" spans="1:7" x14ac:dyDescent="0.35">
      <c r="A58" s="69" t="s">
        <v>175</v>
      </c>
      <c r="B58" s="49">
        <f>SUM(Month!B164:B166)</f>
        <v>4597.34</v>
      </c>
      <c r="C58" s="49">
        <f>SUM(Month!C164:C166)</f>
        <v>2234.65</v>
      </c>
      <c r="D58" s="49">
        <f>SUM(Month!D164:D166)</f>
        <v>2245.44</v>
      </c>
      <c r="E58" s="49">
        <f>SUM(Month!E164:E166)</f>
        <v>9790.1299999999992</v>
      </c>
      <c r="F58" s="49">
        <f>SUM(Month!F164:F166)</f>
        <v>9885.56</v>
      </c>
      <c r="G58" s="54">
        <f>SUM(Month!G164:G166)</f>
        <v>95.44</v>
      </c>
    </row>
    <row r="59" spans="1:7" x14ac:dyDescent="0.35">
      <c r="A59" s="69" t="s">
        <v>176</v>
      </c>
      <c r="B59" s="49">
        <f>SUM(Month!B167:B169)</f>
        <v>4565.25</v>
      </c>
      <c r="C59" s="49">
        <f>SUM(Month!C167:C169)</f>
        <v>1937.6100000000001</v>
      </c>
      <c r="D59" s="49">
        <f>SUM(Month!D167:D169)</f>
        <v>2510.4</v>
      </c>
      <c r="E59" s="49">
        <f>SUM(Month!E167:E169)</f>
        <v>10513.01</v>
      </c>
      <c r="F59" s="49">
        <f>SUM(Month!F167:F169)</f>
        <v>10719.42</v>
      </c>
      <c r="G59" s="54">
        <f>SUM(Month!G167:G169)</f>
        <v>206.42</v>
      </c>
    </row>
    <row r="60" spans="1:7" x14ac:dyDescent="0.35">
      <c r="A60" s="69" t="s">
        <v>177</v>
      </c>
      <c r="B60" s="49">
        <f>SUM(Month!B170:B172)</f>
        <v>5156.1900000000005</v>
      </c>
      <c r="C60" s="49">
        <f>SUM(Month!C170:C172)</f>
        <v>2349.61</v>
      </c>
      <c r="D60" s="49">
        <f>SUM(Month!D170:D172)</f>
        <v>2704.4700000000003</v>
      </c>
      <c r="E60" s="49">
        <f>SUM(Month!E170:E172)</f>
        <v>11924.4</v>
      </c>
      <c r="F60" s="49">
        <f>SUM(Month!F170:F172)</f>
        <v>12078.95</v>
      </c>
      <c r="G60" s="54">
        <f>SUM(Month!G170:G172)</f>
        <v>154.55000000000001</v>
      </c>
    </row>
    <row r="61" spans="1:7" x14ac:dyDescent="0.35">
      <c r="A61" s="69" t="s">
        <v>178</v>
      </c>
      <c r="B61" s="49">
        <f>SUM(Month!B173:B175)</f>
        <v>4100.76</v>
      </c>
      <c r="C61" s="49">
        <f>SUM(Month!C173:C175)</f>
        <v>1619.66</v>
      </c>
      <c r="D61" s="49">
        <f>SUM(Month!D173:D175)</f>
        <v>2355.9700000000003</v>
      </c>
      <c r="E61" s="49">
        <f>SUM(Month!E173:E175)</f>
        <v>12365.869999999999</v>
      </c>
      <c r="F61" s="49">
        <f>SUM(Month!F173:F175)</f>
        <v>12524.57</v>
      </c>
      <c r="G61" s="54">
        <f>SUM(Month!G173:G175)</f>
        <v>158.69</v>
      </c>
    </row>
    <row r="62" spans="1:7" x14ac:dyDescent="0.35">
      <c r="A62" s="69" t="s">
        <v>179</v>
      </c>
      <c r="B62" s="49">
        <f>SUM(Month!B176:B178)</f>
        <v>4799.7299999999996</v>
      </c>
      <c r="C62" s="49">
        <f>SUM(Month!C176:C178)</f>
        <v>2180.86</v>
      </c>
      <c r="D62" s="49">
        <f>SUM(Month!D176:D178)</f>
        <v>2488.2800000000002</v>
      </c>
      <c r="E62" s="49">
        <f>SUM(Month!E176:E178)</f>
        <v>9540.5400000000009</v>
      </c>
      <c r="F62" s="49">
        <f>SUM(Month!F176:F178)</f>
        <v>9638.61</v>
      </c>
      <c r="G62" s="54">
        <f>SUM(Month!G176:G178)</f>
        <v>98.06</v>
      </c>
    </row>
    <row r="63" spans="1:7" x14ac:dyDescent="0.35">
      <c r="A63" s="69" t="s">
        <v>180</v>
      </c>
      <c r="B63" s="49">
        <f>SUM(Month!B179:B181)</f>
        <v>4683.3099999999995</v>
      </c>
      <c r="C63" s="49">
        <f>SUM(Month!C179:C181)</f>
        <v>2020.01</v>
      </c>
      <c r="D63" s="49">
        <f>SUM(Month!D179:D181)</f>
        <v>2532.73</v>
      </c>
      <c r="E63" s="49">
        <f>SUM(Month!E179:E181)</f>
        <v>8012.7000000000007</v>
      </c>
      <c r="F63" s="49">
        <f>SUM(Month!F179:F181)</f>
        <v>8115.52</v>
      </c>
      <c r="G63" s="54">
        <f>SUM(Month!G179:G181)</f>
        <v>102.82</v>
      </c>
    </row>
    <row r="64" spans="1:7" x14ac:dyDescent="0.35">
      <c r="A64" s="69" t="s">
        <v>181</v>
      </c>
      <c r="B64" s="49">
        <f>SUM(Month!B182:B184)</f>
        <v>4289.83</v>
      </c>
      <c r="C64" s="49">
        <f>SUM(Month!C182:C184)</f>
        <v>1699.17</v>
      </c>
      <c r="D64" s="49">
        <f>SUM(Month!D182:D184)</f>
        <v>2476.9499999999998</v>
      </c>
      <c r="E64" s="49">
        <f>SUM(Month!E182:E184)</f>
        <v>7601.2599999999993</v>
      </c>
      <c r="F64" s="49">
        <f>SUM(Month!F182:F184)</f>
        <v>7888.1500000000005</v>
      </c>
      <c r="G64" s="54">
        <f>SUM(Month!G182:G184)</f>
        <v>286.88</v>
      </c>
    </row>
    <row r="65" spans="1:7" x14ac:dyDescent="0.35">
      <c r="A65" s="69" t="s">
        <v>182</v>
      </c>
      <c r="B65" s="49">
        <f>SUM(Month!B185:B187)</f>
        <v>3605.7700000000004</v>
      </c>
      <c r="C65" s="49">
        <f>SUM(Month!C185:C187)</f>
        <v>1137.58</v>
      </c>
      <c r="D65" s="49">
        <f>SUM(Month!D185:D187)</f>
        <v>2335.52</v>
      </c>
      <c r="E65" s="49">
        <f>SUM(Month!E185:E187)</f>
        <v>7502.42</v>
      </c>
      <c r="F65" s="49">
        <f>SUM(Month!F185:F187)</f>
        <v>7683.67</v>
      </c>
      <c r="G65" s="54">
        <f>SUM(Month!G185:G187)</f>
        <v>181.24</v>
      </c>
    </row>
    <row r="66" spans="1:7" x14ac:dyDescent="0.35">
      <c r="A66" s="69" t="s">
        <v>183</v>
      </c>
      <c r="B66" s="49">
        <f>SUM(Month!B188:B190)</f>
        <v>4685.29</v>
      </c>
      <c r="C66" s="49">
        <f>SUM(Month!C188:C190)</f>
        <v>1855.92</v>
      </c>
      <c r="D66" s="49">
        <f>SUM(Month!D188:D190)</f>
        <v>2690.1800000000003</v>
      </c>
      <c r="E66" s="49">
        <f>SUM(Month!E188:E190)</f>
        <v>5194.21</v>
      </c>
      <c r="F66" s="49">
        <f>SUM(Month!F188:F190)</f>
        <v>5354.2</v>
      </c>
      <c r="G66" s="54">
        <f>SUM(Month!G188:G190)</f>
        <v>160</v>
      </c>
    </row>
    <row r="67" spans="1:7" x14ac:dyDescent="0.35">
      <c r="A67" s="69" t="s">
        <v>184</v>
      </c>
      <c r="B67" s="49">
        <f>SUM(Month!B191:B193)</f>
        <v>5146.46</v>
      </c>
      <c r="C67" s="49">
        <f>SUM(Month!C191:C193)</f>
        <v>2113.09</v>
      </c>
      <c r="D67" s="49">
        <f>SUM(Month!D191:D193)</f>
        <v>2894.1800000000003</v>
      </c>
      <c r="E67" s="49">
        <f>SUM(Month!E191:E193)</f>
        <v>5656.16</v>
      </c>
      <c r="F67" s="49">
        <f>SUM(Month!F191:F193)</f>
        <v>5811.24</v>
      </c>
      <c r="G67" s="54">
        <f>SUM(Month!G191:G193)</f>
        <v>155.09</v>
      </c>
    </row>
    <row r="68" spans="1:7" x14ac:dyDescent="0.35">
      <c r="A68" s="69" t="s">
        <v>185</v>
      </c>
      <c r="B68" s="49">
        <f>SUM(Month!B194:B196)</f>
        <v>4909.12</v>
      </c>
      <c r="C68" s="49">
        <f>SUM(Month!C194:C196)</f>
        <v>2283.88</v>
      </c>
      <c r="D68" s="49">
        <f>SUM(Month!D194:D196)</f>
        <v>2506.29</v>
      </c>
      <c r="E68" s="49">
        <f>SUM(Month!E194:E196)</f>
        <v>7472.63</v>
      </c>
      <c r="F68" s="49">
        <f>SUM(Month!F194:F196)</f>
        <v>7691.6299999999992</v>
      </c>
      <c r="G68" s="54">
        <f>SUM(Month!G194:G196)</f>
        <v>219</v>
      </c>
    </row>
    <row r="69" spans="1:7" x14ac:dyDescent="0.35">
      <c r="A69" s="69" t="s">
        <v>186</v>
      </c>
      <c r="B69" s="49">
        <f>SUM(Month!B197:B199)</f>
        <v>4753.8599999999997</v>
      </c>
      <c r="C69" s="49">
        <f>SUM(Month!C197:C199)</f>
        <v>2038.87</v>
      </c>
      <c r="D69" s="49">
        <f>SUM(Month!D197:D199)</f>
        <v>2549.8000000000002</v>
      </c>
      <c r="E69" s="49">
        <f>SUM(Month!E197:E199)</f>
        <v>7423.78</v>
      </c>
      <c r="F69" s="49">
        <f>SUM(Month!F197:F199)</f>
        <v>7556.380000000001</v>
      </c>
      <c r="G69" s="54">
        <f>SUM(Month!G197:G199)</f>
        <v>132.61000000000001</v>
      </c>
    </row>
    <row r="70" spans="1:7" x14ac:dyDescent="0.35">
      <c r="A70" s="69" t="s">
        <v>187</v>
      </c>
      <c r="B70" s="49">
        <f>SUM(Month!B200:B202)</f>
        <v>4816.49</v>
      </c>
      <c r="C70" s="49">
        <f>SUM(Month!C200:C202)</f>
        <v>1838</v>
      </c>
      <c r="D70" s="49">
        <f>SUM(Month!D200:D202)</f>
        <v>2805.2799999999997</v>
      </c>
      <c r="E70" s="49">
        <f>SUM(Month!E200:E202)</f>
        <v>7098.43</v>
      </c>
      <c r="F70" s="49">
        <f>SUM(Month!F200:F202)</f>
        <v>7215.25</v>
      </c>
      <c r="G70" s="54">
        <f>SUM(Month!G200:G202)</f>
        <v>116.82</v>
      </c>
    </row>
    <row r="71" spans="1:7" x14ac:dyDescent="0.35">
      <c r="A71" s="69" t="s">
        <v>188</v>
      </c>
      <c r="B71" s="49">
        <f>SUM(Month!B203:B205)</f>
        <v>4679.8099999999995</v>
      </c>
      <c r="C71" s="49">
        <f>SUM(Month!C203:C205)</f>
        <v>1793.1299999999999</v>
      </c>
      <c r="D71" s="49">
        <f>SUM(Month!D203:D205)</f>
        <v>2713.46</v>
      </c>
      <c r="E71" s="49">
        <f>SUM(Month!E203:E205)</f>
        <v>8091.52</v>
      </c>
      <c r="F71" s="49">
        <f>SUM(Month!F203:F205)</f>
        <v>8198.5299999999988</v>
      </c>
      <c r="G71" s="54">
        <f>SUM(Month!G203:G205)</f>
        <v>107</v>
      </c>
    </row>
    <row r="72" spans="1:7" x14ac:dyDescent="0.35">
      <c r="A72" s="69" t="s">
        <v>189</v>
      </c>
      <c r="B72" s="49">
        <f>SUM(Month!B206:B208)</f>
        <v>4301.83</v>
      </c>
      <c r="C72" s="49">
        <f>SUM(Month!C206:C208)</f>
        <v>1642.2</v>
      </c>
      <c r="D72" s="49">
        <f>SUM(Month!D206:D208)</f>
        <v>2511.2200000000003</v>
      </c>
      <c r="E72" s="49">
        <f>SUM(Month!E206:E208)</f>
        <v>9422.5400000000009</v>
      </c>
      <c r="F72" s="49">
        <f>SUM(Month!F206:F208)</f>
        <v>9557.24</v>
      </c>
      <c r="G72" s="54">
        <f>SUM(Month!G206:G208)</f>
        <v>134.70000000000002</v>
      </c>
    </row>
    <row r="73" spans="1:7" x14ac:dyDescent="0.35">
      <c r="A73" s="69" t="s">
        <v>190</v>
      </c>
      <c r="B73" s="49">
        <f>SUM(Month!B209:B211)</f>
        <v>4164.05</v>
      </c>
      <c r="C73" s="49">
        <f>SUM(Month!C209:C211)</f>
        <v>1584.5300000000002</v>
      </c>
      <c r="D73" s="49">
        <f>SUM(Month!D209:D211)</f>
        <v>2457.8900000000003</v>
      </c>
      <c r="E73" s="49">
        <f>SUM(Month!E209:E211)</f>
        <v>10298.93</v>
      </c>
      <c r="F73" s="49">
        <f>SUM(Month!F209:F211)</f>
        <v>10418.16</v>
      </c>
      <c r="G73" s="54">
        <f>SUM(Month!G209:G211)</f>
        <v>119.25</v>
      </c>
    </row>
    <row r="74" spans="1:7" x14ac:dyDescent="0.35">
      <c r="A74" s="69" t="s">
        <v>191</v>
      </c>
      <c r="B74" s="49">
        <f>SUM(Month!B212:B214)</f>
        <v>4782.04</v>
      </c>
      <c r="C74" s="49">
        <f>SUM(Month!C212:C214)</f>
        <v>1977.9900000000002</v>
      </c>
      <c r="D74" s="49">
        <f>SUM(Month!D212:D214)</f>
        <v>2540.06</v>
      </c>
      <c r="E74" s="49">
        <f>SUM(Month!E212:E214)</f>
        <v>11641.95</v>
      </c>
      <c r="F74" s="49">
        <f>SUM(Month!F212:F214)</f>
        <v>11775.210000000001</v>
      </c>
      <c r="G74" s="54">
        <f>SUM(Month!G212:G214)</f>
        <v>133.27000000000001</v>
      </c>
    </row>
    <row r="75" spans="1:7" x14ac:dyDescent="0.35">
      <c r="A75" s="69" t="s">
        <v>192</v>
      </c>
      <c r="B75" s="49">
        <f>SUM(Month!B215:B217)</f>
        <v>4171.47</v>
      </c>
      <c r="C75" s="49">
        <f>SUM(Month!C215:C217)</f>
        <v>1406.43</v>
      </c>
      <c r="D75" s="49">
        <f>SUM(Month!D215:D217)</f>
        <v>2585.37</v>
      </c>
      <c r="E75" s="49">
        <f>SUM(Month!E215:E217)</f>
        <v>11014.42</v>
      </c>
      <c r="F75" s="49">
        <f>SUM(Month!F215:F217)</f>
        <v>11116.640000000001</v>
      </c>
      <c r="G75" s="54">
        <f>SUM(Month!G215:G217)</f>
        <v>102.22999999999999</v>
      </c>
    </row>
    <row r="76" spans="1:7" x14ac:dyDescent="0.35">
      <c r="A76" s="69" t="s">
        <v>193</v>
      </c>
      <c r="B76" s="49">
        <f>SUM(Month!B218:B220)</f>
        <v>3849.12</v>
      </c>
      <c r="C76" s="49">
        <f>SUM(Month!C218:C220)</f>
        <v>1184.1500000000001</v>
      </c>
      <c r="D76" s="49">
        <f>SUM(Month!D218:D220)</f>
        <v>2550.19</v>
      </c>
      <c r="E76" s="49">
        <f>SUM(Month!E218:E220)</f>
        <v>11371.44</v>
      </c>
      <c r="F76" s="49">
        <f>SUM(Month!F218:F220)</f>
        <v>11505.16</v>
      </c>
      <c r="G76" s="54">
        <f>SUM(Month!G218:G220)</f>
        <v>133.70999999999998</v>
      </c>
    </row>
    <row r="77" spans="1:7" x14ac:dyDescent="0.35">
      <c r="A77" s="69" t="s">
        <v>194</v>
      </c>
      <c r="B77" s="49">
        <f>SUM(Month!B221:B223)</f>
        <v>3753.6000000000004</v>
      </c>
      <c r="C77" s="49">
        <f>SUM(Month!C221:C223)</f>
        <v>1350.01</v>
      </c>
      <c r="D77" s="49">
        <f>SUM(Month!D221:D223)</f>
        <v>2403.58</v>
      </c>
      <c r="E77" s="49">
        <f>SUM(Month!E221:E223)</f>
        <v>11852.169999999998</v>
      </c>
      <c r="F77" s="49">
        <f>SUM(Month!F221:F223)</f>
        <v>12039.14</v>
      </c>
      <c r="G77" s="54">
        <f>SUM(Month!G221:G223)</f>
        <v>186.98000000000002</v>
      </c>
    </row>
    <row r="78" spans="1:7" x14ac:dyDescent="0.35">
      <c r="A78" s="69" t="s">
        <v>195</v>
      </c>
      <c r="B78" s="49">
        <f>SUM(Month!B224:B226)</f>
        <v>3424.8599999999997</v>
      </c>
      <c r="C78" s="49">
        <f>SUM(Month!C224:C226)</f>
        <v>1124.4100000000001</v>
      </c>
      <c r="D78" s="49">
        <f>SUM(Month!D224:D226)</f>
        <v>2267.5299999999997</v>
      </c>
      <c r="E78" s="49">
        <f>SUM(Month!E224:E226)</f>
        <v>13246.76</v>
      </c>
      <c r="F78" s="49">
        <f>SUM(Month!F224:F226)</f>
        <v>13373.970000000001</v>
      </c>
      <c r="G78" s="54">
        <f>SUM(Month!G224:G226)</f>
        <v>127.2</v>
      </c>
    </row>
    <row r="79" spans="1:7" x14ac:dyDescent="0.35">
      <c r="A79" s="69" t="s">
        <v>196</v>
      </c>
      <c r="B79" s="49">
        <f>SUM(Month!B227:B229)</f>
        <v>2857.77</v>
      </c>
      <c r="C79" s="49">
        <f>SUM(Month!C227:C229)</f>
        <v>785.24</v>
      </c>
      <c r="D79" s="49">
        <f>SUM(Month!D227:D229)</f>
        <v>2010.65</v>
      </c>
      <c r="E79" s="49">
        <f>SUM(Month!E227:E229)</f>
        <v>13109.640000000001</v>
      </c>
      <c r="F79" s="49">
        <f>SUM(Month!F227:F229)</f>
        <v>13204.699999999999</v>
      </c>
      <c r="G79" s="54">
        <f>SUM(Month!G227:G229)</f>
        <v>95.06</v>
      </c>
    </row>
    <row r="80" spans="1:7" x14ac:dyDescent="0.35">
      <c r="A80" s="69" t="s">
        <v>197</v>
      </c>
      <c r="B80" s="49">
        <f>SUM(Month!B230:B232)</f>
        <v>2731.2200000000003</v>
      </c>
      <c r="C80" s="49">
        <f>SUM(Month!C230:C232)</f>
        <v>829.06</v>
      </c>
      <c r="D80" s="49">
        <f>SUM(Month!D230:D232)</f>
        <v>1902.17</v>
      </c>
      <c r="E80" s="49">
        <f>SUM(Month!E230:E232)</f>
        <v>11807.99</v>
      </c>
      <c r="F80" s="49">
        <f>SUM(Month!F230:F232)</f>
        <v>11993.349999999999</v>
      </c>
      <c r="G80" s="54">
        <f>SUM(Month!G230:G232)</f>
        <v>185.36</v>
      </c>
    </row>
    <row r="81" spans="1:7" x14ac:dyDescent="0.35">
      <c r="A81" s="69" t="s">
        <v>198</v>
      </c>
      <c r="B81" s="49">
        <f>SUM(Month!B233:B235)</f>
        <v>2833.46</v>
      </c>
      <c r="C81" s="49">
        <f>SUM(Month!C233:C235)</f>
        <v>931.51</v>
      </c>
      <c r="D81" s="49">
        <f>SUM(Month!D233:D235)</f>
        <v>1901.9299999999998</v>
      </c>
      <c r="E81" s="49">
        <f>SUM(Month!E233:E235)</f>
        <v>12524.82</v>
      </c>
      <c r="F81" s="49">
        <f>SUM(Month!F233:F235)</f>
        <v>12653.41</v>
      </c>
      <c r="G81" s="54">
        <f>SUM(Month!G233:G235)</f>
        <v>128.58999999999997</v>
      </c>
    </row>
    <row r="82" spans="1:7" x14ac:dyDescent="0.35">
      <c r="A82" s="69" t="s">
        <v>199</v>
      </c>
      <c r="B82" s="49">
        <f>SUM(Month!B236:B238)</f>
        <v>3008.62</v>
      </c>
      <c r="C82" s="49">
        <f>SUM(Month!C236:C238)</f>
        <v>936.46</v>
      </c>
      <c r="D82" s="49">
        <f>SUM(Month!D236:D238)</f>
        <v>2072.17</v>
      </c>
      <c r="E82" s="49">
        <f>SUM(Month!E236:E238)</f>
        <v>10552.369999999999</v>
      </c>
      <c r="F82" s="49">
        <f>SUM(Month!F236:F238)</f>
        <v>10631.5</v>
      </c>
      <c r="G82" s="54">
        <f>SUM(Month!G236:G238)</f>
        <v>79.13</v>
      </c>
    </row>
    <row r="83" spans="1:7" x14ac:dyDescent="0.35">
      <c r="A83" s="69" t="s">
        <v>200</v>
      </c>
      <c r="B83" s="49">
        <f>SUM(Month!B239:B241)</f>
        <v>3029.59</v>
      </c>
      <c r="C83" s="49">
        <f>SUM(Month!C239:C241)</f>
        <v>916.36000000000013</v>
      </c>
      <c r="D83" s="49">
        <f>SUM(Month!D239:D241)</f>
        <v>2113.25</v>
      </c>
      <c r="E83" s="49">
        <f>SUM(Month!E239:E241)</f>
        <v>8713.5400000000009</v>
      </c>
      <c r="F83" s="49">
        <f>SUM(Month!F239:F241)</f>
        <v>8825.81</v>
      </c>
      <c r="G83" s="54">
        <f>SUM(Month!G239:G241)</f>
        <v>112.26</v>
      </c>
    </row>
    <row r="84" spans="1:7" x14ac:dyDescent="0.35">
      <c r="A84" s="69" t="s">
        <v>201</v>
      </c>
      <c r="B84" s="49">
        <f>SUM(Month!B242:B244)</f>
        <v>2775.95</v>
      </c>
      <c r="C84" s="49">
        <f>SUM(Month!C242:C244)</f>
        <v>900.78</v>
      </c>
      <c r="D84" s="49">
        <f>SUM(Month!D242:D244)</f>
        <v>1875.17</v>
      </c>
      <c r="E84" s="49">
        <f>SUM(Month!E242:E244)</f>
        <v>10009.19</v>
      </c>
      <c r="F84" s="49">
        <f>SUM(Month!F242:F244)</f>
        <v>10114.279999999999</v>
      </c>
      <c r="G84" s="54">
        <f>SUM(Month!G242:G244)</f>
        <v>105.1</v>
      </c>
    </row>
    <row r="85" spans="1:7" x14ac:dyDescent="0.35">
      <c r="A85" s="69" t="s">
        <v>202</v>
      </c>
      <c r="B85" s="49">
        <f>SUM(Month!B245:B247)</f>
        <v>3121.45</v>
      </c>
      <c r="C85" s="49">
        <f>SUM(Month!C245:C247)</f>
        <v>980.09</v>
      </c>
      <c r="D85" s="49">
        <f>SUM(Month!D245:D247)</f>
        <v>2141.36</v>
      </c>
      <c r="E85" s="49">
        <f>SUM(Month!E245:E247)</f>
        <v>9706.41</v>
      </c>
      <c r="F85" s="49">
        <f>SUM(Month!F245:F247)</f>
        <v>9816.92</v>
      </c>
      <c r="G85" s="54">
        <f>SUM(Month!G245:G247)</f>
        <v>110.51000000000002</v>
      </c>
    </row>
    <row r="86" spans="1:7" x14ac:dyDescent="0.35">
      <c r="A86" s="69" t="s">
        <v>203</v>
      </c>
      <c r="B86" s="49">
        <f>SUM(Month!B248:B250)</f>
        <v>2440.4899999999998</v>
      </c>
      <c r="C86" s="49">
        <f>SUM(Month!C248:C250)</f>
        <v>879.72</v>
      </c>
      <c r="D86" s="49">
        <f>SUM(Month!D248:D250)</f>
        <v>1560.77</v>
      </c>
      <c r="E86" s="49">
        <f>SUM(Month!E248:E250)</f>
        <v>4632.09</v>
      </c>
      <c r="F86" s="49">
        <f>SUM(Month!F248:F250)</f>
        <v>4707.22</v>
      </c>
      <c r="G86" s="54">
        <f>SUM(Month!G248:G250)</f>
        <v>75.12</v>
      </c>
    </row>
    <row r="87" spans="1:7" x14ac:dyDescent="0.35">
      <c r="A87" s="69" t="s">
        <v>204</v>
      </c>
      <c r="B87" s="49">
        <f>SUM(Month!B251:B253)</f>
        <v>1424.46</v>
      </c>
      <c r="C87" s="49">
        <f>SUM(Month!C251:C253)</f>
        <v>419.98</v>
      </c>
      <c r="D87" s="49">
        <f>SUM(Month!D251:D253)</f>
        <v>1004.4799999999999</v>
      </c>
      <c r="E87" s="49">
        <f>SUM(Month!E251:E253)</f>
        <v>3786.82</v>
      </c>
      <c r="F87" s="49">
        <f>SUM(Month!F251:F253)</f>
        <v>3890.5200000000004</v>
      </c>
      <c r="G87" s="54">
        <f>SUM(Month!G251:G253)</f>
        <v>103.71000000000001</v>
      </c>
    </row>
    <row r="88" spans="1:7" x14ac:dyDescent="0.35">
      <c r="A88" s="69" t="s">
        <v>205</v>
      </c>
      <c r="B88" s="49">
        <f>SUM(Month!B254:B256)</f>
        <v>1611.6200000000001</v>
      </c>
      <c r="C88" s="49">
        <f>SUM(Month!C254:C256)</f>
        <v>503.93</v>
      </c>
      <c r="D88" s="49">
        <f>SUM(Month!D254:D256)</f>
        <v>1107.69</v>
      </c>
      <c r="E88" s="49">
        <f>SUM(Month!E254:E256)</f>
        <v>4007.3600000000006</v>
      </c>
      <c r="F88" s="49">
        <f>SUM(Month!F254:F256)</f>
        <v>4103.41</v>
      </c>
      <c r="G88" s="54">
        <f>SUM(Month!G254:G256)</f>
        <v>96.06</v>
      </c>
    </row>
    <row r="89" spans="1:7" x14ac:dyDescent="0.35">
      <c r="A89" s="69" t="s">
        <v>206</v>
      </c>
      <c r="B89" s="49">
        <f>SUM(Month!B257:B259)</f>
        <v>1000.6</v>
      </c>
      <c r="C89" s="49">
        <f>SUM(Month!C257:C259)</f>
        <v>6.5699999999999994</v>
      </c>
      <c r="D89" s="49">
        <f>SUM(Month!D257:D259)</f>
        <v>994.05000000000007</v>
      </c>
      <c r="E89" s="49">
        <f>SUM(Month!E257:E259)</f>
        <v>2792.9199999999996</v>
      </c>
      <c r="F89" s="49">
        <f>SUM(Month!F257:F259)</f>
        <v>2895.4300000000003</v>
      </c>
      <c r="G89" s="54">
        <f>SUM(Month!G257:G259)</f>
        <v>102.53</v>
      </c>
    </row>
    <row r="90" spans="1:7" x14ac:dyDescent="0.35">
      <c r="A90" s="69" t="s">
        <v>207</v>
      </c>
      <c r="B90" s="49">
        <f>SUM(Month!B260:B262)</f>
        <v>962.4</v>
      </c>
      <c r="C90" s="49">
        <f>SUM(Month!C260:C262)</f>
        <v>5.65</v>
      </c>
      <c r="D90" s="49">
        <f>SUM(Month!D260:D262)</f>
        <v>956.75</v>
      </c>
      <c r="E90" s="49">
        <f>SUM(Month!E260:E262)</f>
        <v>1480.1</v>
      </c>
      <c r="F90" s="49">
        <f>SUM(Month!F260:F262)</f>
        <v>1556.49</v>
      </c>
      <c r="G90" s="54">
        <f>SUM(Month!G260:G262)</f>
        <v>76.38</v>
      </c>
    </row>
    <row r="91" spans="1:7" x14ac:dyDescent="0.35">
      <c r="A91" s="69" t="s">
        <v>208</v>
      </c>
      <c r="B91" s="49">
        <f>SUM(Month!B263:B265)</f>
        <v>1026.95</v>
      </c>
      <c r="C91" s="49">
        <f>SUM(Month!C263:C265)</f>
        <v>5.01</v>
      </c>
      <c r="D91" s="49">
        <f>SUM(Month!D263:D265)</f>
        <v>1021.94</v>
      </c>
      <c r="E91" s="49">
        <f>SUM(Month!E263:E265)</f>
        <v>1557.46</v>
      </c>
      <c r="F91" s="49">
        <f>SUM(Month!F263:F265)</f>
        <v>1694.23</v>
      </c>
      <c r="G91" s="54">
        <f>SUM(Month!G263:G265)</f>
        <v>136.78</v>
      </c>
    </row>
    <row r="92" spans="1:7" x14ac:dyDescent="0.35">
      <c r="A92" s="69" t="s">
        <v>209</v>
      </c>
      <c r="B92" s="49">
        <f>SUM(Month!B266:B268)</f>
        <v>1187.8399999999999</v>
      </c>
      <c r="C92" s="49">
        <f>SUM(Month!C266:C268)</f>
        <v>4.5599999999999996</v>
      </c>
      <c r="D92" s="49">
        <f>SUM(Month!D266:D268)</f>
        <v>1183.28</v>
      </c>
      <c r="E92" s="49">
        <f>SUM(Month!E266:E268)</f>
        <v>2639.8100000000004</v>
      </c>
      <c r="F92" s="49">
        <f>SUM(Month!F266:F268)</f>
        <v>2767.56</v>
      </c>
      <c r="G92" s="54">
        <f>SUM(Month!G266:G268)</f>
        <v>127.75000000000001</v>
      </c>
    </row>
    <row r="93" spans="1:7" x14ac:dyDescent="0.35">
      <c r="A93" s="69" t="s">
        <v>210</v>
      </c>
      <c r="B93" s="49">
        <f>SUM(Month!B269:B271)</f>
        <v>888.31000000000006</v>
      </c>
      <c r="C93" s="49">
        <f>SUM(Month!C269:C271)</f>
        <v>5.09</v>
      </c>
      <c r="D93" s="49">
        <f>SUM(Month!D269:D271)</f>
        <v>883.21</v>
      </c>
      <c r="E93" s="49">
        <f>SUM(Month!E269:E271)</f>
        <v>2291.89</v>
      </c>
      <c r="F93" s="49">
        <f>SUM(Month!F269:F271)</f>
        <v>2412.1999999999998</v>
      </c>
      <c r="G93" s="54">
        <f>SUM(Month!G269:G271)</f>
        <v>120.32000000000001</v>
      </c>
    </row>
    <row r="94" spans="1:7" x14ac:dyDescent="0.35">
      <c r="A94" s="69" t="s">
        <v>211</v>
      </c>
      <c r="B94" s="49">
        <f>SUM(Month!B272:B274)</f>
        <v>707.6</v>
      </c>
      <c r="C94" s="49">
        <f>SUM(Month!C272:C274)</f>
        <v>5.38</v>
      </c>
      <c r="D94" s="49">
        <f>SUM(Month!D272:D274)</f>
        <v>702.22</v>
      </c>
      <c r="E94" s="49">
        <f>SUM(Month!E272:E274)</f>
        <v>1581.49</v>
      </c>
      <c r="F94" s="49">
        <f>SUM(Month!F272:F274)</f>
        <v>1681.37</v>
      </c>
      <c r="G94" s="54">
        <f>SUM(Month!G272:G274)</f>
        <v>99.87</v>
      </c>
    </row>
    <row r="95" spans="1:7" x14ac:dyDescent="0.35">
      <c r="A95" s="69" t="s">
        <v>212</v>
      </c>
      <c r="B95" s="49">
        <f>SUM(Month!B275:B277)</f>
        <v>721.09</v>
      </c>
      <c r="C95" s="49">
        <f>SUM(Month!C275:C277)</f>
        <v>5.04</v>
      </c>
      <c r="D95" s="49">
        <f>SUM(Month!D275:D277)</f>
        <v>716.05</v>
      </c>
      <c r="E95" s="49">
        <f>SUM(Month!E275:E277)</f>
        <v>1720.48</v>
      </c>
      <c r="F95" s="49">
        <f>SUM(Month!F275:F277)</f>
        <v>1861.9900000000002</v>
      </c>
      <c r="G95" s="54">
        <f>SUM(Month!G275:G277)</f>
        <v>141.51000000000002</v>
      </c>
    </row>
    <row r="96" spans="1:7" x14ac:dyDescent="0.35">
      <c r="A96" s="69" t="s">
        <v>213</v>
      </c>
      <c r="B96" s="49">
        <f>SUM(Month!B278:B280)</f>
        <v>724.06999999999994</v>
      </c>
      <c r="C96" s="49">
        <f>SUM(Month!C278:C280)</f>
        <v>4.55</v>
      </c>
      <c r="D96" s="49">
        <f>SUM(Month!D278:D280)</f>
        <v>719.5</v>
      </c>
      <c r="E96" s="49">
        <f>SUM(Month!E278:E280)</f>
        <v>2409.15</v>
      </c>
      <c r="F96" s="49">
        <f>SUM(Month!F278:F280)</f>
        <v>2542.35</v>
      </c>
      <c r="G96" s="54">
        <f>SUM(Month!G278:G280)</f>
        <v>133.21</v>
      </c>
    </row>
    <row r="97" spans="1:7" x14ac:dyDescent="0.35">
      <c r="A97" s="69" t="s">
        <v>214</v>
      </c>
      <c r="B97" s="49">
        <f>SUM(Month!B281:B283)</f>
        <v>649.05999999999995</v>
      </c>
      <c r="C97" s="49">
        <f>SUM(Month!C281:C283)</f>
        <v>4.01</v>
      </c>
      <c r="D97" s="49">
        <f>SUM(Month!D281:D283)</f>
        <v>645.04999999999995</v>
      </c>
      <c r="E97" s="49">
        <f>SUM(Month!E281:E283)</f>
        <v>3027.4</v>
      </c>
      <c r="F97" s="49">
        <f>SUM(Month!F281:F283)</f>
        <v>3171.58</v>
      </c>
      <c r="G97" s="54">
        <f>SUM(Month!G281:G283)</f>
        <v>144.16999999999999</v>
      </c>
    </row>
    <row r="98" spans="1:7" x14ac:dyDescent="0.35">
      <c r="A98" s="69" t="s">
        <v>215</v>
      </c>
      <c r="B98" s="49">
        <f>SUM(Month!B284:B286)</f>
        <v>717.33</v>
      </c>
      <c r="C98" s="49">
        <f>SUM(Month!C284:C286)</f>
        <v>4.26</v>
      </c>
      <c r="D98" s="49">
        <f>SUM(Month!D284:D286)</f>
        <v>713.06</v>
      </c>
      <c r="E98" s="49">
        <f>SUM(Month!E284:E286)</f>
        <v>1555.2299999999998</v>
      </c>
      <c r="F98" s="49">
        <f>SUM(Month!F284:F286)</f>
        <v>1666.0099999999998</v>
      </c>
      <c r="G98" s="54">
        <f>SUM(Month!G284:G286)</f>
        <v>110.79</v>
      </c>
    </row>
    <row r="99" spans="1:7" x14ac:dyDescent="0.35">
      <c r="A99" s="69" t="s">
        <v>216</v>
      </c>
      <c r="B99" s="49">
        <f>SUM(Month!B287:B289)</f>
        <v>706.36999999999989</v>
      </c>
      <c r="C99" s="49">
        <f>SUM(Month!C287:C289)</f>
        <v>7.1099999999999994</v>
      </c>
      <c r="D99" s="49">
        <f>SUM(Month!D287:D289)</f>
        <v>699.25</v>
      </c>
      <c r="E99" s="49">
        <f>SUM(Month!E287:E289)</f>
        <v>2034.6800000000003</v>
      </c>
      <c r="F99" s="49">
        <f>SUM(Month!F287:F289)</f>
        <v>2193.62</v>
      </c>
      <c r="G99" s="54">
        <f>SUM(Month!G287:G289)</f>
        <v>158.94</v>
      </c>
    </row>
    <row r="100" spans="1:7" x14ac:dyDescent="0.35">
      <c r="A100" s="69" t="s">
        <v>217</v>
      </c>
      <c r="B100" s="49">
        <f>SUM(Month!B290:B292)</f>
        <v>709.56999999999994</v>
      </c>
      <c r="C100" s="49">
        <f>SUM(Month!C290:C292)</f>
        <v>8.68</v>
      </c>
      <c r="D100" s="49">
        <f>SUM(Month!D290:D292)</f>
        <v>700.89</v>
      </c>
      <c r="E100" s="49">
        <f>SUM(Month!E290:E292)</f>
        <v>2833.1600000000003</v>
      </c>
      <c r="F100" s="49">
        <f>SUM(Month!F290:F292)</f>
        <v>3053.02</v>
      </c>
      <c r="G100" s="54">
        <f>SUM(Month!G290:G292)</f>
        <v>219.86</v>
      </c>
    </row>
    <row r="101" spans="1:7" x14ac:dyDescent="0.35">
      <c r="A101" s="69" t="s">
        <v>218</v>
      </c>
      <c r="B101" s="49">
        <f>SUM(Month!B293:B295)</f>
        <v>726.09999999999991</v>
      </c>
      <c r="C101" s="49">
        <f>SUM(Month!C293:C295)</f>
        <v>13.079999999999998</v>
      </c>
      <c r="D101" s="49">
        <f>SUM(Month!D293:D295)</f>
        <v>713.02</v>
      </c>
      <c r="E101" s="49">
        <f>SUM(Month!E293:E295)</f>
        <v>2374.5099999999998</v>
      </c>
      <c r="F101" s="49">
        <f>SUM(Month!F293:F295)</f>
        <v>2570.96</v>
      </c>
      <c r="G101" s="54">
        <f>SUM(Month!G293:G295)</f>
        <v>196.45</v>
      </c>
    </row>
    <row r="102" spans="1:7" x14ac:dyDescent="0.35">
      <c r="A102" s="69" t="s">
        <v>219</v>
      </c>
      <c r="B102" s="49">
        <f>SUM(Month!B296:B298)</f>
        <v>624.06000000000006</v>
      </c>
      <c r="C102" s="49">
        <f>SUM(Month!C296:C298)</f>
        <v>27.519999999999996</v>
      </c>
      <c r="D102" s="49">
        <f>SUM(Month!D296:D298)</f>
        <v>596.54</v>
      </c>
      <c r="E102" s="49">
        <f>SUM(Month!E296:E298)</f>
        <v>1009.22</v>
      </c>
      <c r="F102" s="49">
        <f>SUM(Month!F296:F298)</f>
        <v>1143.3699999999999</v>
      </c>
      <c r="G102" s="54">
        <f>SUM(Month!G296:G298)</f>
        <v>134.16</v>
      </c>
    </row>
    <row r="103" spans="1:7" x14ac:dyDescent="0.35">
      <c r="A103" s="69" t="s">
        <v>220</v>
      </c>
      <c r="B103" s="49">
        <f>SUM(Month!B299:B301)</f>
        <v>634.04</v>
      </c>
      <c r="C103" s="49">
        <f>SUM(Month!C299:C301)</f>
        <v>32.42</v>
      </c>
      <c r="D103" s="49">
        <f>SUM(Month!D299:D301)</f>
        <v>601.59</v>
      </c>
      <c r="E103" s="49">
        <f>SUM(Month!E299:E301)</f>
        <v>1093.72</v>
      </c>
      <c r="F103" s="49">
        <f>SUM(Month!F299:F301)</f>
        <v>1268.18</v>
      </c>
      <c r="G103" s="54">
        <f>SUM(Month!G299:G301)</f>
        <v>174.45</v>
      </c>
    </row>
    <row r="104" spans="1:7" x14ac:dyDescent="0.35">
      <c r="A104" s="69" t="s">
        <v>221</v>
      </c>
      <c r="B104" s="49">
        <f>SUM(Month!B302:B304)</f>
        <v>607.21</v>
      </c>
      <c r="C104" s="49">
        <f>SUM(Month!C302:C304)</f>
        <v>25.939999999999998</v>
      </c>
      <c r="D104" s="49">
        <f>SUM(Month!D302:D304)</f>
        <v>581.27</v>
      </c>
      <c r="E104" s="49">
        <f>SUM(Month!E302:E304)</f>
        <v>1011.34</v>
      </c>
      <c r="F104" s="49">
        <f>SUM(Month!F302:F304)</f>
        <v>1246.48</v>
      </c>
      <c r="G104" s="54">
        <f>SUM(Month!G302:G304)</f>
        <v>235.14</v>
      </c>
    </row>
    <row r="105" spans="1:7" x14ac:dyDescent="0.35">
      <c r="A105" s="69" t="s">
        <v>222</v>
      </c>
      <c r="B105" s="49">
        <f>SUM(Month!B305:B307)</f>
        <v>556.99</v>
      </c>
      <c r="C105" s="49">
        <f>SUM(Month!C305:C307)</f>
        <v>34.31</v>
      </c>
      <c r="D105" s="49">
        <f>SUM(Month!D305:D307)</f>
        <v>522.68000000000006</v>
      </c>
      <c r="E105" s="49">
        <f>SUM(Month!E305:E307)</f>
        <v>833.79</v>
      </c>
      <c r="F105" s="49">
        <f>SUM(Month!F305:F307)</f>
        <v>1041.47</v>
      </c>
      <c r="G105" s="54">
        <f>SUM(Month!G305:G307)</f>
        <v>207.67000000000002</v>
      </c>
    </row>
    <row r="106" spans="1:7" x14ac:dyDescent="0.35">
      <c r="A106" s="69" t="s">
        <v>223</v>
      </c>
      <c r="B106" s="49">
        <f>SUM(Month!B308:B310)</f>
        <v>436.21</v>
      </c>
      <c r="C106" s="49">
        <f>SUM(Month!C308:C310)</f>
        <v>31.28</v>
      </c>
      <c r="D106" s="49">
        <f>SUM(Month!D308:D310)</f>
        <v>404.93</v>
      </c>
      <c r="E106" s="49">
        <f>SUM(Month!E308:E310)</f>
        <v>456.62</v>
      </c>
      <c r="F106" s="49">
        <f>SUM(Month!F308:F310)</f>
        <v>763.67</v>
      </c>
      <c r="G106" s="54">
        <f>SUM(Month!G308:G310)</f>
        <v>307.03999999999996</v>
      </c>
    </row>
    <row r="107" spans="1:7" x14ac:dyDescent="0.35">
      <c r="A107" s="69" t="s">
        <v>224</v>
      </c>
      <c r="B107" s="49">
        <f>SUM(Month!B311:B313)</f>
        <v>395.15000000000003</v>
      </c>
      <c r="C107" s="49">
        <f>SUM(Month!C311:C313)</f>
        <v>23.85</v>
      </c>
      <c r="D107" s="49">
        <f>SUM(Month!D311:D313)</f>
        <v>371.3</v>
      </c>
      <c r="E107" s="49">
        <f>SUM(Month!E311:E313)</f>
        <v>751.21</v>
      </c>
      <c r="F107" s="49">
        <f>SUM(Month!F311:F313)</f>
        <v>1118.52</v>
      </c>
      <c r="G107" s="54">
        <f>SUM(Month!G311:G313)</f>
        <v>367.31</v>
      </c>
    </row>
    <row r="108" spans="1:7" x14ac:dyDescent="0.35">
      <c r="A108" s="69" t="s">
        <v>225</v>
      </c>
      <c r="B108" s="49">
        <f>SUM(Month!B314:B316)</f>
        <v>284.94</v>
      </c>
      <c r="C108" s="49">
        <f>SUM(Month!C314:C316)</f>
        <v>17.27</v>
      </c>
      <c r="D108" s="49">
        <f>SUM(Month!D314:D316)</f>
        <v>267.64999999999998</v>
      </c>
      <c r="E108" s="49">
        <f>SUM(Month!E314:E316)</f>
        <v>1180.73</v>
      </c>
      <c r="F108" s="49">
        <f>SUM(Month!F314:F316)</f>
        <v>1607.4499999999998</v>
      </c>
      <c r="G108" s="54">
        <f>SUM(Month!G314:G316)</f>
        <v>426.71</v>
      </c>
    </row>
    <row r="109" spans="1:7" x14ac:dyDescent="0.35">
      <c r="A109" s="69" t="s">
        <v>226</v>
      </c>
      <c r="B109" s="49">
        <f>SUM(Month!B317:B319)</f>
        <v>261.17</v>
      </c>
      <c r="C109" s="49">
        <f>SUM(Month!C317:C319)</f>
        <v>25.080000000000002</v>
      </c>
      <c r="D109" s="49">
        <f>SUM(Month!D317:D319)</f>
        <v>236.07999999999998</v>
      </c>
      <c r="E109" s="49">
        <f>SUM(Month!E317:E319)</f>
        <v>643.76</v>
      </c>
      <c r="F109" s="49">
        <f>SUM(Month!F317:F319)</f>
        <v>1099.1699999999998</v>
      </c>
      <c r="G109" s="54">
        <f>SUM(Month!G317:G319)</f>
        <v>455.41999999999996</v>
      </c>
    </row>
    <row r="110" spans="1:7" x14ac:dyDescent="0.35">
      <c r="A110" s="69" t="s">
        <v>227</v>
      </c>
      <c r="B110" s="49">
        <f>SUM(Month!B320:B322)</f>
        <v>363.22</v>
      </c>
      <c r="C110" s="49">
        <f>SUM(Month!C320:C322)</f>
        <v>21.009999999999998</v>
      </c>
      <c r="D110" s="49">
        <f>SUM(Month!D320:D322)</f>
        <v>342.2</v>
      </c>
      <c r="E110" s="49">
        <f>SUM(Month!E320:E322)</f>
        <v>809.18</v>
      </c>
      <c r="F110" s="49">
        <f>SUM(Month!F320:F322)</f>
        <v>975.52</v>
      </c>
      <c r="G110" s="54">
        <f>SUM(Month!G320:G322)</f>
        <v>166.34</v>
      </c>
    </row>
    <row r="111" spans="1:7" x14ac:dyDescent="0.35">
      <c r="A111" s="69" t="s">
        <v>567</v>
      </c>
      <c r="B111" s="49">
        <f>SUM(Month!B323:B325)</f>
        <v>247.13</v>
      </c>
      <c r="C111" s="49">
        <f>SUM(Month!C323:C325)</f>
        <v>27.73</v>
      </c>
      <c r="D111" s="49">
        <f>SUM(Month!D323:D325)</f>
        <v>219.39999999999998</v>
      </c>
      <c r="E111" s="49">
        <f>SUM(Month!E323:E325)</f>
        <v>1006.21</v>
      </c>
      <c r="F111" s="49">
        <f>SUM(Month!F323:F325)</f>
        <v>1229.8399999999999</v>
      </c>
      <c r="G111" s="54">
        <f>SUM(Month!G323:G325)</f>
        <v>223.63</v>
      </c>
    </row>
    <row r="112" spans="1:7" x14ac:dyDescent="0.35">
      <c r="A112" s="69" t="s">
        <v>572</v>
      </c>
      <c r="B112" s="49">
        <f>SUM(Month!B326:B328)</f>
        <v>182.29999999999998</v>
      </c>
      <c r="C112" s="49">
        <f>SUM(Month!C326:C328)</f>
        <v>20</v>
      </c>
      <c r="D112" s="49">
        <f>SUM(Month!D326:D328)</f>
        <v>162.29000000000002</v>
      </c>
      <c r="E112" s="49">
        <f>SUM(Month!E326:E328)</f>
        <v>1019.2</v>
      </c>
      <c r="F112" s="49">
        <f>SUM(Month!F326:F328)</f>
        <v>1303.17</v>
      </c>
      <c r="G112" s="54">
        <f>SUM(Month!G326:G328)</f>
        <v>283.97000000000003</v>
      </c>
    </row>
    <row r="113" spans="1:7" x14ac:dyDescent="0.35">
      <c r="A113" s="69" t="s">
        <v>577</v>
      </c>
      <c r="B113" s="49">
        <f>SUM(Month!B329:B331)</f>
        <v>197.12</v>
      </c>
      <c r="C113" s="49">
        <f>SUM(Month!C329:C331)</f>
        <v>14.66</v>
      </c>
      <c r="D113" s="49">
        <f>SUM(Month!D329:D331)</f>
        <v>182.46</v>
      </c>
      <c r="E113" s="49">
        <f>SUM(Month!E329:E331)</f>
        <v>1352.08</v>
      </c>
      <c r="F113" s="49">
        <f>SUM(Month!F329:F331)</f>
        <v>1550.8200000000002</v>
      </c>
      <c r="G113" s="54">
        <f>SUM(Month!G329:G331)</f>
        <v>198.75</v>
      </c>
    </row>
    <row r="114" spans="1:7" x14ac:dyDescent="0.35">
      <c r="A114" s="69" t="s">
        <v>593</v>
      </c>
      <c r="B114" s="49">
        <f>SUM(Month!B332:B334)</f>
        <v>190.4</v>
      </c>
      <c r="C114" s="49">
        <f>SUM(Month!C332:C334)</f>
        <v>11.83</v>
      </c>
      <c r="D114" s="49">
        <f>SUM(Month!D332:D334)</f>
        <v>178.57999999999998</v>
      </c>
      <c r="E114" s="49">
        <f>SUM(Month!E332:E334)</f>
        <v>1227.51</v>
      </c>
      <c r="F114" s="49">
        <f>SUM(Month!F332:F334)</f>
        <v>1352.0900000000001</v>
      </c>
      <c r="G114" s="54">
        <f>SUM(Month!G332:G334)</f>
        <v>124.59</v>
      </c>
    </row>
    <row r="115" spans="1:7" x14ac:dyDescent="0.35">
      <c r="A115" s="69" t="s">
        <v>597</v>
      </c>
      <c r="B115" s="49">
        <f>SUM(Month!B335:B337)</f>
        <v>139.43</v>
      </c>
      <c r="C115" s="49">
        <f>SUM(Month!C335:C337)</f>
        <v>18</v>
      </c>
      <c r="D115" s="49">
        <f>SUM(Month!D335:D337)</f>
        <v>121.44</v>
      </c>
      <c r="E115" s="49">
        <f>SUM(Month!E335:E337)</f>
        <v>1639.79</v>
      </c>
      <c r="F115" s="49">
        <f>SUM(Month!F335:F337)</f>
        <v>1763.4899999999998</v>
      </c>
      <c r="G115" s="54">
        <f>SUM(Month!G335:G337)</f>
        <v>123.71000000000001</v>
      </c>
    </row>
    <row r="116" spans="1:7" x14ac:dyDescent="0.35">
      <c r="A116" s="69" t="s">
        <v>613</v>
      </c>
      <c r="B116" s="49">
        <f>SUM(Month!B338:B340)</f>
        <v>123.97</v>
      </c>
      <c r="C116" s="49">
        <f>SUM(Month!C338:C340)</f>
        <v>18.79</v>
      </c>
      <c r="D116" s="49">
        <f>SUM(Month!D338:D340)</f>
        <v>105.16999999999999</v>
      </c>
      <c r="E116" s="49">
        <f>SUM(Month!E338:E340)</f>
        <v>1550.3200000000002</v>
      </c>
      <c r="F116" s="49">
        <f>SUM(Month!F338:F340)</f>
        <v>1693.77</v>
      </c>
      <c r="G116" s="54">
        <f>SUM(Month!G338:G340)</f>
        <v>143.46</v>
      </c>
    </row>
    <row r="117" spans="1:7" x14ac:dyDescent="0.35">
      <c r="A117" s="69" t="s">
        <v>620</v>
      </c>
      <c r="B117" s="49">
        <f>SUM(Month!B341:B343)</f>
        <v>93.23</v>
      </c>
      <c r="C117" s="49">
        <f>SUM(Month!C341:C343)</f>
        <v>26.869999999999997</v>
      </c>
      <c r="D117" s="49">
        <f>SUM(Month!D341:D343)</f>
        <v>66.349999999999994</v>
      </c>
      <c r="E117" s="49">
        <f>SUM(Month!E341:E343)</f>
        <v>1060.5</v>
      </c>
      <c r="F117" s="49">
        <f>SUM(Month!F341:F343)</f>
        <v>1268.3799999999999</v>
      </c>
      <c r="G117" s="54">
        <f>SUM(Month!G341:G343)</f>
        <v>207.88</v>
      </c>
    </row>
    <row r="118" spans="1:7" x14ac:dyDescent="0.35">
      <c r="A118" s="69" t="s">
        <v>624</v>
      </c>
      <c r="B118" s="49">
        <f>SUM(Month!B344:B346)</f>
        <v>120.04</v>
      </c>
      <c r="C118" s="49">
        <f>SUM(Month!C344:C346)</f>
        <v>15.280000000000001</v>
      </c>
      <c r="D118" s="49">
        <f>SUM(Month!D344:D346)</f>
        <v>104.76</v>
      </c>
      <c r="E118" s="49">
        <f>SUM(Month!E344:E346)</f>
        <v>511.99</v>
      </c>
      <c r="F118" s="49">
        <f>SUM(Month!F344:F346)</f>
        <v>696.26</v>
      </c>
      <c r="G118" s="54">
        <f>SUM(Month!G344:G346)</f>
        <v>184.26</v>
      </c>
    </row>
    <row r="119" spans="1:7" x14ac:dyDescent="0.35">
      <c r="A119" s="69" t="s">
        <v>628</v>
      </c>
      <c r="B119" s="49">
        <f>SUM(Month!B347:B349)</f>
        <v>144.38</v>
      </c>
      <c r="C119" s="49">
        <f>SUM(Month!C347:C349)</f>
        <v>19.79</v>
      </c>
      <c r="D119" s="49">
        <f>SUM(Month!D347:D349)</f>
        <v>124.59</v>
      </c>
      <c r="E119" s="49">
        <f>SUM(Month!E347:E349)</f>
        <v>428.94</v>
      </c>
      <c r="F119" s="49">
        <f>SUM(Month!F347:F349)</f>
        <v>565.15</v>
      </c>
      <c r="G119" s="54">
        <f>SUM(Month!G347:G349)</f>
        <v>136.21</v>
      </c>
    </row>
    <row r="120" spans="1:7" x14ac:dyDescent="0.35">
      <c r="A120" s="69" t="s">
        <v>655</v>
      </c>
      <c r="B120" s="49">
        <f>SUM(Month!B350:B352)</f>
        <v>148.26999999999998</v>
      </c>
      <c r="C120" s="49">
        <f>SUM(Month!C350:C352)</f>
        <v>19.43</v>
      </c>
      <c r="D120" s="49">
        <f>SUM(Month!D350:D352)</f>
        <v>128.85</v>
      </c>
      <c r="E120" s="49">
        <f>SUM(Month!E350:E352)</f>
        <v>750.56999999999994</v>
      </c>
      <c r="F120" s="49">
        <f>SUM(Month!F350:F352)</f>
        <v>952.86</v>
      </c>
      <c r="G120" s="54">
        <f>SUM(Month!G350:G352)</f>
        <v>202.28000000000003</v>
      </c>
    </row>
    <row r="121" spans="1:7" x14ac:dyDescent="0.35">
      <c r="A121" s="69" t="s">
        <v>659</v>
      </c>
      <c r="B121" s="49">
        <f>SUM(Month!B353:B355)</f>
        <v>20.27</v>
      </c>
      <c r="C121" s="49">
        <f>SUM(Month!C353:C355)</f>
        <v>19.46</v>
      </c>
      <c r="D121" s="49">
        <f>SUM(Month!D353:D355)</f>
        <v>0.81</v>
      </c>
      <c r="E121" s="49">
        <f>SUM(Month!E353:E355)</f>
        <v>194.63</v>
      </c>
      <c r="F121" s="49">
        <f>SUM(Month!F353:F355)</f>
        <v>417.43</v>
      </c>
      <c r="G121" s="54">
        <f>SUM(Month!G353:G355)</f>
        <v>222.79999999999998</v>
      </c>
    </row>
    <row r="122" spans="1:7" x14ac:dyDescent="0.35">
      <c r="A122" s="69" t="s">
        <v>664</v>
      </c>
      <c r="B122" s="49">
        <f>SUM(Month!B356:B358)</f>
        <v>18.770000000000003</v>
      </c>
      <c r="C122" s="49">
        <f>SUM(Month!C356:C358)</f>
        <v>18.770000000000003</v>
      </c>
      <c r="D122" s="49">
        <f>SUM(Month!D356:D358)</f>
        <v>0</v>
      </c>
      <c r="E122" s="49">
        <f>SUM(Month!E356:E358)</f>
        <v>182.68</v>
      </c>
      <c r="F122" s="49">
        <f>SUM(Month!F356:F358)</f>
        <v>398.37</v>
      </c>
      <c r="G122" s="54">
        <f>SUM(Month!G356:G358)</f>
        <v>215.69</v>
      </c>
    </row>
    <row r="123" spans="1:7" x14ac:dyDescent="0.35">
      <c r="A123" s="69" t="s">
        <v>663</v>
      </c>
      <c r="B123" s="49">
        <f>SUM(Month!B359:B361)</f>
        <v>29.98</v>
      </c>
      <c r="C123" s="49">
        <f>SUM(Month!C359:C361)</f>
        <v>29.98</v>
      </c>
      <c r="D123" s="49">
        <f>SUM(Month!D359:D361)</f>
        <v>0</v>
      </c>
      <c r="E123" s="49">
        <f>SUM(Month!E359:E361)</f>
        <v>240.57999999999998</v>
      </c>
      <c r="F123" s="49">
        <f>SUM(Month!F359:F361)</f>
        <v>640.88</v>
      </c>
      <c r="G123" s="54">
        <f>SUM(Month!G359:G361)</f>
        <v>400.3</v>
      </c>
    </row>
  </sheetData>
  <phoneticPr fontId="10" type="noConversion"/>
  <pageMargins left="0.7" right="0.7" top="0.75" bottom="0.75" header="0.3" footer="0.3"/>
  <pageSetup paperSize="9" orientation="portrait" r:id="rId1"/>
  <ignoredErrors>
    <ignoredError sqref="B105:G110 B5:G104 B111:G111 B112:G112 B113:G114 B115:G115 B116:G116 B117:B118 C117:G118 B119:G119 B120:G120 B121:G121 B122:G122 B123:G123"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447F-FA6B-4679-90FA-673E191B3771}">
  <sheetPr codeName="Sheet5"/>
  <dimension ref="A1:K363"/>
  <sheetViews>
    <sheetView showGridLines="0" zoomScaleNormal="100" workbookViewId="0">
      <pane xSplit="1" ySplit="4" topLeftCell="B356" activePane="bottomRight" state="frozen"/>
      <selection activeCell="A4" sqref="A4"/>
      <selection pane="topRight" activeCell="A4" sqref="A4"/>
      <selection pane="bottomLeft" activeCell="A4" sqref="A4"/>
      <selection pane="bottomRight" activeCell="A356" sqref="A356"/>
    </sheetView>
  </sheetViews>
  <sheetFormatPr defaultRowHeight="15.5" x14ac:dyDescent="0.35"/>
  <cols>
    <col min="1" max="1" width="30.54296875" style="2" customWidth="1"/>
    <col min="2" max="7" width="13.54296875" style="2" customWidth="1"/>
    <col min="8" max="9" width="10.54296875" style="2" customWidth="1"/>
    <col min="10" max="10" width="12" style="2" customWidth="1"/>
    <col min="11" max="11" width="15" style="2" customWidth="1"/>
    <col min="12" max="205" width="9" style="2"/>
    <col min="206" max="206" width="7" style="2" customWidth="1"/>
    <col min="207" max="207" width="13" style="2" bestFit="1" customWidth="1"/>
    <col min="208" max="208" width="9" style="2" customWidth="1"/>
    <col min="209" max="209" width="17" style="2" customWidth="1"/>
    <col min="210" max="210" width="9" style="2" customWidth="1"/>
    <col min="211" max="211" width="12" style="2" customWidth="1"/>
    <col min="212" max="212" width="9" style="2" customWidth="1"/>
    <col min="213" max="214" width="11" style="2" customWidth="1"/>
    <col min="215" max="215" width="12.54296875" style="2" customWidth="1"/>
    <col min="216" max="216" width="8.54296875" style="2" customWidth="1"/>
    <col min="217" max="217" width="9" style="2" customWidth="1"/>
    <col min="218" max="218" width="11.54296875" style="2" customWidth="1"/>
    <col min="219" max="219" width="9" style="2" customWidth="1"/>
    <col min="220" max="220" width="7.54296875" style="2" customWidth="1"/>
    <col min="221" max="221" width="10" style="2" customWidth="1"/>
    <col min="222" max="222" width="11" style="2" customWidth="1"/>
    <col min="223" max="223" width="10" style="2" customWidth="1"/>
    <col min="224" max="225" width="7" style="2" customWidth="1"/>
    <col min="226" max="227" width="7.54296875" style="2" customWidth="1"/>
    <col min="228" max="229" width="9" style="2" customWidth="1"/>
    <col min="230" max="230" width="7" style="2" customWidth="1"/>
    <col min="231" max="231" width="9" style="2" customWidth="1"/>
    <col min="232" max="232" width="7" style="2" customWidth="1"/>
    <col min="233" max="233" width="10" style="2" customWidth="1"/>
    <col min="234" max="237" width="7" style="2" customWidth="1"/>
    <col min="238" max="238" width="8.54296875" style="2" customWidth="1"/>
    <col min="239" max="239" width="9" style="2" customWidth="1"/>
    <col min="240" max="240" width="11" style="2" customWidth="1"/>
    <col min="241" max="242" width="9" style="2" customWidth="1"/>
    <col min="243" max="243" width="16" style="2" bestFit="1" customWidth="1"/>
    <col min="244" max="244" width="14.54296875" style="2" bestFit="1" customWidth="1"/>
    <col min="245" max="245" width="15" style="2" bestFit="1" customWidth="1"/>
    <col min="246" max="246" width="9" style="2"/>
    <col min="247" max="247" width="14" style="2" bestFit="1" customWidth="1"/>
    <col min="248" max="461" width="9" style="2"/>
    <col min="462" max="462" width="7" style="2" customWidth="1"/>
    <col min="463" max="463" width="13" style="2" bestFit="1" customWidth="1"/>
    <col min="464" max="464" width="9" style="2" customWidth="1"/>
    <col min="465" max="465" width="17" style="2" customWidth="1"/>
    <col min="466" max="466" width="9" style="2" customWidth="1"/>
    <col min="467" max="467" width="12" style="2" customWidth="1"/>
    <col min="468" max="468" width="9" style="2" customWidth="1"/>
    <col min="469" max="470" width="11" style="2" customWidth="1"/>
    <col min="471" max="471" width="12.54296875" style="2" customWidth="1"/>
    <col min="472" max="472" width="8.54296875" style="2" customWidth="1"/>
    <col min="473" max="473" width="9" style="2" customWidth="1"/>
    <col min="474" max="474" width="11.54296875" style="2" customWidth="1"/>
    <col min="475" max="475" width="9" style="2" customWidth="1"/>
    <col min="476" max="476" width="7.54296875" style="2" customWidth="1"/>
    <col min="477" max="477" width="10" style="2" customWidth="1"/>
    <col min="478" max="478" width="11" style="2" customWidth="1"/>
    <col min="479" max="479" width="10" style="2" customWidth="1"/>
    <col min="480" max="481" width="7" style="2" customWidth="1"/>
    <col min="482" max="483" width="7.54296875" style="2" customWidth="1"/>
    <col min="484" max="485" width="9" style="2" customWidth="1"/>
    <col min="486" max="486" width="7" style="2" customWidth="1"/>
    <col min="487" max="487" width="9" style="2" customWidth="1"/>
    <col min="488" max="488" width="7" style="2" customWidth="1"/>
    <col min="489" max="489" width="10" style="2" customWidth="1"/>
    <col min="490" max="493" width="7" style="2" customWidth="1"/>
    <col min="494" max="494" width="8.54296875" style="2" customWidth="1"/>
    <col min="495" max="495" width="9" style="2" customWidth="1"/>
    <col min="496" max="496" width="11" style="2" customWidth="1"/>
    <col min="497" max="498" width="9" style="2" customWidth="1"/>
    <col min="499" max="499" width="16" style="2" bestFit="1" customWidth="1"/>
    <col min="500" max="500" width="14.54296875" style="2" bestFit="1" customWidth="1"/>
    <col min="501" max="501" width="15" style="2" bestFit="1" customWidth="1"/>
    <col min="502" max="502" width="9" style="2"/>
    <col min="503" max="503" width="14" style="2" bestFit="1" customWidth="1"/>
    <col min="504" max="717" width="9" style="2"/>
    <col min="718" max="718" width="7" style="2" customWidth="1"/>
    <col min="719" max="719" width="13" style="2" bestFit="1" customWidth="1"/>
    <col min="720" max="720" width="9" style="2" customWidth="1"/>
    <col min="721" max="721" width="17" style="2" customWidth="1"/>
    <col min="722" max="722" width="9" style="2" customWidth="1"/>
    <col min="723" max="723" width="12" style="2" customWidth="1"/>
    <col min="724" max="724" width="9" style="2" customWidth="1"/>
    <col min="725" max="726" width="11" style="2" customWidth="1"/>
    <col min="727" max="727" width="12.54296875" style="2" customWidth="1"/>
    <col min="728" max="728" width="8.54296875" style="2" customWidth="1"/>
    <col min="729" max="729" width="9" style="2" customWidth="1"/>
    <col min="730" max="730" width="11.54296875" style="2" customWidth="1"/>
    <col min="731" max="731" width="9" style="2" customWidth="1"/>
    <col min="732" max="732" width="7.54296875" style="2" customWidth="1"/>
    <col min="733" max="733" width="10" style="2" customWidth="1"/>
    <col min="734" max="734" width="11" style="2" customWidth="1"/>
    <col min="735" max="735" width="10" style="2" customWidth="1"/>
    <col min="736" max="737" width="7" style="2" customWidth="1"/>
    <col min="738" max="739" width="7.54296875" style="2" customWidth="1"/>
    <col min="740" max="741" width="9" style="2" customWidth="1"/>
    <col min="742" max="742" width="7" style="2" customWidth="1"/>
    <col min="743" max="743" width="9" style="2" customWidth="1"/>
    <col min="744" max="744" width="7" style="2" customWidth="1"/>
    <col min="745" max="745" width="10" style="2" customWidth="1"/>
    <col min="746" max="749" width="7" style="2" customWidth="1"/>
    <col min="750" max="750" width="8.54296875" style="2" customWidth="1"/>
    <col min="751" max="751" width="9" style="2" customWidth="1"/>
    <col min="752" max="752" width="11" style="2" customWidth="1"/>
    <col min="753" max="754" width="9" style="2" customWidth="1"/>
    <col min="755" max="755" width="16" style="2" bestFit="1" customWidth="1"/>
    <col min="756" max="756" width="14.54296875" style="2" bestFit="1" customWidth="1"/>
    <col min="757" max="757" width="15" style="2" bestFit="1" customWidth="1"/>
    <col min="758" max="758" width="9" style="2"/>
    <col min="759" max="759" width="14" style="2" bestFit="1" customWidth="1"/>
    <col min="760" max="973" width="9" style="2"/>
    <col min="974" max="974" width="7" style="2" customWidth="1"/>
    <col min="975" max="975" width="13" style="2" bestFit="1" customWidth="1"/>
    <col min="976" max="976" width="9" style="2" customWidth="1"/>
    <col min="977" max="977" width="17" style="2" customWidth="1"/>
    <col min="978" max="978" width="9" style="2" customWidth="1"/>
    <col min="979" max="979" width="12" style="2" customWidth="1"/>
    <col min="980" max="980" width="9" style="2" customWidth="1"/>
    <col min="981" max="982" width="11" style="2" customWidth="1"/>
    <col min="983" max="983" width="12.54296875" style="2" customWidth="1"/>
    <col min="984" max="984" width="8.54296875" style="2" customWidth="1"/>
    <col min="985" max="985" width="9" style="2" customWidth="1"/>
    <col min="986" max="986" width="11.54296875" style="2" customWidth="1"/>
    <col min="987" max="987" width="9" style="2" customWidth="1"/>
    <col min="988" max="988" width="7.54296875" style="2" customWidth="1"/>
    <col min="989" max="989" width="10" style="2" customWidth="1"/>
    <col min="990" max="990" width="11" style="2" customWidth="1"/>
    <col min="991" max="991" width="10" style="2" customWidth="1"/>
    <col min="992" max="993" width="7" style="2" customWidth="1"/>
    <col min="994" max="995" width="7.54296875" style="2" customWidth="1"/>
    <col min="996" max="997" width="9" style="2" customWidth="1"/>
    <col min="998" max="998" width="7" style="2" customWidth="1"/>
    <col min="999" max="999" width="9" style="2" customWidth="1"/>
    <col min="1000" max="1000" width="7" style="2" customWidth="1"/>
    <col min="1001" max="1001" width="10" style="2" customWidth="1"/>
    <col min="1002" max="1005" width="7" style="2" customWidth="1"/>
    <col min="1006" max="1006" width="8.54296875" style="2" customWidth="1"/>
    <col min="1007" max="1007" width="9" style="2" customWidth="1"/>
    <col min="1008" max="1008" width="11" style="2" customWidth="1"/>
    <col min="1009" max="1010" width="9" style="2" customWidth="1"/>
    <col min="1011" max="1011" width="16" style="2" bestFit="1" customWidth="1"/>
    <col min="1012" max="1012" width="14.54296875" style="2" bestFit="1" customWidth="1"/>
    <col min="1013" max="1013" width="15" style="2" bestFit="1" customWidth="1"/>
    <col min="1014" max="1014" width="9" style="2"/>
    <col min="1015" max="1015" width="14" style="2" bestFit="1" customWidth="1"/>
    <col min="1016" max="1229" width="9" style="2"/>
    <col min="1230" max="1230" width="7" style="2" customWidth="1"/>
    <col min="1231" max="1231" width="13" style="2" bestFit="1" customWidth="1"/>
    <col min="1232" max="1232" width="9" style="2" customWidth="1"/>
    <col min="1233" max="1233" width="17" style="2" customWidth="1"/>
    <col min="1234" max="1234" width="9" style="2" customWidth="1"/>
    <col min="1235" max="1235" width="12" style="2" customWidth="1"/>
    <col min="1236" max="1236" width="9" style="2" customWidth="1"/>
    <col min="1237" max="1238" width="11" style="2" customWidth="1"/>
    <col min="1239" max="1239" width="12.54296875" style="2" customWidth="1"/>
    <col min="1240" max="1240" width="8.54296875" style="2" customWidth="1"/>
    <col min="1241" max="1241" width="9" style="2" customWidth="1"/>
    <col min="1242" max="1242" width="11.54296875" style="2" customWidth="1"/>
    <col min="1243" max="1243" width="9" style="2" customWidth="1"/>
    <col min="1244" max="1244" width="7.54296875" style="2" customWidth="1"/>
    <col min="1245" max="1245" width="10" style="2" customWidth="1"/>
    <col min="1246" max="1246" width="11" style="2" customWidth="1"/>
    <col min="1247" max="1247" width="10" style="2" customWidth="1"/>
    <col min="1248" max="1249" width="7" style="2" customWidth="1"/>
    <col min="1250" max="1251" width="7.54296875" style="2" customWidth="1"/>
    <col min="1252" max="1253" width="9" style="2" customWidth="1"/>
    <col min="1254" max="1254" width="7" style="2" customWidth="1"/>
    <col min="1255" max="1255" width="9" style="2" customWidth="1"/>
    <col min="1256" max="1256" width="7" style="2" customWidth="1"/>
    <col min="1257" max="1257" width="10" style="2" customWidth="1"/>
    <col min="1258" max="1261" width="7" style="2" customWidth="1"/>
    <col min="1262" max="1262" width="8.54296875" style="2" customWidth="1"/>
    <col min="1263" max="1263" width="9" style="2" customWidth="1"/>
    <col min="1264" max="1264" width="11" style="2" customWidth="1"/>
    <col min="1265" max="1266" width="9" style="2" customWidth="1"/>
    <col min="1267" max="1267" width="16" style="2" bestFit="1" customWidth="1"/>
    <col min="1268" max="1268" width="14.54296875" style="2" bestFit="1" customWidth="1"/>
    <col min="1269" max="1269" width="15" style="2" bestFit="1" customWidth="1"/>
    <col min="1270" max="1270" width="9" style="2"/>
    <col min="1271" max="1271" width="14" style="2" bestFit="1" customWidth="1"/>
    <col min="1272" max="1485" width="9" style="2"/>
    <col min="1486" max="1486" width="7" style="2" customWidth="1"/>
    <col min="1487" max="1487" width="13" style="2" bestFit="1" customWidth="1"/>
    <col min="1488" max="1488" width="9" style="2" customWidth="1"/>
    <col min="1489" max="1489" width="17" style="2" customWidth="1"/>
    <col min="1490" max="1490" width="9" style="2" customWidth="1"/>
    <col min="1491" max="1491" width="12" style="2" customWidth="1"/>
    <col min="1492" max="1492" width="9" style="2" customWidth="1"/>
    <col min="1493" max="1494" width="11" style="2" customWidth="1"/>
    <col min="1495" max="1495" width="12.54296875" style="2" customWidth="1"/>
    <col min="1496" max="1496" width="8.54296875" style="2" customWidth="1"/>
    <col min="1497" max="1497" width="9" style="2" customWidth="1"/>
    <col min="1498" max="1498" width="11.54296875" style="2" customWidth="1"/>
    <col min="1499" max="1499" width="9" style="2" customWidth="1"/>
    <col min="1500" max="1500" width="7.54296875" style="2" customWidth="1"/>
    <col min="1501" max="1501" width="10" style="2" customWidth="1"/>
    <col min="1502" max="1502" width="11" style="2" customWidth="1"/>
    <col min="1503" max="1503" width="10" style="2" customWidth="1"/>
    <col min="1504" max="1505" width="7" style="2" customWidth="1"/>
    <col min="1506" max="1507" width="7.54296875" style="2" customWidth="1"/>
    <col min="1508" max="1509" width="9" style="2" customWidth="1"/>
    <col min="1510" max="1510" width="7" style="2" customWidth="1"/>
    <col min="1511" max="1511" width="9" style="2" customWidth="1"/>
    <col min="1512" max="1512" width="7" style="2" customWidth="1"/>
    <col min="1513" max="1513" width="10" style="2" customWidth="1"/>
    <col min="1514" max="1517" width="7" style="2" customWidth="1"/>
    <col min="1518" max="1518" width="8.54296875" style="2" customWidth="1"/>
    <col min="1519" max="1519" width="9" style="2" customWidth="1"/>
    <col min="1520" max="1520" width="11" style="2" customWidth="1"/>
    <col min="1521" max="1522" width="9" style="2" customWidth="1"/>
    <col min="1523" max="1523" width="16" style="2" bestFit="1" customWidth="1"/>
    <col min="1524" max="1524" width="14.54296875" style="2" bestFit="1" customWidth="1"/>
    <col min="1525" max="1525" width="15" style="2" bestFit="1" customWidth="1"/>
    <col min="1526" max="1526" width="9" style="2"/>
    <col min="1527" max="1527" width="14" style="2" bestFit="1" customWidth="1"/>
    <col min="1528" max="1741" width="9" style="2"/>
    <col min="1742" max="1742" width="7" style="2" customWidth="1"/>
    <col min="1743" max="1743" width="13" style="2" bestFit="1" customWidth="1"/>
    <col min="1744" max="1744" width="9" style="2" customWidth="1"/>
    <col min="1745" max="1745" width="17" style="2" customWidth="1"/>
    <col min="1746" max="1746" width="9" style="2" customWidth="1"/>
    <col min="1747" max="1747" width="12" style="2" customWidth="1"/>
    <col min="1748" max="1748" width="9" style="2" customWidth="1"/>
    <col min="1749" max="1750" width="11" style="2" customWidth="1"/>
    <col min="1751" max="1751" width="12.54296875" style="2" customWidth="1"/>
    <col min="1752" max="1752" width="8.54296875" style="2" customWidth="1"/>
    <col min="1753" max="1753" width="9" style="2" customWidth="1"/>
    <col min="1754" max="1754" width="11.54296875" style="2" customWidth="1"/>
    <col min="1755" max="1755" width="9" style="2" customWidth="1"/>
    <col min="1756" max="1756" width="7.54296875" style="2" customWidth="1"/>
    <col min="1757" max="1757" width="10" style="2" customWidth="1"/>
    <col min="1758" max="1758" width="11" style="2" customWidth="1"/>
    <col min="1759" max="1759" width="10" style="2" customWidth="1"/>
    <col min="1760" max="1761" width="7" style="2" customWidth="1"/>
    <col min="1762" max="1763" width="7.54296875" style="2" customWidth="1"/>
    <col min="1764" max="1765" width="9" style="2" customWidth="1"/>
    <col min="1766" max="1766" width="7" style="2" customWidth="1"/>
    <col min="1767" max="1767" width="9" style="2" customWidth="1"/>
    <col min="1768" max="1768" width="7" style="2" customWidth="1"/>
    <col min="1769" max="1769" width="10" style="2" customWidth="1"/>
    <col min="1770" max="1773" width="7" style="2" customWidth="1"/>
    <col min="1774" max="1774" width="8.54296875" style="2" customWidth="1"/>
    <col min="1775" max="1775" width="9" style="2" customWidth="1"/>
    <col min="1776" max="1776" width="11" style="2" customWidth="1"/>
    <col min="1777" max="1778" width="9" style="2" customWidth="1"/>
    <col min="1779" max="1779" width="16" style="2" bestFit="1" customWidth="1"/>
    <col min="1780" max="1780" width="14.54296875" style="2" bestFit="1" customWidth="1"/>
    <col min="1781" max="1781" width="15" style="2" bestFit="1" customWidth="1"/>
    <col min="1782" max="1782" width="9" style="2"/>
    <col min="1783" max="1783" width="14" style="2" bestFit="1" customWidth="1"/>
    <col min="1784" max="1997" width="9" style="2"/>
    <col min="1998" max="1998" width="7" style="2" customWidth="1"/>
    <col min="1999" max="1999" width="13" style="2" bestFit="1" customWidth="1"/>
    <col min="2000" max="2000" width="9" style="2" customWidth="1"/>
    <col min="2001" max="2001" width="17" style="2" customWidth="1"/>
    <col min="2002" max="2002" width="9" style="2" customWidth="1"/>
    <col min="2003" max="2003" width="12" style="2" customWidth="1"/>
    <col min="2004" max="2004" width="9" style="2" customWidth="1"/>
    <col min="2005" max="2006" width="11" style="2" customWidth="1"/>
    <col min="2007" max="2007" width="12.54296875" style="2" customWidth="1"/>
    <col min="2008" max="2008" width="8.54296875" style="2" customWidth="1"/>
    <col min="2009" max="2009" width="9" style="2" customWidth="1"/>
    <col min="2010" max="2010" width="11.54296875" style="2" customWidth="1"/>
    <col min="2011" max="2011" width="9" style="2" customWidth="1"/>
    <col min="2012" max="2012" width="7.54296875" style="2" customWidth="1"/>
    <col min="2013" max="2013" width="10" style="2" customWidth="1"/>
    <col min="2014" max="2014" width="11" style="2" customWidth="1"/>
    <col min="2015" max="2015" width="10" style="2" customWidth="1"/>
    <col min="2016" max="2017" width="7" style="2" customWidth="1"/>
    <col min="2018" max="2019" width="7.54296875" style="2" customWidth="1"/>
    <col min="2020" max="2021" width="9" style="2" customWidth="1"/>
    <col min="2022" max="2022" width="7" style="2" customWidth="1"/>
    <col min="2023" max="2023" width="9" style="2" customWidth="1"/>
    <col min="2024" max="2024" width="7" style="2" customWidth="1"/>
    <col min="2025" max="2025" width="10" style="2" customWidth="1"/>
    <col min="2026" max="2029" width="7" style="2" customWidth="1"/>
    <col min="2030" max="2030" width="8.54296875" style="2" customWidth="1"/>
    <col min="2031" max="2031" width="9" style="2" customWidth="1"/>
    <col min="2032" max="2032" width="11" style="2" customWidth="1"/>
    <col min="2033" max="2034" width="9" style="2" customWidth="1"/>
    <col min="2035" max="2035" width="16" style="2" bestFit="1" customWidth="1"/>
    <col min="2036" max="2036" width="14.54296875" style="2" bestFit="1" customWidth="1"/>
    <col min="2037" max="2037" width="15" style="2" bestFit="1" customWidth="1"/>
    <col min="2038" max="2038" width="9" style="2"/>
    <col min="2039" max="2039" width="14" style="2" bestFit="1" customWidth="1"/>
    <col min="2040" max="2253" width="9" style="2"/>
    <col min="2254" max="2254" width="7" style="2" customWidth="1"/>
    <col min="2255" max="2255" width="13" style="2" bestFit="1" customWidth="1"/>
    <col min="2256" max="2256" width="9" style="2" customWidth="1"/>
    <col min="2257" max="2257" width="17" style="2" customWidth="1"/>
    <col min="2258" max="2258" width="9" style="2" customWidth="1"/>
    <col min="2259" max="2259" width="12" style="2" customWidth="1"/>
    <col min="2260" max="2260" width="9" style="2" customWidth="1"/>
    <col min="2261" max="2262" width="11" style="2" customWidth="1"/>
    <col min="2263" max="2263" width="12.54296875" style="2" customWidth="1"/>
    <col min="2264" max="2264" width="8.54296875" style="2" customWidth="1"/>
    <col min="2265" max="2265" width="9" style="2" customWidth="1"/>
    <col min="2266" max="2266" width="11.54296875" style="2" customWidth="1"/>
    <col min="2267" max="2267" width="9" style="2" customWidth="1"/>
    <col min="2268" max="2268" width="7.54296875" style="2" customWidth="1"/>
    <col min="2269" max="2269" width="10" style="2" customWidth="1"/>
    <col min="2270" max="2270" width="11" style="2" customWidth="1"/>
    <col min="2271" max="2271" width="10" style="2" customWidth="1"/>
    <col min="2272" max="2273" width="7" style="2" customWidth="1"/>
    <col min="2274" max="2275" width="7.54296875" style="2" customWidth="1"/>
    <col min="2276" max="2277" width="9" style="2" customWidth="1"/>
    <col min="2278" max="2278" width="7" style="2" customWidth="1"/>
    <col min="2279" max="2279" width="9" style="2" customWidth="1"/>
    <col min="2280" max="2280" width="7" style="2" customWidth="1"/>
    <col min="2281" max="2281" width="10" style="2" customWidth="1"/>
    <col min="2282" max="2285" width="7" style="2" customWidth="1"/>
    <col min="2286" max="2286" width="8.54296875" style="2" customWidth="1"/>
    <col min="2287" max="2287" width="9" style="2" customWidth="1"/>
    <col min="2288" max="2288" width="11" style="2" customWidth="1"/>
    <col min="2289" max="2290" width="9" style="2" customWidth="1"/>
    <col min="2291" max="2291" width="16" style="2" bestFit="1" customWidth="1"/>
    <col min="2292" max="2292" width="14.54296875" style="2" bestFit="1" customWidth="1"/>
    <col min="2293" max="2293" width="15" style="2" bestFit="1" customWidth="1"/>
    <col min="2294" max="2294" width="9" style="2"/>
    <col min="2295" max="2295" width="14" style="2" bestFit="1" customWidth="1"/>
    <col min="2296" max="2509" width="9" style="2"/>
    <col min="2510" max="2510" width="7" style="2" customWidth="1"/>
    <col min="2511" max="2511" width="13" style="2" bestFit="1" customWidth="1"/>
    <col min="2512" max="2512" width="9" style="2" customWidth="1"/>
    <col min="2513" max="2513" width="17" style="2" customWidth="1"/>
    <col min="2514" max="2514" width="9" style="2" customWidth="1"/>
    <col min="2515" max="2515" width="12" style="2" customWidth="1"/>
    <col min="2516" max="2516" width="9" style="2" customWidth="1"/>
    <col min="2517" max="2518" width="11" style="2" customWidth="1"/>
    <col min="2519" max="2519" width="12.54296875" style="2" customWidth="1"/>
    <col min="2520" max="2520" width="8.54296875" style="2" customWidth="1"/>
    <col min="2521" max="2521" width="9" style="2" customWidth="1"/>
    <col min="2522" max="2522" width="11.54296875" style="2" customWidth="1"/>
    <col min="2523" max="2523" width="9" style="2" customWidth="1"/>
    <col min="2524" max="2524" width="7.54296875" style="2" customWidth="1"/>
    <col min="2525" max="2525" width="10" style="2" customWidth="1"/>
    <col min="2526" max="2526" width="11" style="2" customWidth="1"/>
    <col min="2527" max="2527" width="10" style="2" customWidth="1"/>
    <col min="2528" max="2529" width="7" style="2" customWidth="1"/>
    <col min="2530" max="2531" width="7.54296875" style="2" customWidth="1"/>
    <col min="2532" max="2533" width="9" style="2" customWidth="1"/>
    <col min="2534" max="2534" width="7" style="2" customWidth="1"/>
    <col min="2535" max="2535" width="9" style="2" customWidth="1"/>
    <col min="2536" max="2536" width="7" style="2" customWidth="1"/>
    <col min="2537" max="2537" width="10" style="2" customWidth="1"/>
    <col min="2538" max="2541" width="7" style="2" customWidth="1"/>
    <col min="2542" max="2542" width="8.54296875" style="2" customWidth="1"/>
    <col min="2543" max="2543" width="9" style="2" customWidth="1"/>
    <col min="2544" max="2544" width="11" style="2" customWidth="1"/>
    <col min="2545" max="2546" width="9" style="2" customWidth="1"/>
    <col min="2547" max="2547" width="16" style="2" bestFit="1" customWidth="1"/>
    <col min="2548" max="2548" width="14.54296875" style="2" bestFit="1" customWidth="1"/>
    <col min="2549" max="2549" width="15" style="2" bestFit="1" customWidth="1"/>
    <col min="2550" max="2550" width="9" style="2"/>
    <col min="2551" max="2551" width="14" style="2" bestFit="1" customWidth="1"/>
    <col min="2552" max="2765" width="9" style="2"/>
    <col min="2766" max="2766" width="7" style="2" customWidth="1"/>
    <col min="2767" max="2767" width="13" style="2" bestFit="1" customWidth="1"/>
    <col min="2768" max="2768" width="9" style="2" customWidth="1"/>
    <col min="2769" max="2769" width="17" style="2" customWidth="1"/>
    <col min="2770" max="2770" width="9" style="2" customWidth="1"/>
    <col min="2771" max="2771" width="12" style="2" customWidth="1"/>
    <col min="2772" max="2772" width="9" style="2" customWidth="1"/>
    <col min="2773" max="2774" width="11" style="2" customWidth="1"/>
    <col min="2775" max="2775" width="12.54296875" style="2" customWidth="1"/>
    <col min="2776" max="2776" width="8.54296875" style="2" customWidth="1"/>
    <col min="2777" max="2777" width="9" style="2" customWidth="1"/>
    <col min="2778" max="2778" width="11.54296875" style="2" customWidth="1"/>
    <col min="2779" max="2779" width="9" style="2" customWidth="1"/>
    <col min="2780" max="2780" width="7.54296875" style="2" customWidth="1"/>
    <col min="2781" max="2781" width="10" style="2" customWidth="1"/>
    <col min="2782" max="2782" width="11" style="2" customWidth="1"/>
    <col min="2783" max="2783" width="10" style="2" customWidth="1"/>
    <col min="2784" max="2785" width="7" style="2" customWidth="1"/>
    <col min="2786" max="2787" width="7.54296875" style="2" customWidth="1"/>
    <col min="2788" max="2789" width="9" style="2" customWidth="1"/>
    <col min="2790" max="2790" width="7" style="2" customWidth="1"/>
    <col min="2791" max="2791" width="9" style="2" customWidth="1"/>
    <col min="2792" max="2792" width="7" style="2" customWidth="1"/>
    <col min="2793" max="2793" width="10" style="2" customWidth="1"/>
    <col min="2794" max="2797" width="7" style="2" customWidth="1"/>
    <col min="2798" max="2798" width="8.54296875" style="2" customWidth="1"/>
    <col min="2799" max="2799" width="9" style="2" customWidth="1"/>
    <col min="2800" max="2800" width="11" style="2" customWidth="1"/>
    <col min="2801" max="2802" width="9" style="2" customWidth="1"/>
    <col min="2803" max="2803" width="16" style="2" bestFit="1" customWidth="1"/>
    <col min="2804" max="2804" width="14.54296875" style="2" bestFit="1" customWidth="1"/>
    <col min="2805" max="2805" width="15" style="2" bestFit="1" customWidth="1"/>
    <col min="2806" max="2806" width="9" style="2"/>
    <col min="2807" max="2807" width="14" style="2" bestFit="1" customWidth="1"/>
    <col min="2808" max="3021" width="9" style="2"/>
    <col min="3022" max="3022" width="7" style="2" customWidth="1"/>
    <col min="3023" max="3023" width="13" style="2" bestFit="1" customWidth="1"/>
    <col min="3024" max="3024" width="9" style="2" customWidth="1"/>
    <col min="3025" max="3025" width="17" style="2" customWidth="1"/>
    <col min="3026" max="3026" width="9" style="2" customWidth="1"/>
    <col min="3027" max="3027" width="12" style="2" customWidth="1"/>
    <col min="3028" max="3028" width="9" style="2" customWidth="1"/>
    <col min="3029" max="3030" width="11" style="2" customWidth="1"/>
    <col min="3031" max="3031" width="12.54296875" style="2" customWidth="1"/>
    <col min="3032" max="3032" width="8.54296875" style="2" customWidth="1"/>
    <col min="3033" max="3033" width="9" style="2" customWidth="1"/>
    <col min="3034" max="3034" width="11.54296875" style="2" customWidth="1"/>
    <col min="3035" max="3035" width="9" style="2" customWidth="1"/>
    <col min="3036" max="3036" width="7.54296875" style="2" customWidth="1"/>
    <col min="3037" max="3037" width="10" style="2" customWidth="1"/>
    <col min="3038" max="3038" width="11" style="2" customWidth="1"/>
    <col min="3039" max="3039" width="10" style="2" customWidth="1"/>
    <col min="3040" max="3041" width="7" style="2" customWidth="1"/>
    <col min="3042" max="3043" width="7.54296875" style="2" customWidth="1"/>
    <col min="3044" max="3045" width="9" style="2" customWidth="1"/>
    <col min="3046" max="3046" width="7" style="2" customWidth="1"/>
    <col min="3047" max="3047" width="9" style="2" customWidth="1"/>
    <col min="3048" max="3048" width="7" style="2" customWidth="1"/>
    <col min="3049" max="3049" width="10" style="2" customWidth="1"/>
    <col min="3050" max="3053" width="7" style="2" customWidth="1"/>
    <col min="3054" max="3054" width="8.54296875" style="2" customWidth="1"/>
    <col min="3055" max="3055" width="9" style="2" customWidth="1"/>
    <col min="3056" max="3056" width="11" style="2" customWidth="1"/>
    <col min="3057" max="3058" width="9" style="2" customWidth="1"/>
    <col min="3059" max="3059" width="16" style="2" bestFit="1" customWidth="1"/>
    <col min="3060" max="3060" width="14.54296875" style="2" bestFit="1" customWidth="1"/>
    <col min="3061" max="3061" width="15" style="2" bestFit="1" customWidth="1"/>
    <col min="3062" max="3062" width="9" style="2"/>
    <col min="3063" max="3063" width="14" style="2" bestFit="1" customWidth="1"/>
    <col min="3064" max="3277" width="9" style="2"/>
    <col min="3278" max="3278" width="7" style="2" customWidth="1"/>
    <col min="3279" max="3279" width="13" style="2" bestFit="1" customWidth="1"/>
    <col min="3280" max="3280" width="9" style="2" customWidth="1"/>
    <col min="3281" max="3281" width="17" style="2" customWidth="1"/>
    <col min="3282" max="3282" width="9" style="2" customWidth="1"/>
    <col min="3283" max="3283" width="12" style="2" customWidth="1"/>
    <col min="3284" max="3284" width="9" style="2" customWidth="1"/>
    <col min="3285" max="3286" width="11" style="2" customWidth="1"/>
    <col min="3287" max="3287" width="12.54296875" style="2" customWidth="1"/>
    <col min="3288" max="3288" width="8.54296875" style="2" customWidth="1"/>
    <col min="3289" max="3289" width="9" style="2" customWidth="1"/>
    <col min="3290" max="3290" width="11.54296875" style="2" customWidth="1"/>
    <col min="3291" max="3291" width="9" style="2" customWidth="1"/>
    <col min="3292" max="3292" width="7.54296875" style="2" customWidth="1"/>
    <col min="3293" max="3293" width="10" style="2" customWidth="1"/>
    <col min="3294" max="3294" width="11" style="2" customWidth="1"/>
    <col min="3295" max="3295" width="10" style="2" customWidth="1"/>
    <col min="3296" max="3297" width="7" style="2" customWidth="1"/>
    <col min="3298" max="3299" width="7.54296875" style="2" customWidth="1"/>
    <col min="3300" max="3301" width="9" style="2" customWidth="1"/>
    <col min="3302" max="3302" width="7" style="2" customWidth="1"/>
    <col min="3303" max="3303" width="9" style="2" customWidth="1"/>
    <col min="3304" max="3304" width="7" style="2" customWidth="1"/>
    <col min="3305" max="3305" width="10" style="2" customWidth="1"/>
    <col min="3306" max="3309" width="7" style="2" customWidth="1"/>
    <col min="3310" max="3310" width="8.54296875" style="2" customWidth="1"/>
    <col min="3311" max="3311" width="9" style="2" customWidth="1"/>
    <col min="3312" max="3312" width="11" style="2" customWidth="1"/>
    <col min="3313" max="3314" width="9" style="2" customWidth="1"/>
    <col min="3315" max="3315" width="16" style="2" bestFit="1" customWidth="1"/>
    <col min="3316" max="3316" width="14.54296875" style="2" bestFit="1" customWidth="1"/>
    <col min="3317" max="3317" width="15" style="2" bestFit="1" customWidth="1"/>
    <col min="3318" max="3318" width="9" style="2"/>
    <col min="3319" max="3319" width="14" style="2" bestFit="1" customWidth="1"/>
    <col min="3320" max="3533" width="9" style="2"/>
    <col min="3534" max="3534" width="7" style="2" customWidth="1"/>
    <col min="3535" max="3535" width="13" style="2" bestFit="1" customWidth="1"/>
    <col min="3536" max="3536" width="9" style="2" customWidth="1"/>
    <col min="3537" max="3537" width="17" style="2" customWidth="1"/>
    <col min="3538" max="3538" width="9" style="2" customWidth="1"/>
    <col min="3539" max="3539" width="12" style="2" customWidth="1"/>
    <col min="3540" max="3540" width="9" style="2" customWidth="1"/>
    <col min="3541" max="3542" width="11" style="2" customWidth="1"/>
    <col min="3543" max="3543" width="12.54296875" style="2" customWidth="1"/>
    <col min="3544" max="3544" width="8.54296875" style="2" customWidth="1"/>
    <col min="3545" max="3545" width="9" style="2" customWidth="1"/>
    <col min="3546" max="3546" width="11.54296875" style="2" customWidth="1"/>
    <col min="3547" max="3547" width="9" style="2" customWidth="1"/>
    <col min="3548" max="3548" width="7.54296875" style="2" customWidth="1"/>
    <col min="3549" max="3549" width="10" style="2" customWidth="1"/>
    <col min="3550" max="3550" width="11" style="2" customWidth="1"/>
    <col min="3551" max="3551" width="10" style="2" customWidth="1"/>
    <col min="3552" max="3553" width="7" style="2" customWidth="1"/>
    <col min="3554" max="3555" width="7.54296875" style="2" customWidth="1"/>
    <col min="3556" max="3557" width="9" style="2" customWidth="1"/>
    <col min="3558" max="3558" width="7" style="2" customWidth="1"/>
    <col min="3559" max="3559" width="9" style="2" customWidth="1"/>
    <col min="3560" max="3560" width="7" style="2" customWidth="1"/>
    <col min="3561" max="3561" width="10" style="2" customWidth="1"/>
    <col min="3562" max="3565" width="7" style="2" customWidth="1"/>
    <col min="3566" max="3566" width="8.54296875" style="2" customWidth="1"/>
    <col min="3567" max="3567" width="9" style="2" customWidth="1"/>
    <col min="3568" max="3568" width="11" style="2" customWidth="1"/>
    <col min="3569" max="3570" width="9" style="2" customWidth="1"/>
    <col min="3571" max="3571" width="16" style="2" bestFit="1" customWidth="1"/>
    <col min="3572" max="3572" width="14.54296875" style="2" bestFit="1" customWidth="1"/>
    <col min="3573" max="3573" width="15" style="2" bestFit="1" customWidth="1"/>
    <col min="3574" max="3574" width="9" style="2"/>
    <col min="3575" max="3575" width="14" style="2" bestFit="1" customWidth="1"/>
    <col min="3576" max="3789" width="9" style="2"/>
    <col min="3790" max="3790" width="7" style="2" customWidth="1"/>
    <col min="3791" max="3791" width="13" style="2" bestFit="1" customWidth="1"/>
    <col min="3792" max="3792" width="9" style="2" customWidth="1"/>
    <col min="3793" max="3793" width="17" style="2" customWidth="1"/>
    <col min="3794" max="3794" width="9" style="2" customWidth="1"/>
    <col min="3795" max="3795" width="12" style="2" customWidth="1"/>
    <col min="3796" max="3796" width="9" style="2" customWidth="1"/>
    <col min="3797" max="3798" width="11" style="2" customWidth="1"/>
    <col min="3799" max="3799" width="12.54296875" style="2" customWidth="1"/>
    <col min="3800" max="3800" width="8.54296875" style="2" customWidth="1"/>
    <col min="3801" max="3801" width="9" style="2" customWidth="1"/>
    <col min="3802" max="3802" width="11.54296875" style="2" customWidth="1"/>
    <col min="3803" max="3803" width="9" style="2" customWidth="1"/>
    <col min="3804" max="3804" width="7.54296875" style="2" customWidth="1"/>
    <col min="3805" max="3805" width="10" style="2" customWidth="1"/>
    <col min="3806" max="3806" width="11" style="2" customWidth="1"/>
    <col min="3807" max="3807" width="10" style="2" customWidth="1"/>
    <col min="3808" max="3809" width="7" style="2" customWidth="1"/>
    <col min="3810" max="3811" width="7.54296875" style="2" customWidth="1"/>
    <col min="3812" max="3813" width="9" style="2" customWidth="1"/>
    <col min="3814" max="3814" width="7" style="2" customWidth="1"/>
    <col min="3815" max="3815" width="9" style="2" customWidth="1"/>
    <col min="3816" max="3816" width="7" style="2" customWidth="1"/>
    <col min="3817" max="3817" width="10" style="2" customWidth="1"/>
    <col min="3818" max="3821" width="7" style="2" customWidth="1"/>
    <col min="3822" max="3822" width="8.54296875" style="2" customWidth="1"/>
    <col min="3823" max="3823" width="9" style="2" customWidth="1"/>
    <col min="3824" max="3824" width="11" style="2" customWidth="1"/>
    <col min="3825" max="3826" width="9" style="2" customWidth="1"/>
    <col min="3827" max="3827" width="16" style="2" bestFit="1" customWidth="1"/>
    <col min="3828" max="3828" width="14.54296875" style="2" bestFit="1" customWidth="1"/>
    <col min="3829" max="3829" width="15" style="2" bestFit="1" customWidth="1"/>
    <col min="3830" max="3830" width="9" style="2"/>
    <col min="3831" max="3831" width="14" style="2" bestFit="1" customWidth="1"/>
    <col min="3832" max="4045" width="9" style="2"/>
    <col min="4046" max="4046" width="7" style="2" customWidth="1"/>
    <col min="4047" max="4047" width="13" style="2" bestFit="1" customWidth="1"/>
    <col min="4048" max="4048" width="9" style="2" customWidth="1"/>
    <col min="4049" max="4049" width="17" style="2" customWidth="1"/>
    <col min="4050" max="4050" width="9" style="2" customWidth="1"/>
    <col min="4051" max="4051" width="12" style="2" customWidth="1"/>
    <col min="4052" max="4052" width="9" style="2" customWidth="1"/>
    <col min="4053" max="4054" width="11" style="2" customWidth="1"/>
    <col min="4055" max="4055" width="12.54296875" style="2" customWidth="1"/>
    <col min="4056" max="4056" width="8.54296875" style="2" customWidth="1"/>
    <col min="4057" max="4057" width="9" style="2" customWidth="1"/>
    <col min="4058" max="4058" width="11.54296875" style="2" customWidth="1"/>
    <col min="4059" max="4059" width="9" style="2" customWidth="1"/>
    <col min="4060" max="4060" width="7.54296875" style="2" customWidth="1"/>
    <col min="4061" max="4061" width="10" style="2" customWidth="1"/>
    <col min="4062" max="4062" width="11" style="2" customWidth="1"/>
    <col min="4063" max="4063" width="10" style="2" customWidth="1"/>
    <col min="4064" max="4065" width="7" style="2" customWidth="1"/>
    <col min="4066" max="4067" width="7.54296875" style="2" customWidth="1"/>
    <col min="4068" max="4069" width="9" style="2" customWidth="1"/>
    <col min="4070" max="4070" width="7" style="2" customWidth="1"/>
    <col min="4071" max="4071" width="9" style="2" customWidth="1"/>
    <col min="4072" max="4072" width="7" style="2" customWidth="1"/>
    <col min="4073" max="4073" width="10" style="2" customWidth="1"/>
    <col min="4074" max="4077" width="7" style="2" customWidth="1"/>
    <col min="4078" max="4078" width="8.54296875" style="2" customWidth="1"/>
    <col min="4079" max="4079" width="9" style="2" customWidth="1"/>
    <col min="4080" max="4080" width="11" style="2" customWidth="1"/>
    <col min="4081" max="4082" width="9" style="2" customWidth="1"/>
    <col min="4083" max="4083" width="16" style="2" bestFit="1" customWidth="1"/>
    <col min="4084" max="4084" width="14.54296875" style="2" bestFit="1" customWidth="1"/>
    <col min="4085" max="4085" width="15" style="2" bestFit="1" customWidth="1"/>
    <col min="4086" max="4086" width="9" style="2"/>
    <col min="4087" max="4087" width="14" style="2" bestFit="1" customWidth="1"/>
    <col min="4088" max="4301" width="9" style="2"/>
    <col min="4302" max="4302" width="7" style="2" customWidth="1"/>
    <col min="4303" max="4303" width="13" style="2" bestFit="1" customWidth="1"/>
    <col min="4304" max="4304" width="9" style="2" customWidth="1"/>
    <col min="4305" max="4305" width="17" style="2" customWidth="1"/>
    <col min="4306" max="4306" width="9" style="2" customWidth="1"/>
    <col min="4307" max="4307" width="12" style="2" customWidth="1"/>
    <col min="4308" max="4308" width="9" style="2" customWidth="1"/>
    <col min="4309" max="4310" width="11" style="2" customWidth="1"/>
    <col min="4311" max="4311" width="12.54296875" style="2" customWidth="1"/>
    <col min="4312" max="4312" width="8.54296875" style="2" customWidth="1"/>
    <col min="4313" max="4313" width="9" style="2" customWidth="1"/>
    <col min="4314" max="4314" width="11.54296875" style="2" customWidth="1"/>
    <col min="4315" max="4315" width="9" style="2" customWidth="1"/>
    <col min="4316" max="4316" width="7.54296875" style="2" customWidth="1"/>
    <col min="4317" max="4317" width="10" style="2" customWidth="1"/>
    <col min="4318" max="4318" width="11" style="2" customWidth="1"/>
    <col min="4319" max="4319" width="10" style="2" customWidth="1"/>
    <col min="4320" max="4321" width="7" style="2" customWidth="1"/>
    <col min="4322" max="4323" width="7.54296875" style="2" customWidth="1"/>
    <col min="4324" max="4325" width="9" style="2" customWidth="1"/>
    <col min="4326" max="4326" width="7" style="2" customWidth="1"/>
    <col min="4327" max="4327" width="9" style="2" customWidth="1"/>
    <col min="4328" max="4328" width="7" style="2" customWidth="1"/>
    <col min="4329" max="4329" width="10" style="2" customWidth="1"/>
    <col min="4330" max="4333" width="7" style="2" customWidth="1"/>
    <col min="4334" max="4334" width="8.54296875" style="2" customWidth="1"/>
    <col min="4335" max="4335" width="9" style="2" customWidth="1"/>
    <col min="4336" max="4336" width="11" style="2" customWidth="1"/>
    <col min="4337" max="4338" width="9" style="2" customWidth="1"/>
    <col min="4339" max="4339" width="16" style="2" bestFit="1" customWidth="1"/>
    <col min="4340" max="4340" width="14.54296875" style="2" bestFit="1" customWidth="1"/>
    <col min="4341" max="4341" width="15" style="2" bestFit="1" customWidth="1"/>
    <col min="4342" max="4342" width="9" style="2"/>
    <col min="4343" max="4343" width="14" style="2" bestFit="1" customWidth="1"/>
    <col min="4344" max="4557" width="9" style="2"/>
    <col min="4558" max="4558" width="7" style="2" customWidth="1"/>
    <col min="4559" max="4559" width="13" style="2" bestFit="1" customWidth="1"/>
    <col min="4560" max="4560" width="9" style="2" customWidth="1"/>
    <col min="4561" max="4561" width="17" style="2" customWidth="1"/>
    <col min="4562" max="4562" width="9" style="2" customWidth="1"/>
    <col min="4563" max="4563" width="12" style="2" customWidth="1"/>
    <col min="4564" max="4564" width="9" style="2" customWidth="1"/>
    <col min="4565" max="4566" width="11" style="2" customWidth="1"/>
    <col min="4567" max="4567" width="12.54296875" style="2" customWidth="1"/>
    <col min="4568" max="4568" width="8.54296875" style="2" customWidth="1"/>
    <col min="4569" max="4569" width="9" style="2" customWidth="1"/>
    <col min="4570" max="4570" width="11.54296875" style="2" customWidth="1"/>
    <col min="4571" max="4571" width="9" style="2" customWidth="1"/>
    <col min="4572" max="4572" width="7.54296875" style="2" customWidth="1"/>
    <col min="4573" max="4573" width="10" style="2" customWidth="1"/>
    <col min="4574" max="4574" width="11" style="2" customWidth="1"/>
    <col min="4575" max="4575" width="10" style="2" customWidth="1"/>
    <col min="4576" max="4577" width="7" style="2" customWidth="1"/>
    <col min="4578" max="4579" width="7.54296875" style="2" customWidth="1"/>
    <col min="4580" max="4581" width="9" style="2" customWidth="1"/>
    <col min="4582" max="4582" width="7" style="2" customWidth="1"/>
    <col min="4583" max="4583" width="9" style="2" customWidth="1"/>
    <col min="4584" max="4584" width="7" style="2" customWidth="1"/>
    <col min="4585" max="4585" width="10" style="2" customWidth="1"/>
    <col min="4586" max="4589" width="7" style="2" customWidth="1"/>
    <col min="4590" max="4590" width="8.54296875" style="2" customWidth="1"/>
    <col min="4591" max="4591" width="9" style="2" customWidth="1"/>
    <col min="4592" max="4592" width="11" style="2" customWidth="1"/>
    <col min="4593" max="4594" width="9" style="2" customWidth="1"/>
    <col min="4595" max="4595" width="16" style="2" bestFit="1" customWidth="1"/>
    <col min="4596" max="4596" width="14.54296875" style="2" bestFit="1" customWidth="1"/>
    <col min="4597" max="4597" width="15" style="2" bestFit="1" customWidth="1"/>
    <col min="4598" max="4598" width="9" style="2"/>
    <col min="4599" max="4599" width="14" style="2" bestFit="1" customWidth="1"/>
    <col min="4600" max="4813" width="9" style="2"/>
    <col min="4814" max="4814" width="7" style="2" customWidth="1"/>
    <col min="4815" max="4815" width="13" style="2" bestFit="1" customWidth="1"/>
    <col min="4816" max="4816" width="9" style="2" customWidth="1"/>
    <col min="4817" max="4817" width="17" style="2" customWidth="1"/>
    <col min="4818" max="4818" width="9" style="2" customWidth="1"/>
    <col min="4819" max="4819" width="12" style="2" customWidth="1"/>
    <col min="4820" max="4820" width="9" style="2" customWidth="1"/>
    <col min="4821" max="4822" width="11" style="2" customWidth="1"/>
    <col min="4823" max="4823" width="12.54296875" style="2" customWidth="1"/>
    <col min="4824" max="4824" width="8.54296875" style="2" customWidth="1"/>
    <col min="4825" max="4825" width="9" style="2" customWidth="1"/>
    <col min="4826" max="4826" width="11.54296875" style="2" customWidth="1"/>
    <col min="4827" max="4827" width="9" style="2" customWidth="1"/>
    <col min="4828" max="4828" width="7.54296875" style="2" customWidth="1"/>
    <col min="4829" max="4829" width="10" style="2" customWidth="1"/>
    <col min="4830" max="4830" width="11" style="2" customWidth="1"/>
    <col min="4831" max="4831" width="10" style="2" customWidth="1"/>
    <col min="4832" max="4833" width="7" style="2" customWidth="1"/>
    <col min="4834" max="4835" width="7.54296875" style="2" customWidth="1"/>
    <col min="4836" max="4837" width="9" style="2" customWidth="1"/>
    <col min="4838" max="4838" width="7" style="2" customWidth="1"/>
    <col min="4839" max="4839" width="9" style="2" customWidth="1"/>
    <col min="4840" max="4840" width="7" style="2" customWidth="1"/>
    <col min="4841" max="4841" width="10" style="2" customWidth="1"/>
    <col min="4842" max="4845" width="7" style="2" customWidth="1"/>
    <col min="4846" max="4846" width="8.54296875" style="2" customWidth="1"/>
    <col min="4847" max="4847" width="9" style="2" customWidth="1"/>
    <col min="4848" max="4848" width="11" style="2" customWidth="1"/>
    <col min="4849" max="4850" width="9" style="2" customWidth="1"/>
    <col min="4851" max="4851" width="16" style="2" bestFit="1" customWidth="1"/>
    <col min="4852" max="4852" width="14.54296875" style="2" bestFit="1" customWidth="1"/>
    <col min="4853" max="4853" width="15" style="2" bestFit="1" customWidth="1"/>
    <col min="4854" max="4854" width="9" style="2"/>
    <col min="4855" max="4855" width="14" style="2" bestFit="1" customWidth="1"/>
    <col min="4856" max="5069" width="9" style="2"/>
    <col min="5070" max="5070" width="7" style="2" customWidth="1"/>
    <col min="5071" max="5071" width="13" style="2" bestFit="1" customWidth="1"/>
    <col min="5072" max="5072" width="9" style="2" customWidth="1"/>
    <col min="5073" max="5073" width="17" style="2" customWidth="1"/>
    <col min="5074" max="5074" width="9" style="2" customWidth="1"/>
    <col min="5075" max="5075" width="12" style="2" customWidth="1"/>
    <col min="5076" max="5076" width="9" style="2" customWidth="1"/>
    <col min="5077" max="5078" width="11" style="2" customWidth="1"/>
    <col min="5079" max="5079" width="12.54296875" style="2" customWidth="1"/>
    <col min="5080" max="5080" width="8.54296875" style="2" customWidth="1"/>
    <col min="5081" max="5081" width="9" style="2" customWidth="1"/>
    <col min="5082" max="5082" width="11.54296875" style="2" customWidth="1"/>
    <col min="5083" max="5083" width="9" style="2" customWidth="1"/>
    <col min="5084" max="5084" width="7.54296875" style="2" customWidth="1"/>
    <col min="5085" max="5085" width="10" style="2" customWidth="1"/>
    <col min="5086" max="5086" width="11" style="2" customWidth="1"/>
    <col min="5087" max="5087" width="10" style="2" customWidth="1"/>
    <col min="5088" max="5089" width="7" style="2" customWidth="1"/>
    <col min="5090" max="5091" width="7.54296875" style="2" customWidth="1"/>
    <col min="5092" max="5093" width="9" style="2" customWidth="1"/>
    <col min="5094" max="5094" width="7" style="2" customWidth="1"/>
    <col min="5095" max="5095" width="9" style="2" customWidth="1"/>
    <col min="5096" max="5096" width="7" style="2" customWidth="1"/>
    <col min="5097" max="5097" width="10" style="2" customWidth="1"/>
    <col min="5098" max="5101" width="7" style="2" customWidth="1"/>
    <col min="5102" max="5102" width="8.54296875" style="2" customWidth="1"/>
    <col min="5103" max="5103" width="9" style="2" customWidth="1"/>
    <col min="5104" max="5104" width="11" style="2" customWidth="1"/>
    <col min="5105" max="5106" width="9" style="2" customWidth="1"/>
    <col min="5107" max="5107" width="16" style="2" bestFit="1" customWidth="1"/>
    <col min="5108" max="5108" width="14.54296875" style="2" bestFit="1" customWidth="1"/>
    <col min="5109" max="5109" width="15" style="2" bestFit="1" customWidth="1"/>
    <col min="5110" max="5110" width="9" style="2"/>
    <col min="5111" max="5111" width="14" style="2" bestFit="1" customWidth="1"/>
    <col min="5112" max="5325" width="9" style="2"/>
    <col min="5326" max="5326" width="7" style="2" customWidth="1"/>
    <col min="5327" max="5327" width="13" style="2" bestFit="1" customWidth="1"/>
    <col min="5328" max="5328" width="9" style="2" customWidth="1"/>
    <col min="5329" max="5329" width="17" style="2" customWidth="1"/>
    <col min="5330" max="5330" width="9" style="2" customWidth="1"/>
    <col min="5331" max="5331" width="12" style="2" customWidth="1"/>
    <col min="5332" max="5332" width="9" style="2" customWidth="1"/>
    <col min="5333" max="5334" width="11" style="2" customWidth="1"/>
    <col min="5335" max="5335" width="12.54296875" style="2" customWidth="1"/>
    <col min="5336" max="5336" width="8.54296875" style="2" customWidth="1"/>
    <col min="5337" max="5337" width="9" style="2" customWidth="1"/>
    <col min="5338" max="5338" width="11.54296875" style="2" customWidth="1"/>
    <col min="5339" max="5339" width="9" style="2" customWidth="1"/>
    <col min="5340" max="5340" width="7.54296875" style="2" customWidth="1"/>
    <col min="5341" max="5341" width="10" style="2" customWidth="1"/>
    <col min="5342" max="5342" width="11" style="2" customWidth="1"/>
    <col min="5343" max="5343" width="10" style="2" customWidth="1"/>
    <col min="5344" max="5345" width="7" style="2" customWidth="1"/>
    <col min="5346" max="5347" width="7.54296875" style="2" customWidth="1"/>
    <col min="5348" max="5349" width="9" style="2" customWidth="1"/>
    <col min="5350" max="5350" width="7" style="2" customWidth="1"/>
    <col min="5351" max="5351" width="9" style="2" customWidth="1"/>
    <col min="5352" max="5352" width="7" style="2" customWidth="1"/>
    <col min="5353" max="5353" width="10" style="2" customWidth="1"/>
    <col min="5354" max="5357" width="7" style="2" customWidth="1"/>
    <col min="5358" max="5358" width="8.54296875" style="2" customWidth="1"/>
    <col min="5359" max="5359" width="9" style="2" customWidth="1"/>
    <col min="5360" max="5360" width="11" style="2" customWidth="1"/>
    <col min="5361" max="5362" width="9" style="2" customWidth="1"/>
    <col min="5363" max="5363" width="16" style="2" bestFit="1" customWidth="1"/>
    <col min="5364" max="5364" width="14.54296875" style="2" bestFit="1" customWidth="1"/>
    <col min="5365" max="5365" width="15" style="2" bestFit="1" customWidth="1"/>
    <col min="5366" max="5366" width="9" style="2"/>
    <col min="5367" max="5367" width="14" style="2" bestFit="1" customWidth="1"/>
    <col min="5368" max="5581" width="9" style="2"/>
    <col min="5582" max="5582" width="7" style="2" customWidth="1"/>
    <col min="5583" max="5583" width="13" style="2" bestFit="1" customWidth="1"/>
    <col min="5584" max="5584" width="9" style="2" customWidth="1"/>
    <col min="5585" max="5585" width="17" style="2" customWidth="1"/>
    <col min="5586" max="5586" width="9" style="2" customWidth="1"/>
    <col min="5587" max="5587" width="12" style="2" customWidth="1"/>
    <col min="5588" max="5588" width="9" style="2" customWidth="1"/>
    <col min="5589" max="5590" width="11" style="2" customWidth="1"/>
    <col min="5591" max="5591" width="12.54296875" style="2" customWidth="1"/>
    <col min="5592" max="5592" width="8.54296875" style="2" customWidth="1"/>
    <col min="5593" max="5593" width="9" style="2" customWidth="1"/>
    <col min="5594" max="5594" width="11.54296875" style="2" customWidth="1"/>
    <col min="5595" max="5595" width="9" style="2" customWidth="1"/>
    <col min="5596" max="5596" width="7.54296875" style="2" customWidth="1"/>
    <col min="5597" max="5597" width="10" style="2" customWidth="1"/>
    <col min="5598" max="5598" width="11" style="2" customWidth="1"/>
    <col min="5599" max="5599" width="10" style="2" customWidth="1"/>
    <col min="5600" max="5601" width="7" style="2" customWidth="1"/>
    <col min="5602" max="5603" width="7.54296875" style="2" customWidth="1"/>
    <col min="5604" max="5605" width="9" style="2" customWidth="1"/>
    <col min="5606" max="5606" width="7" style="2" customWidth="1"/>
    <col min="5607" max="5607" width="9" style="2" customWidth="1"/>
    <col min="5608" max="5608" width="7" style="2" customWidth="1"/>
    <col min="5609" max="5609" width="10" style="2" customWidth="1"/>
    <col min="5610" max="5613" width="7" style="2" customWidth="1"/>
    <col min="5614" max="5614" width="8.54296875" style="2" customWidth="1"/>
    <col min="5615" max="5615" width="9" style="2" customWidth="1"/>
    <col min="5616" max="5616" width="11" style="2" customWidth="1"/>
    <col min="5617" max="5618" width="9" style="2" customWidth="1"/>
    <col min="5619" max="5619" width="16" style="2" bestFit="1" customWidth="1"/>
    <col min="5620" max="5620" width="14.54296875" style="2" bestFit="1" customWidth="1"/>
    <col min="5621" max="5621" width="15" style="2" bestFit="1" customWidth="1"/>
    <col min="5622" max="5622" width="9" style="2"/>
    <col min="5623" max="5623" width="14" style="2" bestFit="1" customWidth="1"/>
    <col min="5624" max="5837" width="9" style="2"/>
    <col min="5838" max="5838" width="7" style="2" customWidth="1"/>
    <col min="5839" max="5839" width="13" style="2" bestFit="1" customWidth="1"/>
    <col min="5840" max="5840" width="9" style="2" customWidth="1"/>
    <col min="5841" max="5841" width="17" style="2" customWidth="1"/>
    <col min="5842" max="5842" width="9" style="2" customWidth="1"/>
    <col min="5843" max="5843" width="12" style="2" customWidth="1"/>
    <col min="5844" max="5844" width="9" style="2" customWidth="1"/>
    <col min="5845" max="5846" width="11" style="2" customWidth="1"/>
    <col min="5847" max="5847" width="12.54296875" style="2" customWidth="1"/>
    <col min="5848" max="5848" width="8.54296875" style="2" customWidth="1"/>
    <col min="5849" max="5849" width="9" style="2" customWidth="1"/>
    <col min="5850" max="5850" width="11.54296875" style="2" customWidth="1"/>
    <col min="5851" max="5851" width="9" style="2" customWidth="1"/>
    <col min="5852" max="5852" width="7.54296875" style="2" customWidth="1"/>
    <col min="5853" max="5853" width="10" style="2" customWidth="1"/>
    <col min="5854" max="5854" width="11" style="2" customWidth="1"/>
    <col min="5855" max="5855" width="10" style="2" customWidth="1"/>
    <col min="5856" max="5857" width="7" style="2" customWidth="1"/>
    <col min="5858" max="5859" width="7.54296875" style="2" customWidth="1"/>
    <col min="5860" max="5861" width="9" style="2" customWidth="1"/>
    <col min="5862" max="5862" width="7" style="2" customWidth="1"/>
    <col min="5863" max="5863" width="9" style="2" customWidth="1"/>
    <col min="5864" max="5864" width="7" style="2" customWidth="1"/>
    <col min="5865" max="5865" width="10" style="2" customWidth="1"/>
    <col min="5866" max="5869" width="7" style="2" customWidth="1"/>
    <col min="5870" max="5870" width="8.54296875" style="2" customWidth="1"/>
    <col min="5871" max="5871" width="9" style="2" customWidth="1"/>
    <col min="5872" max="5872" width="11" style="2" customWidth="1"/>
    <col min="5873" max="5874" width="9" style="2" customWidth="1"/>
    <col min="5875" max="5875" width="16" style="2" bestFit="1" customWidth="1"/>
    <col min="5876" max="5876" width="14.54296875" style="2" bestFit="1" customWidth="1"/>
    <col min="5877" max="5877" width="15" style="2" bestFit="1" customWidth="1"/>
    <col min="5878" max="5878" width="9" style="2"/>
    <col min="5879" max="5879" width="14" style="2" bestFit="1" customWidth="1"/>
    <col min="5880" max="6093" width="9" style="2"/>
    <col min="6094" max="6094" width="7" style="2" customWidth="1"/>
    <col min="6095" max="6095" width="13" style="2" bestFit="1" customWidth="1"/>
    <col min="6096" max="6096" width="9" style="2" customWidth="1"/>
    <col min="6097" max="6097" width="17" style="2" customWidth="1"/>
    <col min="6098" max="6098" width="9" style="2" customWidth="1"/>
    <col min="6099" max="6099" width="12" style="2" customWidth="1"/>
    <col min="6100" max="6100" width="9" style="2" customWidth="1"/>
    <col min="6101" max="6102" width="11" style="2" customWidth="1"/>
    <col min="6103" max="6103" width="12.54296875" style="2" customWidth="1"/>
    <col min="6104" max="6104" width="8.54296875" style="2" customWidth="1"/>
    <col min="6105" max="6105" width="9" style="2" customWidth="1"/>
    <col min="6106" max="6106" width="11.54296875" style="2" customWidth="1"/>
    <col min="6107" max="6107" width="9" style="2" customWidth="1"/>
    <col min="6108" max="6108" width="7.54296875" style="2" customWidth="1"/>
    <col min="6109" max="6109" width="10" style="2" customWidth="1"/>
    <col min="6110" max="6110" width="11" style="2" customWidth="1"/>
    <col min="6111" max="6111" width="10" style="2" customWidth="1"/>
    <col min="6112" max="6113" width="7" style="2" customWidth="1"/>
    <col min="6114" max="6115" width="7.54296875" style="2" customWidth="1"/>
    <col min="6116" max="6117" width="9" style="2" customWidth="1"/>
    <col min="6118" max="6118" width="7" style="2" customWidth="1"/>
    <col min="6119" max="6119" width="9" style="2" customWidth="1"/>
    <col min="6120" max="6120" width="7" style="2" customWidth="1"/>
    <col min="6121" max="6121" width="10" style="2" customWidth="1"/>
    <col min="6122" max="6125" width="7" style="2" customWidth="1"/>
    <col min="6126" max="6126" width="8.54296875" style="2" customWidth="1"/>
    <col min="6127" max="6127" width="9" style="2" customWidth="1"/>
    <col min="6128" max="6128" width="11" style="2" customWidth="1"/>
    <col min="6129" max="6130" width="9" style="2" customWidth="1"/>
    <col min="6131" max="6131" width="16" style="2" bestFit="1" customWidth="1"/>
    <col min="6132" max="6132" width="14.54296875" style="2" bestFit="1" customWidth="1"/>
    <col min="6133" max="6133" width="15" style="2" bestFit="1" customWidth="1"/>
    <col min="6134" max="6134" width="9" style="2"/>
    <col min="6135" max="6135" width="14" style="2" bestFit="1" customWidth="1"/>
    <col min="6136" max="6349" width="9" style="2"/>
    <col min="6350" max="6350" width="7" style="2" customWidth="1"/>
    <col min="6351" max="6351" width="13" style="2" bestFit="1" customWidth="1"/>
    <col min="6352" max="6352" width="9" style="2" customWidth="1"/>
    <col min="6353" max="6353" width="17" style="2" customWidth="1"/>
    <col min="6354" max="6354" width="9" style="2" customWidth="1"/>
    <col min="6355" max="6355" width="12" style="2" customWidth="1"/>
    <col min="6356" max="6356" width="9" style="2" customWidth="1"/>
    <col min="6357" max="6358" width="11" style="2" customWidth="1"/>
    <col min="6359" max="6359" width="12.54296875" style="2" customWidth="1"/>
    <col min="6360" max="6360" width="8.54296875" style="2" customWidth="1"/>
    <col min="6361" max="6361" width="9" style="2" customWidth="1"/>
    <col min="6362" max="6362" width="11.54296875" style="2" customWidth="1"/>
    <col min="6363" max="6363" width="9" style="2" customWidth="1"/>
    <col min="6364" max="6364" width="7.54296875" style="2" customWidth="1"/>
    <col min="6365" max="6365" width="10" style="2" customWidth="1"/>
    <col min="6366" max="6366" width="11" style="2" customWidth="1"/>
    <col min="6367" max="6367" width="10" style="2" customWidth="1"/>
    <col min="6368" max="6369" width="7" style="2" customWidth="1"/>
    <col min="6370" max="6371" width="7.54296875" style="2" customWidth="1"/>
    <col min="6372" max="6373" width="9" style="2" customWidth="1"/>
    <col min="6374" max="6374" width="7" style="2" customWidth="1"/>
    <col min="6375" max="6375" width="9" style="2" customWidth="1"/>
    <col min="6376" max="6376" width="7" style="2" customWidth="1"/>
    <col min="6377" max="6377" width="10" style="2" customWidth="1"/>
    <col min="6378" max="6381" width="7" style="2" customWidth="1"/>
    <col min="6382" max="6382" width="8.54296875" style="2" customWidth="1"/>
    <col min="6383" max="6383" width="9" style="2" customWidth="1"/>
    <col min="6384" max="6384" width="11" style="2" customWidth="1"/>
    <col min="6385" max="6386" width="9" style="2" customWidth="1"/>
    <col min="6387" max="6387" width="16" style="2" bestFit="1" customWidth="1"/>
    <col min="6388" max="6388" width="14.54296875" style="2" bestFit="1" customWidth="1"/>
    <col min="6389" max="6389" width="15" style="2" bestFit="1" customWidth="1"/>
    <col min="6390" max="6390" width="9" style="2"/>
    <col min="6391" max="6391" width="14" style="2" bestFit="1" customWidth="1"/>
    <col min="6392" max="6605" width="9" style="2"/>
    <col min="6606" max="6606" width="7" style="2" customWidth="1"/>
    <col min="6607" max="6607" width="13" style="2" bestFit="1" customWidth="1"/>
    <col min="6608" max="6608" width="9" style="2" customWidth="1"/>
    <col min="6609" max="6609" width="17" style="2" customWidth="1"/>
    <col min="6610" max="6610" width="9" style="2" customWidth="1"/>
    <col min="6611" max="6611" width="12" style="2" customWidth="1"/>
    <col min="6612" max="6612" width="9" style="2" customWidth="1"/>
    <col min="6613" max="6614" width="11" style="2" customWidth="1"/>
    <col min="6615" max="6615" width="12.54296875" style="2" customWidth="1"/>
    <col min="6616" max="6616" width="8.54296875" style="2" customWidth="1"/>
    <col min="6617" max="6617" width="9" style="2" customWidth="1"/>
    <col min="6618" max="6618" width="11.54296875" style="2" customWidth="1"/>
    <col min="6619" max="6619" width="9" style="2" customWidth="1"/>
    <col min="6620" max="6620" width="7.54296875" style="2" customWidth="1"/>
    <col min="6621" max="6621" width="10" style="2" customWidth="1"/>
    <col min="6622" max="6622" width="11" style="2" customWidth="1"/>
    <col min="6623" max="6623" width="10" style="2" customWidth="1"/>
    <col min="6624" max="6625" width="7" style="2" customWidth="1"/>
    <col min="6626" max="6627" width="7.54296875" style="2" customWidth="1"/>
    <col min="6628" max="6629" width="9" style="2" customWidth="1"/>
    <col min="6630" max="6630" width="7" style="2" customWidth="1"/>
    <col min="6631" max="6631" width="9" style="2" customWidth="1"/>
    <col min="6632" max="6632" width="7" style="2" customWidth="1"/>
    <col min="6633" max="6633" width="10" style="2" customWidth="1"/>
    <col min="6634" max="6637" width="7" style="2" customWidth="1"/>
    <col min="6638" max="6638" width="8.54296875" style="2" customWidth="1"/>
    <col min="6639" max="6639" width="9" style="2" customWidth="1"/>
    <col min="6640" max="6640" width="11" style="2" customWidth="1"/>
    <col min="6641" max="6642" width="9" style="2" customWidth="1"/>
    <col min="6643" max="6643" width="16" style="2" bestFit="1" customWidth="1"/>
    <col min="6644" max="6644" width="14.54296875" style="2" bestFit="1" customWidth="1"/>
    <col min="6645" max="6645" width="15" style="2" bestFit="1" customWidth="1"/>
    <col min="6646" max="6646" width="9" style="2"/>
    <col min="6647" max="6647" width="14" style="2" bestFit="1" customWidth="1"/>
    <col min="6648" max="6861" width="9" style="2"/>
    <col min="6862" max="6862" width="7" style="2" customWidth="1"/>
    <col min="6863" max="6863" width="13" style="2" bestFit="1" customWidth="1"/>
    <col min="6864" max="6864" width="9" style="2" customWidth="1"/>
    <col min="6865" max="6865" width="17" style="2" customWidth="1"/>
    <col min="6866" max="6866" width="9" style="2" customWidth="1"/>
    <col min="6867" max="6867" width="12" style="2" customWidth="1"/>
    <col min="6868" max="6868" width="9" style="2" customWidth="1"/>
    <col min="6869" max="6870" width="11" style="2" customWidth="1"/>
    <col min="6871" max="6871" width="12.54296875" style="2" customWidth="1"/>
    <col min="6872" max="6872" width="8.54296875" style="2" customWidth="1"/>
    <col min="6873" max="6873" width="9" style="2" customWidth="1"/>
    <col min="6874" max="6874" width="11.54296875" style="2" customWidth="1"/>
    <col min="6875" max="6875" width="9" style="2" customWidth="1"/>
    <col min="6876" max="6876" width="7.54296875" style="2" customWidth="1"/>
    <col min="6877" max="6877" width="10" style="2" customWidth="1"/>
    <col min="6878" max="6878" width="11" style="2" customWidth="1"/>
    <col min="6879" max="6879" width="10" style="2" customWidth="1"/>
    <col min="6880" max="6881" width="7" style="2" customWidth="1"/>
    <col min="6882" max="6883" width="7.54296875" style="2" customWidth="1"/>
    <col min="6884" max="6885" width="9" style="2" customWidth="1"/>
    <col min="6886" max="6886" width="7" style="2" customWidth="1"/>
    <col min="6887" max="6887" width="9" style="2" customWidth="1"/>
    <col min="6888" max="6888" width="7" style="2" customWidth="1"/>
    <col min="6889" max="6889" width="10" style="2" customWidth="1"/>
    <col min="6890" max="6893" width="7" style="2" customWidth="1"/>
    <col min="6894" max="6894" width="8.54296875" style="2" customWidth="1"/>
    <col min="6895" max="6895" width="9" style="2" customWidth="1"/>
    <col min="6896" max="6896" width="11" style="2" customWidth="1"/>
    <col min="6897" max="6898" width="9" style="2" customWidth="1"/>
    <col min="6899" max="6899" width="16" style="2" bestFit="1" customWidth="1"/>
    <col min="6900" max="6900" width="14.54296875" style="2" bestFit="1" customWidth="1"/>
    <col min="6901" max="6901" width="15" style="2" bestFit="1" customWidth="1"/>
    <col min="6902" max="6902" width="9" style="2"/>
    <col min="6903" max="6903" width="14" style="2" bestFit="1" customWidth="1"/>
    <col min="6904" max="7117" width="9" style="2"/>
    <col min="7118" max="7118" width="7" style="2" customWidth="1"/>
    <col min="7119" max="7119" width="13" style="2" bestFit="1" customWidth="1"/>
    <col min="7120" max="7120" width="9" style="2" customWidth="1"/>
    <col min="7121" max="7121" width="17" style="2" customWidth="1"/>
    <col min="7122" max="7122" width="9" style="2" customWidth="1"/>
    <col min="7123" max="7123" width="12" style="2" customWidth="1"/>
    <col min="7124" max="7124" width="9" style="2" customWidth="1"/>
    <col min="7125" max="7126" width="11" style="2" customWidth="1"/>
    <col min="7127" max="7127" width="12.54296875" style="2" customWidth="1"/>
    <col min="7128" max="7128" width="8.54296875" style="2" customWidth="1"/>
    <col min="7129" max="7129" width="9" style="2" customWidth="1"/>
    <col min="7130" max="7130" width="11.54296875" style="2" customWidth="1"/>
    <col min="7131" max="7131" width="9" style="2" customWidth="1"/>
    <col min="7132" max="7132" width="7.54296875" style="2" customWidth="1"/>
    <col min="7133" max="7133" width="10" style="2" customWidth="1"/>
    <col min="7134" max="7134" width="11" style="2" customWidth="1"/>
    <col min="7135" max="7135" width="10" style="2" customWidth="1"/>
    <col min="7136" max="7137" width="7" style="2" customWidth="1"/>
    <col min="7138" max="7139" width="7.54296875" style="2" customWidth="1"/>
    <col min="7140" max="7141" width="9" style="2" customWidth="1"/>
    <col min="7142" max="7142" width="7" style="2" customWidth="1"/>
    <col min="7143" max="7143" width="9" style="2" customWidth="1"/>
    <col min="7144" max="7144" width="7" style="2" customWidth="1"/>
    <col min="7145" max="7145" width="10" style="2" customWidth="1"/>
    <col min="7146" max="7149" width="7" style="2" customWidth="1"/>
    <col min="7150" max="7150" width="8.54296875" style="2" customWidth="1"/>
    <col min="7151" max="7151" width="9" style="2" customWidth="1"/>
    <col min="7152" max="7152" width="11" style="2" customWidth="1"/>
    <col min="7153" max="7154" width="9" style="2" customWidth="1"/>
    <col min="7155" max="7155" width="16" style="2" bestFit="1" customWidth="1"/>
    <col min="7156" max="7156" width="14.54296875" style="2" bestFit="1" customWidth="1"/>
    <col min="7157" max="7157" width="15" style="2" bestFit="1" customWidth="1"/>
    <col min="7158" max="7158" width="9" style="2"/>
    <col min="7159" max="7159" width="14" style="2" bestFit="1" customWidth="1"/>
    <col min="7160" max="7373" width="9" style="2"/>
    <col min="7374" max="7374" width="7" style="2" customWidth="1"/>
    <col min="7375" max="7375" width="13" style="2" bestFit="1" customWidth="1"/>
    <col min="7376" max="7376" width="9" style="2" customWidth="1"/>
    <col min="7377" max="7377" width="17" style="2" customWidth="1"/>
    <col min="7378" max="7378" width="9" style="2" customWidth="1"/>
    <col min="7379" max="7379" width="12" style="2" customWidth="1"/>
    <col min="7380" max="7380" width="9" style="2" customWidth="1"/>
    <col min="7381" max="7382" width="11" style="2" customWidth="1"/>
    <col min="7383" max="7383" width="12.54296875" style="2" customWidth="1"/>
    <col min="7384" max="7384" width="8.54296875" style="2" customWidth="1"/>
    <col min="7385" max="7385" width="9" style="2" customWidth="1"/>
    <col min="7386" max="7386" width="11.54296875" style="2" customWidth="1"/>
    <col min="7387" max="7387" width="9" style="2" customWidth="1"/>
    <col min="7388" max="7388" width="7.54296875" style="2" customWidth="1"/>
    <col min="7389" max="7389" width="10" style="2" customWidth="1"/>
    <col min="7390" max="7390" width="11" style="2" customWidth="1"/>
    <col min="7391" max="7391" width="10" style="2" customWidth="1"/>
    <col min="7392" max="7393" width="7" style="2" customWidth="1"/>
    <col min="7394" max="7395" width="7.54296875" style="2" customWidth="1"/>
    <col min="7396" max="7397" width="9" style="2" customWidth="1"/>
    <col min="7398" max="7398" width="7" style="2" customWidth="1"/>
    <col min="7399" max="7399" width="9" style="2" customWidth="1"/>
    <col min="7400" max="7400" width="7" style="2" customWidth="1"/>
    <col min="7401" max="7401" width="10" style="2" customWidth="1"/>
    <col min="7402" max="7405" width="7" style="2" customWidth="1"/>
    <col min="7406" max="7406" width="8.54296875" style="2" customWidth="1"/>
    <col min="7407" max="7407" width="9" style="2" customWidth="1"/>
    <col min="7408" max="7408" width="11" style="2" customWidth="1"/>
    <col min="7409" max="7410" width="9" style="2" customWidth="1"/>
    <col min="7411" max="7411" width="16" style="2" bestFit="1" customWidth="1"/>
    <col min="7412" max="7412" width="14.54296875" style="2" bestFit="1" customWidth="1"/>
    <col min="7413" max="7413" width="15" style="2" bestFit="1" customWidth="1"/>
    <col min="7414" max="7414" width="9" style="2"/>
    <col min="7415" max="7415" width="14" style="2" bestFit="1" customWidth="1"/>
    <col min="7416" max="7629" width="9" style="2"/>
    <col min="7630" max="7630" width="7" style="2" customWidth="1"/>
    <col min="7631" max="7631" width="13" style="2" bestFit="1" customWidth="1"/>
    <col min="7632" max="7632" width="9" style="2" customWidth="1"/>
    <col min="7633" max="7633" width="17" style="2" customWidth="1"/>
    <col min="7634" max="7634" width="9" style="2" customWidth="1"/>
    <col min="7635" max="7635" width="12" style="2" customWidth="1"/>
    <col min="7636" max="7636" width="9" style="2" customWidth="1"/>
    <col min="7637" max="7638" width="11" style="2" customWidth="1"/>
    <col min="7639" max="7639" width="12.54296875" style="2" customWidth="1"/>
    <col min="7640" max="7640" width="8.54296875" style="2" customWidth="1"/>
    <col min="7641" max="7641" width="9" style="2" customWidth="1"/>
    <col min="7642" max="7642" width="11.54296875" style="2" customWidth="1"/>
    <col min="7643" max="7643" width="9" style="2" customWidth="1"/>
    <col min="7644" max="7644" width="7.54296875" style="2" customWidth="1"/>
    <col min="7645" max="7645" width="10" style="2" customWidth="1"/>
    <col min="7646" max="7646" width="11" style="2" customWidth="1"/>
    <col min="7647" max="7647" width="10" style="2" customWidth="1"/>
    <col min="7648" max="7649" width="7" style="2" customWidth="1"/>
    <col min="7650" max="7651" width="7.54296875" style="2" customWidth="1"/>
    <col min="7652" max="7653" width="9" style="2" customWidth="1"/>
    <col min="7654" max="7654" width="7" style="2" customWidth="1"/>
    <col min="7655" max="7655" width="9" style="2" customWidth="1"/>
    <col min="7656" max="7656" width="7" style="2" customWidth="1"/>
    <col min="7657" max="7657" width="10" style="2" customWidth="1"/>
    <col min="7658" max="7661" width="7" style="2" customWidth="1"/>
    <col min="7662" max="7662" width="8.54296875" style="2" customWidth="1"/>
    <col min="7663" max="7663" width="9" style="2" customWidth="1"/>
    <col min="7664" max="7664" width="11" style="2" customWidth="1"/>
    <col min="7665" max="7666" width="9" style="2" customWidth="1"/>
    <col min="7667" max="7667" width="16" style="2" bestFit="1" customWidth="1"/>
    <col min="7668" max="7668" width="14.54296875" style="2" bestFit="1" customWidth="1"/>
    <col min="7669" max="7669" width="15" style="2" bestFit="1" customWidth="1"/>
    <col min="7670" max="7670" width="9" style="2"/>
    <col min="7671" max="7671" width="14" style="2" bestFit="1" customWidth="1"/>
    <col min="7672" max="7885" width="9" style="2"/>
    <col min="7886" max="7886" width="7" style="2" customWidth="1"/>
    <col min="7887" max="7887" width="13" style="2" bestFit="1" customWidth="1"/>
    <col min="7888" max="7888" width="9" style="2" customWidth="1"/>
    <col min="7889" max="7889" width="17" style="2" customWidth="1"/>
    <col min="7890" max="7890" width="9" style="2" customWidth="1"/>
    <col min="7891" max="7891" width="12" style="2" customWidth="1"/>
    <col min="7892" max="7892" width="9" style="2" customWidth="1"/>
    <col min="7893" max="7894" width="11" style="2" customWidth="1"/>
    <col min="7895" max="7895" width="12.54296875" style="2" customWidth="1"/>
    <col min="7896" max="7896" width="8.54296875" style="2" customWidth="1"/>
    <col min="7897" max="7897" width="9" style="2" customWidth="1"/>
    <col min="7898" max="7898" width="11.54296875" style="2" customWidth="1"/>
    <col min="7899" max="7899" width="9" style="2" customWidth="1"/>
    <col min="7900" max="7900" width="7.54296875" style="2" customWidth="1"/>
    <col min="7901" max="7901" width="10" style="2" customWidth="1"/>
    <col min="7902" max="7902" width="11" style="2" customWidth="1"/>
    <col min="7903" max="7903" width="10" style="2" customWidth="1"/>
    <col min="7904" max="7905" width="7" style="2" customWidth="1"/>
    <col min="7906" max="7907" width="7.54296875" style="2" customWidth="1"/>
    <col min="7908" max="7909" width="9" style="2" customWidth="1"/>
    <col min="7910" max="7910" width="7" style="2" customWidth="1"/>
    <col min="7911" max="7911" width="9" style="2" customWidth="1"/>
    <col min="7912" max="7912" width="7" style="2" customWidth="1"/>
    <col min="7913" max="7913" width="10" style="2" customWidth="1"/>
    <col min="7914" max="7917" width="7" style="2" customWidth="1"/>
    <col min="7918" max="7918" width="8.54296875" style="2" customWidth="1"/>
    <col min="7919" max="7919" width="9" style="2" customWidth="1"/>
    <col min="7920" max="7920" width="11" style="2" customWidth="1"/>
    <col min="7921" max="7922" width="9" style="2" customWidth="1"/>
    <col min="7923" max="7923" width="16" style="2" bestFit="1" customWidth="1"/>
    <col min="7924" max="7924" width="14.54296875" style="2" bestFit="1" customWidth="1"/>
    <col min="7925" max="7925" width="15" style="2" bestFit="1" customWidth="1"/>
    <col min="7926" max="7926" width="9" style="2"/>
    <col min="7927" max="7927" width="14" style="2" bestFit="1" customWidth="1"/>
    <col min="7928" max="8141" width="9" style="2"/>
    <col min="8142" max="8142" width="7" style="2" customWidth="1"/>
    <col min="8143" max="8143" width="13" style="2" bestFit="1" customWidth="1"/>
    <col min="8144" max="8144" width="9" style="2" customWidth="1"/>
    <col min="8145" max="8145" width="17" style="2" customWidth="1"/>
    <col min="8146" max="8146" width="9" style="2" customWidth="1"/>
    <col min="8147" max="8147" width="12" style="2" customWidth="1"/>
    <col min="8148" max="8148" width="9" style="2" customWidth="1"/>
    <col min="8149" max="8150" width="11" style="2" customWidth="1"/>
    <col min="8151" max="8151" width="12.54296875" style="2" customWidth="1"/>
    <col min="8152" max="8152" width="8.54296875" style="2" customWidth="1"/>
    <col min="8153" max="8153" width="9" style="2" customWidth="1"/>
    <col min="8154" max="8154" width="11.54296875" style="2" customWidth="1"/>
    <col min="8155" max="8155" width="9" style="2" customWidth="1"/>
    <col min="8156" max="8156" width="7.54296875" style="2" customWidth="1"/>
    <col min="8157" max="8157" width="10" style="2" customWidth="1"/>
    <col min="8158" max="8158" width="11" style="2" customWidth="1"/>
    <col min="8159" max="8159" width="10" style="2" customWidth="1"/>
    <col min="8160" max="8161" width="7" style="2" customWidth="1"/>
    <col min="8162" max="8163" width="7.54296875" style="2" customWidth="1"/>
    <col min="8164" max="8165" width="9" style="2" customWidth="1"/>
    <col min="8166" max="8166" width="7" style="2" customWidth="1"/>
    <col min="8167" max="8167" width="9" style="2" customWidth="1"/>
    <col min="8168" max="8168" width="7" style="2" customWidth="1"/>
    <col min="8169" max="8169" width="10" style="2" customWidth="1"/>
    <col min="8170" max="8173" width="7" style="2" customWidth="1"/>
    <col min="8174" max="8174" width="8.54296875" style="2" customWidth="1"/>
    <col min="8175" max="8175" width="9" style="2" customWidth="1"/>
    <col min="8176" max="8176" width="11" style="2" customWidth="1"/>
    <col min="8177" max="8178" width="9" style="2" customWidth="1"/>
    <col min="8179" max="8179" width="16" style="2" bestFit="1" customWidth="1"/>
    <col min="8180" max="8180" width="14.54296875" style="2" bestFit="1" customWidth="1"/>
    <col min="8181" max="8181" width="15" style="2" bestFit="1" customWidth="1"/>
    <col min="8182" max="8182" width="9" style="2"/>
    <col min="8183" max="8183" width="14" style="2" bestFit="1" customWidth="1"/>
    <col min="8184" max="8397" width="9" style="2"/>
    <col min="8398" max="8398" width="7" style="2" customWidth="1"/>
    <col min="8399" max="8399" width="13" style="2" bestFit="1" customWidth="1"/>
    <col min="8400" max="8400" width="9" style="2" customWidth="1"/>
    <col min="8401" max="8401" width="17" style="2" customWidth="1"/>
    <col min="8402" max="8402" width="9" style="2" customWidth="1"/>
    <col min="8403" max="8403" width="12" style="2" customWidth="1"/>
    <col min="8404" max="8404" width="9" style="2" customWidth="1"/>
    <col min="8405" max="8406" width="11" style="2" customWidth="1"/>
    <col min="8407" max="8407" width="12.54296875" style="2" customWidth="1"/>
    <col min="8408" max="8408" width="8.54296875" style="2" customWidth="1"/>
    <col min="8409" max="8409" width="9" style="2" customWidth="1"/>
    <col min="8410" max="8410" width="11.54296875" style="2" customWidth="1"/>
    <col min="8411" max="8411" width="9" style="2" customWidth="1"/>
    <col min="8412" max="8412" width="7.54296875" style="2" customWidth="1"/>
    <col min="8413" max="8413" width="10" style="2" customWidth="1"/>
    <col min="8414" max="8414" width="11" style="2" customWidth="1"/>
    <col min="8415" max="8415" width="10" style="2" customWidth="1"/>
    <col min="8416" max="8417" width="7" style="2" customWidth="1"/>
    <col min="8418" max="8419" width="7.54296875" style="2" customWidth="1"/>
    <col min="8420" max="8421" width="9" style="2" customWidth="1"/>
    <col min="8422" max="8422" width="7" style="2" customWidth="1"/>
    <col min="8423" max="8423" width="9" style="2" customWidth="1"/>
    <col min="8424" max="8424" width="7" style="2" customWidth="1"/>
    <col min="8425" max="8425" width="10" style="2" customWidth="1"/>
    <col min="8426" max="8429" width="7" style="2" customWidth="1"/>
    <col min="8430" max="8430" width="8.54296875" style="2" customWidth="1"/>
    <col min="8431" max="8431" width="9" style="2" customWidth="1"/>
    <col min="8432" max="8432" width="11" style="2" customWidth="1"/>
    <col min="8433" max="8434" width="9" style="2" customWidth="1"/>
    <col min="8435" max="8435" width="16" style="2" bestFit="1" customWidth="1"/>
    <col min="8436" max="8436" width="14.54296875" style="2" bestFit="1" customWidth="1"/>
    <col min="8437" max="8437" width="15" style="2" bestFit="1" customWidth="1"/>
    <col min="8438" max="8438" width="9" style="2"/>
    <col min="8439" max="8439" width="14" style="2" bestFit="1" customWidth="1"/>
    <col min="8440" max="8653" width="9" style="2"/>
    <col min="8654" max="8654" width="7" style="2" customWidth="1"/>
    <col min="8655" max="8655" width="13" style="2" bestFit="1" customWidth="1"/>
    <col min="8656" max="8656" width="9" style="2" customWidth="1"/>
    <col min="8657" max="8657" width="17" style="2" customWidth="1"/>
    <col min="8658" max="8658" width="9" style="2" customWidth="1"/>
    <col min="8659" max="8659" width="12" style="2" customWidth="1"/>
    <col min="8660" max="8660" width="9" style="2" customWidth="1"/>
    <col min="8661" max="8662" width="11" style="2" customWidth="1"/>
    <col min="8663" max="8663" width="12.54296875" style="2" customWidth="1"/>
    <col min="8664" max="8664" width="8.54296875" style="2" customWidth="1"/>
    <col min="8665" max="8665" width="9" style="2" customWidth="1"/>
    <col min="8666" max="8666" width="11.54296875" style="2" customWidth="1"/>
    <col min="8667" max="8667" width="9" style="2" customWidth="1"/>
    <col min="8668" max="8668" width="7.54296875" style="2" customWidth="1"/>
    <col min="8669" max="8669" width="10" style="2" customWidth="1"/>
    <col min="8670" max="8670" width="11" style="2" customWidth="1"/>
    <col min="8671" max="8671" width="10" style="2" customWidth="1"/>
    <col min="8672" max="8673" width="7" style="2" customWidth="1"/>
    <col min="8674" max="8675" width="7.54296875" style="2" customWidth="1"/>
    <col min="8676" max="8677" width="9" style="2" customWidth="1"/>
    <col min="8678" max="8678" width="7" style="2" customWidth="1"/>
    <col min="8679" max="8679" width="9" style="2" customWidth="1"/>
    <col min="8680" max="8680" width="7" style="2" customWidth="1"/>
    <col min="8681" max="8681" width="10" style="2" customWidth="1"/>
    <col min="8682" max="8685" width="7" style="2" customWidth="1"/>
    <col min="8686" max="8686" width="8.54296875" style="2" customWidth="1"/>
    <col min="8687" max="8687" width="9" style="2" customWidth="1"/>
    <col min="8688" max="8688" width="11" style="2" customWidth="1"/>
    <col min="8689" max="8690" width="9" style="2" customWidth="1"/>
    <col min="8691" max="8691" width="16" style="2" bestFit="1" customWidth="1"/>
    <col min="8692" max="8692" width="14.54296875" style="2" bestFit="1" customWidth="1"/>
    <col min="8693" max="8693" width="15" style="2" bestFit="1" customWidth="1"/>
    <col min="8694" max="8694" width="9" style="2"/>
    <col min="8695" max="8695" width="14" style="2" bestFit="1" customWidth="1"/>
    <col min="8696" max="8909" width="9" style="2"/>
    <col min="8910" max="8910" width="7" style="2" customWidth="1"/>
    <col min="8911" max="8911" width="13" style="2" bestFit="1" customWidth="1"/>
    <col min="8912" max="8912" width="9" style="2" customWidth="1"/>
    <col min="8913" max="8913" width="17" style="2" customWidth="1"/>
    <col min="8914" max="8914" width="9" style="2" customWidth="1"/>
    <col min="8915" max="8915" width="12" style="2" customWidth="1"/>
    <col min="8916" max="8916" width="9" style="2" customWidth="1"/>
    <col min="8917" max="8918" width="11" style="2" customWidth="1"/>
    <col min="8919" max="8919" width="12.54296875" style="2" customWidth="1"/>
    <col min="8920" max="8920" width="8.54296875" style="2" customWidth="1"/>
    <col min="8921" max="8921" width="9" style="2" customWidth="1"/>
    <col min="8922" max="8922" width="11.54296875" style="2" customWidth="1"/>
    <col min="8923" max="8923" width="9" style="2" customWidth="1"/>
    <col min="8924" max="8924" width="7.54296875" style="2" customWidth="1"/>
    <col min="8925" max="8925" width="10" style="2" customWidth="1"/>
    <col min="8926" max="8926" width="11" style="2" customWidth="1"/>
    <col min="8927" max="8927" width="10" style="2" customWidth="1"/>
    <col min="8928" max="8929" width="7" style="2" customWidth="1"/>
    <col min="8930" max="8931" width="7.54296875" style="2" customWidth="1"/>
    <col min="8932" max="8933" width="9" style="2" customWidth="1"/>
    <col min="8934" max="8934" width="7" style="2" customWidth="1"/>
    <col min="8935" max="8935" width="9" style="2" customWidth="1"/>
    <col min="8936" max="8936" width="7" style="2" customWidth="1"/>
    <col min="8937" max="8937" width="10" style="2" customWidth="1"/>
    <col min="8938" max="8941" width="7" style="2" customWidth="1"/>
    <col min="8942" max="8942" width="8.54296875" style="2" customWidth="1"/>
    <col min="8943" max="8943" width="9" style="2" customWidth="1"/>
    <col min="8944" max="8944" width="11" style="2" customWidth="1"/>
    <col min="8945" max="8946" width="9" style="2" customWidth="1"/>
    <col min="8947" max="8947" width="16" style="2" bestFit="1" customWidth="1"/>
    <col min="8948" max="8948" width="14.54296875" style="2" bestFit="1" customWidth="1"/>
    <col min="8949" max="8949" width="15" style="2" bestFit="1" customWidth="1"/>
    <col min="8950" max="8950" width="9" style="2"/>
    <col min="8951" max="8951" width="14" style="2" bestFit="1" customWidth="1"/>
    <col min="8952" max="9165" width="9" style="2"/>
    <col min="9166" max="9166" width="7" style="2" customWidth="1"/>
    <col min="9167" max="9167" width="13" style="2" bestFit="1" customWidth="1"/>
    <col min="9168" max="9168" width="9" style="2" customWidth="1"/>
    <col min="9169" max="9169" width="17" style="2" customWidth="1"/>
    <col min="9170" max="9170" width="9" style="2" customWidth="1"/>
    <col min="9171" max="9171" width="12" style="2" customWidth="1"/>
    <col min="9172" max="9172" width="9" style="2" customWidth="1"/>
    <col min="9173" max="9174" width="11" style="2" customWidth="1"/>
    <col min="9175" max="9175" width="12.54296875" style="2" customWidth="1"/>
    <col min="9176" max="9176" width="8.54296875" style="2" customWidth="1"/>
    <col min="9177" max="9177" width="9" style="2" customWidth="1"/>
    <col min="9178" max="9178" width="11.54296875" style="2" customWidth="1"/>
    <col min="9179" max="9179" width="9" style="2" customWidth="1"/>
    <col min="9180" max="9180" width="7.54296875" style="2" customWidth="1"/>
    <col min="9181" max="9181" width="10" style="2" customWidth="1"/>
    <col min="9182" max="9182" width="11" style="2" customWidth="1"/>
    <col min="9183" max="9183" width="10" style="2" customWidth="1"/>
    <col min="9184" max="9185" width="7" style="2" customWidth="1"/>
    <col min="9186" max="9187" width="7.54296875" style="2" customWidth="1"/>
    <col min="9188" max="9189" width="9" style="2" customWidth="1"/>
    <col min="9190" max="9190" width="7" style="2" customWidth="1"/>
    <col min="9191" max="9191" width="9" style="2" customWidth="1"/>
    <col min="9192" max="9192" width="7" style="2" customWidth="1"/>
    <col min="9193" max="9193" width="10" style="2" customWidth="1"/>
    <col min="9194" max="9197" width="7" style="2" customWidth="1"/>
    <col min="9198" max="9198" width="8.54296875" style="2" customWidth="1"/>
    <col min="9199" max="9199" width="9" style="2" customWidth="1"/>
    <col min="9200" max="9200" width="11" style="2" customWidth="1"/>
    <col min="9201" max="9202" width="9" style="2" customWidth="1"/>
    <col min="9203" max="9203" width="16" style="2" bestFit="1" customWidth="1"/>
    <col min="9204" max="9204" width="14.54296875" style="2" bestFit="1" customWidth="1"/>
    <col min="9205" max="9205" width="15" style="2" bestFit="1" customWidth="1"/>
    <col min="9206" max="9206" width="9" style="2"/>
    <col min="9207" max="9207" width="14" style="2" bestFit="1" customWidth="1"/>
    <col min="9208" max="9421" width="9" style="2"/>
    <col min="9422" max="9422" width="7" style="2" customWidth="1"/>
    <col min="9423" max="9423" width="13" style="2" bestFit="1" customWidth="1"/>
    <col min="9424" max="9424" width="9" style="2" customWidth="1"/>
    <col min="9425" max="9425" width="17" style="2" customWidth="1"/>
    <col min="9426" max="9426" width="9" style="2" customWidth="1"/>
    <col min="9427" max="9427" width="12" style="2" customWidth="1"/>
    <col min="9428" max="9428" width="9" style="2" customWidth="1"/>
    <col min="9429" max="9430" width="11" style="2" customWidth="1"/>
    <col min="9431" max="9431" width="12.54296875" style="2" customWidth="1"/>
    <col min="9432" max="9432" width="8.54296875" style="2" customWidth="1"/>
    <col min="9433" max="9433" width="9" style="2" customWidth="1"/>
    <col min="9434" max="9434" width="11.54296875" style="2" customWidth="1"/>
    <col min="9435" max="9435" width="9" style="2" customWidth="1"/>
    <col min="9436" max="9436" width="7.54296875" style="2" customWidth="1"/>
    <col min="9437" max="9437" width="10" style="2" customWidth="1"/>
    <col min="9438" max="9438" width="11" style="2" customWidth="1"/>
    <col min="9439" max="9439" width="10" style="2" customWidth="1"/>
    <col min="9440" max="9441" width="7" style="2" customWidth="1"/>
    <col min="9442" max="9443" width="7.54296875" style="2" customWidth="1"/>
    <col min="9444" max="9445" width="9" style="2" customWidth="1"/>
    <col min="9446" max="9446" width="7" style="2" customWidth="1"/>
    <col min="9447" max="9447" width="9" style="2" customWidth="1"/>
    <col min="9448" max="9448" width="7" style="2" customWidth="1"/>
    <col min="9449" max="9449" width="10" style="2" customWidth="1"/>
    <col min="9450" max="9453" width="7" style="2" customWidth="1"/>
    <col min="9454" max="9454" width="8.54296875" style="2" customWidth="1"/>
    <col min="9455" max="9455" width="9" style="2" customWidth="1"/>
    <col min="9456" max="9456" width="11" style="2" customWidth="1"/>
    <col min="9457" max="9458" width="9" style="2" customWidth="1"/>
    <col min="9459" max="9459" width="16" style="2" bestFit="1" customWidth="1"/>
    <col min="9460" max="9460" width="14.54296875" style="2" bestFit="1" customWidth="1"/>
    <col min="9461" max="9461" width="15" style="2" bestFit="1" customWidth="1"/>
    <col min="9462" max="9462" width="9" style="2"/>
    <col min="9463" max="9463" width="14" style="2" bestFit="1" customWidth="1"/>
    <col min="9464" max="9677" width="9" style="2"/>
    <col min="9678" max="9678" width="7" style="2" customWidth="1"/>
    <col min="9679" max="9679" width="13" style="2" bestFit="1" customWidth="1"/>
    <col min="9680" max="9680" width="9" style="2" customWidth="1"/>
    <col min="9681" max="9681" width="17" style="2" customWidth="1"/>
    <col min="9682" max="9682" width="9" style="2" customWidth="1"/>
    <col min="9683" max="9683" width="12" style="2" customWidth="1"/>
    <col min="9684" max="9684" width="9" style="2" customWidth="1"/>
    <col min="9685" max="9686" width="11" style="2" customWidth="1"/>
    <col min="9687" max="9687" width="12.54296875" style="2" customWidth="1"/>
    <col min="9688" max="9688" width="8.54296875" style="2" customWidth="1"/>
    <col min="9689" max="9689" width="9" style="2" customWidth="1"/>
    <col min="9690" max="9690" width="11.54296875" style="2" customWidth="1"/>
    <col min="9691" max="9691" width="9" style="2" customWidth="1"/>
    <col min="9692" max="9692" width="7.54296875" style="2" customWidth="1"/>
    <col min="9693" max="9693" width="10" style="2" customWidth="1"/>
    <col min="9694" max="9694" width="11" style="2" customWidth="1"/>
    <col min="9695" max="9695" width="10" style="2" customWidth="1"/>
    <col min="9696" max="9697" width="7" style="2" customWidth="1"/>
    <col min="9698" max="9699" width="7.54296875" style="2" customWidth="1"/>
    <col min="9700" max="9701" width="9" style="2" customWidth="1"/>
    <col min="9702" max="9702" width="7" style="2" customWidth="1"/>
    <col min="9703" max="9703" width="9" style="2" customWidth="1"/>
    <col min="9704" max="9704" width="7" style="2" customWidth="1"/>
    <col min="9705" max="9705" width="10" style="2" customWidth="1"/>
    <col min="9706" max="9709" width="7" style="2" customWidth="1"/>
    <col min="9710" max="9710" width="8.54296875" style="2" customWidth="1"/>
    <col min="9711" max="9711" width="9" style="2" customWidth="1"/>
    <col min="9712" max="9712" width="11" style="2" customWidth="1"/>
    <col min="9713" max="9714" width="9" style="2" customWidth="1"/>
    <col min="9715" max="9715" width="16" style="2" bestFit="1" customWidth="1"/>
    <col min="9716" max="9716" width="14.54296875" style="2" bestFit="1" customWidth="1"/>
    <col min="9717" max="9717" width="15" style="2" bestFit="1" customWidth="1"/>
    <col min="9718" max="9718" width="9" style="2"/>
    <col min="9719" max="9719" width="14" style="2" bestFit="1" customWidth="1"/>
    <col min="9720" max="9933" width="9" style="2"/>
    <col min="9934" max="9934" width="7" style="2" customWidth="1"/>
    <col min="9935" max="9935" width="13" style="2" bestFit="1" customWidth="1"/>
    <col min="9936" max="9936" width="9" style="2" customWidth="1"/>
    <col min="9937" max="9937" width="17" style="2" customWidth="1"/>
    <col min="9938" max="9938" width="9" style="2" customWidth="1"/>
    <col min="9939" max="9939" width="12" style="2" customWidth="1"/>
    <col min="9940" max="9940" width="9" style="2" customWidth="1"/>
    <col min="9941" max="9942" width="11" style="2" customWidth="1"/>
    <col min="9943" max="9943" width="12.54296875" style="2" customWidth="1"/>
    <col min="9944" max="9944" width="8.54296875" style="2" customWidth="1"/>
    <col min="9945" max="9945" width="9" style="2" customWidth="1"/>
    <col min="9946" max="9946" width="11.54296875" style="2" customWidth="1"/>
    <col min="9947" max="9947" width="9" style="2" customWidth="1"/>
    <col min="9948" max="9948" width="7.54296875" style="2" customWidth="1"/>
    <col min="9949" max="9949" width="10" style="2" customWidth="1"/>
    <col min="9950" max="9950" width="11" style="2" customWidth="1"/>
    <col min="9951" max="9951" width="10" style="2" customWidth="1"/>
    <col min="9952" max="9953" width="7" style="2" customWidth="1"/>
    <col min="9954" max="9955" width="7.54296875" style="2" customWidth="1"/>
    <col min="9956" max="9957" width="9" style="2" customWidth="1"/>
    <col min="9958" max="9958" width="7" style="2" customWidth="1"/>
    <col min="9959" max="9959" width="9" style="2" customWidth="1"/>
    <col min="9960" max="9960" width="7" style="2" customWidth="1"/>
    <col min="9961" max="9961" width="10" style="2" customWidth="1"/>
    <col min="9962" max="9965" width="7" style="2" customWidth="1"/>
    <col min="9966" max="9966" width="8.54296875" style="2" customWidth="1"/>
    <col min="9967" max="9967" width="9" style="2" customWidth="1"/>
    <col min="9968" max="9968" width="11" style="2" customWidth="1"/>
    <col min="9969" max="9970" width="9" style="2" customWidth="1"/>
    <col min="9971" max="9971" width="16" style="2" bestFit="1" customWidth="1"/>
    <col min="9972" max="9972" width="14.54296875" style="2" bestFit="1" customWidth="1"/>
    <col min="9973" max="9973" width="15" style="2" bestFit="1" customWidth="1"/>
    <col min="9974" max="9974" width="9" style="2"/>
    <col min="9975" max="9975" width="14" style="2" bestFit="1" customWidth="1"/>
    <col min="9976" max="10189" width="9" style="2"/>
    <col min="10190" max="10190" width="7" style="2" customWidth="1"/>
    <col min="10191" max="10191" width="13" style="2" bestFit="1" customWidth="1"/>
    <col min="10192" max="10192" width="9" style="2" customWidth="1"/>
    <col min="10193" max="10193" width="17" style="2" customWidth="1"/>
    <col min="10194" max="10194" width="9" style="2" customWidth="1"/>
    <col min="10195" max="10195" width="12" style="2" customWidth="1"/>
    <col min="10196" max="10196" width="9" style="2" customWidth="1"/>
    <col min="10197" max="10198" width="11" style="2" customWidth="1"/>
    <col min="10199" max="10199" width="12.54296875" style="2" customWidth="1"/>
    <col min="10200" max="10200" width="8.54296875" style="2" customWidth="1"/>
    <col min="10201" max="10201" width="9" style="2" customWidth="1"/>
    <col min="10202" max="10202" width="11.54296875" style="2" customWidth="1"/>
    <col min="10203" max="10203" width="9" style="2" customWidth="1"/>
    <col min="10204" max="10204" width="7.54296875" style="2" customWidth="1"/>
    <col min="10205" max="10205" width="10" style="2" customWidth="1"/>
    <col min="10206" max="10206" width="11" style="2" customWidth="1"/>
    <col min="10207" max="10207" width="10" style="2" customWidth="1"/>
    <col min="10208" max="10209" width="7" style="2" customWidth="1"/>
    <col min="10210" max="10211" width="7.54296875" style="2" customWidth="1"/>
    <col min="10212" max="10213" width="9" style="2" customWidth="1"/>
    <col min="10214" max="10214" width="7" style="2" customWidth="1"/>
    <col min="10215" max="10215" width="9" style="2" customWidth="1"/>
    <col min="10216" max="10216" width="7" style="2" customWidth="1"/>
    <col min="10217" max="10217" width="10" style="2" customWidth="1"/>
    <col min="10218" max="10221" width="7" style="2" customWidth="1"/>
    <col min="10222" max="10222" width="8.54296875" style="2" customWidth="1"/>
    <col min="10223" max="10223" width="9" style="2" customWidth="1"/>
    <col min="10224" max="10224" width="11" style="2" customWidth="1"/>
    <col min="10225" max="10226" width="9" style="2" customWidth="1"/>
    <col min="10227" max="10227" width="16" style="2" bestFit="1" customWidth="1"/>
    <col min="10228" max="10228" width="14.54296875" style="2" bestFit="1" customWidth="1"/>
    <col min="10229" max="10229" width="15" style="2" bestFit="1" customWidth="1"/>
    <col min="10230" max="10230" width="9" style="2"/>
    <col min="10231" max="10231" width="14" style="2" bestFit="1" customWidth="1"/>
    <col min="10232" max="10445" width="9" style="2"/>
    <col min="10446" max="10446" width="7" style="2" customWidth="1"/>
    <col min="10447" max="10447" width="13" style="2" bestFit="1" customWidth="1"/>
    <col min="10448" max="10448" width="9" style="2" customWidth="1"/>
    <col min="10449" max="10449" width="17" style="2" customWidth="1"/>
    <col min="10450" max="10450" width="9" style="2" customWidth="1"/>
    <col min="10451" max="10451" width="12" style="2" customWidth="1"/>
    <col min="10452" max="10452" width="9" style="2" customWidth="1"/>
    <col min="10453" max="10454" width="11" style="2" customWidth="1"/>
    <col min="10455" max="10455" width="12.54296875" style="2" customWidth="1"/>
    <col min="10456" max="10456" width="8.54296875" style="2" customWidth="1"/>
    <col min="10457" max="10457" width="9" style="2" customWidth="1"/>
    <col min="10458" max="10458" width="11.54296875" style="2" customWidth="1"/>
    <col min="10459" max="10459" width="9" style="2" customWidth="1"/>
    <col min="10460" max="10460" width="7.54296875" style="2" customWidth="1"/>
    <col min="10461" max="10461" width="10" style="2" customWidth="1"/>
    <col min="10462" max="10462" width="11" style="2" customWidth="1"/>
    <col min="10463" max="10463" width="10" style="2" customWidth="1"/>
    <col min="10464" max="10465" width="7" style="2" customWidth="1"/>
    <col min="10466" max="10467" width="7.54296875" style="2" customWidth="1"/>
    <col min="10468" max="10469" width="9" style="2" customWidth="1"/>
    <col min="10470" max="10470" width="7" style="2" customWidth="1"/>
    <col min="10471" max="10471" width="9" style="2" customWidth="1"/>
    <col min="10472" max="10472" width="7" style="2" customWidth="1"/>
    <col min="10473" max="10473" width="10" style="2" customWidth="1"/>
    <col min="10474" max="10477" width="7" style="2" customWidth="1"/>
    <col min="10478" max="10478" width="8.54296875" style="2" customWidth="1"/>
    <col min="10479" max="10479" width="9" style="2" customWidth="1"/>
    <col min="10480" max="10480" width="11" style="2" customWidth="1"/>
    <col min="10481" max="10482" width="9" style="2" customWidth="1"/>
    <col min="10483" max="10483" width="16" style="2" bestFit="1" customWidth="1"/>
    <col min="10484" max="10484" width="14.54296875" style="2" bestFit="1" customWidth="1"/>
    <col min="10485" max="10485" width="15" style="2" bestFit="1" customWidth="1"/>
    <col min="10486" max="10486" width="9" style="2"/>
    <col min="10487" max="10487" width="14" style="2" bestFit="1" customWidth="1"/>
    <col min="10488" max="10701" width="9" style="2"/>
    <col min="10702" max="10702" width="7" style="2" customWidth="1"/>
    <col min="10703" max="10703" width="13" style="2" bestFit="1" customWidth="1"/>
    <col min="10704" max="10704" width="9" style="2" customWidth="1"/>
    <col min="10705" max="10705" width="17" style="2" customWidth="1"/>
    <col min="10706" max="10706" width="9" style="2" customWidth="1"/>
    <col min="10707" max="10707" width="12" style="2" customWidth="1"/>
    <col min="10708" max="10708" width="9" style="2" customWidth="1"/>
    <col min="10709" max="10710" width="11" style="2" customWidth="1"/>
    <col min="10711" max="10711" width="12.54296875" style="2" customWidth="1"/>
    <col min="10712" max="10712" width="8.54296875" style="2" customWidth="1"/>
    <col min="10713" max="10713" width="9" style="2" customWidth="1"/>
    <col min="10714" max="10714" width="11.54296875" style="2" customWidth="1"/>
    <col min="10715" max="10715" width="9" style="2" customWidth="1"/>
    <col min="10716" max="10716" width="7.54296875" style="2" customWidth="1"/>
    <col min="10717" max="10717" width="10" style="2" customWidth="1"/>
    <col min="10718" max="10718" width="11" style="2" customWidth="1"/>
    <col min="10719" max="10719" width="10" style="2" customWidth="1"/>
    <col min="10720" max="10721" width="7" style="2" customWidth="1"/>
    <col min="10722" max="10723" width="7.54296875" style="2" customWidth="1"/>
    <col min="10724" max="10725" width="9" style="2" customWidth="1"/>
    <col min="10726" max="10726" width="7" style="2" customWidth="1"/>
    <col min="10727" max="10727" width="9" style="2" customWidth="1"/>
    <col min="10728" max="10728" width="7" style="2" customWidth="1"/>
    <col min="10729" max="10729" width="10" style="2" customWidth="1"/>
    <col min="10730" max="10733" width="7" style="2" customWidth="1"/>
    <col min="10734" max="10734" width="8.54296875" style="2" customWidth="1"/>
    <col min="10735" max="10735" width="9" style="2" customWidth="1"/>
    <col min="10736" max="10736" width="11" style="2" customWidth="1"/>
    <col min="10737" max="10738" width="9" style="2" customWidth="1"/>
    <col min="10739" max="10739" width="16" style="2" bestFit="1" customWidth="1"/>
    <col min="10740" max="10740" width="14.54296875" style="2" bestFit="1" customWidth="1"/>
    <col min="10741" max="10741" width="15" style="2" bestFit="1" customWidth="1"/>
    <col min="10742" max="10742" width="9" style="2"/>
    <col min="10743" max="10743" width="14" style="2" bestFit="1" customWidth="1"/>
    <col min="10744" max="10957" width="9" style="2"/>
    <col min="10958" max="10958" width="7" style="2" customWidth="1"/>
    <col min="10959" max="10959" width="13" style="2" bestFit="1" customWidth="1"/>
    <col min="10960" max="10960" width="9" style="2" customWidth="1"/>
    <col min="10961" max="10961" width="17" style="2" customWidth="1"/>
    <col min="10962" max="10962" width="9" style="2" customWidth="1"/>
    <col min="10963" max="10963" width="12" style="2" customWidth="1"/>
    <col min="10964" max="10964" width="9" style="2" customWidth="1"/>
    <col min="10965" max="10966" width="11" style="2" customWidth="1"/>
    <col min="10967" max="10967" width="12.54296875" style="2" customWidth="1"/>
    <col min="10968" max="10968" width="8.54296875" style="2" customWidth="1"/>
    <col min="10969" max="10969" width="9" style="2" customWidth="1"/>
    <col min="10970" max="10970" width="11.54296875" style="2" customWidth="1"/>
    <col min="10971" max="10971" width="9" style="2" customWidth="1"/>
    <col min="10972" max="10972" width="7.54296875" style="2" customWidth="1"/>
    <col min="10973" max="10973" width="10" style="2" customWidth="1"/>
    <col min="10974" max="10974" width="11" style="2" customWidth="1"/>
    <col min="10975" max="10975" width="10" style="2" customWidth="1"/>
    <col min="10976" max="10977" width="7" style="2" customWidth="1"/>
    <col min="10978" max="10979" width="7.54296875" style="2" customWidth="1"/>
    <col min="10980" max="10981" width="9" style="2" customWidth="1"/>
    <col min="10982" max="10982" width="7" style="2" customWidth="1"/>
    <col min="10983" max="10983" width="9" style="2" customWidth="1"/>
    <col min="10984" max="10984" width="7" style="2" customWidth="1"/>
    <col min="10985" max="10985" width="10" style="2" customWidth="1"/>
    <col min="10986" max="10989" width="7" style="2" customWidth="1"/>
    <col min="10990" max="10990" width="8.54296875" style="2" customWidth="1"/>
    <col min="10991" max="10991" width="9" style="2" customWidth="1"/>
    <col min="10992" max="10992" width="11" style="2" customWidth="1"/>
    <col min="10993" max="10994" width="9" style="2" customWidth="1"/>
    <col min="10995" max="10995" width="16" style="2" bestFit="1" customWidth="1"/>
    <col min="10996" max="10996" width="14.54296875" style="2" bestFit="1" customWidth="1"/>
    <col min="10997" max="10997" width="15" style="2" bestFit="1" customWidth="1"/>
    <col min="10998" max="10998" width="9" style="2"/>
    <col min="10999" max="10999" width="14" style="2" bestFit="1" customWidth="1"/>
    <col min="11000" max="11213" width="9" style="2"/>
    <col min="11214" max="11214" width="7" style="2" customWidth="1"/>
    <col min="11215" max="11215" width="13" style="2" bestFit="1" customWidth="1"/>
    <col min="11216" max="11216" width="9" style="2" customWidth="1"/>
    <col min="11217" max="11217" width="17" style="2" customWidth="1"/>
    <col min="11218" max="11218" width="9" style="2" customWidth="1"/>
    <col min="11219" max="11219" width="12" style="2" customWidth="1"/>
    <col min="11220" max="11220" width="9" style="2" customWidth="1"/>
    <col min="11221" max="11222" width="11" style="2" customWidth="1"/>
    <col min="11223" max="11223" width="12.54296875" style="2" customWidth="1"/>
    <col min="11224" max="11224" width="8.54296875" style="2" customWidth="1"/>
    <col min="11225" max="11225" width="9" style="2" customWidth="1"/>
    <col min="11226" max="11226" width="11.54296875" style="2" customWidth="1"/>
    <col min="11227" max="11227" width="9" style="2" customWidth="1"/>
    <col min="11228" max="11228" width="7.54296875" style="2" customWidth="1"/>
    <col min="11229" max="11229" width="10" style="2" customWidth="1"/>
    <col min="11230" max="11230" width="11" style="2" customWidth="1"/>
    <col min="11231" max="11231" width="10" style="2" customWidth="1"/>
    <col min="11232" max="11233" width="7" style="2" customWidth="1"/>
    <col min="11234" max="11235" width="7.54296875" style="2" customWidth="1"/>
    <col min="11236" max="11237" width="9" style="2" customWidth="1"/>
    <col min="11238" max="11238" width="7" style="2" customWidth="1"/>
    <col min="11239" max="11239" width="9" style="2" customWidth="1"/>
    <col min="11240" max="11240" width="7" style="2" customWidth="1"/>
    <col min="11241" max="11241" width="10" style="2" customWidth="1"/>
    <col min="11242" max="11245" width="7" style="2" customWidth="1"/>
    <col min="11246" max="11246" width="8.54296875" style="2" customWidth="1"/>
    <col min="11247" max="11247" width="9" style="2" customWidth="1"/>
    <col min="11248" max="11248" width="11" style="2" customWidth="1"/>
    <col min="11249" max="11250" width="9" style="2" customWidth="1"/>
    <col min="11251" max="11251" width="16" style="2" bestFit="1" customWidth="1"/>
    <col min="11252" max="11252" width="14.54296875" style="2" bestFit="1" customWidth="1"/>
    <col min="11253" max="11253" width="15" style="2" bestFit="1" customWidth="1"/>
    <col min="11254" max="11254" width="9" style="2"/>
    <col min="11255" max="11255" width="14" style="2" bestFit="1" customWidth="1"/>
    <col min="11256" max="11469" width="9" style="2"/>
    <col min="11470" max="11470" width="7" style="2" customWidth="1"/>
    <col min="11471" max="11471" width="13" style="2" bestFit="1" customWidth="1"/>
    <col min="11472" max="11472" width="9" style="2" customWidth="1"/>
    <col min="11473" max="11473" width="17" style="2" customWidth="1"/>
    <col min="11474" max="11474" width="9" style="2" customWidth="1"/>
    <col min="11475" max="11475" width="12" style="2" customWidth="1"/>
    <col min="11476" max="11476" width="9" style="2" customWidth="1"/>
    <col min="11477" max="11478" width="11" style="2" customWidth="1"/>
    <col min="11479" max="11479" width="12.54296875" style="2" customWidth="1"/>
    <col min="11480" max="11480" width="8.54296875" style="2" customWidth="1"/>
    <col min="11481" max="11481" width="9" style="2" customWidth="1"/>
    <col min="11482" max="11482" width="11.54296875" style="2" customWidth="1"/>
    <col min="11483" max="11483" width="9" style="2" customWidth="1"/>
    <col min="11484" max="11484" width="7.54296875" style="2" customWidth="1"/>
    <col min="11485" max="11485" width="10" style="2" customWidth="1"/>
    <col min="11486" max="11486" width="11" style="2" customWidth="1"/>
    <col min="11487" max="11487" width="10" style="2" customWidth="1"/>
    <col min="11488" max="11489" width="7" style="2" customWidth="1"/>
    <col min="11490" max="11491" width="7.54296875" style="2" customWidth="1"/>
    <col min="11492" max="11493" width="9" style="2" customWidth="1"/>
    <col min="11494" max="11494" width="7" style="2" customWidth="1"/>
    <col min="11495" max="11495" width="9" style="2" customWidth="1"/>
    <col min="11496" max="11496" width="7" style="2" customWidth="1"/>
    <col min="11497" max="11497" width="10" style="2" customWidth="1"/>
    <col min="11498" max="11501" width="7" style="2" customWidth="1"/>
    <col min="11502" max="11502" width="8.54296875" style="2" customWidth="1"/>
    <col min="11503" max="11503" width="9" style="2" customWidth="1"/>
    <col min="11504" max="11504" width="11" style="2" customWidth="1"/>
    <col min="11505" max="11506" width="9" style="2" customWidth="1"/>
    <col min="11507" max="11507" width="16" style="2" bestFit="1" customWidth="1"/>
    <col min="11508" max="11508" width="14.54296875" style="2" bestFit="1" customWidth="1"/>
    <col min="11509" max="11509" width="15" style="2" bestFit="1" customWidth="1"/>
    <col min="11510" max="11510" width="9" style="2"/>
    <col min="11511" max="11511" width="14" style="2" bestFit="1" customWidth="1"/>
    <col min="11512" max="11725" width="9" style="2"/>
    <col min="11726" max="11726" width="7" style="2" customWidth="1"/>
    <col min="11727" max="11727" width="13" style="2" bestFit="1" customWidth="1"/>
    <col min="11728" max="11728" width="9" style="2" customWidth="1"/>
    <col min="11729" max="11729" width="17" style="2" customWidth="1"/>
    <col min="11730" max="11730" width="9" style="2" customWidth="1"/>
    <col min="11731" max="11731" width="12" style="2" customWidth="1"/>
    <col min="11732" max="11732" width="9" style="2" customWidth="1"/>
    <col min="11733" max="11734" width="11" style="2" customWidth="1"/>
    <col min="11735" max="11735" width="12.54296875" style="2" customWidth="1"/>
    <col min="11736" max="11736" width="8.54296875" style="2" customWidth="1"/>
    <col min="11737" max="11737" width="9" style="2" customWidth="1"/>
    <col min="11738" max="11738" width="11.54296875" style="2" customWidth="1"/>
    <col min="11739" max="11739" width="9" style="2" customWidth="1"/>
    <col min="11740" max="11740" width="7.54296875" style="2" customWidth="1"/>
    <col min="11741" max="11741" width="10" style="2" customWidth="1"/>
    <col min="11742" max="11742" width="11" style="2" customWidth="1"/>
    <col min="11743" max="11743" width="10" style="2" customWidth="1"/>
    <col min="11744" max="11745" width="7" style="2" customWidth="1"/>
    <col min="11746" max="11747" width="7.54296875" style="2" customWidth="1"/>
    <col min="11748" max="11749" width="9" style="2" customWidth="1"/>
    <col min="11750" max="11750" width="7" style="2" customWidth="1"/>
    <col min="11751" max="11751" width="9" style="2" customWidth="1"/>
    <col min="11752" max="11752" width="7" style="2" customWidth="1"/>
    <col min="11753" max="11753" width="10" style="2" customWidth="1"/>
    <col min="11754" max="11757" width="7" style="2" customWidth="1"/>
    <col min="11758" max="11758" width="8.54296875" style="2" customWidth="1"/>
    <col min="11759" max="11759" width="9" style="2" customWidth="1"/>
    <col min="11760" max="11760" width="11" style="2" customWidth="1"/>
    <col min="11761" max="11762" width="9" style="2" customWidth="1"/>
    <col min="11763" max="11763" width="16" style="2" bestFit="1" customWidth="1"/>
    <col min="11764" max="11764" width="14.54296875" style="2" bestFit="1" customWidth="1"/>
    <col min="11765" max="11765" width="15" style="2" bestFit="1" customWidth="1"/>
    <col min="11766" max="11766" width="9" style="2"/>
    <col min="11767" max="11767" width="14" style="2" bestFit="1" customWidth="1"/>
    <col min="11768" max="11981" width="9" style="2"/>
    <col min="11982" max="11982" width="7" style="2" customWidth="1"/>
    <col min="11983" max="11983" width="13" style="2" bestFit="1" customWidth="1"/>
    <col min="11984" max="11984" width="9" style="2" customWidth="1"/>
    <col min="11985" max="11985" width="17" style="2" customWidth="1"/>
    <col min="11986" max="11986" width="9" style="2" customWidth="1"/>
    <col min="11987" max="11987" width="12" style="2" customWidth="1"/>
    <col min="11988" max="11988" width="9" style="2" customWidth="1"/>
    <col min="11989" max="11990" width="11" style="2" customWidth="1"/>
    <col min="11991" max="11991" width="12.54296875" style="2" customWidth="1"/>
    <col min="11992" max="11992" width="8.54296875" style="2" customWidth="1"/>
    <col min="11993" max="11993" width="9" style="2" customWidth="1"/>
    <col min="11994" max="11994" width="11.54296875" style="2" customWidth="1"/>
    <col min="11995" max="11995" width="9" style="2" customWidth="1"/>
    <col min="11996" max="11996" width="7.54296875" style="2" customWidth="1"/>
    <col min="11997" max="11997" width="10" style="2" customWidth="1"/>
    <col min="11998" max="11998" width="11" style="2" customWidth="1"/>
    <col min="11999" max="11999" width="10" style="2" customWidth="1"/>
    <col min="12000" max="12001" width="7" style="2" customWidth="1"/>
    <col min="12002" max="12003" width="7.54296875" style="2" customWidth="1"/>
    <col min="12004" max="12005" width="9" style="2" customWidth="1"/>
    <col min="12006" max="12006" width="7" style="2" customWidth="1"/>
    <col min="12007" max="12007" width="9" style="2" customWidth="1"/>
    <col min="12008" max="12008" width="7" style="2" customWidth="1"/>
    <col min="12009" max="12009" width="10" style="2" customWidth="1"/>
    <col min="12010" max="12013" width="7" style="2" customWidth="1"/>
    <col min="12014" max="12014" width="8.54296875" style="2" customWidth="1"/>
    <col min="12015" max="12015" width="9" style="2" customWidth="1"/>
    <col min="12016" max="12016" width="11" style="2" customWidth="1"/>
    <col min="12017" max="12018" width="9" style="2" customWidth="1"/>
    <col min="12019" max="12019" width="16" style="2" bestFit="1" customWidth="1"/>
    <col min="12020" max="12020" width="14.54296875" style="2" bestFit="1" customWidth="1"/>
    <col min="12021" max="12021" width="15" style="2" bestFit="1" customWidth="1"/>
    <col min="12022" max="12022" width="9" style="2"/>
    <col min="12023" max="12023" width="14" style="2" bestFit="1" customWidth="1"/>
    <col min="12024" max="12237" width="9" style="2"/>
    <col min="12238" max="12238" width="7" style="2" customWidth="1"/>
    <col min="12239" max="12239" width="13" style="2" bestFit="1" customWidth="1"/>
    <col min="12240" max="12240" width="9" style="2" customWidth="1"/>
    <col min="12241" max="12241" width="17" style="2" customWidth="1"/>
    <col min="12242" max="12242" width="9" style="2" customWidth="1"/>
    <col min="12243" max="12243" width="12" style="2" customWidth="1"/>
    <col min="12244" max="12244" width="9" style="2" customWidth="1"/>
    <col min="12245" max="12246" width="11" style="2" customWidth="1"/>
    <col min="12247" max="12247" width="12.54296875" style="2" customWidth="1"/>
    <col min="12248" max="12248" width="8.54296875" style="2" customWidth="1"/>
    <col min="12249" max="12249" width="9" style="2" customWidth="1"/>
    <col min="12250" max="12250" width="11.54296875" style="2" customWidth="1"/>
    <col min="12251" max="12251" width="9" style="2" customWidth="1"/>
    <col min="12252" max="12252" width="7.54296875" style="2" customWidth="1"/>
    <col min="12253" max="12253" width="10" style="2" customWidth="1"/>
    <col min="12254" max="12254" width="11" style="2" customWidth="1"/>
    <col min="12255" max="12255" width="10" style="2" customWidth="1"/>
    <col min="12256" max="12257" width="7" style="2" customWidth="1"/>
    <col min="12258" max="12259" width="7.54296875" style="2" customWidth="1"/>
    <col min="12260" max="12261" width="9" style="2" customWidth="1"/>
    <col min="12262" max="12262" width="7" style="2" customWidth="1"/>
    <col min="12263" max="12263" width="9" style="2" customWidth="1"/>
    <col min="12264" max="12264" width="7" style="2" customWidth="1"/>
    <col min="12265" max="12265" width="10" style="2" customWidth="1"/>
    <col min="12266" max="12269" width="7" style="2" customWidth="1"/>
    <col min="12270" max="12270" width="8.54296875" style="2" customWidth="1"/>
    <col min="12271" max="12271" width="9" style="2" customWidth="1"/>
    <col min="12272" max="12272" width="11" style="2" customWidth="1"/>
    <col min="12273" max="12274" width="9" style="2" customWidth="1"/>
    <col min="12275" max="12275" width="16" style="2" bestFit="1" customWidth="1"/>
    <col min="12276" max="12276" width="14.54296875" style="2" bestFit="1" customWidth="1"/>
    <col min="12277" max="12277" width="15" style="2" bestFit="1" customWidth="1"/>
    <col min="12278" max="12278" width="9" style="2"/>
    <col min="12279" max="12279" width="14" style="2" bestFit="1" customWidth="1"/>
    <col min="12280" max="12493" width="9" style="2"/>
    <col min="12494" max="12494" width="7" style="2" customWidth="1"/>
    <col min="12495" max="12495" width="13" style="2" bestFit="1" customWidth="1"/>
    <col min="12496" max="12496" width="9" style="2" customWidth="1"/>
    <col min="12497" max="12497" width="17" style="2" customWidth="1"/>
    <col min="12498" max="12498" width="9" style="2" customWidth="1"/>
    <col min="12499" max="12499" width="12" style="2" customWidth="1"/>
    <col min="12500" max="12500" width="9" style="2" customWidth="1"/>
    <col min="12501" max="12502" width="11" style="2" customWidth="1"/>
    <col min="12503" max="12503" width="12.54296875" style="2" customWidth="1"/>
    <col min="12504" max="12504" width="8.54296875" style="2" customWidth="1"/>
    <col min="12505" max="12505" width="9" style="2" customWidth="1"/>
    <col min="12506" max="12506" width="11.54296875" style="2" customWidth="1"/>
    <col min="12507" max="12507" width="9" style="2" customWidth="1"/>
    <col min="12508" max="12508" width="7.54296875" style="2" customWidth="1"/>
    <col min="12509" max="12509" width="10" style="2" customWidth="1"/>
    <col min="12510" max="12510" width="11" style="2" customWidth="1"/>
    <col min="12511" max="12511" width="10" style="2" customWidth="1"/>
    <col min="12512" max="12513" width="7" style="2" customWidth="1"/>
    <col min="12514" max="12515" width="7.54296875" style="2" customWidth="1"/>
    <col min="12516" max="12517" width="9" style="2" customWidth="1"/>
    <col min="12518" max="12518" width="7" style="2" customWidth="1"/>
    <col min="12519" max="12519" width="9" style="2" customWidth="1"/>
    <col min="12520" max="12520" width="7" style="2" customWidth="1"/>
    <col min="12521" max="12521" width="10" style="2" customWidth="1"/>
    <col min="12522" max="12525" width="7" style="2" customWidth="1"/>
    <col min="12526" max="12526" width="8.54296875" style="2" customWidth="1"/>
    <col min="12527" max="12527" width="9" style="2" customWidth="1"/>
    <col min="12528" max="12528" width="11" style="2" customWidth="1"/>
    <col min="12529" max="12530" width="9" style="2" customWidth="1"/>
    <col min="12531" max="12531" width="16" style="2" bestFit="1" customWidth="1"/>
    <col min="12532" max="12532" width="14.54296875" style="2" bestFit="1" customWidth="1"/>
    <col min="12533" max="12533" width="15" style="2" bestFit="1" customWidth="1"/>
    <col min="12534" max="12534" width="9" style="2"/>
    <col min="12535" max="12535" width="14" style="2" bestFit="1" customWidth="1"/>
    <col min="12536" max="12749" width="9" style="2"/>
    <col min="12750" max="12750" width="7" style="2" customWidth="1"/>
    <col min="12751" max="12751" width="13" style="2" bestFit="1" customWidth="1"/>
    <col min="12752" max="12752" width="9" style="2" customWidth="1"/>
    <col min="12753" max="12753" width="17" style="2" customWidth="1"/>
    <col min="12754" max="12754" width="9" style="2" customWidth="1"/>
    <col min="12755" max="12755" width="12" style="2" customWidth="1"/>
    <col min="12756" max="12756" width="9" style="2" customWidth="1"/>
    <col min="12757" max="12758" width="11" style="2" customWidth="1"/>
    <col min="12759" max="12759" width="12.54296875" style="2" customWidth="1"/>
    <col min="12760" max="12760" width="8.54296875" style="2" customWidth="1"/>
    <col min="12761" max="12761" width="9" style="2" customWidth="1"/>
    <col min="12762" max="12762" width="11.54296875" style="2" customWidth="1"/>
    <col min="12763" max="12763" width="9" style="2" customWidth="1"/>
    <col min="12764" max="12764" width="7.54296875" style="2" customWidth="1"/>
    <col min="12765" max="12765" width="10" style="2" customWidth="1"/>
    <col min="12766" max="12766" width="11" style="2" customWidth="1"/>
    <col min="12767" max="12767" width="10" style="2" customWidth="1"/>
    <col min="12768" max="12769" width="7" style="2" customWidth="1"/>
    <col min="12770" max="12771" width="7.54296875" style="2" customWidth="1"/>
    <col min="12772" max="12773" width="9" style="2" customWidth="1"/>
    <col min="12774" max="12774" width="7" style="2" customWidth="1"/>
    <col min="12775" max="12775" width="9" style="2" customWidth="1"/>
    <col min="12776" max="12776" width="7" style="2" customWidth="1"/>
    <col min="12777" max="12777" width="10" style="2" customWidth="1"/>
    <col min="12778" max="12781" width="7" style="2" customWidth="1"/>
    <col min="12782" max="12782" width="8.54296875" style="2" customWidth="1"/>
    <col min="12783" max="12783" width="9" style="2" customWidth="1"/>
    <col min="12784" max="12784" width="11" style="2" customWidth="1"/>
    <col min="12785" max="12786" width="9" style="2" customWidth="1"/>
    <col min="12787" max="12787" width="16" style="2" bestFit="1" customWidth="1"/>
    <col min="12788" max="12788" width="14.54296875" style="2" bestFit="1" customWidth="1"/>
    <col min="12789" max="12789" width="15" style="2" bestFit="1" customWidth="1"/>
    <col min="12790" max="12790" width="9" style="2"/>
    <col min="12791" max="12791" width="14" style="2" bestFit="1" customWidth="1"/>
    <col min="12792" max="13005" width="9" style="2"/>
    <col min="13006" max="13006" width="7" style="2" customWidth="1"/>
    <col min="13007" max="13007" width="13" style="2" bestFit="1" customWidth="1"/>
    <col min="13008" max="13008" width="9" style="2" customWidth="1"/>
    <col min="13009" max="13009" width="17" style="2" customWidth="1"/>
    <col min="13010" max="13010" width="9" style="2" customWidth="1"/>
    <col min="13011" max="13011" width="12" style="2" customWidth="1"/>
    <col min="13012" max="13012" width="9" style="2" customWidth="1"/>
    <col min="13013" max="13014" width="11" style="2" customWidth="1"/>
    <col min="13015" max="13015" width="12.54296875" style="2" customWidth="1"/>
    <col min="13016" max="13016" width="8.54296875" style="2" customWidth="1"/>
    <col min="13017" max="13017" width="9" style="2" customWidth="1"/>
    <col min="13018" max="13018" width="11.54296875" style="2" customWidth="1"/>
    <col min="13019" max="13019" width="9" style="2" customWidth="1"/>
    <col min="13020" max="13020" width="7.54296875" style="2" customWidth="1"/>
    <col min="13021" max="13021" width="10" style="2" customWidth="1"/>
    <col min="13022" max="13022" width="11" style="2" customWidth="1"/>
    <col min="13023" max="13023" width="10" style="2" customWidth="1"/>
    <col min="13024" max="13025" width="7" style="2" customWidth="1"/>
    <col min="13026" max="13027" width="7.54296875" style="2" customWidth="1"/>
    <col min="13028" max="13029" width="9" style="2" customWidth="1"/>
    <col min="13030" max="13030" width="7" style="2" customWidth="1"/>
    <col min="13031" max="13031" width="9" style="2" customWidth="1"/>
    <col min="13032" max="13032" width="7" style="2" customWidth="1"/>
    <col min="13033" max="13033" width="10" style="2" customWidth="1"/>
    <col min="13034" max="13037" width="7" style="2" customWidth="1"/>
    <col min="13038" max="13038" width="8.54296875" style="2" customWidth="1"/>
    <col min="13039" max="13039" width="9" style="2" customWidth="1"/>
    <col min="13040" max="13040" width="11" style="2" customWidth="1"/>
    <col min="13041" max="13042" width="9" style="2" customWidth="1"/>
    <col min="13043" max="13043" width="16" style="2" bestFit="1" customWidth="1"/>
    <col min="13044" max="13044" width="14.54296875" style="2" bestFit="1" customWidth="1"/>
    <col min="13045" max="13045" width="15" style="2" bestFit="1" customWidth="1"/>
    <col min="13046" max="13046" width="9" style="2"/>
    <col min="13047" max="13047" width="14" style="2" bestFit="1" customWidth="1"/>
    <col min="13048" max="13261" width="9" style="2"/>
    <col min="13262" max="13262" width="7" style="2" customWidth="1"/>
    <col min="13263" max="13263" width="13" style="2" bestFit="1" customWidth="1"/>
    <col min="13264" max="13264" width="9" style="2" customWidth="1"/>
    <col min="13265" max="13265" width="17" style="2" customWidth="1"/>
    <col min="13266" max="13266" width="9" style="2" customWidth="1"/>
    <col min="13267" max="13267" width="12" style="2" customWidth="1"/>
    <col min="13268" max="13268" width="9" style="2" customWidth="1"/>
    <col min="13269" max="13270" width="11" style="2" customWidth="1"/>
    <col min="13271" max="13271" width="12.54296875" style="2" customWidth="1"/>
    <col min="13272" max="13272" width="8.54296875" style="2" customWidth="1"/>
    <col min="13273" max="13273" width="9" style="2" customWidth="1"/>
    <col min="13274" max="13274" width="11.54296875" style="2" customWidth="1"/>
    <col min="13275" max="13275" width="9" style="2" customWidth="1"/>
    <col min="13276" max="13276" width="7.54296875" style="2" customWidth="1"/>
    <col min="13277" max="13277" width="10" style="2" customWidth="1"/>
    <col min="13278" max="13278" width="11" style="2" customWidth="1"/>
    <col min="13279" max="13279" width="10" style="2" customWidth="1"/>
    <col min="13280" max="13281" width="7" style="2" customWidth="1"/>
    <col min="13282" max="13283" width="7.54296875" style="2" customWidth="1"/>
    <col min="13284" max="13285" width="9" style="2" customWidth="1"/>
    <col min="13286" max="13286" width="7" style="2" customWidth="1"/>
    <col min="13287" max="13287" width="9" style="2" customWidth="1"/>
    <col min="13288" max="13288" width="7" style="2" customWidth="1"/>
    <col min="13289" max="13289" width="10" style="2" customWidth="1"/>
    <col min="13290" max="13293" width="7" style="2" customWidth="1"/>
    <col min="13294" max="13294" width="8.54296875" style="2" customWidth="1"/>
    <col min="13295" max="13295" width="9" style="2" customWidth="1"/>
    <col min="13296" max="13296" width="11" style="2" customWidth="1"/>
    <col min="13297" max="13298" width="9" style="2" customWidth="1"/>
    <col min="13299" max="13299" width="16" style="2" bestFit="1" customWidth="1"/>
    <col min="13300" max="13300" width="14.54296875" style="2" bestFit="1" customWidth="1"/>
    <col min="13301" max="13301" width="15" style="2" bestFit="1" customWidth="1"/>
    <col min="13302" max="13302" width="9" style="2"/>
    <col min="13303" max="13303" width="14" style="2" bestFit="1" customWidth="1"/>
    <col min="13304" max="13517" width="9" style="2"/>
    <col min="13518" max="13518" width="7" style="2" customWidth="1"/>
    <col min="13519" max="13519" width="13" style="2" bestFit="1" customWidth="1"/>
    <col min="13520" max="13520" width="9" style="2" customWidth="1"/>
    <col min="13521" max="13521" width="17" style="2" customWidth="1"/>
    <col min="13522" max="13522" width="9" style="2" customWidth="1"/>
    <col min="13523" max="13523" width="12" style="2" customWidth="1"/>
    <col min="13524" max="13524" width="9" style="2" customWidth="1"/>
    <col min="13525" max="13526" width="11" style="2" customWidth="1"/>
    <col min="13527" max="13527" width="12.54296875" style="2" customWidth="1"/>
    <col min="13528" max="13528" width="8.54296875" style="2" customWidth="1"/>
    <col min="13529" max="13529" width="9" style="2" customWidth="1"/>
    <col min="13530" max="13530" width="11.54296875" style="2" customWidth="1"/>
    <col min="13531" max="13531" width="9" style="2" customWidth="1"/>
    <col min="13532" max="13532" width="7.54296875" style="2" customWidth="1"/>
    <col min="13533" max="13533" width="10" style="2" customWidth="1"/>
    <col min="13534" max="13534" width="11" style="2" customWidth="1"/>
    <col min="13535" max="13535" width="10" style="2" customWidth="1"/>
    <col min="13536" max="13537" width="7" style="2" customWidth="1"/>
    <col min="13538" max="13539" width="7.54296875" style="2" customWidth="1"/>
    <col min="13540" max="13541" width="9" style="2" customWidth="1"/>
    <col min="13542" max="13542" width="7" style="2" customWidth="1"/>
    <col min="13543" max="13543" width="9" style="2" customWidth="1"/>
    <col min="13544" max="13544" width="7" style="2" customWidth="1"/>
    <col min="13545" max="13545" width="10" style="2" customWidth="1"/>
    <col min="13546" max="13549" width="7" style="2" customWidth="1"/>
    <col min="13550" max="13550" width="8.54296875" style="2" customWidth="1"/>
    <col min="13551" max="13551" width="9" style="2" customWidth="1"/>
    <col min="13552" max="13552" width="11" style="2" customWidth="1"/>
    <col min="13553" max="13554" width="9" style="2" customWidth="1"/>
    <col min="13555" max="13555" width="16" style="2" bestFit="1" customWidth="1"/>
    <col min="13556" max="13556" width="14.54296875" style="2" bestFit="1" customWidth="1"/>
    <col min="13557" max="13557" width="15" style="2" bestFit="1" customWidth="1"/>
    <col min="13558" max="13558" width="9" style="2"/>
    <col min="13559" max="13559" width="14" style="2" bestFit="1" customWidth="1"/>
    <col min="13560" max="13773" width="9" style="2"/>
    <col min="13774" max="13774" width="7" style="2" customWidth="1"/>
    <col min="13775" max="13775" width="13" style="2" bestFit="1" customWidth="1"/>
    <col min="13776" max="13776" width="9" style="2" customWidth="1"/>
    <col min="13777" max="13777" width="17" style="2" customWidth="1"/>
    <col min="13778" max="13778" width="9" style="2" customWidth="1"/>
    <col min="13779" max="13779" width="12" style="2" customWidth="1"/>
    <col min="13780" max="13780" width="9" style="2" customWidth="1"/>
    <col min="13781" max="13782" width="11" style="2" customWidth="1"/>
    <col min="13783" max="13783" width="12.54296875" style="2" customWidth="1"/>
    <col min="13784" max="13784" width="8.54296875" style="2" customWidth="1"/>
    <col min="13785" max="13785" width="9" style="2" customWidth="1"/>
    <col min="13786" max="13786" width="11.54296875" style="2" customWidth="1"/>
    <col min="13787" max="13787" width="9" style="2" customWidth="1"/>
    <col min="13788" max="13788" width="7.54296875" style="2" customWidth="1"/>
    <col min="13789" max="13789" width="10" style="2" customWidth="1"/>
    <col min="13790" max="13790" width="11" style="2" customWidth="1"/>
    <col min="13791" max="13791" width="10" style="2" customWidth="1"/>
    <col min="13792" max="13793" width="7" style="2" customWidth="1"/>
    <col min="13794" max="13795" width="7.54296875" style="2" customWidth="1"/>
    <col min="13796" max="13797" width="9" style="2" customWidth="1"/>
    <col min="13798" max="13798" width="7" style="2" customWidth="1"/>
    <col min="13799" max="13799" width="9" style="2" customWidth="1"/>
    <col min="13800" max="13800" width="7" style="2" customWidth="1"/>
    <col min="13801" max="13801" width="10" style="2" customWidth="1"/>
    <col min="13802" max="13805" width="7" style="2" customWidth="1"/>
    <col min="13806" max="13806" width="8.54296875" style="2" customWidth="1"/>
    <col min="13807" max="13807" width="9" style="2" customWidth="1"/>
    <col min="13808" max="13808" width="11" style="2" customWidth="1"/>
    <col min="13809" max="13810" width="9" style="2" customWidth="1"/>
    <col min="13811" max="13811" width="16" style="2" bestFit="1" customWidth="1"/>
    <col min="13812" max="13812" width="14.54296875" style="2" bestFit="1" customWidth="1"/>
    <col min="13813" max="13813" width="15" style="2" bestFit="1" customWidth="1"/>
    <col min="13814" max="13814" width="9" style="2"/>
    <col min="13815" max="13815" width="14" style="2" bestFit="1" customWidth="1"/>
    <col min="13816" max="14029" width="9" style="2"/>
    <col min="14030" max="14030" width="7" style="2" customWidth="1"/>
    <col min="14031" max="14031" width="13" style="2" bestFit="1" customWidth="1"/>
    <col min="14032" max="14032" width="9" style="2" customWidth="1"/>
    <col min="14033" max="14033" width="17" style="2" customWidth="1"/>
    <col min="14034" max="14034" width="9" style="2" customWidth="1"/>
    <col min="14035" max="14035" width="12" style="2" customWidth="1"/>
    <col min="14036" max="14036" width="9" style="2" customWidth="1"/>
    <col min="14037" max="14038" width="11" style="2" customWidth="1"/>
    <col min="14039" max="14039" width="12.54296875" style="2" customWidth="1"/>
    <col min="14040" max="14040" width="8.54296875" style="2" customWidth="1"/>
    <col min="14041" max="14041" width="9" style="2" customWidth="1"/>
    <col min="14042" max="14042" width="11.54296875" style="2" customWidth="1"/>
    <col min="14043" max="14043" width="9" style="2" customWidth="1"/>
    <col min="14044" max="14044" width="7.54296875" style="2" customWidth="1"/>
    <col min="14045" max="14045" width="10" style="2" customWidth="1"/>
    <col min="14046" max="14046" width="11" style="2" customWidth="1"/>
    <col min="14047" max="14047" width="10" style="2" customWidth="1"/>
    <col min="14048" max="14049" width="7" style="2" customWidth="1"/>
    <col min="14050" max="14051" width="7.54296875" style="2" customWidth="1"/>
    <col min="14052" max="14053" width="9" style="2" customWidth="1"/>
    <col min="14054" max="14054" width="7" style="2" customWidth="1"/>
    <col min="14055" max="14055" width="9" style="2" customWidth="1"/>
    <col min="14056" max="14056" width="7" style="2" customWidth="1"/>
    <col min="14057" max="14057" width="10" style="2" customWidth="1"/>
    <col min="14058" max="14061" width="7" style="2" customWidth="1"/>
    <col min="14062" max="14062" width="8.54296875" style="2" customWidth="1"/>
    <col min="14063" max="14063" width="9" style="2" customWidth="1"/>
    <col min="14064" max="14064" width="11" style="2" customWidth="1"/>
    <col min="14065" max="14066" width="9" style="2" customWidth="1"/>
    <col min="14067" max="14067" width="16" style="2" bestFit="1" customWidth="1"/>
    <col min="14068" max="14068" width="14.54296875" style="2" bestFit="1" customWidth="1"/>
    <col min="14069" max="14069" width="15" style="2" bestFit="1" customWidth="1"/>
    <col min="14070" max="14070" width="9" style="2"/>
    <col min="14071" max="14071" width="14" style="2" bestFit="1" customWidth="1"/>
    <col min="14072" max="14285" width="9" style="2"/>
    <col min="14286" max="14286" width="7" style="2" customWidth="1"/>
    <col min="14287" max="14287" width="13" style="2" bestFit="1" customWidth="1"/>
    <col min="14288" max="14288" width="9" style="2" customWidth="1"/>
    <col min="14289" max="14289" width="17" style="2" customWidth="1"/>
    <col min="14290" max="14290" width="9" style="2" customWidth="1"/>
    <col min="14291" max="14291" width="12" style="2" customWidth="1"/>
    <col min="14292" max="14292" width="9" style="2" customWidth="1"/>
    <col min="14293" max="14294" width="11" style="2" customWidth="1"/>
    <col min="14295" max="14295" width="12.54296875" style="2" customWidth="1"/>
    <col min="14296" max="14296" width="8.54296875" style="2" customWidth="1"/>
    <col min="14297" max="14297" width="9" style="2" customWidth="1"/>
    <col min="14298" max="14298" width="11.54296875" style="2" customWidth="1"/>
    <col min="14299" max="14299" width="9" style="2" customWidth="1"/>
    <col min="14300" max="14300" width="7.54296875" style="2" customWidth="1"/>
    <col min="14301" max="14301" width="10" style="2" customWidth="1"/>
    <col min="14302" max="14302" width="11" style="2" customWidth="1"/>
    <col min="14303" max="14303" width="10" style="2" customWidth="1"/>
    <col min="14304" max="14305" width="7" style="2" customWidth="1"/>
    <col min="14306" max="14307" width="7.54296875" style="2" customWidth="1"/>
    <col min="14308" max="14309" width="9" style="2" customWidth="1"/>
    <col min="14310" max="14310" width="7" style="2" customWidth="1"/>
    <col min="14311" max="14311" width="9" style="2" customWidth="1"/>
    <col min="14312" max="14312" width="7" style="2" customWidth="1"/>
    <col min="14313" max="14313" width="10" style="2" customWidth="1"/>
    <col min="14314" max="14317" width="7" style="2" customWidth="1"/>
    <col min="14318" max="14318" width="8.54296875" style="2" customWidth="1"/>
    <col min="14319" max="14319" width="9" style="2" customWidth="1"/>
    <col min="14320" max="14320" width="11" style="2" customWidth="1"/>
    <col min="14321" max="14322" width="9" style="2" customWidth="1"/>
    <col min="14323" max="14323" width="16" style="2" bestFit="1" customWidth="1"/>
    <col min="14324" max="14324" width="14.54296875" style="2" bestFit="1" customWidth="1"/>
    <col min="14325" max="14325" width="15" style="2" bestFit="1" customWidth="1"/>
    <col min="14326" max="14326" width="9" style="2"/>
    <col min="14327" max="14327" width="14" style="2" bestFit="1" customWidth="1"/>
    <col min="14328" max="14541" width="9" style="2"/>
    <col min="14542" max="14542" width="7" style="2" customWidth="1"/>
    <col min="14543" max="14543" width="13" style="2" bestFit="1" customWidth="1"/>
    <col min="14544" max="14544" width="9" style="2" customWidth="1"/>
    <col min="14545" max="14545" width="17" style="2" customWidth="1"/>
    <col min="14546" max="14546" width="9" style="2" customWidth="1"/>
    <col min="14547" max="14547" width="12" style="2" customWidth="1"/>
    <col min="14548" max="14548" width="9" style="2" customWidth="1"/>
    <col min="14549" max="14550" width="11" style="2" customWidth="1"/>
    <col min="14551" max="14551" width="12.54296875" style="2" customWidth="1"/>
    <col min="14552" max="14552" width="8.54296875" style="2" customWidth="1"/>
    <col min="14553" max="14553" width="9" style="2" customWidth="1"/>
    <col min="14554" max="14554" width="11.54296875" style="2" customWidth="1"/>
    <col min="14555" max="14555" width="9" style="2" customWidth="1"/>
    <col min="14556" max="14556" width="7.54296875" style="2" customWidth="1"/>
    <col min="14557" max="14557" width="10" style="2" customWidth="1"/>
    <col min="14558" max="14558" width="11" style="2" customWidth="1"/>
    <col min="14559" max="14559" width="10" style="2" customWidth="1"/>
    <col min="14560" max="14561" width="7" style="2" customWidth="1"/>
    <col min="14562" max="14563" width="7.54296875" style="2" customWidth="1"/>
    <col min="14564" max="14565" width="9" style="2" customWidth="1"/>
    <col min="14566" max="14566" width="7" style="2" customWidth="1"/>
    <col min="14567" max="14567" width="9" style="2" customWidth="1"/>
    <col min="14568" max="14568" width="7" style="2" customWidth="1"/>
    <col min="14569" max="14569" width="10" style="2" customWidth="1"/>
    <col min="14570" max="14573" width="7" style="2" customWidth="1"/>
    <col min="14574" max="14574" width="8.54296875" style="2" customWidth="1"/>
    <col min="14575" max="14575" width="9" style="2" customWidth="1"/>
    <col min="14576" max="14576" width="11" style="2" customWidth="1"/>
    <col min="14577" max="14578" width="9" style="2" customWidth="1"/>
    <col min="14579" max="14579" width="16" style="2" bestFit="1" customWidth="1"/>
    <col min="14580" max="14580" width="14.54296875" style="2" bestFit="1" customWidth="1"/>
    <col min="14581" max="14581" width="15" style="2" bestFit="1" customWidth="1"/>
    <col min="14582" max="14582" width="9" style="2"/>
    <col min="14583" max="14583" width="14" style="2" bestFit="1" customWidth="1"/>
    <col min="14584" max="14797" width="9" style="2"/>
    <col min="14798" max="14798" width="7" style="2" customWidth="1"/>
    <col min="14799" max="14799" width="13" style="2" bestFit="1" customWidth="1"/>
    <col min="14800" max="14800" width="9" style="2" customWidth="1"/>
    <col min="14801" max="14801" width="17" style="2" customWidth="1"/>
    <col min="14802" max="14802" width="9" style="2" customWidth="1"/>
    <col min="14803" max="14803" width="12" style="2" customWidth="1"/>
    <col min="14804" max="14804" width="9" style="2" customWidth="1"/>
    <col min="14805" max="14806" width="11" style="2" customWidth="1"/>
    <col min="14807" max="14807" width="12.54296875" style="2" customWidth="1"/>
    <col min="14808" max="14808" width="8.54296875" style="2" customWidth="1"/>
    <col min="14809" max="14809" width="9" style="2" customWidth="1"/>
    <col min="14810" max="14810" width="11.54296875" style="2" customWidth="1"/>
    <col min="14811" max="14811" width="9" style="2" customWidth="1"/>
    <col min="14812" max="14812" width="7.54296875" style="2" customWidth="1"/>
    <col min="14813" max="14813" width="10" style="2" customWidth="1"/>
    <col min="14814" max="14814" width="11" style="2" customWidth="1"/>
    <col min="14815" max="14815" width="10" style="2" customWidth="1"/>
    <col min="14816" max="14817" width="7" style="2" customWidth="1"/>
    <col min="14818" max="14819" width="7.54296875" style="2" customWidth="1"/>
    <col min="14820" max="14821" width="9" style="2" customWidth="1"/>
    <col min="14822" max="14822" width="7" style="2" customWidth="1"/>
    <col min="14823" max="14823" width="9" style="2" customWidth="1"/>
    <col min="14824" max="14824" width="7" style="2" customWidth="1"/>
    <col min="14825" max="14825" width="10" style="2" customWidth="1"/>
    <col min="14826" max="14829" width="7" style="2" customWidth="1"/>
    <col min="14830" max="14830" width="8.54296875" style="2" customWidth="1"/>
    <col min="14831" max="14831" width="9" style="2" customWidth="1"/>
    <col min="14832" max="14832" width="11" style="2" customWidth="1"/>
    <col min="14833" max="14834" width="9" style="2" customWidth="1"/>
    <col min="14835" max="14835" width="16" style="2" bestFit="1" customWidth="1"/>
    <col min="14836" max="14836" width="14.54296875" style="2" bestFit="1" customWidth="1"/>
    <col min="14837" max="14837" width="15" style="2" bestFit="1" customWidth="1"/>
    <col min="14838" max="14838" width="9" style="2"/>
    <col min="14839" max="14839" width="14" style="2" bestFit="1" customWidth="1"/>
    <col min="14840" max="15053" width="9" style="2"/>
    <col min="15054" max="15054" width="7" style="2" customWidth="1"/>
    <col min="15055" max="15055" width="13" style="2" bestFit="1" customWidth="1"/>
    <col min="15056" max="15056" width="9" style="2" customWidth="1"/>
    <col min="15057" max="15057" width="17" style="2" customWidth="1"/>
    <col min="15058" max="15058" width="9" style="2" customWidth="1"/>
    <col min="15059" max="15059" width="12" style="2" customWidth="1"/>
    <col min="15060" max="15060" width="9" style="2" customWidth="1"/>
    <col min="15061" max="15062" width="11" style="2" customWidth="1"/>
    <col min="15063" max="15063" width="12.54296875" style="2" customWidth="1"/>
    <col min="15064" max="15064" width="8.54296875" style="2" customWidth="1"/>
    <col min="15065" max="15065" width="9" style="2" customWidth="1"/>
    <col min="15066" max="15066" width="11.54296875" style="2" customWidth="1"/>
    <col min="15067" max="15067" width="9" style="2" customWidth="1"/>
    <col min="15068" max="15068" width="7.54296875" style="2" customWidth="1"/>
    <col min="15069" max="15069" width="10" style="2" customWidth="1"/>
    <col min="15070" max="15070" width="11" style="2" customWidth="1"/>
    <col min="15071" max="15071" width="10" style="2" customWidth="1"/>
    <col min="15072" max="15073" width="7" style="2" customWidth="1"/>
    <col min="15074" max="15075" width="7.54296875" style="2" customWidth="1"/>
    <col min="15076" max="15077" width="9" style="2" customWidth="1"/>
    <col min="15078" max="15078" width="7" style="2" customWidth="1"/>
    <col min="15079" max="15079" width="9" style="2" customWidth="1"/>
    <col min="15080" max="15080" width="7" style="2" customWidth="1"/>
    <col min="15081" max="15081" width="10" style="2" customWidth="1"/>
    <col min="15082" max="15085" width="7" style="2" customWidth="1"/>
    <col min="15086" max="15086" width="8.54296875" style="2" customWidth="1"/>
    <col min="15087" max="15087" width="9" style="2" customWidth="1"/>
    <col min="15088" max="15088" width="11" style="2" customWidth="1"/>
    <col min="15089" max="15090" width="9" style="2" customWidth="1"/>
    <col min="15091" max="15091" width="16" style="2" bestFit="1" customWidth="1"/>
    <col min="15092" max="15092" width="14.54296875" style="2" bestFit="1" customWidth="1"/>
    <col min="15093" max="15093" width="15" style="2" bestFit="1" customWidth="1"/>
    <col min="15094" max="15094" width="9" style="2"/>
    <col min="15095" max="15095" width="14" style="2" bestFit="1" customWidth="1"/>
    <col min="15096" max="15309" width="9" style="2"/>
    <col min="15310" max="15310" width="7" style="2" customWidth="1"/>
    <col min="15311" max="15311" width="13" style="2" bestFit="1" customWidth="1"/>
    <col min="15312" max="15312" width="9" style="2" customWidth="1"/>
    <col min="15313" max="15313" width="17" style="2" customWidth="1"/>
    <col min="15314" max="15314" width="9" style="2" customWidth="1"/>
    <col min="15315" max="15315" width="12" style="2" customWidth="1"/>
    <col min="15316" max="15316" width="9" style="2" customWidth="1"/>
    <col min="15317" max="15318" width="11" style="2" customWidth="1"/>
    <col min="15319" max="15319" width="12.54296875" style="2" customWidth="1"/>
    <col min="15320" max="15320" width="8.54296875" style="2" customWidth="1"/>
    <col min="15321" max="15321" width="9" style="2" customWidth="1"/>
    <col min="15322" max="15322" width="11.54296875" style="2" customWidth="1"/>
    <col min="15323" max="15323" width="9" style="2" customWidth="1"/>
    <col min="15324" max="15324" width="7.54296875" style="2" customWidth="1"/>
    <col min="15325" max="15325" width="10" style="2" customWidth="1"/>
    <col min="15326" max="15326" width="11" style="2" customWidth="1"/>
    <col min="15327" max="15327" width="10" style="2" customWidth="1"/>
    <col min="15328" max="15329" width="7" style="2" customWidth="1"/>
    <col min="15330" max="15331" width="7.54296875" style="2" customWidth="1"/>
    <col min="15332" max="15333" width="9" style="2" customWidth="1"/>
    <col min="15334" max="15334" width="7" style="2" customWidth="1"/>
    <col min="15335" max="15335" width="9" style="2" customWidth="1"/>
    <col min="15336" max="15336" width="7" style="2" customWidth="1"/>
    <col min="15337" max="15337" width="10" style="2" customWidth="1"/>
    <col min="15338" max="15341" width="7" style="2" customWidth="1"/>
    <col min="15342" max="15342" width="8.54296875" style="2" customWidth="1"/>
    <col min="15343" max="15343" width="9" style="2" customWidth="1"/>
    <col min="15344" max="15344" width="11" style="2" customWidth="1"/>
    <col min="15345" max="15346" width="9" style="2" customWidth="1"/>
    <col min="15347" max="15347" width="16" style="2" bestFit="1" customWidth="1"/>
    <col min="15348" max="15348" width="14.54296875" style="2" bestFit="1" customWidth="1"/>
    <col min="15349" max="15349" width="15" style="2" bestFit="1" customWidth="1"/>
    <col min="15350" max="15350" width="9" style="2"/>
    <col min="15351" max="15351" width="14" style="2" bestFit="1" customWidth="1"/>
    <col min="15352" max="15565" width="9" style="2"/>
    <col min="15566" max="15566" width="7" style="2" customWidth="1"/>
    <col min="15567" max="15567" width="13" style="2" bestFit="1" customWidth="1"/>
    <col min="15568" max="15568" width="9" style="2" customWidth="1"/>
    <col min="15569" max="15569" width="17" style="2" customWidth="1"/>
    <col min="15570" max="15570" width="9" style="2" customWidth="1"/>
    <col min="15571" max="15571" width="12" style="2" customWidth="1"/>
    <col min="15572" max="15572" width="9" style="2" customWidth="1"/>
    <col min="15573" max="15574" width="11" style="2" customWidth="1"/>
    <col min="15575" max="15575" width="12.54296875" style="2" customWidth="1"/>
    <col min="15576" max="15576" width="8.54296875" style="2" customWidth="1"/>
    <col min="15577" max="15577" width="9" style="2" customWidth="1"/>
    <col min="15578" max="15578" width="11.54296875" style="2" customWidth="1"/>
    <col min="15579" max="15579" width="9" style="2" customWidth="1"/>
    <col min="15580" max="15580" width="7.54296875" style="2" customWidth="1"/>
    <col min="15581" max="15581" width="10" style="2" customWidth="1"/>
    <col min="15582" max="15582" width="11" style="2" customWidth="1"/>
    <col min="15583" max="15583" width="10" style="2" customWidth="1"/>
    <col min="15584" max="15585" width="7" style="2" customWidth="1"/>
    <col min="15586" max="15587" width="7.54296875" style="2" customWidth="1"/>
    <col min="15588" max="15589" width="9" style="2" customWidth="1"/>
    <col min="15590" max="15590" width="7" style="2" customWidth="1"/>
    <col min="15591" max="15591" width="9" style="2" customWidth="1"/>
    <col min="15592" max="15592" width="7" style="2" customWidth="1"/>
    <col min="15593" max="15593" width="10" style="2" customWidth="1"/>
    <col min="15594" max="15597" width="7" style="2" customWidth="1"/>
    <col min="15598" max="15598" width="8.54296875" style="2" customWidth="1"/>
    <col min="15599" max="15599" width="9" style="2" customWidth="1"/>
    <col min="15600" max="15600" width="11" style="2" customWidth="1"/>
    <col min="15601" max="15602" width="9" style="2" customWidth="1"/>
    <col min="15603" max="15603" width="16" style="2" bestFit="1" customWidth="1"/>
    <col min="15604" max="15604" width="14.54296875" style="2" bestFit="1" customWidth="1"/>
    <col min="15605" max="15605" width="15" style="2" bestFit="1" customWidth="1"/>
    <col min="15606" max="15606" width="9" style="2"/>
    <col min="15607" max="15607" width="14" style="2" bestFit="1" customWidth="1"/>
    <col min="15608" max="15821" width="9" style="2"/>
    <col min="15822" max="15822" width="7" style="2" customWidth="1"/>
    <col min="15823" max="15823" width="13" style="2" bestFit="1" customWidth="1"/>
    <col min="15824" max="15824" width="9" style="2" customWidth="1"/>
    <col min="15825" max="15825" width="17" style="2" customWidth="1"/>
    <col min="15826" max="15826" width="9" style="2" customWidth="1"/>
    <col min="15827" max="15827" width="12" style="2" customWidth="1"/>
    <col min="15828" max="15828" width="9" style="2" customWidth="1"/>
    <col min="15829" max="15830" width="11" style="2" customWidth="1"/>
    <col min="15831" max="15831" width="12.54296875" style="2" customWidth="1"/>
    <col min="15832" max="15832" width="8.54296875" style="2" customWidth="1"/>
    <col min="15833" max="15833" width="9" style="2" customWidth="1"/>
    <col min="15834" max="15834" width="11.54296875" style="2" customWidth="1"/>
    <col min="15835" max="15835" width="9" style="2" customWidth="1"/>
    <col min="15836" max="15836" width="7.54296875" style="2" customWidth="1"/>
    <col min="15837" max="15837" width="10" style="2" customWidth="1"/>
    <col min="15838" max="15838" width="11" style="2" customWidth="1"/>
    <col min="15839" max="15839" width="10" style="2" customWidth="1"/>
    <col min="15840" max="15841" width="7" style="2" customWidth="1"/>
    <col min="15842" max="15843" width="7.54296875" style="2" customWidth="1"/>
    <col min="15844" max="15845" width="9" style="2" customWidth="1"/>
    <col min="15846" max="15846" width="7" style="2" customWidth="1"/>
    <col min="15847" max="15847" width="9" style="2" customWidth="1"/>
    <col min="15848" max="15848" width="7" style="2" customWidth="1"/>
    <col min="15849" max="15849" width="10" style="2" customWidth="1"/>
    <col min="15850" max="15853" width="7" style="2" customWidth="1"/>
    <col min="15854" max="15854" width="8.54296875" style="2" customWidth="1"/>
    <col min="15855" max="15855" width="9" style="2" customWidth="1"/>
    <col min="15856" max="15856" width="11" style="2" customWidth="1"/>
    <col min="15857" max="15858" width="9" style="2" customWidth="1"/>
    <col min="15859" max="15859" width="16" style="2" bestFit="1" customWidth="1"/>
    <col min="15860" max="15860" width="14.54296875" style="2" bestFit="1" customWidth="1"/>
    <col min="15861" max="15861" width="15" style="2" bestFit="1" customWidth="1"/>
    <col min="15862" max="15862" width="9" style="2"/>
    <col min="15863" max="15863" width="14" style="2" bestFit="1" customWidth="1"/>
    <col min="15864" max="16077" width="9" style="2"/>
    <col min="16078" max="16078" width="7" style="2" customWidth="1"/>
    <col min="16079" max="16079" width="13" style="2" bestFit="1" customWidth="1"/>
    <col min="16080" max="16080" width="9" style="2" customWidth="1"/>
    <col min="16081" max="16081" width="17" style="2" customWidth="1"/>
    <col min="16082" max="16082" width="9" style="2" customWidth="1"/>
    <col min="16083" max="16083" width="12" style="2" customWidth="1"/>
    <col min="16084" max="16084" width="9" style="2" customWidth="1"/>
    <col min="16085" max="16086" width="11" style="2" customWidth="1"/>
    <col min="16087" max="16087" width="12.54296875" style="2" customWidth="1"/>
    <col min="16088" max="16088" width="8.54296875" style="2" customWidth="1"/>
    <col min="16089" max="16089" width="9" style="2" customWidth="1"/>
    <col min="16090" max="16090" width="11.54296875" style="2" customWidth="1"/>
    <col min="16091" max="16091" width="9" style="2" customWidth="1"/>
    <col min="16092" max="16092" width="7.54296875" style="2" customWidth="1"/>
    <col min="16093" max="16093" width="10" style="2" customWidth="1"/>
    <col min="16094" max="16094" width="11" style="2" customWidth="1"/>
    <col min="16095" max="16095" width="10" style="2" customWidth="1"/>
    <col min="16096" max="16097" width="7" style="2" customWidth="1"/>
    <col min="16098" max="16099" width="7.54296875" style="2" customWidth="1"/>
    <col min="16100" max="16101" width="9" style="2" customWidth="1"/>
    <col min="16102" max="16102" width="7" style="2" customWidth="1"/>
    <col min="16103" max="16103" width="9" style="2" customWidth="1"/>
    <col min="16104" max="16104" width="7" style="2" customWidth="1"/>
    <col min="16105" max="16105" width="10" style="2" customWidth="1"/>
    <col min="16106" max="16109" width="7" style="2" customWidth="1"/>
    <col min="16110" max="16110" width="8.54296875" style="2" customWidth="1"/>
    <col min="16111" max="16111" width="9" style="2" customWidth="1"/>
    <col min="16112" max="16112" width="11" style="2" customWidth="1"/>
    <col min="16113" max="16114" width="9" style="2" customWidth="1"/>
    <col min="16115" max="16115" width="16" style="2" bestFit="1" customWidth="1"/>
    <col min="16116" max="16116" width="14.54296875" style="2" bestFit="1" customWidth="1"/>
    <col min="16117" max="16117" width="15" style="2" bestFit="1" customWidth="1"/>
    <col min="16118" max="16118" width="9" style="2"/>
    <col min="16119" max="16119" width="14" style="2" bestFit="1" customWidth="1"/>
    <col min="16120" max="16360" width="9" style="2"/>
    <col min="16361" max="16366" width="9" style="2" customWidth="1"/>
    <col min="16367" max="16370" width="9" style="2"/>
    <col min="16371" max="16384" width="9" style="2" customWidth="1"/>
  </cols>
  <sheetData>
    <row r="1" spans="1:7" ht="45" customHeight="1" x14ac:dyDescent="0.35">
      <c r="A1" s="14" t="s">
        <v>120</v>
      </c>
    </row>
    <row r="2" spans="1:7" s="3" customFormat="1" ht="20.25" customHeight="1" x14ac:dyDescent="0.35">
      <c r="A2" s="3" t="s">
        <v>19</v>
      </c>
    </row>
    <row r="3" spans="1:7" s="3" customFormat="1" ht="20.25" customHeight="1" x14ac:dyDescent="0.35">
      <c r="A3" s="3" t="s">
        <v>58</v>
      </c>
    </row>
    <row r="4" spans="1:7" ht="60" customHeight="1" x14ac:dyDescent="0.35">
      <c r="A4" s="63" t="s">
        <v>106</v>
      </c>
      <c r="B4" s="57" t="s">
        <v>109</v>
      </c>
      <c r="C4" s="58" t="s">
        <v>102</v>
      </c>
      <c r="D4" s="58" t="s">
        <v>565</v>
      </c>
      <c r="E4" s="58" t="s">
        <v>103</v>
      </c>
      <c r="F4" s="58" t="s">
        <v>107</v>
      </c>
      <c r="G4" s="59" t="s">
        <v>108</v>
      </c>
    </row>
    <row r="5" spans="1:7" x14ac:dyDescent="0.35">
      <c r="A5" s="55" t="s">
        <v>228</v>
      </c>
      <c r="B5" s="49">
        <v>2778</v>
      </c>
      <c r="C5" s="49">
        <v>1834</v>
      </c>
      <c r="D5" s="49">
        <v>826</v>
      </c>
      <c r="E5" s="49">
        <v>1393.7</v>
      </c>
      <c r="F5" s="49">
        <v>1466.43</v>
      </c>
      <c r="G5" s="65">
        <v>72.73</v>
      </c>
    </row>
    <row r="6" spans="1:7" x14ac:dyDescent="0.35">
      <c r="A6" s="56" t="s">
        <v>229</v>
      </c>
      <c r="B6" s="49">
        <v>4329</v>
      </c>
      <c r="C6" s="49">
        <v>2901</v>
      </c>
      <c r="D6" s="49">
        <v>1314</v>
      </c>
      <c r="E6" s="49">
        <v>1059.43</v>
      </c>
      <c r="F6" s="49">
        <v>1084.5899999999999</v>
      </c>
      <c r="G6" s="54">
        <v>25.16</v>
      </c>
    </row>
    <row r="7" spans="1:7" x14ac:dyDescent="0.35">
      <c r="A7" s="56" t="s">
        <v>230</v>
      </c>
      <c r="B7" s="49">
        <v>5584</v>
      </c>
      <c r="C7" s="49">
        <v>3662</v>
      </c>
      <c r="D7" s="49">
        <v>1798</v>
      </c>
      <c r="E7" s="49">
        <v>1432.99</v>
      </c>
      <c r="F7" s="49">
        <v>1484.93</v>
      </c>
      <c r="G7" s="54">
        <v>51.94</v>
      </c>
    </row>
    <row r="8" spans="1:7" x14ac:dyDescent="0.35">
      <c r="A8" s="56" t="s">
        <v>231</v>
      </c>
      <c r="B8" s="49">
        <v>3856</v>
      </c>
      <c r="C8" s="49">
        <v>2550</v>
      </c>
      <c r="D8" s="49">
        <v>1183</v>
      </c>
      <c r="E8" s="49">
        <v>1004.35</v>
      </c>
      <c r="F8" s="49">
        <v>1071.0899999999999</v>
      </c>
      <c r="G8" s="54">
        <v>66.739999999999995</v>
      </c>
    </row>
    <row r="9" spans="1:7" x14ac:dyDescent="0.35">
      <c r="A9" s="56" t="s">
        <v>232</v>
      </c>
      <c r="B9" s="49">
        <v>4180</v>
      </c>
      <c r="C9" s="49">
        <v>2715</v>
      </c>
      <c r="D9" s="49">
        <v>1325</v>
      </c>
      <c r="E9" s="49">
        <v>1542.39</v>
      </c>
      <c r="F9" s="49">
        <v>1615.72</v>
      </c>
      <c r="G9" s="54">
        <v>73.33</v>
      </c>
    </row>
    <row r="10" spans="1:7" x14ac:dyDescent="0.35">
      <c r="A10" s="56" t="s">
        <v>233</v>
      </c>
      <c r="B10" s="49">
        <v>5203</v>
      </c>
      <c r="C10" s="49">
        <v>3372</v>
      </c>
      <c r="D10" s="49">
        <v>1665</v>
      </c>
      <c r="E10" s="49">
        <v>949.73</v>
      </c>
      <c r="F10" s="49">
        <v>1029</v>
      </c>
      <c r="G10" s="54">
        <v>79.27</v>
      </c>
    </row>
    <row r="11" spans="1:7" x14ac:dyDescent="0.35">
      <c r="A11" s="56" t="s">
        <v>234</v>
      </c>
      <c r="B11" s="49">
        <v>4136</v>
      </c>
      <c r="C11" s="49">
        <v>2709</v>
      </c>
      <c r="D11" s="49">
        <v>1285</v>
      </c>
      <c r="E11" s="49">
        <v>1448.08</v>
      </c>
      <c r="F11" s="49">
        <v>1511.6</v>
      </c>
      <c r="G11" s="54">
        <v>63.52</v>
      </c>
    </row>
    <row r="12" spans="1:7" x14ac:dyDescent="0.35">
      <c r="A12" s="56" t="s">
        <v>235</v>
      </c>
      <c r="B12" s="49">
        <v>3571</v>
      </c>
      <c r="C12" s="49">
        <v>2276</v>
      </c>
      <c r="D12" s="49">
        <v>1187</v>
      </c>
      <c r="E12" s="49">
        <v>1342.28</v>
      </c>
      <c r="F12" s="49">
        <v>1396.3</v>
      </c>
      <c r="G12" s="54">
        <v>54.02</v>
      </c>
    </row>
    <row r="13" spans="1:7" x14ac:dyDescent="0.35">
      <c r="A13" s="56" t="s">
        <v>236</v>
      </c>
      <c r="B13" s="49">
        <v>5425</v>
      </c>
      <c r="C13" s="49">
        <v>3689</v>
      </c>
      <c r="D13" s="49">
        <v>1598</v>
      </c>
      <c r="E13" s="49">
        <v>797.9</v>
      </c>
      <c r="F13" s="49">
        <v>889.5</v>
      </c>
      <c r="G13" s="54">
        <v>91.6</v>
      </c>
    </row>
    <row r="14" spans="1:7" x14ac:dyDescent="0.35">
      <c r="A14" s="56" t="s">
        <v>237</v>
      </c>
      <c r="B14" s="49">
        <v>4164</v>
      </c>
      <c r="C14" s="49">
        <v>2701</v>
      </c>
      <c r="D14" s="49">
        <v>1348</v>
      </c>
      <c r="E14" s="49">
        <v>1636.89</v>
      </c>
      <c r="F14" s="49">
        <v>1737.57</v>
      </c>
      <c r="G14" s="54">
        <v>100.68</v>
      </c>
    </row>
    <row r="15" spans="1:7" x14ac:dyDescent="0.35">
      <c r="A15" s="56" t="s">
        <v>238</v>
      </c>
      <c r="B15" s="49">
        <v>4335</v>
      </c>
      <c r="C15" s="49">
        <v>2915</v>
      </c>
      <c r="D15" s="49">
        <v>1307</v>
      </c>
      <c r="E15" s="49">
        <v>946.39</v>
      </c>
      <c r="F15" s="49">
        <v>1034.6199999999999</v>
      </c>
      <c r="G15" s="54">
        <v>88.22</v>
      </c>
    </row>
    <row r="16" spans="1:7" x14ac:dyDescent="0.35">
      <c r="A16" s="56" t="s">
        <v>239</v>
      </c>
      <c r="B16" s="49">
        <v>5476</v>
      </c>
      <c r="C16" s="49">
        <v>3826</v>
      </c>
      <c r="D16" s="49">
        <v>1533</v>
      </c>
      <c r="E16" s="49">
        <v>1483.23</v>
      </c>
      <c r="F16" s="49">
        <v>1574.55</v>
      </c>
      <c r="G16" s="54">
        <v>91.32</v>
      </c>
    </row>
    <row r="17" spans="1:7" x14ac:dyDescent="0.35">
      <c r="A17" s="56" t="s">
        <v>240</v>
      </c>
      <c r="B17" s="49">
        <v>3666</v>
      </c>
      <c r="C17" s="49">
        <v>2392</v>
      </c>
      <c r="D17" s="49">
        <v>1143</v>
      </c>
      <c r="E17" s="49">
        <v>868.95</v>
      </c>
      <c r="F17" s="49">
        <v>937.21</v>
      </c>
      <c r="G17" s="54">
        <v>68.260000000000005</v>
      </c>
    </row>
    <row r="18" spans="1:7" x14ac:dyDescent="0.35">
      <c r="A18" s="56" t="s">
        <v>241</v>
      </c>
      <c r="B18" s="49">
        <v>4365</v>
      </c>
      <c r="C18" s="49">
        <v>2819</v>
      </c>
      <c r="D18" s="49">
        <v>1419</v>
      </c>
      <c r="E18" s="49">
        <v>1451.14</v>
      </c>
      <c r="F18" s="49">
        <v>1536.26</v>
      </c>
      <c r="G18" s="54">
        <v>85.13</v>
      </c>
    </row>
    <row r="19" spans="1:7" x14ac:dyDescent="0.35">
      <c r="A19" s="56" t="s">
        <v>242</v>
      </c>
      <c r="B19" s="49">
        <v>5494</v>
      </c>
      <c r="C19" s="49">
        <v>3546</v>
      </c>
      <c r="D19" s="49">
        <v>1812</v>
      </c>
      <c r="E19" s="49">
        <v>1538.55</v>
      </c>
      <c r="F19" s="49">
        <v>1625.49</v>
      </c>
      <c r="G19" s="54">
        <v>86.94</v>
      </c>
    </row>
    <row r="20" spans="1:7" x14ac:dyDescent="0.35">
      <c r="A20" s="56" t="s">
        <v>243</v>
      </c>
      <c r="B20" s="49">
        <v>3945</v>
      </c>
      <c r="C20" s="49">
        <v>2590</v>
      </c>
      <c r="D20" s="49">
        <v>1223</v>
      </c>
      <c r="E20" s="49">
        <v>1402.36</v>
      </c>
      <c r="F20" s="49">
        <v>1489.49</v>
      </c>
      <c r="G20" s="54">
        <v>87.14</v>
      </c>
    </row>
    <row r="21" spans="1:7" x14ac:dyDescent="0.35">
      <c r="A21" s="56" t="s">
        <v>244</v>
      </c>
      <c r="B21" s="49">
        <v>3995</v>
      </c>
      <c r="C21" s="49">
        <v>2581</v>
      </c>
      <c r="D21" s="49">
        <v>1277</v>
      </c>
      <c r="E21" s="49">
        <v>1347.39</v>
      </c>
      <c r="F21" s="49">
        <v>1409.45</v>
      </c>
      <c r="G21" s="54">
        <v>62.06</v>
      </c>
    </row>
    <row r="22" spans="1:7" x14ac:dyDescent="0.35">
      <c r="A22" s="56" t="s">
        <v>245</v>
      </c>
      <c r="B22" s="49">
        <v>4687</v>
      </c>
      <c r="C22" s="49">
        <v>3031</v>
      </c>
      <c r="D22" s="49">
        <v>1497</v>
      </c>
      <c r="E22" s="49">
        <v>1612.48</v>
      </c>
      <c r="F22" s="49">
        <v>1670.53</v>
      </c>
      <c r="G22" s="54">
        <v>58.05</v>
      </c>
    </row>
    <row r="23" spans="1:7" x14ac:dyDescent="0.35">
      <c r="A23" s="56" t="s">
        <v>246</v>
      </c>
      <c r="B23" s="49">
        <v>3792</v>
      </c>
      <c r="C23" s="49">
        <v>2486</v>
      </c>
      <c r="D23" s="49">
        <v>1168</v>
      </c>
      <c r="E23" s="49">
        <v>1556.11</v>
      </c>
      <c r="F23" s="49">
        <v>1602.81</v>
      </c>
      <c r="G23" s="54">
        <v>46.7</v>
      </c>
    </row>
    <row r="24" spans="1:7" x14ac:dyDescent="0.35">
      <c r="A24" s="56" t="s">
        <v>247</v>
      </c>
      <c r="B24" s="49">
        <v>3177</v>
      </c>
      <c r="C24" s="49">
        <v>1809</v>
      </c>
      <c r="D24" s="49">
        <v>1230</v>
      </c>
      <c r="E24" s="49">
        <v>1111.3800000000001</v>
      </c>
      <c r="F24" s="49">
        <v>1167.49</v>
      </c>
      <c r="G24" s="54">
        <v>56.1</v>
      </c>
    </row>
    <row r="25" spans="1:7" x14ac:dyDescent="0.35">
      <c r="A25" s="56" t="s">
        <v>248</v>
      </c>
      <c r="B25" s="49">
        <v>4523</v>
      </c>
      <c r="C25" s="49">
        <v>2809</v>
      </c>
      <c r="D25" s="49">
        <v>1567</v>
      </c>
      <c r="E25" s="49">
        <v>1225.3800000000001</v>
      </c>
      <c r="F25" s="49">
        <v>1324.2</v>
      </c>
      <c r="G25" s="54">
        <v>98.82</v>
      </c>
    </row>
    <row r="26" spans="1:7" x14ac:dyDescent="0.35">
      <c r="A26" s="56" t="s">
        <v>249</v>
      </c>
      <c r="B26" s="49">
        <v>4036</v>
      </c>
      <c r="C26" s="49">
        <v>2579</v>
      </c>
      <c r="D26" s="49">
        <v>1326</v>
      </c>
      <c r="E26" s="49">
        <v>1162.24</v>
      </c>
      <c r="F26" s="49">
        <v>1264.98</v>
      </c>
      <c r="G26" s="54">
        <v>102.73</v>
      </c>
    </row>
    <row r="27" spans="1:7" x14ac:dyDescent="0.35">
      <c r="A27" s="56" t="s">
        <v>250</v>
      </c>
      <c r="B27" s="49">
        <v>4170</v>
      </c>
      <c r="C27" s="49">
        <v>2760</v>
      </c>
      <c r="D27" s="49">
        <v>1283</v>
      </c>
      <c r="E27" s="49">
        <v>1887.7</v>
      </c>
      <c r="F27" s="49">
        <v>2002.64</v>
      </c>
      <c r="G27" s="54">
        <v>114.94</v>
      </c>
    </row>
    <row r="28" spans="1:7" x14ac:dyDescent="0.35">
      <c r="A28" s="56" t="s">
        <v>251</v>
      </c>
      <c r="B28" s="49">
        <v>4349</v>
      </c>
      <c r="C28" s="49">
        <v>2823</v>
      </c>
      <c r="D28" s="49">
        <v>1369</v>
      </c>
      <c r="E28" s="49">
        <v>1647.2</v>
      </c>
      <c r="F28" s="49">
        <v>1768.81</v>
      </c>
      <c r="G28" s="54">
        <v>121.61</v>
      </c>
    </row>
    <row r="29" spans="1:7" x14ac:dyDescent="0.35">
      <c r="A29" s="56" t="s">
        <v>252</v>
      </c>
      <c r="B29" s="49">
        <v>3555</v>
      </c>
      <c r="C29" s="49">
        <v>2280</v>
      </c>
      <c r="D29" s="49">
        <v>1167</v>
      </c>
      <c r="E29" s="49">
        <v>1728.34</v>
      </c>
      <c r="F29" s="49">
        <v>1912</v>
      </c>
      <c r="G29" s="54">
        <v>183.66</v>
      </c>
    </row>
    <row r="30" spans="1:7" x14ac:dyDescent="0.35">
      <c r="A30" s="56" t="s">
        <v>253</v>
      </c>
      <c r="B30" s="49">
        <v>4535</v>
      </c>
      <c r="C30" s="49">
        <v>2915</v>
      </c>
      <c r="D30" s="49">
        <v>1473</v>
      </c>
      <c r="E30" s="49">
        <v>1743.3</v>
      </c>
      <c r="F30" s="49">
        <v>1874</v>
      </c>
      <c r="G30" s="54">
        <v>131.5</v>
      </c>
    </row>
    <row r="31" spans="1:7" x14ac:dyDescent="0.35">
      <c r="A31" s="56" t="s">
        <v>254</v>
      </c>
      <c r="B31" s="49">
        <v>5360</v>
      </c>
      <c r="C31" s="49">
        <v>3436</v>
      </c>
      <c r="D31" s="49">
        <v>1803</v>
      </c>
      <c r="E31" s="49">
        <v>2224.42</v>
      </c>
      <c r="F31" s="49">
        <v>2310.34</v>
      </c>
      <c r="G31" s="54">
        <v>85.91</v>
      </c>
    </row>
    <row r="32" spans="1:7" x14ac:dyDescent="0.35">
      <c r="A32" s="56" t="s">
        <v>255</v>
      </c>
      <c r="B32" s="49">
        <v>4100</v>
      </c>
      <c r="C32" s="49">
        <v>2592</v>
      </c>
      <c r="D32" s="49">
        <v>1410</v>
      </c>
      <c r="E32" s="49">
        <v>1655.92</v>
      </c>
      <c r="F32" s="49">
        <v>1733.23</v>
      </c>
      <c r="G32" s="54">
        <v>77.3</v>
      </c>
    </row>
    <row r="33" spans="1:7" x14ac:dyDescent="0.35">
      <c r="A33" s="56" t="s">
        <v>256</v>
      </c>
      <c r="B33" s="49">
        <v>3976</v>
      </c>
      <c r="C33" s="49">
        <v>2402</v>
      </c>
      <c r="D33" s="49">
        <v>1461</v>
      </c>
      <c r="E33" s="49">
        <v>1238.6400000000001</v>
      </c>
      <c r="F33" s="49">
        <v>1331.05</v>
      </c>
      <c r="G33" s="54">
        <v>92.42</v>
      </c>
    </row>
    <row r="34" spans="1:7" x14ac:dyDescent="0.35">
      <c r="A34" s="56" t="s">
        <v>257</v>
      </c>
      <c r="B34" s="49">
        <v>4491</v>
      </c>
      <c r="C34" s="49">
        <v>2715</v>
      </c>
      <c r="D34" s="49">
        <v>1645</v>
      </c>
      <c r="E34" s="49">
        <v>1743.02</v>
      </c>
      <c r="F34" s="49">
        <v>1806.92</v>
      </c>
      <c r="G34" s="54">
        <v>63.9</v>
      </c>
    </row>
    <row r="35" spans="1:7" x14ac:dyDescent="0.35">
      <c r="A35" s="56" t="s">
        <v>258</v>
      </c>
      <c r="B35" s="49">
        <v>3860</v>
      </c>
      <c r="C35" s="49">
        <v>2494</v>
      </c>
      <c r="D35" s="49">
        <v>1257</v>
      </c>
      <c r="E35" s="49">
        <v>1256.43</v>
      </c>
      <c r="F35" s="49">
        <v>1327.29</v>
      </c>
      <c r="G35" s="54">
        <v>70.86</v>
      </c>
    </row>
    <row r="36" spans="1:7" x14ac:dyDescent="0.35">
      <c r="A36" s="56" t="s">
        <v>259</v>
      </c>
      <c r="B36" s="49">
        <v>2772</v>
      </c>
      <c r="C36" s="49">
        <v>1598</v>
      </c>
      <c r="D36" s="49">
        <v>1061</v>
      </c>
      <c r="E36" s="49">
        <v>1272.5899999999999</v>
      </c>
      <c r="F36" s="49">
        <v>1336.03</v>
      </c>
      <c r="G36" s="54">
        <v>63.44</v>
      </c>
    </row>
    <row r="37" spans="1:7" x14ac:dyDescent="0.35">
      <c r="A37" s="56" t="s">
        <v>260</v>
      </c>
      <c r="B37" s="49">
        <v>4329</v>
      </c>
      <c r="C37" s="49">
        <v>2646</v>
      </c>
      <c r="D37" s="49">
        <v>1557</v>
      </c>
      <c r="E37" s="49">
        <v>1816.53</v>
      </c>
      <c r="F37" s="49">
        <v>1886</v>
      </c>
      <c r="G37" s="54">
        <v>69.97</v>
      </c>
    </row>
    <row r="38" spans="1:7" x14ac:dyDescent="0.35">
      <c r="A38" s="56" t="s">
        <v>261</v>
      </c>
      <c r="B38" s="49">
        <v>3651</v>
      </c>
      <c r="C38" s="49">
        <v>2184</v>
      </c>
      <c r="D38" s="49">
        <v>1294</v>
      </c>
      <c r="E38" s="49">
        <v>1277.4000000000001</v>
      </c>
      <c r="F38" s="49">
        <v>1404.15</v>
      </c>
      <c r="G38" s="54">
        <v>126.75</v>
      </c>
    </row>
    <row r="39" spans="1:7" x14ac:dyDescent="0.35">
      <c r="A39" s="56" t="s">
        <v>262</v>
      </c>
      <c r="B39" s="49">
        <v>3776</v>
      </c>
      <c r="C39" s="49">
        <v>2338</v>
      </c>
      <c r="D39" s="49">
        <v>1290</v>
      </c>
      <c r="E39" s="49">
        <v>1611.3</v>
      </c>
      <c r="F39" s="49">
        <v>1686</v>
      </c>
      <c r="G39" s="54">
        <v>75.510000000000005</v>
      </c>
    </row>
    <row r="40" spans="1:7" x14ac:dyDescent="0.35">
      <c r="A40" s="56" t="s">
        <v>263</v>
      </c>
      <c r="B40" s="49">
        <v>4090</v>
      </c>
      <c r="C40" s="49">
        <v>2681</v>
      </c>
      <c r="D40" s="49">
        <v>1282</v>
      </c>
      <c r="E40" s="49">
        <v>1044.6199999999999</v>
      </c>
      <c r="F40" s="49">
        <v>1149.82</v>
      </c>
      <c r="G40" s="54">
        <v>105.2</v>
      </c>
    </row>
    <row r="41" spans="1:7" x14ac:dyDescent="0.35">
      <c r="A41" s="56" t="s">
        <v>264</v>
      </c>
      <c r="B41" s="49">
        <v>2830</v>
      </c>
      <c r="C41" s="49">
        <v>1840</v>
      </c>
      <c r="D41" s="49">
        <v>903</v>
      </c>
      <c r="E41" s="49">
        <v>1611.47</v>
      </c>
      <c r="F41" s="49">
        <v>1711.15</v>
      </c>
      <c r="G41" s="54">
        <v>99.68</v>
      </c>
    </row>
    <row r="42" spans="1:7" x14ac:dyDescent="0.35">
      <c r="A42" s="56" t="s">
        <v>265</v>
      </c>
      <c r="B42" s="49">
        <v>3593</v>
      </c>
      <c r="C42" s="49">
        <v>2230</v>
      </c>
      <c r="D42" s="49">
        <v>1263</v>
      </c>
      <c r="E42" s="49">
        <v>901.78</v>
      </c>
      <c r="F42" s="49">
        <v>988.27</v>
      </c>
      <c r="G42" s="54">
        <v>86.49</v>
      </c>
    </row>
    <row r="43" spans="1:7" x14ac:dyDescent="0.35">
      <c r="A43" s="56" t="s">
        <v>266</v>
      </c>
      <c r="B43" s="49">
        <v>4529</v>
      </c>
      <c r="C43" s="49">
        <v>2830</v>
      </c>
      <c r="D43" s="49">
        <v>1572</v>
      </c>
      <c r="E43" s="49">
        <v>1857.26</v>
      </c>
      <c r="F43" s="49">
        <v>1928.9</v>
      </c>
      <c r="G43" s="54">
        <v>71.63</v>
      </c>
    </row>
    <row r="44" spans="1:7" x14ac:dyDescent="0.35">
      <c r="A44" s="56" t="s">
        <v>267</v>
      </c>
      <c r="B44" s="49">
        <v>3261</v>
      </c>
      <c r="C44" s="49">
        <v>2134</v>
      </c>
      <c r="D44" s="49">
        <v>1039</v>
      </c>
      <c r="E44" s="49">
        <v>1739.38</v>
      </c>
      <c r="F44" s="49">
        <v>1794.63</v>
      </c>
      <c r="G44" s="54">
        <v>55.25</v>
      </c>
    </row>
    <row r="45" spans="1:7" x14ac:dyDescent="0.35">
      <c r="A45" s="56" t="s">
        <v>268</v>
      </c>
      <c r="B45" s="49">
        <v>3270</v>
      </c>
      <c r="C45" s="49">
        <v>1998</v>
      </c>
      <c r="D45" s="49">
        <v>1161</v>
      </c>
      <c r="E45" s="49">
        <v>1429.51</v>
      </c>
      <c r="F45" s="49">
        <v>1552.83</v>
      </c>
      <c r="G45" s="54">
        <v>123.32</v>
      </c>
    </row>
    <row r="46" spans="1:7" x14ac:dyDescent="0.35">
      <c r="A46" s="56" t="s">
        <v>269</v>
      </c>
      <c r="B46" s="49">
        <v>3718</v>
      </c>
      <c r="C46" s="49">
        <v>2319</v>
      </c>
      <c r="D46" s="49">
        <v>1288</v>
      </c>
      <c r="E46" s="49">
        <v>1950.63</v>
      </c>
      <c r="F46" s="49">
        <v>2017.99</v>
      </c>
      <c r="G46" s="54">
        <v>67.36</v>
      </c>
    </row>
    <row r="47" spans="1:7" x14ac:dyDescent="0.35">
      <c r="A47" s="56" t="s">
        <v>270</v>
      </c>
      <c r="B47" s="49">
        <v>3287</v>
      </c>
      <c r="C47" s="49">
        <v>2086</v>
      </c>
      <c r="D47" s="49">
        <v>1110</v>
      </c>
      <c r="E47" s="49">
        <v>1960.87</v>
      </c>
      <c r="F47" s="49">
        <v>2035.4</v>
      </c>
      <c r="G47" s="54">
        <v>74.53</v>
      </c>
    </row>
    <row r="48" spans="1:7" x14ac:dyDescent="0.35">
      <c r="A48" s="56" t="s">
        <v>271</v>
      </c>
      <c r="B48" s="49">
        <v>2294</v>
      </c>
      <c r="C48" s="49">
        <v>1273</v>
      </c>
      <c r="D48" s="49">
        <v>938</v>
      </c>
      <c r="E48" s="49">
        <v>1133.46</v>
      </c>
      <c r="F48" s="49">
        <v>1170.3699999999999</v>
      </c>
      <c r="G48" s="54">
        <v>36.909999999999997</v>
      </c>
    </row>
    <row r="49" spans="1:7" x14ac:dyDescent="0.35">
      <c r="A49" s="56" t="s">
        <v>272</v>
      </c>
      <c r="B49" s="49">
        <v>3671</v>
      </c>
      <c r="C49" s="49">
        <v>2256</v>
      </c>
      <c r="D49" s="49">
        <v>1313</v>
      </c>
      <c r="E49" s="49">
        <v>1661.76</v>
      </c>
      <c r="F49" s="49">
        <v>1753.4</v>
      </c>
      <c r="G49" s="54">
        <v>91.64</v>
      </c>
    </row>
    <row r="50" spans="1:7" x14ac:dyDescent="0.35">
      <c r="A50" s="56" t="s">
        <v>273</v>
      </c>
      <c r="B50" s="49">
        <v>3325</v>
      </c>
      <c r="C50" s="49">
        <v>1976</v>
      </c>
      <c r="D50" s="49">
        <v>1263</v>
      </c>
      <c r="E50" s="49">
        <v>1831.63</v>
      </c>
      <c r="F50" s="49">
        <v>1906.4</v>
      </c>
      <c r="G50" s="54">
        <v>74.78</v>
      </c>
    </row>
    <row r="51" spans="1:7" x14ac:dyDescent="0.35">
      <c r="A51" s="56" t="s">
        <v>274</v>
      </c>
      <c r="B51" s="49">
        <v>3504</v>
      </c>
      <c r="C51" s="49">
        <v>2231</v>
      </c>
      <c r="D51" s="49">
        <v>1203</v>
      </c>
      <c r="E51" s="49">
        <v>2500.17</v>
      </c>
      <c r="F51" s="49">
        <v>2582.1</v>
      </c>
      <c r="G51" s="54">
        <v>81.94</v>
      </c>
    </row>
    <row r="52" spans="1:7" x14ac:dyDescent="0.35">
      <c r="A52" s="56" t="s">
        <v>275</v>
      </c>
      <c r="B52" s="49">
        <v>3895</v>
      </c>
      <c r="C52" s="49">
        <v>2558</v>
      </c>
      <c r="D52" s="49">
        <v>1262</v>
      </c>
      <c r="E52" s="49">
        <v>1695.37</v>
      </c>
      <c r="F52" s="49">
        <v>1802.82</v>
      </c>
      <c r="G52" s="54">
        <v>107.45</v>
      </c>
    </row>
    <row r="53" spans="1:7" x14ac:dyDescent="0.35">
      <c r="A53" s="56" t="s">
        <v>276</v>
      </c>
      <c r="B53" s="49">
        <v>2412</v>
      </c>
      <c r="C53" s="49">
        <v>1436</v>
      </c>
      <c r="D53" s="49">
        <v>919</v>
      </c>
      <c r="E53" s="49">
        <v>2205.9899999999998</v>
      </c>
      <c r="F53" s="49">
        <v>2272.8200000000002</v>
      </c>
      <c r="G53" s="54">
        <v>66.83</v>
      </c>
    </row>
    <row r="54" spans="1:7" x14ac:dyDescent="0.35">
      <c r="A54" s="56" t="s">
        <v>277</v>
      </c>
      <c r="B54" s="49">
        <v>3276</v>
      </c>
      <c r="C54" s="49">
        <v>1901</v>
      </c>
      <c r="D54" s="49">
        <v>1289</v>
      </c>
      <c r="E54" s="49">
        <v>1725.49</v>
      </c>
      <c r="F54" s="49">
        <v>1817.68</v>
      </c>
      <c r="G54" s="54">
        <v>92.19</v>
      </c>
    </row>
    <row r="55" spans="1:7" x14ac:dyDescent="0.35">
      <c r="A55" s="56" t="s">
        <v>278</v>
      </c>
      <c r="B55" s="49">
        <v>4065</v>
      </c>
      <c r="C55" s="49">
        <v>2334</v>
      </c>
      <c r="D55" s="49">
        <v>1636</v>
      </c>
      <c r="E55" s="49">
        <v>1575.98</v>
      </c>
      <c r="F55" s="49">
        <v>1642.06</v>
      </c>
      <c r="G55" s="54">
        <v>66.08</v>
      </c>
    </row>
    <row r="56" spans="1:7" x14ac:dyDescent="0.35">
      <c r="A56" s="56" t="s">
        <v>279</v>
      </c>
      <c r="B56" s="49">
        <v>2824</v>
      </c>
      <c r="C56" s="49">
        <v>1710</v>
      </c>
      <c r="D56" s="49">
        <v>1045</v>
      </c>
      <c r="E56" s="49">
        <v>1480.83</v>
      </c>
      <c r="F56" s="49">
        <v>1543.18</v>
      </c>
      <c r="G56" s="54">
        <v>62.36</v>
      </c>
    </row>
    <row r="57" spans="1:7" x14ac:dyDescent="0.35">
      <c r="A57" s="56" t="s">
        <v>280</v>
      </c>
      <c r="B57" s="49">
        <v>3017</v>
      </c>
      <c r="C57" s="49">
        <v>1772</v>
      </c>
      <c r="D57" s="49">
        <v>1173</v>
      </c>
      <c r="E57" s="49">
        <v>1255.67</v>
      </c>
      <c r="F57" s="49">
        <v>1300.3499999999999</v>
      </c>
      <c r="G57" s="54">
        <v>44.68</v>
      </c>
    </row>
    <row r="58" spans="1:7" x14ac:dyDescent="0.35">
      <c r="A58" s="56" t="s">
        <v>281</v>
      </c>
      <c r="B58" s="49">
        <v>3618</v>
      </c>
      <c r="C58" s="49">
        <v>2064</v>
      </c>
      <c r="D58" s="49">
        <v>1471</v>
      </c>
      <c r="E58" s="49">
        <v>1578.8</v>
      </c>
      <c r="F58" s="49">
        <v>1626.55</v>
      </c>
      <c r="G58" s="54">
        <v>47.75</v>
      </c>
    </row>
    <row r="59" spans="1:7" x14ac:dyDescent="0.35">
      <c r="A59" s="56" t="s">
        <v>282</v>
      </c>
      <c r="B59" s="49">
        <v>2988</v>
      </c>
      <c r="C59" s="49">
        <v>1736</v>
      </c>
      <c r="D59" s="49">
        <v>1174</v>
      </c>
      <c r="E59" s="49">
        <v>1423.28</v>
      </c>
      <c r="F59" s="49">
        <v>1463.04</v>
      </c>
      <c r="G59" s="54">
        <v>39.76</v>
      </c>
    </row>
    <row r="60" spans="1:7" x14ac:dyDescent="0.35">
      <c r="A60" s="56" t="s">
        <v>283</v>
      </c>
      <c r="B60" s="49">
        <v>2353</v>
      </c>
      <c r="C60" s="49">
        <v>1168</v>
      </c>
      <c r="D60" s="49">
        <v>1117</v>
      </c>
      <c r="E60" s="49">
        <v>1187.8699999999999</v>
      </c>
      <c r="F60" s="49">
        <v>1242.21</v>
      </c>
      <c r="G60" s="54">
        <v>54.34</v>
      </c>
    </row>
    <row r="61" spans="1:7" x14ac:dyDescent="0.35">
      <c r="A61" s="56" t="s">
        <v>284</v>
      </c>
      <c r="B61" s="49">
        <v>3573</v>
      </c>
      <c r="C61" s="49">
        <v>1972</v>
      </c>
      <c r="D61" s="49">
        <v>1517</v>
      </c>
      <c r="E61" s="49">
        <v>1700.98</v>
      </c>
      <c r="F61" s="49">
        <v>1771.45</v>
      </c>
      <c r="G61" s="54">
        <v>70.47</v>
      </c>
    </row>
    <row r="62" spans="1:7" x14ac:dyDescent="0.35">
      <c r="A62" s="56" t="s">
        <v>285</v>
      </c>
      <c r="B62" s="49">
        <v>3011</v>
      </c>
      <c r="C62" s="49">
        <v>1629</v>
      </c>
      <c r="D62" s="49">
        <v>1308</v>
      </c>
      <c r="E62" s="49">
        <v>1480.9</v>
      </c>
      <c r="F62" s="49">
        <v>1545.82</v>
      </c>
      <c r="G62" s="54">
        <v>64.92</v>
      </c>
    </row>
    <row r="63" spans="1:7" x14ac:dyDescent="0.35">
      <c r="A63" s="56" t="s">
        <v>286</v>
      </c>
      <c r="B63" s="49">
        <v>2835</v>
      </c>
      <c r="C63" s="49">
        <v>1489</v>
      </c>
      <c r="D63" s="49">
        <v>1279</v>
      </c>
      <c r="E63" s="49">
        <v>1662.52</v>
      </c>
      <c r="F63" s="49">
        <v>1735.82</v>
      </c>
      <c r="G63" s="54">
        <v>73.3</v>
      </c>
    </row>
    <row r="64" spans="1:7" x14ac:dyDescent="0.35">
      <c r="A64" s="56" t="s">
        <v>287</v>
      </c>
      <c r="B64" s="49">
        <v>3105</v>
      </c>
      <c r="C64" s="49">
        <v>1677</v>
      </c>
      <c r="D64" s="49">
        <v>1347</v>
      </c>
      <c r="E64" s="49">
        <v>2253.69</v>
      </c>
      <c r="F64" s="49">
        <v>2332.04</v>
      </c>
      <c r="G64" s="54">
        <v>78.349999999999994</v>
      </c>
    </row>
    <row r="65" spans="1:7" x14ac:dyDescent="0.35">
      <c r="A65" s="56" t="s">
        <v>288</v>
      </c>
      <c r="B65" s="49">
        <v>1777.06</v>
      </c>
      <c r="C65" s="49">
        <v>968.06</v>
      </c>
      <c r="D65" s="49">
        <v>761.41</v>
      </c>
      <c r="E65" s="49">
        <v>1585.99</v>
      </c>
      <c r="F65" s="49">
        <v>1653.92</v>
      </c>
      <c r="G65" s="54">
        <v>67.930000000000007</v>
      </c>
    </row>
    <row r="66" spans="1:7" x14ac:dyDescent="0.35">
      <c r="A66" s="56" t="s">
        <v>289</v>
      </c>
      <c r="B66" s="49">
        <v>2654.54</v>
      </c>
      <c r="C66" s="49">
        <v>1421.79</v>
      </c>
      <c r="D66" s="49">
        <v>1170.6400000000001</v>
      </c>
      <c r="E66" s="49">
        <v>1697.7</v>
      </c>
      <c r="F66" s="49">
        <v>1753.75</v>
      </c>
      <c r="G66" s="54">
        <v>56.05</v>
      </c>
    </row>
    <row r="67" spans="1:7" x14ac:dyDescent="0.35">
      <c r="A67" s="56" t="s">
        <v>290</v>
      </c>
      <c r="B67" s="49">
        <v>3576.52</v>
      </c>
      <c r="C67" s="49">
        <v>1946.36</v>
      </c>
      <c r="D67" s="49">
        <v>1563.78</v>
      </c>
      <c r="E67" s="49">
        <v>1814.01</v>
      </c>
      <c r="F67" s="49">
        <v>1871.23</v>
      </c>
      <c r="G67" s="54">
        <v>57.23</v>
      </c>
    </row>
    <row r="68" spans="1:7" x14ac:dyDescent="0.35">
      <c r="A68" s="56" t="s">
        <v>291</v>
      </c>
      <c r="B68" s="49">
        <v>2352.35</v>
      </c>
      <c r="C68" s="49">
        <v>1187.1400000000001</v>
      </c>
      <c r="D68" s="49">
        <v>1108.3599999999999</v>
      </c>
      <c r="E68" s="49">
        <v>1573.43</v>
      </c>
      <c r="F68" s="49">
        <v>1625.75</v>
      </c>
      <c r="G68" s="54">
        <v>52.32</v>
      </c>
    </row>
    <row r="69" spans="1:7" x14ac:dyDescent="0.35">
      <c r="A69" s="56" t="s">
        <v>292</v>
      </c>
      <c r="B69" s="49">
        <v>2381.48</v>
      </c>
      <c r="C69" s="49">
        <v>1363.63</v>
      </c>
      <c r="D69" s="49">
        <v>969.74</v>
      </c>
      <c r="E69" s="49">
        <v>1865.56</v>
      </c>
      <c r="F69" s="49">
        <v>1906.49</v>
      </c>
      <c r="G69" s="54">
        <v>40.93</v>
      </c>
    </row>
    <row r="70" spans="1:7" x14ac:dyDescent="0.35">
      <c r="A70" s="56" t="s">
        <v>293</v>
      </c>
      <c r="B70" s="49">
        <v>3283.45</v>
      </c>
      <c r="C70" s="49">
        <v>1881.28</v>
      </c>
      <c r="D70" s="49">
        <v>1336.78</v>
      </c>
      <c r="E70" s="49">
        <v>2324.9499999999998</v>
      </c>
      <c r="F70" s="49">
        <v>2367.31</v>
      </c>
      <c r="G70" s="54">
        <v>42.36</v>
      </c>
    </row>
    <row r="71" spans="1:7" x14ac:dyDescent="0.35">
      <c r="A71" s="56" t="s">
        <v>294</v>
      </c>
      <c r="B71" s="49">
        <v>2239.84</v>
      </c>
      <c r="C71" s="49">
        <v>1197.0899999999999</v>
      </c>
      <c r="D71" s="49">
        <v>991.63</v>
      </c>
      <c r="E71" s="49">
        <v>1575.39</v>
      </c>
      <c r="F71" s="49">
        <v>1604.57</v>
      </c>
      <c r="G71" s="54">
        <v>29.17</v>
      </c>
    </row>
    <row r="72" spans="1:7" x14ac:dyDescent="0.35">
      <c r="A72" s="56" t="s">
        <v>295</v>
      </c>
      <c r="B72" s="49">
        <v>1760.43</v>
      </c>
      <c r="C72" s="49">
        <v>772.31</v>
      </c>
      <c r="D72" s="49">
        <v>948.26</v>
      </c>
      <c r="E72" s="49">
        <v>2152.38</v>
      </c>
      <c r="F72" s="49">
        <v>2209.91</v>
      </c>
      <c r="G72" s="54">
        <v>57.53</v>
      </c>
    </row>
    <row r="73" spans="1:7" x14ac:dyDescent="0.35">
      <c r="A73" s="56" t="s">
        <v>296</v>
      </c>
      <c r="B73" s="49">
        <v>2964.22</v>
      </c>
      <c r="C73" s="49">
        <v>1650.29</v>
      </c>
      <c r="D73" s="49">
        <v>1261.55</v>
      </c>
      <c r="E73" s="49">
        <v>1660.77</v>
      </c>
      <c r="F73" s="49">
        <v>1717.69</v>
      </c>
      <c r="G73" s="54">
        <v>56.92</v>
      </c>
    </row>
    <row r="74" spans="1:7" x14ac:dyDescent="0.35">
      <c r="A74" s="56" t="s">
        <v>297</v>
      </c>
      <c r="B74" s="49">
        <v>2643</v>
      </c>
      <c r="C74" s="49">
        <v>1494.8</v>
      </c>
      <c r="D74" s="49">
        <v>1109.08</v>
      </c>
      <c r="E74" s="49">
        <v>2223.4</v>
      </c>
      <c r="F74" s="49">
        <v>2261.9499999999998</v>
      </c>
      <c r="G74" s="54">
        <v>38.54</v>
      </c>
    </row>
    <row r="75" spans="1:7" x14ac:dyDescent="0.35">
      <c r="A75" s="56" t="s">
        <v>298</v>
      </c>
      <c r="B75" s="49">
        <v>2546.61</v>
      </c>
      <c r="C75" s="49">
        <v>1518.61</v>
      </c>
      <c r="D75" s="49">
        <v>994.14</v>
      </c>
      <c r="E75" s="49">
        <v>2344.21</v>
      </c>
      <c r="F75" s="49">
        <v>2432.83</v>
      </c>
      <c r="G75" s="54">
        <v>88.61</v>
      </c>
    </row>
    <row r="76" spans="1:7" x14ac:dyDescent="0.35">
      <c r="A76" s="56" t="s">
        <v>299</v>
      </c>
      <c r="B76" s="49">
        <v>3018.09</v>
      </c>
      <c r="C76" s="49">
        <v>1786.16</v>
      </c>
      <c r="D76" s="49">
        <v>1196.6600000000001</v>
      </c>
      <c r="E76" s="49">
        <v>1967.77</v>
      </c>
      <c r="F76" s="49">
        <v>2040.5</v>
      </c>
      <c r="G76" s="54">
        <v>72.73</v>
      </c>
    </row>
    <row r="77" spans="1:7" x14ac:dyDescent="0.35">
      <c r="A77" s="56" t="s">
        <v>300</v>
      </c>
      <c r="B77" s="49">
        <v>2050.0300000000002</v>
      </c>
      <c r="C77" s="49">
        <v>1258.5999999999999</v>
      </c>
      <c r="D77" s="49">
        <v>754.84</v>
      </c>
      <c r="E77" s="49">
        <v>2979.29</v>
      </c>
      <c r="F77" s="49">
        <v>3032.06</v>
      </c>
      <c r="G77" s="54">
        <v>52.77</v>
      </c>
    </row>
    <row r="78" spans="1:7" x14ac:dyDescent="0.35">
      <c r="A78" s="56" t="s">
        <v>301</v>
      </c>
      <c r="B78" s="49">
        <v>2418.0300000000002</v>
      </c>
      <c r="C78" s="49">
        <v>1291.08</v>
      </c>
      <c r="D78" s="49">
        <v>1079.8399999999999</v>
      </c>
      <c r="E78" s="49">
        <v>2925.55</v>
      </c>
      <c r="F78" s="49">
        <v>2978.57</v>
      </c>
      <c r="G78" s="54">
        <v>53.02</v>
      </c>
    </row>
    <row r="79" spans="1:7" x14ac:dyDescent="0.35">
      <c r="A79" s="56" t="s">
        <v>302</v>
      </c>
      <c r="B79" s="49">
        <v>3183.99</v>
      </c>
      <c r="C79" s="49">
        <v>1630.36</v>
      </c>
      <c r="D79" s="49">
        <v>1497.25</v>
      </c>
      <c r="E79" s="49">
        <v>2864.22</v>
      </c>
      <c r="F79" s="49">
        <v>2906.06</v>
      </c>
      <c r="G79" s="54">
        <v>41.84</v>
      </c>
    </row>
    <row r="80" spans="1:7" x14ac:dyDescent="0.35">
      <c r="A80" s="56" t="s">
        <v>303</v>
      </c>
      <c r="B80" s="49">
        <v>2256.7399999999998</v>
      </c>
      <c r="C80" s="49">
        <v>1285.8900000000001</v>
      </c>
      <c r="D80" s="49">
        <v>933</v>
      </c>
      <c r="E80" s="49">
        <v>2313.36</v>
      </c>
      <c r="F80" s="49">
        <v>2354.27</v>
      </c>
      <c r="G80" s="54">
        <v>40.909999999999997</v>
      </c>
    </row>
    <row r="81" spans="1:7" x14ac:dyDescent="0.35">
      <c r="A81" s="56" t="s">
        <v>304</v>
      </c>
      <c r="B81" s="49">
        <v>2717.17</v>
      </c>
      <c r="C81" s="49">
        <v>1538.89</v>
      </c>
      <c r="D81" s="49">
        <v>1139.1600000000001</v>
      </c>
      <c r="E81" s="49">
        <v>3271.26</v>
      </c>
      <c r="F81" s="49">
        <v>3299.13</v>
      </c>
      <c r="G81" s="54">
        <v>27.87</v>
      </c>
    </row>
    <row r="82" spans="1:7" x14ac:dyDescent="0.35">
      <c r="A82" s="56" t="s">
        <v>305</v>
      </c>
      <c r="B82" s="49">
        <v>3271.15</v>
      </c>
      <c r="C82" s="49">
        <v>1732.07</v>
      </c>
      <c r="D82" s="49">
        <v>1499.7</v>
      </c>
      <c r="E82" s="49">
        <v>3477.95</v>
      </c>
      <c r="F82" s="49">
        <v>3518.34</v>
      </c>
      <c r="G82" s="54">
        <v>40.39</v>
      </c>
    </row>
    <row r="83" spans="1:7" x14ac:dyDescent="0.35">
      <c r="A83" s="56" t="s">
        <v>306</v>
      </c>
      <c r="B83" s="49">
        <v>2373.5700000000002</v>
      </c>
      <c r="C83" s="49">
        <v>1310.52</v>
      </c>
      <c r="D83" s="49">
        <v>1026.93</v>
      </c>
      <c r="E83" s="49">
        <v>3395.26</v>
      </c>
      <c r="F83" s="49">
        <v>3429.92</v>
      </c>
      <c r="G83" s="54">
        <v>34.659999999999997</v>
      </c>
    </row>
    <row r="84" spans="1:7" x14ac:dyDescent="0.35">
      <c r="A84" s="56" t="s">
        <v>307</v>
      </c>
      <c r="B84" s="49">
        <v>2038.37</v>
      </c>
      <c r="C84" s="49">
        <v>968.6</v>
      </c>
      <c r="D84" s="49">
        <v>1045.92</v>
      </c>
      <c r="E84" s="49">
        <v>2219.1</v>
      </c>
      <c r="F84" s="49">
        <v>2266.2199999999998</v>
      </c>
      <c r="G84" s="54">
        <v>47.12</v>
      </c>
    </row>
    <row r="85" spans="1:7" x14ac:dyDescent="0.35">
      <c r="A85" s="56" t="s">
        <v>308</v>
      </c>
      <c r="B85" s="49">
        <v>3288.24</v>
      </c>
      <c r="C85" s="49">
        <v>1906.58</v>
      </c>
      <c r="D85" s="49">
        <v>1351.28</v>
      </c>
      <c r="E85" s="49">
        <v>3030.78</v>
      </c>
      <c r="F85" s="49">
        <v>3089.49</v>
      </c>
      <c r="G85" s="54">
        <v>58.71</v>
      </c>
    </row>
    <row r="86" spans="1:7" x14ac:dyDescent="0.35">
      <c r="A86" s="56" t="s">
        <v>309</v>
      </c>
      <c r="B86" s="49">
        <v>2868.35</v>
      </c>
      <c r="C86" s="49">
        <v>1570.78</v>
      </c>
      <c r="D86" s="49">
        <v>1271.46</v>
      </c>
      <c r="E86" s="49">
        <v>3569.84</v>
      </c>
      <c r="F86" s="49">
        <v>3624.68</v>
      </c>
      <c r="G86" s="54">
        <v>54.85</v>
      </c>
    </row>
    <row r="87" spans="1:7" x14ac:dyDescent="0.35">
      <c r="A87" s="56" t="s">
        <v>310</v>
      </c>
      <c r="B87" s="49">
        <v>2764.06</v>
      </c>
      <c r="C87" s="49">
        <v>1382.43</v>
      </c>
      <c r="D87" s="49">
        <v>1358.78</v>
      </c>
      <c r="E87" s="49">
        <v>2403.81</v>
      </c>
      <c r="F87" s="49">
        <v>2451.11</v>
      </c>
      <c r="G87" s="54">
        <v>47.3</v>
      </c>
    </row>
    <row r="88" spans="1:7" x14ac:dyDescent="0.35">
      <c r="A88" s="56" t="s">
        <v>311</v>
      </c>
      <c r="B88" s="49">
        <v>2700.15</v>
      </c>
      <c r="C88" s="49">
        <v>1470.92</v>
      </c>
      <c r="D88" s="49">
        <v>1207.97</v>
      </c>
      <c r="E88" s="49">
        <v>2541.79</v>
      </c>
      <c r="F88" s="49">
        <v>2592.33</v>
      </c>
      <c r="G88" s="54">
        <v>50.54</v>
      </c>
    </row>
    <row r="89" spans="1:7" x14ac:dyDescent="0.35">
      <c r="A89" s="56" t="s">
        <v>312</v>
      </c>
      <c r="B89" s="49">
        <v>2319.5300000000002</v>
      </c>
      <c r="C89" s="49">
        <v>1324.56</v>
      </c>
      <c r="D89" s="49">
        <v>965.59</v>
      </c>
      <c r="E89" s="49">
        <v>2572.54</v>
      </c>
      <c r="F89" s="49">
        <v>2617.5300000000002</v>
      </c>
      <c r="G89" s="54">
        <v>44.99</v>
      </c>
    </row>
    <row r="90" spans="1:7" x14ac:dyDescent="0.35">
      <c r="A90" s="56" t="s">
        <v>313</v>
      </c>
      <c r="B90" s="49">
        <v>2678.58</v>
      </c>
      <c r="C90" s="49">
        <v>1451.11</v>
      </c>
      <c r="D90" s="49">
        <v>1188.3</v>
      </c>
      <c r="E90" s="49">
        <v>2293.25</v>
      </c>
      <c r="F90" s="49">
        <v>2336.29</v>
      </c>
      <c r="G90" s="54">
        <v>43.03</v>
      </c>
    </row>
    <row r="91" spans="1:7" x14ac:dyDescent="0.35">
      <c r="A91" s="56" t="s">
        <v>314</v>
      </c>
      <c r="B91" s="49">
        <v>3486.5</v>
      </c>
      <c r="C91" s="49">
        <v>2145.41</v>
      </c>
      <c r="D91" s="49">
        <v>1297.02</v>
      </c>
      <c r="E91" s="49">
        <v>2179.2600000000002</v>
      </c>
      <c r="F91" s="49">
        <v>2219.25</v>
      </c>
      <c r="G91" s="54">
        <v>39.99</v>
      </c>
    </row>
    <row r="92" spans="1:7" x14ac:dyDescent="0.35">
      <c r="A92" s="56" t="s">
        <v>315</v>
      </c>
      <c r="B92" s="49">
        <v>2330.1</v>
      </c>
      <c r="C92" s="49">
        <v>1285.54</v>
      </c>
      <c r="D92" s="49">
        <v>1010.29</v>
      </c>
      <c r="E92" s="49">
        <v>2511.9499999999998</v>
      </c>
      <c r="F92" s="49">
        <v>2553.1799999999998</v>
      </c>
      <c r="G92" s="54">
        <v>41.23</v>
      </c>
    </row>
    <row r="93" spans="1:7" x14ac:dyDescent="0.35">
      <c r="A93" s="56" t="s">
        <v>316</v>
      </c>
      <c r="B93" s="49">
        <v>2360.3200000000002</v>
      </c>
      <c r="C93" s="49">
        <v>1271.3900000000001</v>
      </c>
      <c r="D93" s="49">
        <v>1049.76</v>
      </c>
      <c r="E93" s="49">
        <v>2299.59</v>
      </c>
      <c r="F93" s="49">
        <v>2357.8000000000002</v>
      </c>
      <c r="G93" s="54">
        <v>58.21</v>
      </c>
    </row>
    <row r="94" spans="1:7" x14ac:dyDescent="0.35">
      <c r="A94" s="56" t="s">
        <v>317</v>
      </c>
      <c r="B94" s="49">
        <v>2674.55</v>
      </c>
      <c r="C94" s="49">
        <v>1381.94</v>
      </c>
      <c r="D94" s="49">
        <v>1248.54</v>
      </c>
      <c r="E94" s="49">
        <v>2310.1799999999998</v>
      </c>
      <c r="F94" s="49">
        <v>2348.87</v>
      </c>
      <c r="G94" s="54">
        <v>38.69</v>
      </c>
    </row>
    <row r="95" spans="1:7" x14ac:dyDescent="0.35">
      <c r="A95" s="56" t="s">
        <v>318</v>
      </c>
      <c r="B95" s="49">
        <v>2085.64</v>
      </c>
      <c r="C95" s="49">
        <v>1157.04</v>
      </c>
      <c r="D95" s="49">
        <v>889.43</v>
      </c>
      <c r="E95" s="49">
        <v>2514.41</v>
      </c>
      <c r="F95" s="49">
        <v>2554.15</v>
      </c>
      <c r="G95" s="54">
        <v>39.75</v>
      </c>
    </row>
    <row r="96" spans="1:7" x14ac:dyDescent="0.35">
      <c r="A96" s="56" t="s">
        <v>319</v>
      </c>
      <c r="B96" s="49">
        <v>1810.54</v>
      </c>
      <c r="C96" s="49">
        <v>845.72</v>
      </c>
      <c r="D96" s="49">
        <v>930.54</v>
      </c>
      <c r="E96" s="49">
        <v>2114.0500000000002</v>
      </c>
      <c r="F96" s="49">
        <v>2146.42</v>
      </c>
      <c r="G96" s="54">
        <v>32.380000000000003</v>
      </c>
    </row>
    <row r="97" spans="1:7" x14ac:dyDescent="0.35">
      <c r="A97" s="56" t="s">
        <v>320</v>
      </c>
      <c r="B97" s="49">
        <v>2829.21</v>
      </c>
      <c r="C97" s="49">
        <v>1497.14</v>
      </c>
      <c r="D97" s="49">
        <v>1288.01</v>
      </c>
      <c r="E97" s="49">
        <v>2405.1799999999998</v>
      </c>
      <c r="F97" s="49">
        <v>2450.86</v>
      </c>
      <c r="G97" s="54">
        <v>45.68</v>
      </c>
    </row>
    <row r="98" spans="1:7" x14ac:dyDescent="0.35">
      <c r="A98" s="56" t="s">
        <v>321</v>
      </c>
      <c r="B98" s="49">
        <v>2488.1999999999998</v>
      </c>
      <c r="C98" s="49">
        <v>1355.42</v>
      </c>
      <c r="D98" s="49">
        <v>1093.6099999999999</v>
      </c>
      <c r="E98" s="49">
        <v>2426.88</v>
      </c>
      <c r="F98" s="49">
        <v>2472.3200000000002</v>
      </c>
      <c r="G98" s="54">
        <v>45.44</v>
      </c>
    </row>
    <row r="99" spans="1:7" x14ac:dyDescent="0.35">
      <c r="A99" s="56" t="s">
        <v>322</v>
      </c>
      <c r="B99" s="49">
        <v>2439.7199999999998</v>
      </c>
      <c r="C99" s="49">
        <v>1331.93</v>
      </c>
      <c r="D99" s="49">
        <v>1073.52</v>
      </c>
      <c r="E99" s="49">
        <v>2333.5300000000002</v>
      </c>
      <c r="F99" s="49">
        <v>2379.67</v>
      </c>
      <c r="G99" s="54">
        <v>46.14</v>
      </c>
    </row>
    <row r="100" spans="1:7" x14ac:dyDescent="0.35">
      <c r="A100" s="56" t="s">
        <v>323</v>
      </c>
      <c r="B100" s="49">
        <v>2486.25</v>
      </c>
      <c r="C100" s="49">
        <v>1344.19</v>
      </c>
      <c r="D100" s="49">
        <v>1113.18</v>
      </c>
      <c r="E100" s="49">
        <v>2188.5100000000002</v>
      </c>
      <c r="F100" s="49">
        <v>2249.86</v>
      </c>
      <c r="G100" s="54">
        <v>61.35</v>
      </c>
    </row>
    <row r="101" spans="1:7" x14ac:dyDescent="0.35">
      <c r="A101" s="56" t="s">
        <v>324</v>
      </c>
      <c r="B101" s="49">
        <v>2023.33</v>
      </c>
      <c r="C101" s="49">
        <v>1162.53</v>
      </c>
      <c r="D101" s="49">
        <v>826.85</v>
      </c>
      <c r="E101" s="49">
        <v>2456.98</v>
      </c>
      <c r="F101" s="49">
        <v>2517.41</v>
      </c>
      <c r="G101" s="54">
        <v>60.43</v>
      </c>
    </row>
    <row r="102" spans="1:7" x14ac:dyDescent="0.35">
      <c r="A102" s="56" t="s">
        <v>325</v>
      </c>
      <c r="B102" s="49">
        <v>2562.91</v>
      </c>
      <c r="C102" s="49">
        <v>1411.68</v>
      </c>
      <c r="D102" s="49">
        <v>1105.97</v>
      </c>
      <c r="E102" s="49">
        <v>2030.19</v>
      </c>
      <c r="F102" s="49">
        <v>2077.5300000000002</v>
      </c>
      <c r="G102" s="54">
        <v>47.33</v>
      </c>
    </row>
    <row r="103" spans="1:7" x14ac:dyDescent="0.35">
      <c r="A103" s="56" t="s">
        <v>326</v>
      </c>
      <c r="B103" s="49">
        <v>3261.13</v>
      </c>
      <c r="C103" s="49">
        <v>1739.72</v>
      </c>
      <c r="D103" s="49">
        <v>1470.49</v>
      </c>
      <c r="E103" s="49">
        <v>2037.9</v>
      </c>
      <c r="F103" s="49">
        <v>2086.3000000000002</v>
      </c>
      <c r="G103" s="54">
        <v>48.39</v>
      </c>
    </row>
    <row r="104" spans="1:7" x14ac:dyDescent="0.35">
      <c r="A104" s="56" t="s">
        <v>327</v>
      </c>
      <c r="B104" s="49">
        <v>2150.7199999999998</v>
      </c>
      <c r="C104" s="49">
        <v>1217.18</v>
      </c>
      <c r="D104" s="49">
        <v>893.92</v>
      </c>
      <c r="E104" s="49">
        <v>2729.67</v>
      </c>
      <c r="F104" s="49">
        <v>2767.76</v>
      </c>
      <c r="G104" s="54">
        <v>38.090000000000003</v>
      </c>
    </row>
    <row r="105" spans="1:7" x14ac:dyDescent="0.35">
      <c r="A105" s="56" t="s">
        <v>328</v>
      </c>
      <c r="B105" s="49">
        <v>2251.6</v>
      </c>
      <c r="C105" s="49">
        <v>1257.52</v>
      </c>
      <c r="D105" s="49">
        <v>948.81</v>
      </c>
      <c r="E105" s="49">
        <v>3349.16</v>
      </c>
      <c r="F105" s="49">
        <v>3380.81</v>
      </c>
      <c r="G105" s="54">
        <v>31.65</v>
      </c>
    </row>
    <row r="106" spans="1:7" x14ac:dyDescent="0.35">
      <c r="A106" s="56" t="s">
        <v>329</v>
      </c>
      <c r="B106" s="49">
        <v>2751.59</v>
      </c>
      <c r="C106" s="49">
        <v>1548.93</v>
      </c>
      <c r="D106" s="49">
        <v>1151.73</v>
      </c>
      <c r="E106" s="49">
        <v>2330.52</v>
      </c>
      <c r="F106" s="49">
        <v>2366.83</v>
      </c>
      <c r="G106" s="54">
        <v>36.31</v>
      </c>
    </row>
    <row r="107" spans="1:7" x14ac:dyDescent="0.35">
      <c r="A107" s="56" t="s">
        <v>330</v>
      </c>
      <c r="B107" s="49">
        <v>1968.83</v>
      </c>
      <c r="C107" s="49">
        <v>1063.5999999999999</v>
      </c>
      <c r="D107" s="49">
        <v>859.96</v>
      </c>
      <c r="E107" s="49">
        <v>2747.9</v>
      </c>
      <c r="F107" s="49">
        <v>2783.77</v>
      </c>
      <c r="G107" s="54">
        <v>35.86</v>
      </c>
    </row>
    <row r="108" spans="1:7" x14ac:dyDescent="0.35">
      <c r="A108" s="56" t="s">
        <v>331</v>
      </c>
      <c r="B108" s="49">
        <v>1566.57</v>
      </c>
      <c r="C108" s="49">
        <v>817.86</v>
      </c>
      <c r="D108" s="49">
        <v>709.1</v>
      </c>
      <c r="E108" s="49">
        <v>2453.7800000000002</v>
      </c>
      <c r="F108" s="49">
        <v>2499.85</v>
      </c>
      <c r="G108" s="54">
        <v>46.07</v>
      </c>
    </row>
    <row r="109" spans="1:7" x14ac:dyDescent="0.35">
      <c r="A109" s="56" t="s">
        <v>332</v>
      </c>
      <c r="B109" s="49">
        <v>2371.04</v>
      </c>
      <c r="C109" s="49">
        <v>1190.24</v>
      </c>
      <c r="D109" s="49">
        <v>1129.8699999999999</v>
      </c>
      <c r="E109" s="49">
        <v>2831.31</v>
      </c>
      <c r="F109" s="49">
        <v>2866.34</v>
      </c>
      <c r="G109" s="54">
        <v>35.020000000000003</v>
      </c>
    </row>
    <row r="110" spans="1:7" x14ac:dyDescent="0.35">
      <c r="A110" s="56" t="s">
        <v>333</v>
      </c>
      <c r="B110" s="49">
        <v>2353.89</v>
      </c>
      <c r="C110" s="49">
        <v>1318.61</v>
      </c>
      <c r="D110" s="49">
        <v>990.02</v>
      </c>
      <c r="E110" s="49">
        <v>2732.57</v>
      </c>
      <c r="F110" s="49">
        <v>2782.33</v>
      </c>
      <c r="G110" s="54">
        <v>49.76</v>
      </c>
    </row>
    <row r="111" spans="1:7" x14ac:dyDescent="0.35">
      <c r="A111" s="56" t="s">
        <v>334</v>
      </c>
      <c r="B111" s="49">
        <v>2562.4899999999998</v>
      </c>
      <c r="C111" s="49">
        <v>1473.81</v>
      </c>
      <c r="D111" s="49">
        <v>1049.06</v>
      </c>
      <c r="E111" s="49">
        <v>2806.12</v>
      </c>
      <c r="F111" s="49">
        <v>2864.19</v>
      </c>
      <c r="G111" s="54">
        <v>58.07</v>
      </c>
    </row>
    <row r="112" spans="1:7" x14ac:dyDescent="0.35">
      <c r="A112" s="56" t="s">
        <v>335</v>
      </c>
      <c r="B112" s="49">
        <v>2454.65</v>
      </c>
      <c r="C112" s="49">
        <v>1430.95</v>
      </c>
      <c r="D112" s="49">
        <v>990.31</v>
      </c>
      <c r="E112" s="49">
        <v>2842.47</v>
      </c>
      <c r="F112" s="49">
        <v>2898.04</v>
      </c>
      <c r="G112" s="54">
        <v>55.57</v>
      </c>
    </row>
    <row r="113" spans="1:7" x14ac:dyDescent="0.35">
      <c r="A113" s="56" t="s">
        <v>336</v>
      </c>
      <c r="B113" s="49">
        <v>1708.78</v>
      </c>
      <c r="C113" s="49">
        <v>980.16</v>
      </c>
      <c r="D113" s="49">
        <v>696.63</v>
      </c>
      <c r="E113" s="49">
        <v>3355.25</v>
      </c>
      <c r="F113" s="49">
        <v>3403.81</v>
      </c>
      <c r="G113" s="54">
        <v>48.56</v>
      </c>
    </row>
    <row r="114" spans="1:7" x14ac:dyDescent="0.35">
      <c r="A114" s="56" t="s">
        <v>337</v>
      </c>
      <c r="B114" s="49">
        <v>2107.6999999999998</v>
      </c>
      <c r="C114" s="49">
        <v>1111.81</v>
      </c>
      <c r="D114" s="49">
        <v>953.24</v>
      </c>
      <c r="E114" s="49">
        <v>3006.46</v>
      </c>
      <c r="F114" s="49">
        <v>3058.16</v>
      </c>
      <c r="G114" s="54">
        <v>51.71</v>
      </c>
    </row>
    <row r="115" spans="1:7" x14ac:dyDescent="0.35">
      <c r="A115" s="56" t="s">
        <v>338</v>
      </c>
      <c r="B115" s="49">
        <v>2564.9899999999998</v>
      </c>
      <c r="C115" s="49">
        <v>1256.5</v>
      </c>
      <c r="D115" s="49">
        <v>1255.5</v>
      </c>
      <c r="E115" s="49">
        <v>2906.56</v>
      </c>
      <c r="F115" s="49">
        <v>2960.14</v>
      </c>
      <c r="G115" s="54">
        <v>53.58</v>
      </c>
    </row>
    <row r="116" spans="1:7" x14ac:dyDescent="0.35">
      <c r="A116" s="56" t="s">
        <v>339</v>
      </c>
      <c r="B116" s="49">
        <v>1647.49</v>
      </c>
      <c r="C116" s="49">
        <v>790.52</v>
      </c>
      <c r="D116" s="49">
        <v>818.64</v>
      </c>
      <c r="E116" s="49">
        <v>3170.08</v>
      </c>
      <c r="F116" s="49">
        <v>3212.78</v>
      </c>
      <c r="G116" s="54">
        <v>42.69</v>
      </c>
    </row>
    <row r="117" spans="1:7" x14ac:dyDescent="0.35">
      <c r="A117" s="56" t="s">
        <v>340</v>
      </c>
      <c r="B117" s="49">
        <v>1950.02</v>
      </c>
      <c r="C117" s="49">
        <v>918.72</v>
      </c>
      <c r="D117" s="49">
        <v>986.65</v>
      </c>
      <c r="E117" s="49">
        <v>2759.87</v>
      </c>
      <c r="F117" s="49">
        <v>2846.67</v>
      </c>
      <c r="G117" s="54">
        <v>86.81</v>
      </c>
    </row>
    <row r="118" spans="1:7" x14ac:dyDescent="0.35">
      <c r="A118" s="56" t="s">
        <v>341</v>
      </c>
      <c r="B118" s="49">
        <v>2493.21</v>
      </c>
      <c r="C118" s="49">
        <v>1273.8900000000001</v>
      </c>
      <c r="D118" s="49">
        <v>1163.33</v>
      </c>
      <c r="E118" s="49">
        <v>2751.82</v>
      </c>
      <c r="F118" s="49">
        <v>2785.79</v>
      </c>
      <c r="G118" s="54">
        <v>33.97</v>
      </c>
    </row>
    <row r="119" spans="1:7" x14ac:dyDescent="0.35">
      <c r="A119" s="56" t="s">
        <v>342</v>
      </c>
      <c r="B119" s="49">
        <v>2124.9699999999998</v>
      </c>
      <c r="C119" s="49">
        <v>1135.8800000000001</v>
      </c>
      <c r="D119" s="49">
        <v>933.44</v>
      </c>
      <c r="E119" s="49">
        <v>2623.41</v>
      </c>
      <c r="F119" s="49">
        <v>2675.46</v>
      </c>
      <c r="G119" s="54">
        <v>52.05</v>
      </c>
    </row>
    <row r="120" spans="1:7" x14ac:dyDescent="0.35">
      <c r="A120" s="56" t="s">
        <v>343</v>
      </c>
      <c r="B120" s="49">
        <v>1627.54</v>
      </c>
      <c r="C120" s="49">
        <v>714</v>
      </c>
      <c r="D120" s="49">
        <v>865.22</v>
      </c>
      <c r="E120" s="49">
        <v>3313.23</v>
      </c>
      <c r="F120" s="49">
        <v>3335.43</v>
      </c>
      <c r="G120" s="54">
        <v>22.2</v>
      </c>
    </row>
    <row r="121" spans="1:7" x14ac:dyDescent="0.35">
      <c r="A121" s="56" t="s">
        <v>344</v>
      </c>
      <c r="B121" s="49">
        <v>2248.19</v>
      </c>
      <c r="C121" s="49">
        <v>1097.57</v>
      </c>
      <c r="D121" s="49">
        <v>1087.6400000000001</v>
      </c>
      <c r="E121" s="49">
        <v>3212.84</v>
      </c>
      <c r="F121" s="49">
        <v>3263.94</v>
      </c>
      <c r="G121" s="54">
        <v>51.09</v>
      </c>
    </row>
    <row r="122" spans="1:7" x14ac:dyDescent="0.35">
      <c r="A122" s="56" t="s">
        <v>345</v>
      </c>
      <c r="B122" s="49">
        <v>2081.5700000000002</v>
      </c>
      <c r="C122" s="49">
        <v>1039.56</v>
      </c>
      <c r="D122" s="49">
        <v>993.36</v>
      </c>
      <c r="E122" s="49">
        <v>2245.42</v>
      </c>
      <c r="F122" s="49">
        <v>2306.17</v>
      </c>
      <c r="G122" s="54">
        <v>60.75</v>
      </c>
    </row>
    <row r="123" spans="1:7" x14ac:dyDescent="0.35">
      <c r="A123" s="56" t="s">
        <v>346</v>
      </c>
      <c r="B123" s="49">
        <v>2073.71</v>
      </c>
      <c r="C123" s="49">
        <v>1011.74</v>
      </c>
      <c r="D123" s="49">
        <v>1017.65</v>
      </c>
      <c r="E123" s="49">
        <v>3011.28</v>
      </c>
      <c r="F123" s="49">
        <v>3060.69</v>
      </c>
      <c r="G123" s="54">
        <v>49.41</v>
      </c>
    </row>
    <row r="124" spans="1:7" x14ac:dyDescent="0.35">
      <c r="A124" s="56" t="s">
        <v>347</v>
      </c>
      <c r="B124" s="49">
        <v>2467.88</v>
      </c>
      <c r="C124" s="49">
        <v>1212</v>
      </c>
      <c r="D124" s="49">
        <v>1221.42</v>
      </c>
      <c r="E124" s="49">
        <v>3174.98</v>
      </c>
      <c r="F124" s="49">
        <v>3243.78</v>
      </c>
      <c r="G124" s="54">
        <v>68.8</v>
      </c>
    </row>
    <row r="125" spans="1:7" x14ac:dyDescent="0.35">
      <c r="A125" s="56" t="s">
        <v>348</v>
      </c>
      <c r="B125" s="49">
        <v>1186.95</v>
      </c>
      <c r="C125" s="49">
        <v>631.34</v>
      </c>
      <c r="D125" s="49">
        <v>523.62</v>
      </c>
      <c r="E125" s="49">
        <v>2882.45</v>
      </c>
      <c r="F125" s="49">
        <v>2919.1</v>
      </c>
      <c r="G125" s="54">
        <v>36.659999999999997</v>
      </c>
    </row>
    <row r="126" spans="1:7" x14ac:dyDescent="0.35">
      <c r="A126" s="56" t="s">
        <v>349</v>
      </c>
      <c r="B126" s="49">
        <v>1841.72</v>
      </c>
      <c r="C126" s="49">
        <v>812.64</v>
      </c>
      <c r="D126" s="49">
        <v>986.43</v>
      </c>
      <c r="E126" s="49">
        <v>3201.76</v>
      </c>
      <c r="F126" s="49">
        <v>3235.06</v>
      </c>
      <c r="G126" s="54">
        <v>33.299999999999997</v>
      </c>
    </row>
    <row r="127" spans="1:7" x14ac:dyDescent="0.35">
      <c r="A127" s="56" t="s">
        <v>350</v>
      </c>
      <c r="B127" s="49">
        <v>2109.06</v>
      </c>
      <c r="C127" s="49">
        <v>880.03</v>
      </c>
      <c r="D127" s="49">
        <v>1181.05</v>
      </c>
      <c r="E127" s="49">
        <v>3971.01</v>
      </c>
      <c r="F127" s="49">
        <v>4030.88</v>
      </c>
      <c r="G127" s="54">
        <v>59.87</v>
      </c>
    </row>
    <row r="128" spans="1:7" x14ac:dyDescent="0.35">
      <c r="A128" s="56" t="s">
        <v>351</v>
      </c>
      <c r="B128" s="49">
        <v>1455.69</v>
      </c>
      <c r="C128" s="49">
        <v>539.36</v>
      </c>
      <c r="D128" s="49">
        <v>879</v>
      </c>
      <c r="E128" s="49">
        <v>3331.65</v>
      </c>
      <c r="F128" s="49">
        <v>3366.08</v>
      </c>
      <c r="G128" s="54">
        <v>34.44</v>
      </c>
    </row>
    <row r="129" spans="1:7" x14ac:dyDescent="0.35">
      <c r="A129" s="56" t="s">
        <v>352</v>
      </c>
      <c r="B129" s="49">
        <v>1539.95</v>
      </c>
      <c r="C129" s="49">
        <v>589.11</v>
      </c>
      <c r="D129" s="49">
        <v>908.19</v>
      </c>
      <c r="E129" s="49">
        <v>3573</v>
      </c>
      <c r="F129" s="49">
        <v>3621.62</v>
      </c>
      <c r="G129" s="54">
        <v>48.61</v>
      </c>
    </row>
    <row r="130" spans="1:7" x14ac:dyDescent="0.35">
      <c r="A130" s="56" t="s">
        <v>353</v>
      </c>
      <c r="B130" s="49">
        <v>1861.59</v>
      </c>
      <c r="C130" s="49">
        <v>780.01</v>
      </c>
      <c r="D130" s="49">
        <v>1033.5999999999999</v>
      </c>
      <c r="E130" s="49">
        <v>3823.29</v>
      </c>
      <c r="F130" s="49">
        <v>3915.73</v>
      </c>
      <c r="G130" s="54">
        <v>92.43</v>
      </c>
    </row>
    <row r="131" spans="1:7" x14ac:dyDescent="0.35">
      <c r="A131" s="56" t="s">
        <v>354</v>
      </c>
      <c r="B131" s="49">
        <v>1246.33</v>
      </c>
      <c r="C131" s="49">
        <v>508.98</v>
      </c>
      <c r="D131" s="49">
        <v>694.7</v>
      </c>
      <c r="E131" s="49">
        <v>3390.11</v>
      </c>
      <c r="F131" s="49">
        <v>3422.38</v>
      </c>
      <c r="G131" s="54">
        <v>32.270000000000003</v>
      </c>
    </row>
    <row r="132" spans="1:7" x14ac:dyDescent="0.35">
      <c r="A132" s="56" t="s">
        <v>355</v>
      </c>
      <c r="B132" s="49">
        <v>1343.87</v>
      </c>
      <c r="C132" s="49">
        <v>493.44</v>
      </c>
      <c r="D132" s="49">
        <v>813.11</v>
      </c>
      <c r="E132" s="49">
        <v>3732.82</v>
      </c>
      <c r="F132" s="49">
        <v>3776.48</v>
      </c>
      <c r="G132" s="54">
        <v>43.66</v>
      </c>
    </row>
    <row r="133" spans="1:7" x14ac:dyDescent="0.35">
      <c r="A133" s="56" t="s">
        <v>356</v>
      </c>
      <c r="B133" s="49">
        <v>2191.21</v>
      </c>
      <c r="C133" s="49">
        <v>1129.99</v>
      </c>
      <c r="D133" s="49">
        <v>1013.23</v>
      </c>
      <c r="E133" s="49">
        <v>3722.09</v>
      </c>
      <c r="F133" s="49">
        <v>3763.56</v>
      </c>
      <c r="G133" s="54">
        <v>41.47</v>
      </c>
    </row>
    <row r="134" spans="1:7" x14ac:dyDescent="0.35">
      <c r="A134" s="56" t="s">
        <v>357</v>
      </c>
      <c r="B134" s="49">
        <v>1816.72</v>
      </c>
      <c r="C134" s="49">
        <v>960.7</v>
      </c>
      <c r="D134" s="49">
        <v>813.37</v>
      </c>
      <c r="E134" s="49">
        <v>4001.75</v>
      </c>
      <c r="F134" s="49">
        <v>4038.57</v>
      </c>
      <c r="G134" s="54">
        <v>36.82</v>
      </c>
    </row>
    <row r="135" spans="1:7" x14ac:dyDescent="0.35">
      <c r="A135" s="56" t="s">
        <v>358</v>
      </c>
      <c r="B135" s="49">
        <v>1740.08</v>
      </c>
      <c r="C135" s="49">
        <v>966.54</v>
      </c>
      <c r="D135" s="49">
        <v>736.21</v>
      </c>
      <c r="E135" s="49">
        <v>4486.2299999999996</v>
      </c>
      <c r="F135" s="49">
        <v>4533.4799999999996</v>
      </c>
      <c r="G135" s="54">
        <v>47.25</v>
      </c>
    </row>
    <row r="136" spans="1:7" x14ac:dyDescent="0.35">
      <c r="A136" s="56" t="s">
        <v>359</v>
      </c>
      <c r="B136" s="49">
        <v>2165.1</v>
      </c>
      <c r="C136" s="49">
        <v>1271.31</v>
      </c>
      <c r="D136" s="49">
        <v>862.34</v>
      </c>
      <c r="E136" s="49">
        <v>3316.47</v>
      </c>
      <c r="F136" s="49">
        <v>3345.56</v>
      </c>
      <c r="G136" s="54">
        <v>29.09</v>
      </c>
    </row>
    <row r="137" spans="1:7" x14ac:dyDescent="0.35">
      <c r="A137" s="56" t="s">
        <v>360</v>
      </c>
      <c r="B137" s="49">
        <v>1583.82</v>
      </c>
      <c r="C137" s="49">
        <v>1029.22</v>
      </c>
      <c r="D137" s="49">
        <v>526.01</v>
      </c>
      <c r="E137" s="49">
        <v>4072.41</v>
      </c>
      <c r="F137" s="49">
        <v>4103.71</v>
      </c>
      <c r="G137" s="54">
        <v>31.31</v>
      </c>
    </row>
    <row r="138" spans="1:7" x14ac:dyDescent="0.35">
      <c r="A138" s="56" t="s">
        <v>361</v>
      </c>
      <c r="B138" s="49">
        <v>1861.39</v>
      </c>
      <c r="C138" s="49">
        <v>990.31</v>
      </c>
      <c r="D138" s="49">
        <v>832.95</v>
      </c>
      <c r="E138" s="49">
        <v>3943.44</v>
      </c>
      <c r="F138" s="49">
        <v>3979.61</v>
      </c>
      <c r="G138" s="54">
        <v>36.17</v>
      </c>
    </row>
    <row r="139" spans="1:7" x14ac:dyDescent="0.35">
      <c r="A139" s="56" t="s">
        <v>362</v>
      </c>
      <c r="B139" s="49">
        <v>2112.9299999999998</v>
      </c>
      <c r="C139" s="49">
        <v>1058.32</v>
      </c>
      <c r="D139" s="49">
        <v>1011.71</v>
      </c>
      <c r="E139" s="49">
        <v>4684</v>
      </c>
      <c r="F139" s="49">
        <v>4712.18</v>
      </c>
      <c r="G139" s="54">
        <v>28.18</v>
      </c>
    </row>
    <row r="140" spans="1:7" x14ac:dyDescent="0.35">
      <c r="A140" s="56" t="s">
        <v>363</v>
      </c>
      <c r="B140" s="49">
        <v>1473.29</v>
      </c>
      <c r="C140" s="49">
        <v>760.54</v>
      </c>
      <c r="D140" s="49">
        <v>679.38</v>
      </c>
      <c r="E140" s="49">
        <v>3912.48</v>
      </c>
      <c r="F140" s="49">
        <v>3966.02</v>
      </c>
      <c r="G140" s="54">
        <v>53.55</v>
      </c>
    </row>
    <row r="141" spans="1:7" x14ac:dyDescent="0.35">
      <c r="A141" s="56" t="s">
        <v>364</v>
      </c>
      <c r="B141" s="49">
        <v>1635.4</v>
      </c>
      <c r="C141" s="49">
        <v>840.47</v>
      </c>
      <c r="D141" s="49">
        <v>756.8</v>
      </c>
      <c r="E141" s="49">
        <v>4077.21</v>
      </c>
      <c r="F141" s="49">
        <v>4101.43</v>
      </c>
      <c r="G141" s="54">
        <v>24.22</v>
      </c>
    </row>
    <row r="142" spans="1:7" x14ac:dyDescent="0.35">
      <c r="A142" s="56" t="s">
        <v>365</v>
      </c>
      <c r="B142" s="49">
        <v>1842.79</v>
      </c>
      <c r="C142" s="49">
        <v>940.26</v>
      </c>
      <c r="D142" s="49">
        <v>859.64</v>
      </c>
      <c r="E142" s="49">
        <v>3991.79</v>
      </c>
      <c r="F142" s="49">
        <v>4027.2</v>
      </c>
      <c r="G142" s="54">
        <v>35.409999999999997</v>
      </c>
    </row>
    <row r="143" spans="1:7" x14ac:dyDescent="0.35">
      <c r="A143" s="56" t="s">
        <v>366</v>
      </c>
      <c r="B143" s="49">
        <v>1149.8900000000001</v>
      </c>
      <c r="C143" s="49">
        <v>615.25</v>
      </c>
      <c r="D143" s="49">
        <v>496.51</v>
      </c>
      <c r="E143" s="49">
        <v>4477.3900000000003</v>
      </c>
      <c r="F143" s="49">
        <v>4517.87</v>
      </c>
      <c r="G143" s="54">
        <v>40.479999999999997</v>
      </c>
    </row>
    <row r="144" spans="1:7" x14ac:dyDescent="0.35">
      <c r="A144" s="56" t="s">
        <v>367</v>
      </c>
      <c r="B144" s="49">
        <v>924.58</v>
      </c>
      <c r="C144" s="49">
        <v>325.67</v>
      </c>
      <c r="D144" s="49">
        <v>565.55999999999995</v>
      </c>
      <c r="E144" s="49">
        <v>4099.72</v>
      </c>
      <c r="F144" s="49">
        <v>4113.75</v>
      </c>
      <c r="G144" s="54">
        <v>14.03</v>
      </c>
    </row>
    <row r="145" spans="1:7" x14ac:dyDescent="0.35">
      <c r="A145" s="56" t="s">
        <v>368</v>
      </c>
      <c r="B145" s="49">
        <v>1547.87</v>
      </c>
      <c r="C145" s="49">
        <v>692.46</v>
      </c>
      <c r="D145" s="49">
        <v>812.51</v>
      </c>
      <c r="E145" s="49">
        <v>3900.84</v>
      </c>
      <c r="F145" s="49">
        <v>3925.92</v>
      </c>
      <c r="G145" s="54">
        <v>25.07</v>
      </c>
    </row>
    <row r="146" spans="1:7" x14ac:dyDescent="0.35">
      <c r="A146" s="56" t="s">
        <v>369</v>
      </c>
      <c r="B146" s="49">
        <v>1490.91</v>
      </c>
      <c r="C146" s="49">
        <v>735.29</v>
      </c>
      <c r="D146" s="49">
        <v>717.49</v>
      </c>
      <c r="E146" s="49">
        <v>4028.19</v>
      </c>
      <c r="F146" s="49">
        <v>4111.7700000000004</v>
      </c>
      <c r="G146" s="54">
        <v>83.58</v>
      </c>
    </row>
    <row r="147" spans="1:7" x14ac:dyDescent="0.35">
      <c r="A147" s="56" t="s">
        <v>370</v>
      </c>
      <c r="B147" s="49">
        <v>1491.27</v>
      </c>
      <c r="C147" s="49">
        <v>753.99</v>
      </c>
      <c r="D147" s="49">
        <v>703.92</v>
      </c>
      <c r="E147" s="49">
        <v>4656.2299999999996</v>
      </c>
      <c r="F147" s="49">
        <v>4697.99</v>
      </c>
      <c r="G147" s="54">
        <v>41.76</v>
      </c>
    </row>
    <row r="148" spans="1:7" x14ac:dyDescent="0.35">
      <c r="A148" s="56" t="s">
        <v>371</v>
      </c>
      <c r="B148" s="49">
        <v>1403.02</v>
      </c>
      <c r="C148" s="49">
        <v>702.62</v>
      </c>
      <c r="D148" s="49">
        <v>672.29</v>
      </c>
      <c r="E148" s="49">
        <v>4241.2299999999996</v>
      </c>
      <c r="F148" s="49">
        <v>4270.62</v>
      </c>
      <c r="G148" s="54">
        <v>29.39</v>
      </c>
    </row>
    <row r="149" spans="1:7" x14ac:dyDescent="0.35">
      <c r="A149" s="56" t="s">
        <v>372</v>
      </c>
      <c r="B149" s="49">
        <v>1121.0999999999999</v>
      </c>
      <c r="C149" s="49">
        <v>599.89</v>
      </c>
      <c r="D149" s="49">
        <v>490.71</v>
      </c>
      <c r="E149" s="49">
        <v>4203.88</v>
      </c>
      <c r="F149" s="49">
        <v>4280.63</v>
      </c>
      <c r="G149" s="54">
        <v>76.75</v>
      </c>
    </row>
    <row r="150" spans="1:7" x14ac:dyDescent="0.35">
      <c r="A150" s="56" t="s">
        <v>373</v>
      </c>
      <c r="B150" s="49">
        <v>1324.1</v>
      </c>
      <c r="C150" s="49">
        <v>560.85</v>
      </c>
      <c r="D150" s="49">
        <v>722.6</v>
      </c>
      <c r="E150" s="49">
        <v>3978.16</v>
      </c>
      <c r="F150" s="49">
        <v>4021.28</v>
      </c>
      <c r="G150" s="54">
        <v>43.12</v>
      </c>
    </row>
    <row r="151" spans="1:7" x14ac:dyDescent="0.35">
      <c r="A151" s="56" t="s">
        <v>374</v>
      </c>
      <c r="B151" s="49">
        <v>1557.17</v>
      </c>
      <c r="C151" s="49">
        <v>622.99</v>
      </c>
      <c r="D151" s="49">
        <v>888.44</v>
      </c>
      <c r="E151" s="49">
        <v>3737.39</v>
      </c>
      <c r="F151" s="49">
        <v>3772.86</v>
      </c>
      <c r="G151" s="54">
        <v>35.47</v>
      </c>
    </row>
    <row r="152" spans="1:7" x14ac:dyDescent="0.35">
      <c r="A152" s="56" t="s">
        <v>375</v>
      </c>
      <c r="B152" s="49">
        <v>1181.76</v>
      </c>
      <c r="C152" s="49">
        <v>498.09</v>
      </c>
      <c r="D152" s="49">
        <v>648.1</v>
      </c>
      <c r="E152" s="49">
        <v>4013.05</v>
      </c>
      <c r="F152" s="49">
        <v>4047.08</v>
      </c>
      <c r="G152" s="54">
        <v>34.03</v>
      </c>
    </row>
    <row r="153" spans="1:7" x14ac:dyDescent="0.35">
      <c r="A153" s="56" t="s">
        <v>376</v>
      </c>
      <c r="B153" s="49">
        <v>1403.59</v>
      </c>
      <c r="C153" s="49">
        <v>632.59</v>
      </c>
      <c r="D153" s="49">
        <v>730.35</v>
      </c>
      <c r="E153" s="49">
        <v>3728.04</v>
      </c>
      <c r="F153" s="49">
        <v>3749.3</v>
      </c>
      <c r="G153" s="54">
        <v>21.27</v>
      </c>
    </row>
    <row r="154" spans="1:7" x14ac:dyDescent="0.35">
      <c r="A154" s="56" t="s">
        <v>377</v>
      </c>
      <c r="B154" s="49">
        <v>1816.14</v>
      </c>
      <c r="C154" s="49">
        <v>908.41</v>
      </c>
      <c r="D154" s="49">
        <v>862</v>
      </c>
      <c r="E154" s="49">
        <v>2343.92</v>
      </c>
      <c r="F154" s="49">
        <v>2380.5100000000002</v>
      </c>
      <c r="G154" s="54">
        <v>36.590000000000003</v>
      </c>
    </row>
    <row r="155" spans="1:7" x14ac:dyDescent="0.35">
      <c r="A155" s="56" t="s">
        <v>378</v>
      </c>
      <c r="B155" s="49">
        <v>1364.11</v>
      </c>
      <c r="C155" s="49">
        <v>742.74</v>
      </c>
      <c r="D155" s="49">
        <v>580.72</v>
      </c>
      <c r="E155" s="49">
        <v>2906.75</v>
      </c>
      <c r="F155" s="49">
        <v>3003.13</v>
      </c>
      <c r="G155" s="54">
        <v>96.38</v>
      </c>
    </row>
    <row r="156" spans="1:7" x14ac:dyDescent="0.35">
      <c r="A156" s="56" t="s">
        <v>379</v>
      </c>
      <c r="B156" s="49">
        <v>1477.06</v>
      </c>
      <c r="C156" s="49">
        <v>689.44</v>
      </c>
      <c r="D156" s="49">
        <v>752.05</v>
      </c>
      <c r="E156" s="49">
        <v>3409.83</v>
      </c>
      <c r="F156" s="49">
        <v>3435.56</v>
      </c>
      <c r="G156" s="54">
        <v>25.72</v>
      </c>
    </row>
    <row r="157" spans="1:7" x14ac:dyDescent="0.35">
      <c r="A157" s="56" t="s">
        <v>380</v>
      </c>
      <c r="B157" s="49">
        <v>1748.8</v>
      </c>
      <c r="C157" s="49">
        <v>778.12</v>
      </c>
      <c r="D157" s="49">
        <v>924.95</v>
      </c>
      <c r="E157" s="49">
        <v>3264.61</v>
      </c>
      <c r="F157" s="49">
        <v>3307.91</v>
      </c>
      <c r="G157" s="54">
        <v>43.3</v>
      </c>
    </row>
    <row r="158" spans="1:7" x14ac:dyDescent="0.35">
      <c r="A158" s="56" t="s">
        <v>381</v>
      </c>
      <c r="B158" s="49">
        <v>1238.55</v>
      </c>
      <c r="C158" s="49">
        <v>477.96</v>
      </c>
      <c r="D158" s="49">
        <v>719.93</v>
      </c>
      <c r="E158" s="49">
        <v>3863.75</v>
      </c>
      <c r="F158" s="49">
        <v>3889.12</v>
      </c>
      <c r="G158" s="54">
        <v>25.37</v>
      </c>
    </row>
    <row r="159" spans="1:7" x14ac:dyDescent="0.35">
      <c r="A159" s="56" t="s">
        <v>382</v>
      </c>
      <c r="B159" s="49">
        <v>1415.57</v>
      </c>
      <c r="C159" s="49">
        <v>574.87</v>
      </c>
      <c r="D159" s="49">
        <v>805.12</v>
      </c>
      <c r="E159" s="49">
        <v>3395.35</v>
      </c>
      <c r="F159" s="49">
        <v>3431.87</v>
      </c>
      <c r="G159" s="54">
        <v>36.520000000000003</v>
      </c>
    </row>
    <row r="160" spans="1:7" x14ac:dyDescent="0.35">
      <c r="A160" s="56" t="s">
        <v>383</v>
      </c>
      <c r="B160" s="49">
        <v>1359.28</v>
      </c>
      <c r="C160" s="49">
        <v>587.92999999999995</v>
      </c>
      <c r="D160" s="49">
        <v>741.37</v>
      </c>
      <c r="E160" s="49">
        <v>3975.81</v>
      </c>
      <c r="F160" s="49">
        <v>4044.87</v>
      </c>
      <c r="G160" s="54">
        <v>69.06</v>
      </c>
    </row>
    <row r="161" spans="1:7" x14ac:dyDescent="0.35">
      <c r="A161" s="56" t="s">
        <v>384</v>
      </c>
      <c r="B161" s="49">
        <v>982.98</v>
      </c>
      <c r="C161" s="49">
        <v>438.28</v>
      </c>
      <c r="D161" s="49">
        <v>515.38</v>
      </c>
      <c r="E161" s="49">
        <v>3519.93</v>
      </c>
      <c r="F161" s="49">
        <v>3595.7</v>
      </c>
      <c r="G161" s="54">
        <v>75.77</v>
      </c>
    </row>
    <row r="162" spans="1:7" x14ac:dyDescent="0.35">
      <c r="A162" s="56" t="s">
        <v>385</v>
      </c>
      <c r="B162" s="49">
        <v>1211.52</v>
      </c>
      <c r="C162" s="49">
        <v>465.52</v>
      </c>
      <c r="D162" s="49">
        <v>706.91</v>
      </c>
      <c r="E162" s="49">
        <v>3653.66</v>
      </c>
      <c r="F162" s="49">
        <v>3681.03</v>
      </c>
      <c r="G162" s="54">
        <v>27.38</v>
      </c>
    </row>
    <row r="163" spans="1:7" x14ac:dyDescent="0.35">
      <c r="A163" s="56" t="s">
        <v>386</v>
      </c>
      <c r="B163" s="49">
        <v>1539.96</v>
      </c>
      <c r="C163" s="49">
        <v>670.01</v>
      </c>
      <c r="D163" s="49">
        <v>825.98</v>
      </c>
      <c r="E163" s="49">
        <v>3874.81</v>
      </c>
      <c r="F163" s="49">
        <v>3914.64</v>
      </c>
      <c r="G163" s="54">
        <v>39.83</v>
      </c>
    </row>
    <row r="164" spans="1:7" x14ac:dyDescent="0.35">
      <c r="A164" s="56" t="s">
        <v>387</v>
      </c>
      <c r="B164" s="49">
        <v>1468.86</v>
      </c>
      <c r="C164" s="49">
        <v>760.41</v>
      </c>
      <c r="D164" s="49">
        <v>674.25</v>
      </c>
      <c r="E164" s="49">
        <v>3115.24</v>
      </c>
      <c r="F164" s="49">
        <v>3155.87</v>
      </c>
      <c r="G164" s="54">
        <v>40.630000000000003</v>
      </c>
    </row>
    <row r="165" spans="1:7" x14ac:dyDescent="0.35">
      <c r="A165" s="56" t="s">
        <v>388</v>
      </c>
      <c r="B165" s="49">
        <v>1394.88</v>
      </c>
      <c r="C165" s="49">
        <v>668.08</v>
      </c>
      <c r="D165" s="49">
        <v>687.72</v>
      </c>
      <c r="E165" s="49">
        <v>3496.74</v>
      </c>
      <c r="F165" s="49">
        <v>3518.45</v>
      </c>
      <c r="G165" s="54">
        <v>21.72</v>
      </c>
    </row>
    <row r="166" spans="1:7" x14ac:dyDescent="0.35">
      <c r="A166" s="56" t="s">
        <v>389</v>
      </c>
      <c r="B166" s="49">
        <v>1733.6</v>
      </c>
      <c r="C166" s="49">
        <v>806.16</v>
      </c>
      <c r="D166" s="49">
        <v>883.47</v>
      </c>
      <c r="E166" s="49">
        <v>3178.15</v>
      </c>
      <c r="F166" s="49">
        <v>3211.24</v>
      </c>
      <c r="G166" s="54">
        <v>33.090000000000003</v>
      </c>
    </row>
    <row r="167" spans="1:7" x14ac:dyDescent="0.35">
      <c r="A167" s="56" t="s">
        <v>390</v>
      </c>
      <c r="B167" s="49">
        <v>1446.3</v>
      </c>
      <c r="C167" s="49">
        <v>615.77</v>
      </c>
      <c r="D167" s="49">
        <v>791.45</v>
      </c>
      <c r="E167" s="49">
        <v>3661.42</v>
      </c>
      <c r="F167" s="49">
        <v>3746.33</v>
      </c>
      <c r="G167" s="54">
        <v>84.91</v>
      </c>
    </row>
    <row r="168" spans="1:7" x14ac:dyDescent="0.35">
      <c r="A168" s="56" t="s">
        <v>391</v>
      </c>
      <c r="B168" s="49">
        <v>1414.45</v>
      </c>
      <c r="C168" s="49">
        <v>665.38</v>
      </c>
      <c r="D168" s="49">
        <v>714.87</v>
      </c>
      <c r="E168" s="49">
        <v>3001.74</v>
      </c>
      <c r="F168" s="49">
        <v>3078.48</v>
      </c>
      <c r="G168" s="54">
        <v>76.739999999999995</v>
      </c>
    </row>
    <row r="169" spans="1:7" x14ac:dyDescent="0.35">
      <c r="A169" s="56" t="s">
        <v>392</v>
      </c>
      <c r="B169" s="49">
        <v>1704.5</v>
      </c>
      <c r="C169" s="49">
        <v>656.46</v>
      </c>
      <c r="D169" s="49">
        <v>1004.08</v>
      </c>
      <c r="E169" s="49">
        <v>3849.85</v>
      </c>
      <c r="F169" s="49">
        <v>3894.61</v>
      </c>
      <c r="G169" s="54">
        <v>44.77</v>
      </c>
    </row>
    <row r="170" spans="1:7" x14ac:dyDescent="0.35">
      <c r="A170" s="56" t="s">
        <v>393</v>
      </c>
      <c r="B170" s="49">
        <v>1380.73</v>
      </c>
      <c r="C170" s="49">
        <v>552.36</v>
      </c>
      <c r="D170" s="49">
        <v>789.29</v>
      </c>
      <c r="E170" s="49">
        <v>4187.4799999999996</v>
      </c>
      <c r="F170" s="49">
        <v>4240.8</v>
      </c>
      <c r="G170" s="54">
        <v>53.32</v>
      </c>
    </row>
    <row r="171" spans="1:7" x14ac:dyDescent="0.35">
      <c r="A171" s="56" t="s">
        <v>394</v>
      </c>
      <c r="B171" s="49">
        <v>1684.19</v>
      </c>
      <c r="C171" s="49">
        <v>760.25</v>
      </c>
      <c r="D171" s="49">
        <v>889.74</v>
      </c>
      <c r="E171" s="49">
        <v>3652.03</v>
      </c>
      <c r="F171" s="49">
        <v>3693.05</v>
      </c>
      <c r="G171" s="54">
        <v>41.03</v>
      </c>
    </row>
    <row r="172" spans="1:7" x14ac:dyDescent="0.35">
      <c r="A172" s="56" t="s">
        <v>395</v>
      </c>
      <c r="B172" s="49">
        <v>2091.27</v>
      </c>
      <c r="C172" s="49">
        <v>1037</v>
      </c>
      <c r="D172" s="49">
        <v>1025.44</v>
      </c>
      <c r="E172" s="49">
        <v>4084.89</v>
      </c>
      <c r="F172" s="49">
        <v>4145.1000000000004</v>
      </c>
      <c r="G172" s="54">
        <v>60.2</v>
      </c>
    </row>
    <row r="173" spans="1:7" x14ac:dyDescent="0.35">
      <c r="A173" s="56" t="s">
        <v>396</v>
      </c>
      <c r="B173" s="49">
        <v>1127.8900000000001</v>
      </c>
      <c r="C173" s="49">
        <v>475.24</v>
      </c>
      <c r="D173" s="49">
        <v>620</v>
      </c>
      <c r="E173" s="49">
        <v>4337.75</v>
      </c>
      <c r="F173" s="49">
        <v>4375.49</v>
      </c>
      <c r="G173" s="54">
        <v>37.729999999999997</v>
      </c>
    </row>
    <row r="174" spans="1:7" x14ac:dyDescent="0.35">
      <c r="A174" s="56" t="s">
        <v>397</v>
      </c>
      <c r="B174" s="49">
        <v>1340.16</v>
      </c>
      <c r="C174" s="49">
        <v>483.18</v>
      </c>
      <c r="D174" s="49">
        <v>813.46</v>
      </c>
      <c r="E174" s="49">
        <v>4358.74</v>
      </c>
      <c r="F174" s="49">
        <v>4389.8999999999996</v>
      </c>
      <c r="G174" s="54">
        <v>31.16</v>
      </c>
    </row>
    <row r="175" spans="1:7" x14ac:dyDescent="0.35">
      <c r="A175" s="56" t="s">
        <v>398</v>
      </c>
      <c r="B175" s="49">
        <v>1632.71</v>
      </c>
      <c r="C175" s="49">
        <v>661.24</v>
      </c>
      <c r="D175" s="49">
        <v>922.51</v>
      </c>
      <c r="E175" s="49">
        <v>3669.38</v>
      </c>
      <c r="F175" s="49">
        <v>3759.18</v>
      </c>
      <c r="G175" s="54">
        <v>89.8</v>
      </c>
    </row>
    <row r="176" spans="1:7" x14ac:dyDescent="0.35">
      <c r="A176" s="56" t="s">
        <v>399</v>
      </c>
      <c r="B176" s="49">
        <v>1511.36</v>
      </c>
      <c r="C176" s="49">
        <v>740.87</v>
      </c>
      <c r="D176" s="49">
        <v>732.4</v>
      </c>
      <c r="E176" s="49">
        <v>3412.8</v>
      </c>
      <c r="F176" s="49">
        <v>3446.07</v>
      </c>
      <c r="G176" s="54">
        <v>33.270000000000003</v>
      </c>
    </row>
    <row r="177" spans="1:7" x14ac:dyDescent="0.35">
      <c r="A177" s="56" t="s">
        <v>400</v>
      </c>
      <c r="B177" s="49">
        <v>1636.08</v>
      </c>
      <c r="C177" s="49">
        <v>746.78</v>
      </c>
      <c r="D177" s="49">
        <v>845.77</v>
      </c>
      <c r="E177" s="49">
        <v>3438.07</v>
      </c>
      <c r="F177" s="49">
        <v>3474.55</v>
      </c>
      <c r="G177" s="54">
        <v>36.479999999999997</v>
      </c>
    </row>
    <row r="178" spans="1:7" x14ac:dyDescent="0.35">
      <c r="A178" s="56" t="s">
        <v>401</v>
      </c>
      <c r="B178" s="49">
        <v>1652.29</v>
      </c>
      <c r="C178" s="49">
        <v>693.21</v>
      </c>
      <c r="D178" s="49">
        <v>910.11</v>
      </c>
      <c r="E178" s="49">
        <v>2689.67</v>
      </c>
      <c r="F178" s="49">
        <v>2717.99</v>
      </c>
      <c r="G178" s="54">
        <v>28.31</v>
      </c>
    </row>
    <row r="179" spans="1:7" x14ac:dyDescent="0.35">
      <c r="A179" s="56" t="s">
        <v>402</v>
      </c>
      <c r="B179" s="49">
        <v>1625.29</v>
      </c>
      <c r="C179" s="49">
        <v>684.73</v>
      </c>
      <c r="D179" s="49">
        <v>897.04</v>
      </c>
      <c r="E179" s="49">
        <v>2694.68</v>
      </c>
      <c r="F179" s="49">
        <v>2732.52</v>
      </c>
      <c r="G179" s="54">
        <v>37.83</v>
      </c>
    </row>
    <row r="180" spans="1:7" x14ac:dyDescent="0.35">
      <c r="A180" s="56" t="s">
        <v>403</v>
      </c>
      <c r="B180" s="49">
        <v>1571.54</v>
      </c>
      <c r="C180" s="49">
        <v>718.25</v>
      </c>
      <c r="D180" s="49">
        <v>815.21</v>
      </c>
      <c r="E180" s="49">
        <v>2604.33</v>
      </c>
      <c r="F180" s="49">
        <v>2636.36</v>
      </c>
      <c r="G180" s="54">
        <v>32.03</v>
      </c>
    </row>
    <row r="181" spans="1:7" x14ac:dyDescent="0.35">
      <c r="A181" s="56" t="s">
        <v>404</v>
      </c>
      <c r="B181" s="49">
        <v>1486.48</v>
      </c>
      <c r="C181" s="49">
        <v>617.03</v>
      </c>
      <c r="D181" s="49">
        <v>820.48</v>
      </c>
      <c r="E181" s="49">
        <v>2713.69</v>
      </c>
      <c r="F181" s="49">
        <v>2746.64</v>
      </c>
      <c r="G181" s="54">
        <v>32.96</v>
      </c>
    </row>
    <row r="182" spans="1:7" x14ac:dyDescent="0.35">
      <c r="A182" s="56" t="s">
        <v>405</v>
      </c>
      <c r="B182" s="49">
        <v>1553.62</v>
      </c>
      <c r="C182" s="49">
        <v>647.30999999999995</v>
      </c>
      <c r="D182" s="49">
        <v>862.78</v>
      </c>
      <c r="E182" s="49">
        <v>2303.9899999999998</v>
      </c>
      <c r="F182" s="49">
        <v>2470.38</v>
      </c>
      <c r="G182" s="54">
        <v>166.38</v>
      </c>
    </row>
    <row r="183" spans="1:7" x14ac:dyDescent="0.35">
      <c r="A183" s="56" t="s">
        <v>406</v>
      </c>
      <c r="B183" s="49">
        <v>1432.78</v>
      </c>
      <c r="C183" s="49">
        <v>586.22</v>
      </c>
      <c r="D183" s="49">
        <v>808.48</v>
      </c>
      <c r="E183" s="49">
        <v>2301.4</v>
      </c>
      <c r="F183" s="49">
        <v>2374.81</v>
      </c>
      <c r="G183" s="54">
        <v>73.41</v>
      </c>
    </row>
    <row r="184" spans="1:7" x14ac:dyDescent="0.35">
      <c r="A184" s="56" t="s">
        <v>407</v>
      </c>
      <c r="B184" s="49">
        <v>1303.43</v>
      </c>
      <c r="C184" s="49">
        <v>465.64</v>
      </c>
      <c r="D184" s="49">
        <v>805.69</v>
      </c>
      <c r="E184" s="49">
        <v>2995.87</v>
      </c>
      <c r="F184" s="49">
        <v>3042.96</v>
      </c>
      <c r="G184" s="54">
        <v>47.09</v>
      </c>
    </row>
    <row r="185" spans="1:7" x14ac:dyDescent="0.35">
      <c r="A185" s="56" t="s">
        <v>408</v>
      </c>
      <c r="B185" s="49">
        <v>870.62</v>
      </c>
      <c r="C185" s="49">
        <v>306.24</v>
      </c>
      <c r="D185" s="49">
        <v>531.04</v>
      </c>
      <c r="E185" s="49">
        <v>2861.93</v>
      </c>
      <c r="F185" s="49">
        <v>2900.85</v>
      </c>
      <c r="G185" s="54">
        <v>38.909999999999997</v>
      </c>
    </row>
    <row r="186" spans="1:7" x14ac:dyDescent="0.35">
      <c r="A186" s="56" t="s">
        <v>409</v>
      </c>
      <c r="B186" s="49">
        <v>1185.93</v>
      </c>
      <c r="C186" s="49">
        <v>342.96</v>
      </c>
      <c r="D186" s="49">
        <v>796.57</v>
      </c>
      <c r="E186" s="49">
        <v>2513.98</v>
      </c>
      <c r="F186" s="49">
        <v>2559.91</v>
      </c>
      <c r="G186" s="54">
        <v>45.93</v>
      </c>
    </row>
    <row r="187" spans="1:7" x14ac:dyDescent="0.35">
      <c r="A187" s="56" t="s">
        <v>410</v>
      </c>
      <c r="B187" s="49">
        <v>1549.22</v>
      </c>
      <c r="C187" s="49">
        <v>488.38</v>
      </c>
      <c r="D187" s="49">
        <v>1007.91</v>
      </c>
      <c r="E187" s="49">
        <v>2126.5100000000002</v>
      </c>
      <c r="F187" s="49">
        <v>2222.91</v>
      </c>
      <c r="G187" s="54">
        <v>96.4</v>
      </c>
    </row>
    <row r="188" spans="1:7" x14ac:dyDescent="0.35">
      <c r="A188" s="56" t="s">
        <v>411</v>
      </c>
      <c r="B188" s="49">
        <v>1247.01</v>
      </c>
      <c r="C188" s="49">
        <v>476.4</v>
      </c>
      <c r="D188" s="49">
        <v>730.74</v>
      </c>
      <c r="E188" s="49">
        <v>1945.41</v>
      </c>
      <c r="F188" s="49">
        <v>1980.47</v>
      </c>
      <c r="G188" s="54">
        <v>35.06</v>
      </c>
    </row>
    <row r="189" spans="1:7" x14ac:dyDescent="0.35">
      <c r="A189" s="56" t="s">
        <v>412</v>
      </c>
      <c r="B189" s="49">
        <v>1455.61</v>
      </c>
      <c r="C189" s="49">
        <v>586.09</v>
      </c>
      <c r="D189" s="49">
        <v>823.12</v>
      </c>
      <c r="E189" s="49">
        <v>1616.34</v>
      </c>
      <c r="F189" s="49">
        <v>1644.84</v>
      </c>
      <c r="G189" s="54">
        <v>28.5</v>
      </c>
    </row>
    <row r="190" spans="1:7" x14ac:dyDescent="0.35">
      <c r="A190" s="56" t="s">
        <v>413</v>
      </c>
      <c r="B190" s="49">
        <v>1982.67</v>
      </c>
      <c r="C190" s="49">
        <v>793.43</v>
      </c>
      <c r="D190" s="49">
        <v>1136.32</v>
      </c>
      <c r="E190" s="49">
        <v>1632.46</v>
      </c>
      <c r="F190" s="49">
        <v>1728.89</v>
      </c>
      <c r="G190" s="54">
        <v>96.44</v>
      </c>
    </row>
    <row r="191" spans="1:7" x14ac:dyDescent="0.35">
      <c r="A191" s="56" t="s">
        <v>414</v>
      </c>
      <c r="B191" s="49">
        <v>1576.47</v>
      </c>
      <c r="C191" s="49">
        <v>682.18</v>
      </c>
      <c r="D191" s="49">
        <v>847.89</v>
      </c>
      <c r="E191" s="49">
        <v>1371.89</v>
      </c>
      <c r="F191" s="49">
        <v>1426.63</v>
      </c>
      <c r="G191" s="54">
        <v>54.74</v>
      </c>
    </row>
    <row r="192" spans="1:7" x14ac:dyDescent="0.35">
      <c r="A192" s="56" t="s">
        <v>415</v>
      </c>
      <c r="B192" s="49">
        <v>1587.54</v>
      </c>
      <c r="C192" s="49">
        <v>622.78</v>
      </c>
      <c r="D192" s="49">
        <v>924.89</v>
      </c>
      <c r="E192" s="49">
        <v>1977.95</v>
      </c>
      <c r="F192" s="49">
        <v>2023.55</v>
      </c>
      <c r="G192" s="54">
        <v>45.6</v>
      </c>
    </row>
    <row r="193" spans="1:7" x14ac:dyDescent="0.35">
      <c r="A193" s="56" t="s">
        <v>416</v>
      </c>
      <c r="B193" s="49">
        <v>1982.45</v>
      </c>
      <c r="C193" s="49">
        <v>808.13</v>
      </c>
      <c r="D193" s="49">
        <v>1121.4000000000001</v>
      </c>
      <c r="E193" s="49">
        <v>2306.3200000000002</v>
      </c>
      <c r="F193" s="49">
        <v>2361.06</v>
      </c>
      <c r="G193" s="54">
        <v>54.75</v>
      </c>
    </row>
    <row r="194" spans="1:7" x14ac:dyDescent="0.35">
      <c r="A194" s="56" t="s">
        <v>417</v>
      </c>
      <c r="B194" s="49">
        <v>1738.57</v>
      </c>
      <c r="C194" s="49">
        <v>819.36</v>
      </c>
      <c r="D194" s="49">
        <v>872.82</v>
      </c>
      <c r="E194" s="49">
        <v>2871.93</v>
      </c>
      <c r="F194" s="49">
        <v>2940.08</v>
      </c>
      <c r="G194" s="54">
        <v>68.150000000000006</v>
      </c>
    </row>
    <row r="195" spans="1:7" x14ac:dyDescent="0.35">
      <c r="A195" s="56" t="s">
        <v>418</v>
      </c>
      <c r="B195" s="49">
        <v>1572.35</v>
      </c>
      <c r="C195" s="49">
        <v>699.99</v>
      </c>
      <c r="D195" s="49">
        <v>832.49</v>
      </c>
      <c r="E195" s="49">
        <v>2284.75</v>
      </c>
      <c r="F195" s="49">
        <v>2344.7399999999998</v>
      </c>
      <c r="G195" s="54">
        <v>59.99</v>
      </c>
    </row>
    <row r="196" spans="1:7" x14ac:dyDescent="0.35">
      <c r="A196" s="56" t="s">
        <v>419</v>
      </c>
      <c r="B196" s="49">
        <v>1598.2</v>
      </c>
      <c r="C196" s="49">
        <v>764.53</v>
      </c>
      <c r="D196" s="49">
        <v>800.98</v>
      </c>
      <c r="E196" s="49">
        <v>2315.9499999999998</v>
      </c>
      <c r="F196" s="49">
        <v>2406.81</v>
      </c>
      <c r="G196" s="54">
        <v>90.86</v>
      </c>
    </row>
    <row r="197" spans="1:7" x14ac:dyDescent="0.35">
      <c r="A197" s="56" t="s">
        <v>420</v>
      </c>
      <c r="B197" s="49">
        <v>1210.69</v>
      </c>
      <c r="C197" s="49">
        <v>592.21</v>
      </c>
      <c r="D197" s="49">
        <v>576.75</v>
      </c>
      <c r="E197" s="49">
        <v>2545.86</v>
      </c>
      <c r="F197" s="49">
        <v>2595.0300000000002</v>
      </c>
      <c r="G197" s="54">
        <v>49.17</v>
      </c>
    </row>
    <row r="198" spans="1:7" x14ac:dyDescent="0.35">
      <c r="A198" s="56" t="s">
        <v>421</v>
      </c>
      <c r="B198" s="49">
        <v>1621.47</v>
      </c>
      <c r="C198" s="49">
        <v>707.64</v>
      </c>
      <c r="D198" s="49">
        <v>856.1</v>
      </c>
      <c r="E198" s="49">
        <v>2338.4699999999998</v>
      </c>
      <c r="F198" s="49">
        <v>2386.16</v>
      </c>
      <c r="G198" s="54">
        <v>47.7</v>
      </c>
    </row>
    <row r="199" spans="1:7" x14ac:dyDescent="0.35">
      <c r="A199" s="56" t="s">
        <v>422</v>
      </c>
      <c r="B199" s="49">
        <v>1921.7</v>
      </c>
      <c r="C199" s="49">
        <v>739.02</v>
      </c>
      <c r="D199" s="49">
        <v>1116.95</v>
      </c>
      <c r="E199" s="49">
        <v>2539.4499999999998</v>
      </c>
      <c r="F199" s="49">
        <v>2575.19</v>
      </c>
      <c r="G199" s="54">
        <v>35.74</v>
      </c>
    </row>
    <row r="200" spans="1:7" x14ac:dyDescent="0.35">
      <c r="A200" s="56" t="s">
        <v>423</v>
      </c>
      <c r="B200" s="49">
        <v>1495.3</v>
      </c>
      <c r="C200" s="49">
        <v>582.20000000000005</v>
      </c>
      <c r="D200" s="49">
        <v>863.36</v>
      </c>
      <c r="E200" s="49">
        <v>2864.69</v>
      </c>
      <c r="F200" s="49">
        <v>2903.45</v>
      </c>
      <c r="G200" s="54">
        <v>38.76</v>
      </c>
    </row>
    <row r="201" spans="1:7" x14ac:dyDescent="0.35">
      <c r="A201" s="56" t="s">
        <v>424</v>
      </c>
      <c r="B201" s="49">
        <v>1425.11</v>
      </c>
      <c r="C201" s="49">
        <v>542.04999999999995</v>
      </c>
      <c r="D201" s="49">
        <v>825.32</v>
      </c>
      <c r="E201" s="49">
        <v>2042.06</v>
      </c>
      <c r="F201" s="49">
        <v>2083.0500000000002</v>
      </c>
      <c r="G201" s="54">
        <v>40.98</v>
      </c>
    </row>
    <row r="202" spans="1:7" x14ac:dyDescent="0.35">
      <c r="A202" s="56" t="s">
        <v>425</v>
      </c>
      <c r="B202" s="49">
        <v>1896.08</v>
      </c>
      <c r="C202" s="49">
        <v>713.75</v>
      </c>
      <c r="D202" s="49">
        <v>1116.5999999999999</v>
      </c>
      <c r="E202" s="49">
        <v>2191.6799999999998</v>
      </c>
      <c r="F202" s="49">
        <v>2228.75</v>
      </c>
      <c r="G202" s="54">
        <v>37.08</v>
      </c>
    </row>
    <row r="203" spans="1:7" x14ac:dyDescent="0.35">
      <c r="A203" s="56" t="s">
        <v>426</v>
      </c>
      <c r="B203" s="49">
        <v>1458.43</v>
      </c>
      <c r="C203" s="49">
        <v>563.78</v>
      </c>
      <c r="D203" s="49">
        <v>836.91</v>
      </c>
      <c r="E203" s="49">
        <v>2328.41</v>
      </c>
      <c r="F203" s="49">
        <v>2356.41</v>
      </c>
      <c r="G203" s="54">
        <v>28</v>
      </c>
    </row>
    <row r="204" spans="1:7" x14ac:dyDescent="0.35">
      <c r="A204" s="56" t="s">
        <v>427</v>
      </c>
      <c r="B204" s="49">
        <v>1458.32</v>
      </c>
      <c r="C204" s="49">
        <v>589.38</v>
      </c>
      <c r="D204" s="49">
        <v>819.2</v>
      </c>
      <c r="E204" s="49">
        <v>2593.46</v>
      </c>
      <c r="F204" s="49">
        <v>2620.88</v>
      </c>
      <c r="G204" s="54">
        <v>27.41</v>
      </c>
    </row>
    <row r="205" spans="1:7" x14ac:dyDescent="0.35">
      <c r="A205" s="56" t="s">
        <v>428</v>
      </c>
      <c r="B205" s="49">
        <v>1763.06</v>
      </c>
      <c r="C205" s="49">
        <v>639.97</v>
      </c>
      <c r="D205" s="49">
        <v>1057.3499999999999</v>
      </c>
      <c r="E205" s="49">
        <v>3169.65</v>
      </c>
      <c r="F205" s="49">
        <v>3221.24</v>
      </c>
      <c r="G205" s="54">
        <v>51.59</v>
      </c>
    </row>
    <row r="206" spans="1:7" x14ac:dyDescent="0.35">
      <c r="A206" s="56" t="s">
        <v>429</v>
      </c>
      <c r="B206" s="49">
        <v>1453.07</v>
      </c>
      <c r="C206" s="49">
        <v>551.96</v>
      </c>
      <c r="D206" s="49">
        <v>843.38</v>
      </c>
      <c r="E206" s="49">
        <v>3209.38</v>
      </c>
      <c r="F206" s="49">
        <v>3250.91</v>
      </c>
      <c r="G206" s="54">
        <v>41.53</v>
      </c>
    </row>
    <row r="207" spans="1:7" x14ac:dyDescent="0.35">
      <c r="A207" s="56" t="s">
        <v>430</v>
      </c>
      <c r="B207" s="49">
        <v>1372.6</v>
      </c>
      <c r="C207" s="49">
        <v>542.04999999999995</v>
      </c>
      <c r="D207" s="49">
        <v>780.81</v>
      </c>
      <c r="E207" s="49">
        <v>3132.74</v>
      </c>
      <c r="F207" s="49">
        <v>3182.2</v>
      </c>
      <c r="G207" s="54">
        <v>49.46</v>
      </c>
    </row>
    <row r="208" spans="1:7" x14ac:dyDescent="0.35">
      <c r="A208" s="56" t="s">
        <v>431</v>
      </c>
      <c r="B208" s="49">
        <v>1476.16</v>
      </c>
      <c r="C208" s="49">
        <v>548.19000000000005</v>
      </c>
      <c r="D208" s="49">
        <v>887.03</v>
      </c>
      <c r="E208" s="49">
        <v>3080.42</v>
      </c>
      <c r="F208" s="49">
        <v>3124.13</v>
      </c>
      <c r="G208" s="54">
        <v>43.71</v>
      </c>
    </row>
    <row r="209" spans="1:7" x14ac:dyDescent="0.35">
      <c r="A209" s="56" t="s">
        <v>432</v>
      </c>
      <c r="B209" s="49">
        <v>1053.6500000000001</v>
      </c>
      <c r="C209" s="49">
        <v>446.11</v>
      </c>
      <c r="D209" s="49">
        <v>585.53</v>
      </c>
      <c r="E209" s="49">
        <v>3401.33</v>
      </c>
      <c r="F209" s="49">
        <v>3444.85</v>
      </c>
      <c r="G209" s="54">
        <v>43.53</v>
      </c>
    </row>
    <row r="210" spans="1:7" x14ac:dyDescent="0.35">
      <c r="A210" s="56" t="s">
        <v>433</v>
      </c>
      <c r="B210" s="49">
        <v>1381.21</v>
      </c>
      <c r="C210" s="49">
        <v>528.73</v>
      </c>
      <c r="D210" s="49">
        <v>809.97</v>
      </c>
      <c r="E210" s="49">
        <v>3488.51</v>
      </c>
      <c r="F210" s="49">
        <v>3541.15</v>
      </c>
      <c r="G210" s="54">
        <v>52.65</v>
      </c>
    </row>
    <row r="211" spans="1:7" x14ac:dyDescent="0.35">
      <c r="A211" s="56" t="s">
        <v>434</v>
      </c>
      <c r="B211" s="49">
        <v>1729.19</v>
      </c>
      <c r="C211" s="49">
        <v>609.69000000000005</v>
      </c>
      <c r="D211" s="49">
        <v>1062.3900000000001</v>
      </c>
      <c r="E211" s="49">
        <v>3409.09</v>
      </c>
      <c r="F211" s="49">
        <v>3432.16</v>
      </c>
      <c r="G211" s="54">
        <v>23.07</v>
      </c>
    </row>
    <row r="212" spans="1:7" x14ac:dyDescent="0.35">
      <c r="A212" s="56" t="s">
        <v>435</v>
      </c>
      <c r="B212" s="49">
        <v>1382.28</v>
      </c>
      <c r="C212" s="49">
        <v>602.82000000000005</v>
      </c>
      <c r="D212" s="49">
        <v>720.31</v>
      </c>
      <c r="E212" s="49">
        <v>4013.49</v>
      </c>
      <c r="F212" s="49">
        <v>4044.3</v>
      </c>
      <c r="G212" s="54">
        <v>30.81</v>
      </c>
    </row>
    <row r="213" spans="1:7" x14ac:dyDescent="0.35">
      <c r="A213" s="56" t="s">
        <v>436</v>
      </c>
      <c r="B213" s="49">
        <v>1637.56</v>
      </c>
      <c r="C213" s="49">
        <v>660.84</v>
      </c>
      <c r="D213" s="49">
        <v>882.87</v>
      </c>
      <c r="E213" s="49">
        <v>3526.51</v>
      </c>
      <c r="F213" s="49">
        <v>3606.31</v>
      </c>
      <c r="G213" s="54">
        <v>79.8</v>
      </c>
    </row>
    <row r="214" spans="1:7" x14ac:dyDescent="0.35">
      <c r="A214" s="56" t="s">
        <v>437</v>
      </c>
      <c r="B214" s="49">
        <v>1762.2</v>
      </c>
      <c r="C214" s="49">
        <v>714.33</v>
      </c>
      <c r="D214" s="49">
        <v>936.88</v>
      </c>
      <c r="E214" s="49">
        <v>4101.95</v>
      </c>
      <c r="F214" s="49">
        <v>4124.6000000000004</v>
      </c>
      <c r="G214" s="54">
        <v>22.66</v>
      </c>
    </row>
    <row r="215" spans="1:7" x14ac:dyDescent="0.35">
      <c r="A215" s="56" t="s">
        <v>438</v>
      </c>
      <c r="B215" s="49">
        <v>1356.27</v>
      </c>
      <c r="C215" s="49">
        <v>570.79</v>
      </c>
      <c r="D215" s="49">
        <v>721.55</v>
      </c>
      <c r="E215" s="49">
        <v>3674.12</v>
      </c>
      <c r="F215" s="49">
        <v>3705.19</v>
      </c>
      <c r="G215" s="54">
        <v>31.07</v>
      </c>
    </row>
    <row r="216" spans="1:7" x14ac:dyDescent="0.35">
      <c r="A216" s="56" t="s">
        <v>439</v>
      </c>
      <c r="B216" s="49">
        <v>1347.32</v>
      </c>
      <c r="C216" s="49">
        <v>466.16</v>
      </c>
      <c r="D216" s="49">
        <v>807.34</v>
      </c>
      <c r="E216" s="49">
        <v>3593.67</v>
      </c>
      <c r="F216" s="49">
        <v>3624.67</v>
      </c>
      <c r="G216" s="54">
        <v>31.01</v>
      </c>
    </row>
    <row r="217" spans="1:7" x14ac:dyDescent="0.35">
      <c r="A217" s="56" t="s">
        <v>440</v>
      </c>
      <c r="B217" s="49">
        <v>1467.88</v>
      </c>
      <c r="C217" s="49">
        <v>369.48</v>
      </c>
      <c r="D217" s="49">
        <v>1056.48</v>
      </c>
      <c r="E217" s="49">
        <v>3746.63</v>
      </c>
      <c r="F217" s="49">
        <v>3786.78</v>
      </c>
      <c r="G217" s="54">
        <v>40.15</v>
      </c>
    </row>
    <row r="218" spans="1:7" x14ac:dyDescent="0.35">
      <c r="A218" s="56" t="s">
        <v>441</v>
      </c>
      <c r="B218" s="49">
        <v>1223.78</v>
      </c>
      <c r="C218" s="49">
        <v>312.42</v>
      </c>
      <c r="D218" s="49">
        <v>856.5</v>
      </c>
      <c r="E218" s="49">
        <v>3748.07</v>
      </c>
      <c r="F218" s="49">
        <v>3776.07</v>
      </c>
      <c r="G218" s="54">
        <v>28</v>
      </c>
    </row>
    <row r="219" spans="1:7" x14ac:dyDescent="0.35">
      <c r="A219" s="56" t="s">
        <v>442</v>
      </c>
      <c r="B219" s="49">
        <v>1508.35</v>
      </c>
      <c r="C219" s="49">
        <v>557.75</v>
      </c>
      <c r="D219" s="49">
        <v>896.69</v>
      </c>
      <c r="E219" s="49">
        <v>3957.31</v>
      </c>
      <c r="F219" s="49">
        <v>3990.31</v>
      </c>
      <c r="G219" s="54">
        <v>33</v>
      </c>
    </row>
    <row r="220" spans="1:7" x14ac:dyDescent="0.35">
      <c r="A220" s="56" t="s">
        <v>443</v>
      </c>
      <c r="B220" s="49">
        <v>1116.99</v>
      </c>
      <c r="C220" s="49">
        <v>313.98</v>
      </c>
      <c r="D220" s="49">
        <v>797</v>
      </c>
      <c r="E220" s="49">
        <v>3666.06</v>
      </c>
      <c r="F220" s="49">
        <v>3738.78</v>
      </c>
      <c r="G220" s="54">
        <v>72.709999999999994</v>
      </c>
    </row>
    <row r="221" spans="1:7" x14ac:dyDescent="0.35">
      <c r="A221" s="56" t="s">
        <v>444</v>
      </c>
      <c r="B221" s="49">
        <v>994.86</v>
      </c>
      <c r="C221" s="49">
        <v>486.21</v>
      </c>
      <c r="D221" s="49">
        <v>508.65</v>
      </c>
      <c r="E221" s="49">
        <v>3584.7</v>
      </c>
      <c r="F221" s="49">
        <v>3641.96</v>
      </c>
      <c r="G221" s="54">
        <v>57.27</v>
      </c>
    </row>
    <row r="222" spans="1:7" x14ac:dyDescent="0.35">
      <c r="A222" s="56" t="s">
        <v>445</v>
      </c>
      <c r="B222" s="49">
        <v>1244.23</v>
      </c>
      <c r="C222" s="49">
        <v>474.11</v>
      </c>
      <c r="D222" s="49">
        <v>770.11</v>
      </c>
      <c r="E222" s="49">
        <v>3865.19</v>
      </c>
      <c r="F222" s="49">
        <v>3913.95</v>
      </c>
      <c r="G222" s="54">
        <v>48.76</v>
      </c>
    </row>
    <row r="223" spans="1:7" x14ac:dyDescent="0.35">
      <c r="A223" s="56" t="s">
        <v>446</v>
      </c>
      <c r="B223" s="49">
        <v>1514.51</v>
      </c>
      <c r="C223" s="49">
        <v>389.69</v>
      </c>
      <c r="D223" s="49">
        <v>1124.82</v>
      </c>
      <c r="E223" s="49">
        <v>4402.28</v>
      </c>
      <c r="F223" s="49">
        <v>4483.2299999999996</v>
      </c>
      <c r="G223" s="54">
        <v>80.95</v>
      </c>
    </row>
    <row r="224" spans="1:7" x14ac:dyDescent="0.35">
      <c r="A224" s="56" t="s">
        <v>447</v>
      </c>
      <c r="B224" s="49">
        <v>1196.4100000000001</v>
      </c>
      <c r="C224" s="49">
        <v>353.73</v>
      </c>
      <c r="D224" s="49">
        <v>835.95</v>
      </c>
      <c r="E224" s="49">
        <v>4646.62</v>
      </c>
      <c r="F224" s="49">
        <v>4697.83</v>
      </c>
      <c r="G224" s="54">
        <v>51.2</v>
      </c>
    </row>
    <row r="225" spans="1:7" x14ac:dyDescent="0.35">
      <c r="A225" s="56" t="s">
        <v>448</v>
      </c>
      <c r="B225" s="49">
        <v>1034.6199999999999</v>
      </c>
      <c r="C225" s="49">
        <v>348.77</v>
      </c>
      <c r="D225" s="49">
        <v>674.67</v>
      </c>
      <c r="E225" s="49">
        <v>3980.81</v>
      </c>
      <c r="F225" s="49">
        <v>4028.51</v>
      </c>
      <c r="G225" s="54">
        <v>47.7</v>
      </c>
    </row>
    <row r="226" spans="1:7" x14ac:dyDescent="0.35">
      <c r="A226" s="56" t="s">
        <v>449</v>
      </c>
      <c r="B226" s="49">
        <v>1193.83</v>
      </c>
      <c r="C226" s="49">
        <v>421.91</v>
      </c>
      <c r="D226" s="49">
        <v>756.91</v>
      </c>
      <c r="E226" s="49">
        <v>4619.33</v>
      </c>
      <c r="F226" s="49">
        <v>4647.63</v>
      </c>
      <c r="G226" s="54">
        <v>28.3</v>
      </c>
    </row>
    <row r="227" spans="1:7" x14ac:dyDescent="0.35">
      <c r="A227" s="56" t="s">
        <v>450</v>
      </c>
      <c r="B227" s="49">
        <v>950.32</v>
      </c>
      <c r="C227" s="49">
        <v>342.44</v>
      </c>
      <c r="D227" s="49">
        <v>585.41</v>
      </c>
      <c r="E227" s="49">
        <v>4664.93</v>
      </c>
      <c r="F227" s="49">
        <v>4693.3900000000003</v>
      </c>
      <c r="G227" s="54">
        <v>28.46</v>
      </c>
    </row>
    <row r="228" spans="1:7" x14ac:dyDescent="0.35">
      <c r="A228" s="56" t="s">
        <v>451</v>
      </c>
      <c r="B228" s="49">
        <v>879.83</v>
      </c>
      <c r="C228" s="49">
        <v>207.62</v>
      </c>
      <c r="D228" s="49">
        <v>647.28</v>
      </c>
      <c r="E228" s="49">
        <v>4228.95</v>
      </c>
      <c r="F228" s="49">
        <v>4250.9799999999996</v>
      </c>
      <c r="G228" s="54">
        <v>22.02</v>
      </c>
    </row>
    <row r="229" spans="1:7" x14ac:dyDescent="0.35">
      <c r="A229" s="56" t="s">
        <v>452</v>
      </c>
      <c r="B229" s="49">
        <v>1027.6199999999999</v>
      </c>
      <c r="C229" s="49">
        <v>235.18</v>
      </c>
      <c r="D229" s="49">
        <v>777.96</v>
      </c>
      <c r="E229" s="49">
        <v>4215.76</v>
      </c>
      <c r="F229" s="49">
        <v>4260.33</v>
      </c>
      <c r="G229" s="54">
        <v>44.58</v>
      </c>
    </row>
    <row r="230" spans="1:7" x14ac:dyDescent="0.35">
      <c r="A230" s="56" t="s">
        <v>453</v>
      </c>
      <c r="B230" s="49">
        <v>799.08</v>
      </c>
      <c r="C230" s="49">
        <v>169.68</v>
      </c>
      <c r="D230" s="49">
        <v>629.4</v>
      </c>
      <c r="E230" s="49">
        <v>3979.75</v>
      </c>
      <c r="F230" s="49">
        <v>4071.64</v>
      </c>
      <c r="G230" s="54">
        <v>91.89</v>
      </c>
    </row>
    <row r="231" spans="1:7" x14ac:dyDescent="0.35">
      <c r="A231" s="56" t="s">
        <v>454</v>
      </c>
      <c r="B231" s="49">
        <v>986.72</v>
      </c>
      <c r="C231" s="49">
        <v>305.39</v>
      </c>
      <c r="D231" s="49">
        <v>681.34</v>
      </c>
      <c r="E231" s="49">
        <v>4111.3900000000003</v>
      </c>
      <c r="F231" s="49">
        <v>4161.6499999999996</v>
      </c>
      <c r="G231" s="54">
        <v>50.26</v>
      </c>
    </row>
    <row r="232" spans="1:7" x14ac:dyDescent="0.35">
      <c r="A232" s="56" t="s">
        <v>455</v>
      </c>
      <c r="B232" s="49">
        <v>945.42</v>
      </c>
      <c r="C232" s="49">
        <v>353.99</v>
      </c>
      <c r="D232" s="49">
        <v>591.42999999999995</v>
      </c>
      <c r="E232" s="49">
        <v>3716.85</v>
      </c>
      <c r="F232" s="49">
        <v>3760.06</v>
      </c>
      <c r="G232" s="54">
        <v>43.21</v>
      </c>
    </row>
    <row r="233" spans="1:7" x14ac:dyDescent="0.35">
      <c r="A233" s="56" t="s">
        <v>456</v>
      </c>
      <c r="B233" s="49">
        <v>764.35</v>
      </c>
      <c r="C233" s="49">
        <v>261.26</v>
      </c>
      <c r="D233" s="49">
        <v>503.09</v>
      </c>
      <c r="E233" s="49">
        <v>4278.42</v>
      </c>
      <c r="F233" s="49">
        <v>4321.1099999999997</v>
      </c>
      <c r="G233" s="54">
        <v>42.69</v>
      </c>
    </row>
    <row r="234" spans="1:7" x14ac:dyDescent="0.35">
      <c r="A234" s="56" t="s">
        <v>457</v>
      </c>
      <c r="B234" s="49">
        <v>954.64</v>
      </c>
      <c r="C234" s="49">
        <v>328.19</v>
      </c>
      <c r="D234" s="49">
        <v>626.44000000000005</v>
      </c>
      <c r="E234" s="49">
        <v>3694.12</v>
      </c>
      <c r="F234" s="49">
        <v>3742.35</v>
      </c>
      <c r="G234" s="54">
        <v>48.23</v>
      </c>
    </row>
    <row r="235" spans="1:7" x14ac:dyDescent="0.35">
      <c r="A235" s="56" t="s">
        <v>458</v>
      </c>
      <c r="B235" s="49">
        <v>1114.47</v>
      </c>
      <c r="C235" s="49">
        <v>342.06</v>
      </c>
      <c r="D235" s="49">
        <v>772.4</v>
      </c>
      <c r="E235" s="49">
        <v>4552.28</v>
      </c>
      <c r="F235" s="49">
        <v>4589.95</v>
      </c>
      <c r="G235" s="54">
        <v>37.67</v>
      </c>
    </row>
    <row r="236" spans="1:7" x14ac:dyDescent="0.35">
      <c r="A236" s="56" t="s">
        <v>459</v>
      </c>
      <c r="B236" s="49">
        <v>812.12</v>
      </c>
      <c r="C236" s="49">
        <v>206.72</v>
      </c>
      <c r="D236" s="49">
        <v>605.4</v>
      </c>
      <c r="E236" s="49">
        <v>3736.58</v>
      </c>
      <c r="F236" s="49">
        <v>3780.23</v>
      </c>
      <c r="G236" s="54">
        <v>43.65</v>
      </c>
    </row>
    <row r="237" spans="1:7" x14ac:dyDescent="0.35">
      <c r="A237" s="56" t="s">
        <v>460</v>
      </c>
      <c r="B237" s="49">
        <v>1025.0899999999999</v>
      </c>
      <c r="C237" s="49">
        <v>315.49</v>
      </c>
      <c r="D237" s="49">
        <v>709.61</v>
      </c>
      <c r="E237" s="49">
        <v>4129.28</v>
      </c>
      <c r="F237" s="49">
        <v>4148.04</v>
      </c>
      <c r="G237" s="54">
        <v>18.760000000000002</v>
      </c>
    </row>
    <row r="238" spans="1:7" x14ac:dyDescent="0.35">
      <c r="A238" s="56" t="s">
        <v>461</v>
      </c>
      <c r="B238" s="49">
        <v>1171.4100000000001</v>
      </c>
      <c r="C238" s="49">
        <v>414.25</v>
      </c>
      <c r="D238" s="49">
        <v>757.16</v>
      </c>
      <c r="E238" s="49">
        <v>2686.51</v>
      </c>
      <c r="F238" s="49">
        <v>2703.23</v>
      </c>
      <c r="G238" s="54">
        <v>16.72</v>
      </c>
    </row>
    <row r="239" spans="1:7" x14ac:dyDescent="0.35">
      <c r="A239" s="56" t="s">
        <v>462</v>
      </c>
      <c r="B239" s="49">
        <v>882.41</v>
      </c>
      <c r="C239" s="49">
        <v>230.84</v>
      </c>
      <c r="D239" s="49">
        <v>651.57000000000005</v>
      </c>
      <c r="E239" s="49">
        <v>3217.66</v>
      </c>
      <c r="F239" s="49">
        <v>3234</v>
      </c>
      <c r="G239" s="54">
        <v>16.34</v>
      </c>
    </row>
    <row r="240" spans="1:7" x14ac:dyDescent="0.35">
      <c r="A240" s="56" t="s">
        <v>463</v>
      </c>
      <c r="B240" s="49">
        <v>965.46</v>
      </c>
      <c r="C240" s="49">
        <v>278.11</v>
      </c>
      <c r="D240" s="49">
        <v>687.36</v>
      </c>
      <c r="E240" s="49">
        <v>2445.77</v>
      </c>
      <c r="F240" s="49">
        <v>2512.75</v>
      </c>
      <c r="G240" s="54">
        <v>66.97</v>
      </c>
    </row>
    <row r="241" spans="1:7" x14ac:dyDescent="0.35">
      <c r="A241" s="56" t="s">
        <v>464</v>
      </c>
      <c r="B241" s="49">
        <v>1181.72</v>
      </c>
      <c r="C241" s="49">
        <v>407.41</v>
      </c>
      <c r="D241" s="49">
        <v>774.32</v>
      </c>
      <c r="E241" s="49">
        <v>3050.11</v>
      </c>
      <c r="F241" s="49">
        <v>3079.06</v>
      </c>
      <c r="G241" s="54">
        <v>28.95</v>
      </c>
    </row>
    <row r="242" spans="1:7" x14ac:dyDescent="0.35">
      <c r="A242" s="56" t="s">
        <v>465</v>
      </c>
      <c r="B242" s="49">
        <v>1037.9000000000001</v>
      </c>
      <c r="C242" s="49">
        <v>320.08999999999997</v>
      </c>
      <c r="D242" s="49">
        <v>717.81</v>
      </c>
      <c r="E242" s="49">
        <v>3059.1</v>
      </c>
      <c r="F242" s="49">
        <v>3096.7</v>
      </c>
      <c r="G242" s="54">
        <v>37.6</v>
      </c>
    </row>
    <row r="243" spans="1:7" x14ac:dyDescent="0.35">
      <c r="A243" s="56" t="s">
        <v>466</v>
      </c>
      <c r="B243" s="49">
        <v>910.05</v>
      </c>
      <c r="C243" s="49">
        <v>263.45999999999998</v>
      </c>
      <c r="D243" s="49">
        <v>646.59</v>
      </c>
      <c r="E243" s="49">
        <v>3439.67</v>
      </c>
      <c r="F243" s="49">
        <v>3473.91</v>
      </c>
      <c r="G243" s="54">
        <v>34.25</v>
      </c>
    </row>
    <row r="244" spans="1:7" x14ac:dyDescent="0.35">
      <c r="A244" s="56" t="s">
        <v>467</v>
      </c>
      <c r="B244" s="49">
        <v>828</v>
      </c>
      <c r="C244" s="49">
        <v>317.23</v>
      </c>
      <c r="D244" s="49">
        <v>510.77</v>
      </c>
      <c r="E244" s="49">
        <v>3510.42</v>
      </c>
      <c r="F244" s="49">
        <v>3543.67</v>
      </c>
      <c r="G244" s="54">
        <v>33.25</v>
      </c>
    </row>
    <row r="245" spans="1:7" x14ac:dyDescent="0.35">
      <c r="A245" s="56" t="s">
        <v>468</v>
      </c>
      <c r="B245" s="49">
        <v>742.45</v>
      </c>
      <c r="C245" s="49">
        <v>243.81</v>
      </c>
      <c r="D245" s="49">
        <v>498.64</v>
      </c>
      <c r="E245" s="49">
        <v>3692.73</v>
      </c>
      <c r="F245" s="49">
        <v>3732.8</v>
      </c>
      <c r="G245" s="54">
        <v>40.07</v>
      </c>
    </row>
    <row r="246" spans="1:7" x14ac:dyDescent="0.35">
      <c r="A246" s="56" t="s">
        <v>469</v>
      </c>
      <c r="B246" s="49">
        <v>1111.27</v>
      </c>
      <c r="C246" s="49">
        <v>341.39</v>
      </c>
      <c r="D246" s="49">
        <v>769.89</v>
      </c>
      <c r="E246" s="49">
        <v>3241.8</v>
      </c>
      <c r="F246" s="49">
        <v>3276.21</v>
      </c>
      <c r="G246" s="54">
        <v>34.42</v>
      </c>
    </row>
    <row r="247" spans="1:7" x14ac:dyDescent="0.35">
      <c r="A247" s="56" t="s">
        <v>470</v>
      </c>
      <c r="B247" s="49">
        <v>1267.73</v>
      </c>
      <c r="C247" s="49">
        <v>394.89</v>
      </c>
      <c r="D247" s="49">
        <v>872.83</v>
      </c>
      <c r="E247" s="49">
        <v>2771.88</v>
      </c>
      <c r="F247" s="49">
        <v>2807.91</v>
      </c>
      <c r="G247" s="54">
        <v>36.020000000000003</v>
      </c>
    </row>
    <row r="248" spans="1:7" x14ac:dyDescent="0.35">
      <c r="A248" s="56" t="s">
        <v>471</v>
      </c>
      <c r="B248" s="49">
        <v>762.72</v>
      </c>
      <c r="C248" s="49">
        <v>282.68</v>
      </c>
      <c r="D248" s="49">
        <v>480.04</v>
      </c>
      <c r="E248" s="49">
        <v>1713.85</v>
      </c>
      <c r="F248" s="49">
        <v>1736.39</v>
      </c>
      <c r="G248" s="54">
        <v>22.54</v>
      </c>
    </row>
    <row r="249" spans="1:7" x14ac:dyDescent="0.35">
      <c r="A249" s="56" t="s">
        <v>472</v>
      </c>
      <c r="B249" s="49">
        <v>813.21</v>
      </c>
      <c r="C249" s="49">
        <v>274.43</v>
      </c>
      <c r="D249" s="49">
        <v>538.78</v>
      </c>
      <c r="E249" s="49">
        <v>1763.45</v>
      </c>
      <c r="F249" s="49">
        <v>1785.59</v>
      </c>
      <c r="G249" s="54">
        <v>22.14</v>
      </c>
    </row>
    <row r="250" spans="1:7" x14ac:dyDescent="0.35">
      <c r="A250" s="56" t="s">
        <v>473</v>
      </c>
      <c r="B250" s="49">
        <v>864.56</v>
      </c>
      <c r="C250" s="49">
        <v>322.61</v>
      </c>
      <c r="D250" s="49">
        <v>541.95000000000005</v>
      </c>
      <c r="E250" s="49">
        <v>1154.79</v>
      </c>
      <c r="F250" s="49">
        <v>1185.24</v>
      </c>
      <c r="G250" s="54">
        <v>30.44</v>
      </c>
    </row>
    <row r="251" spans="1:7" x14ac:dyDescent="0.35">
      <c r="A251" s="56" t="s">
        <v>474</v>
      </c>
      <c r="B251" s="49">
        <v>497.07</v>
      </c>
      <c r="C251" s="49">
        <v>140.30000000000001</v>
      </c>
      <c r="D251" s="49">
        <v>356.77</v>
      </c>
      <c r="E251" s="49">
        <v>1250.21</v>
      </c>
      <c r="F251" s="49">
        <v>1298.23</v>
      </c>
      <c r="G251" s="54">
        <v>48.03</v>
      </c>
    </row>
    <row r="252" spans="1:7" x14ac:dyDescent="0.35">
      <c r="A252" s="56" t="s">
        <v>475</v>
      </c>
      <c r="B252" s="49">
        <v>377.89</v>
      </c>
      <c r="C252" s="49">
        <v>105.08</v>
      </c>
      <c r="D252" s="49">
        <v>272.81</v>
      </c>
      <c r="E252" s="49">
        <v>1477.21</v>
      </c>
      <c r="F252" s="49">
        <v>1495.49</v>
      </c>
      <c r="G252" s="54">
        <v>18.28</v>
      </c>
    </row>
    <row r="253" spans="1:7" x14ac:dyDescent="0.35">
      <c r="A253" s="56" t="s">
        <v>476</v>
      </c>
      <c r="B253" s="49">
        <v>549.5</v>
      </c>
      <c r="C253" s="49">
        <v>174.6</v>
      </c>
      <c r="D253" s="49">
        <v>374.9</v>
      </c>
      <c r="E253" s="49">
        <v>1059.4000000000001</v>
      </c>
      <c r="F253" s="49">
        <v>1096.8</v>
      </c>
      <c r="G253" s="54">
        <v>37.4</v>
      </c>
    </row>
    <row r="254" spans="1:7" x14ac:dyDescent="0.35">
      <c r="A254" s="56" t="s">
        <v>477</v>
      </c>
      <c r="B254" s="49">
        <v>582.24</v>
      </c>
      <c r="C254" s="49">
        <v>174.96</v>
      </c>
      <c r="D254" s="49">
        <v>407.27</v>
      </c>
      <c r="E254" s="49">
        <v>1452.38</v>
      </c>
      <c r="F254" s="49">
        <v>1492.43</v>
      </c>
      <c r="G254" s="54">
        <v>40.06</v>
      </c>
    </row>
    <row r="255" spans="1:7" x14ac:dyDescent="0.35">
      <c r="A255" s="56" t="s">
        <v>478</v>
      </c>
      <c r="B255" s="49">
        <v>571.22</v>
      </c>
      <c r="C255" s="49">
        <v>162.41999999999999</v>
      </c>
      <c r="D255" s="49">
        <v>408.81</v>
      </c>
      <c r="E255" s="49">
        <v>1373.09</v>
      </c>
      <c r="F255" s="49">
        <v>1402.48</v>
      </c>
      <c r="G255" s="54">
        <v>29.39</v>
      </c>
    </row>
    <row r="256" spans="1:7" x14ac:dyDescent="0.35">
      <c r="A256" s="56" t="s">
        <v>479</v>
      </c>
      <c r="B256" s="49">
        <v>458.16</v>
      </c>
      <c r="C256" s="49">
        <v>166.55</v>
      </c>
      <c r="D256" s="49">
        <v>291.61</v>
      </c>
      <c r="E256" s="49">
        <v>1181.8900000000001</v>
      </c>
      <c r="F256" s="49">
        <v>1208.5</v>
      </c>
      <c r="G256" s="54">
        <v>26.61</v>
      </c>
    </row>
    <row r="257" spans="1:10" x14ac:dyDescent="0.35">
      <c r="A257" s="56" t="s">
        <v>480</v>
      </c>
      <c r="B257" s="49">
        <v>300.24</v>
      </c>
      <c r="C257" s="49">
        <v>2.4300000000000002</v>
      </c>
      <c r="D257" s="49">
        <v>297.81</v>
      </c>
      <c r="E257" s="49">
        <v>941.81</v>
      </c>
      <c r="F257" s="49">
        <v>977.93</v>
      </c>
      <c r="G257" s="54">
        <v>36.130000000000003</v>
      </c>
    </row>
    <row r="258" spans="1:10" x14ac:dyDescent="0.35">
      <c r="A258" s="56" t="s">
        <v>481</v>
      </c>
      <c r="B258" s="49">
        <v>335.11</v>
      </c>
      <c r="C258" s="49">
        <v>2.0099999999999998</v>
      </c>
      <c r="D258" s="49">
        <v>333.11</v>
      </c>
      <c r="E258" s="49">
        <v>1162.72</v>
      </c>
      <c r="F258" s="49">
        <v>1195.8</v>
      </c>
      <c r="G258" s="54">
        <v>33.08</v>
      </c>
    </row>
    <row r="259" spans="1:10" x14ac:dyDescent="0.35">
      <c r="A259" s="56" t="s">
        <v>482</v>
      </c>
      <c r="B259" s="49">
        <v>365.25</v>
      </c>
      <c r="C259" s="49">
        <v>2.13</v>
      </c>
      <c r="D259" s="49">
        <v>363.13</v>
      </c>
      <c r="E259" s="49">
        <v>688.39</v>
      </c>
      <c r="F259" s="49">
        <v>721.7</v>
      </c>
      <c r="G259" s="54">
        <v>33.32</v>
      </c>
    </row>
    <row r="260" spans="1:10" x14ac:dyDescent="0.35">
      <c r="A260" s="56" t="s">
        <v>483</v>
      </c>
      <c r="B260" s="49">
        <v>296.44</v>
      </c>
      <c r="C260" s="49">
        <v>2.19</v>
      </c>
      <c r="D260" s="49">
        <v>294.25</v>
      </c>
      <c r="E260" s="49">
        <v>280.58999999999997</v>
      </c>
      <c r="F260" s="49">
        <v>310.95</v>
      </c>
      <c r="G260" s="54">
        <v>30.36</v>
      </c>
    </row>
    <row r="261" spans="1:10" x14ac:dyDescent="0.35">
      <c r="A261" s="56" t="s">
        <v>484</v>
      </c>
      <c r="B261" s="49">
        <v>332.19</v>
      </c>
      <c r="C261" s="49">
        <v>1.44</v>
      </c>
      <c r="D261" s="49">
        <v>330.75</v>
      </c>
      <c r="E261" s="49">
        <v>726.37</v>
      </c>
      <c r="F261" s="49">
        <v>738.84</v>
      </c>
      <c r="G261" s="54">
        <v>12.46</v>
      </c>
    </row>
    <row r="262" spans="1:10" x14ac:dyDescent="0.35">
      <c r="A262" s="56" t="s">
        <v>485</v>
      </c>
      <c r="B262" s="49">
        <v>333.77</v>
      </c>
      <c r="C262" s="49">
        <v>2.02</v>
      </c>
      <c r="D262" s="49">
        <v>331.75</v>
      </c>
      <c r="E262" s="49">
        <v>473.14</v>
      </c>
      <c r="F262" s="49">
        <v>506.7</v>
      </c>
      <c r="G262" s="54">
        <v>33.56</v>
      </c>
    </row>
    <row r="263" spans="1:10" x14ac:dyDescent="0.35">
      <c r="A263" s="56" t="s">
        <v>486</v>
      </c>
      <c r="B263" s="49">
        <v>340.27</v>
      </c>
      <c r="C263" s="49">
        <v>1.33</v>
      </c>
      <c r="D263" s="49">
        <v>338.94</v>
      </c>
      <c r="E263" s="49">
        <v>430.19</v>
      </c>
      <c r="F263" s="49">
        <v>447.16</v>
      </c>
      <c r="G263" s="54">
        <v>16.97</v>
      </c>
    </row>
    <row r="264" spans="1:10" x14ac:dyDescent="0.35">
      <c r="A264" s="56" t="s">
        <v>487</v>
      </c>
      <c r="B264" s="49">
        <v>330.44</v>
      </c>
      <c r="C264" s="49">
        <v>1.66</v>
      </c>
      <c r="D264" s="49">
        <v>328.78</v>
      </c>
      <c r="E264" s="49">
        <v>511.15</v>
      </c>
      <c r="F264" s="49">
        <v>566.85</v>
      </c>
      <c r="G264" s="54">
        <v>55.7</v>
      </c>
    </row>
    <row r="265" spans="1:10" x14ac:dyDescent="0.35">
      <c r="A265" s="56" t="s">
        <v>488</v>
      </c>
      <c r="B265" s="49">
        <v>356.24</v>
      </c>
      <c r="C265" s="49">
        <v>2.02</v>
      </c>
      <c r="D265" s="49">
        <v>354.22</v>
      </c>
      <c r="E265" s="49">
        <v>616.12</v>
      </c>
      <c r="F265" s="49">
        <v>680.22</v>
      </c>
      <c r="G265" s="54">
        <v>64.11</v>
      </c>
    </row>
    <row r="266" spans="1:10" x14ac:dyDescent="0.35">
      <c r="A266" s="56" t="s">
        <v>489</v>
      </c>
      <c r="B266" s="49">
        <v>425.62</v>
      </c>
      <c r="C266" s="49">
        <v>1.68</v>
      </c>
      <c r="D266" s="49">
        <v>423.94</v>
      </c>
      <c r="E266" s="49">
        <v>892.99</v>
      </c>
      <c r="F266" s="49">
        <v>939.31</v>
      </c>
      <c r="G266" s="54">
        <v>46.32</v>
      </c>
      <c r="J266" s="49"/>
    </row>
    <row r="267" spans="1:10" x14ac:dyDescent="0.35">
      <c r="A267" s="56" t="s">
        <v>490</v>
      </c>
      <c r="B267" s="49">
        <v>412.93</v>
      </c>
      <c r="C267" s="49">
        <v>1.64</v>
      </c>
      <c r="D267" s="49">
        <v>411.29</v>
      </c>
      <c r="E267" s="49">
        <v>793.35</v>
      </c>
      <c r="F267" s="49">
        <v>844.8</v>
      </c>
      <c r="G267" s="54">
        <v>51.45</v>
      </c>
      <c r="J267" s="49"/>
    </row>
    <row r="268" spans="1:10" x14ac:dyDescent="0.35">
      <c r="A268" s="56" t="s">
        <v>491</v>
      </c>
      <c r="B268" s="49">
        <v>349.29</v>
      </c>
      <c r="C268" s="49">
        <v>1.24</v>
      </c>
      <c r="D268" s="49">
        <v>348.05</v>
      </c>
      <c r="E268" s="49">
        <v>953.47</v>
      </c>
      <c r="F268" s="49">
        <v>983.45</v>
      </c>
      <c r="G268" s="54">
        <v>29.98</v>
      </c>
      <c r="J268" s="49"/>
    </row>
    <row r="269" spans="1:10" x14ac:dyDescent="0.35">
      <c r="A269" s="56" t="s">
        <v>492</v>
      </c>
      <c r="B269" s="49">
        <v>227.93</v>
      </c>
      <c r="C269" s="49">
        <v>1.27</v>
      </c>
      <c r="D269" s="49">
        <v>226.65</v>
      </c>
      <c r="E269" s="49">
        <v>787.14</v>
      </c>
      <c r="F269" s="49">
        <v>821.97</v>
      </c>
      <c r="G269" s="54">
        <v>34.83</v>
      </c>
      <c r="J269" s="49"/>
    </row>
    <row r="270" spans="1:10" x14ac:dyDescent="0.35">
      <c r="A270" s="56" t="s">
        <v>493</v>
      </c>
      <c r="B270" s="49">
        <v>346.53</v>
      </c>
      <c r="C270" s="49">
        <v>1.69</v>
      </c>
      <c r="D270" s="49">
        <v>344.84</v>
      </c>
      <c r="E270" s="49">
        <v>780.15</v>
      </c>
      <c r="F270" s="49">
        <v>816.99</v>
      </c>
      <c r="G270" s="54">
        <v>36.85</v>
      </c>
      <c r="J270" s="49"/>
    </row>
    <row r="271" spans="1:10" x14ac:dyDescent="0.35">
      <c r="A271" s="56" t="s">
        <v>494</v>
      </c>
      <c r="B271" s="49">
        <v>313.85000000000002</v>
      </c>
      <c r="C271" s="49">
        <v>2.13</v>
      </c>
      <c r="D271" s="49">
        <v>311.72000000000003</v>
      </c>
      <c r="E271" s="49">
        <v>724.6</v>
      </c>
      <c r="F271" s="49">
        <v>773.24</v>
      </c>
      <c r="G271" s="54">
        <v>48.64</v>
      </c>
      <c r="J271" s="49"/>
    </row>
    <row r="272" spans="1:10" x14ac:dyDescent="0.35">
      <c r="A272" s="56" t="s">
        <v>495</v>
      </c>
      <c r="B272" s="49">
        <v>220.07</v>
      </c>
      <c r="C272" s="49">
        <v>1.56</v>
      </c>
      <c r="D272" s="49">
        <v>218.51</v>
      </c>
      <c r="E272" s="49">
        <v>659.51</v>
      </c>
      <c r="F272" s="49">
        <v>700.51</v>
      </c>
      <c r="G272" s="54">
        <v>41</v>
      </c>
      <c r="J272" s="49"/>
    </row>
    <row r="273" spans="1:10" x14ac:dyDescent="0.35">
      <c r="A273" s="56" t="s">
        <v>496</v>
      </c>
      <c r="B273" s="49">
        <v>224.65</v>
      </c>
      <c r="C273" s="49">
        <v>2.06</v>
      </c>
      <c r="D273" s="49">
        <v>222.6</v>
      </c>
      <c r="E273" s="49">
        <v>475.71</v>
      </c>
      <c r="F273" s="49">
        <v>509.61</v>
      </c>
      <c r="G273" s="54">
        <v>33.89</v>
      </c>
      <c r="J273" s="49"/>
    </row>
    <row r="274" spans="1:10" x14ac:dyDescent="0.35">
      <c r="A274" s="56" t="s">
        <v>497</v>
      </c>
      <c r="B274" s="49">
        <v>262.88</v>
      </c>
      <c r="C274" s="49">
        <v>1.76</v>
      </c>
      <c r="D274" s="49">
        <v>261.11</v>
      </c>
      <c r="E274" s="49">
        <v>446.27</v>
      </c>
      <c r="F274" s="49">
        <v>471.25</v>
      </c>
      <c r="G274" s="54">
        <v>24.98</v>
      </c>
      <c r="J274" s="49"/>
    </row>
    <row r="275" spans="1:10" x14ac:dyDescent="0.35">
      <c r="A275" s="56" t="s">
        <v>498</v>
      </c>
      <c r="B275" s="49">
        <v>230</v>
      </c>
      <c r="C275" s="49">
        <v>1.66</v>
      </c>
      <c r="D275" s="49">
        <v>228.34</v>
      </c>
      <c r="E275" s="49">
        <v>441.26</v>
      </c>
      <c r="F275" s="49">
        <v>474.08</v>
      </c>
      <c r="G275" s="54">
        <v>32.82</v>
      </c>
      <c r="J275" s="49"/>
    </row>
    <row r="276" spans="1:10" x14ac:dyDescent="0.35">
      <c r="A276" s="56" t="s">
        <v>499</v>
      </c>
      <c r="B276" s="49">
        <v>238.57</v>
      </c>
      <c r="C276" s="49">
        <v>1.51</v>
      </c>
      <c r="D276" s="49">
        <v>237.06</v>
      </c>
      <c r="E276" s="49">
        <v>546.37</v>
      </c>
      <c r="F276" s="49">
        <v>591.57000000000005</v>
      </c>
      <c r="G276" s="54">
        <v>45.2</v>
      </c>
      <c r="J276" s="49"/>
    </row>
    <row r="277" spans="1:10" x14ac:dyDescent="0.35">
      <c r="A277" s="56" t="s">
        <v>500</v>
      </c>
      <c r="B277" s="49">
        <v>252.52</v>
      </c>
      <c r="C277" s="49">
        <v>1.87</v>
      </c>
      <c r="D277" s="49">
        <v>250.65</v>
      </c>
      <c r="E277" s="49">
        <v>732.85</v>
      </c>
      <c r="F277" s="49">
        <v>796.34</v>
      </c>
      <c r="G277" s="54">
        <v>63.49</v>
      </c>
      <c r="J277" s="49"/>
    </row>
    <row r="278" spans="1:10" x14ac:dyDescent="0.35">
      <c r="A278" s="56" t="s">
        <v>501</v>
      </c>
      <c r="B278" s="49">
        <v>236.12</v>
      </c>
      <c r="C278" s="49">
        <v>1.81</v>
      </c>
      <c r="D278" s="49">
        <v>234.3</v>
      </c>
      <c r="E278" s="49">
        <v>861.13</v>
      </c>
      <c r="F278" s="49">
        <v>908.21</v>
      </c>
      <c r="G278" s="54">
        <v>47.08</v>
      </c>
      <c r="J278" s="49"/>
    </row>
    <row r="279" spans="1:10" x14ac:dyDescent="0.35">
      <c r="A279" s="56" t="s">
        <v>502</v>
      </c>
      <c r="B279" s="49">
        <v>254.39</v>
      </c>
      <c r="C279" s="49">
        <v>1.54</v>
      </c>
      <c r="D279" s="49">
        <v>252.84</v>
      </c>
      <c r="E279" s="49">
        <v>674.02</v>
      </c>
      <c r="F279" s="49">
        <v>719.81</v>
      </c>
      <c r="G279" s="54">
        <v>45.79</v>
      </c>
      <c r="J279" s="49"/>
    </row>
    <row r="280" spans="1:10" x14ac:dyDescent="0.35">
      <c r="A280" s="56" t="s">
        <v>503</v>
      </c>
      <c r="B280" s="49">
        <v>233.56</v>
      </c>
      <c r="C280" s="49">
        <v>1.2</v>
      </c>
      <c r="D280" s="49">
        <v>232.36</v>
      </c>
      <c r="E280" s="49">
        <v>874</v>
      </c>
      <c r="F280" s="49">
        <v>914.33</v>
      </c>
      <c r="G280" s="54">
        <v>40.340000000000003</v>
      </c>
      <c r="J280" s="49"/>
    </row>
    <row r="281" spans="1:10" x14ac:dyDescent="0.35">
      <c r="A281" s="56" t="s">
        <v>504</v>
      </c>
      <c r="B281" s="49">
        <v>159.07</v>
      </c>
      <c r="C281" s="49">
        <v>1.48</v>
      </c>
      <c r="D281" s="49">
        <v>157.58000000000001</v>
      </c>
      <c r="E281" s="49">
        <v>1385.41</v>
      </c>
      <c r="F281" s="49">
        <v>1451.18</v>
      </c>
      <c r="G281" s="54">
        <v>65.760000000000005</v>
      </c>
      <c r="J281" s="49"/>
    </row>
    <row r="282" spans="1:10" x14ac:dyDescent="0.35">
      <c r="A282" s="56" t="s">
        <v>505</v>
      </c>
      <c r="B282" s="49">
        <v>262.27</v>
      </c>
      <c r="C282" s="49">
        <v>1.24</v>
      </c>
      <c r="D282" s="49">
        <v>261.02999999999997</v>
      </c>
      <c r="E282" s="49">
        <v>778.58</v>
      </c>
      <c r="F282" s="49">
        <v>806.48</v>
      </c>
      <c r="G282" s="54">
        <v>27.9</v>
      </c>
      <c r="J282" s="49"/>
    </row>
    <row r="283" spans="1:10" x14ac:dyDescent="0.35">
      <c r="A283" s="56" t="s">
        <v>506</v>
      </c>
      <c r="B283" s="49">
        <v>227.72</v>
      </c>
      <c r="C283" s="49">
        <v>1.29</v>
      </c>
      <c r="D283" s="49">
        <v>226.44</v>
      </c>
      <c r="E283" s="49">
        <v>863.41</v>
      </c>
      <c r="F283" s="49">
        <v>913.92</v>
      </c>
      <c r="G283" s="54">
        <v>50.51</v>
      </c>
      <c r="J283" s="49"/>
    </row>
    <row r="284" spans="1:10" x14ac:dyDescent="0.35">
      <c r="A284" s="56" t="s">
        <v>507</v>
      </c>
      <c r="B284" s="49">
        <v>247.32</v>
      </c>
      <c r="C284" s="49">
        <v>1</v>
      </c>
      <c r="D284" s="49">
        <v>246.32</v>
      </c>
      <c r="E284" s="49">
        <v>638.04</v>
      </c>
      <c r="F284" s="49">
        <v>672.22</v>
      </c>
      <c r="G284" s="54">
        <v>34.18</v>
      </c>
      <c r="J284" s="49"/>
    </row>
    <row r="285" spans="1:10" x14ac:dyDescent="0.35">
      <c r="A285" s="56" t="s">
        <v>508</v>
      </c>
      <c r="B285" s="49">
        <v>234.36</v>
      </c>
      <c r="C285" s="49">
        <v>1.75</v>
      </c>
      <c r="D285" s="49">
        <v>232.61</v>
      </c>
      <c r="E285" s="49">
        <v>419.37</v>
      </c>
      <c r="F285" s="49">
        <v>464.61</v>
      </c>
      <c r="G285" s="54">
        <v>45.24</v>
      </c>
      <c r="J285" s="49"/>
    </row>
    <row r="286" spans="1:10" x14ac:dyDescent="0.35">
      <c r="A286" s="56" t="s">
        <v>509</v>
      </c>
      <c r="B286" s="49">
        <v>235.65</v>
      </c>
      <c r="C286" s="49">
        <v>1.51</v>
      </c>
      <c r="D286" s="49">
        <v>234.13</v>
      </c>
      <c r="E286" s="49">
        <v>497.82</v>
      </c>
      <c r="F286" s="49">
        <v>529.17999999999995</v>
      </c>
      <c r="G286" s="54">
        <v>31.37</v>
      </c>
      <c r="J286" s="49"/>
    </row>
    <row r="287" spans="1:10" x14ac:dyDescent="0.35">
      <c r="A287" s="56" t="s">
        <v>510</v>
      </c>
      <c r="B287" s="49">
        <v>198.58</v>
      </c>
      <c r="C287" s="49">
        <v>1.2</v>
      </c>
      <c r="D287" s="49">
        <v>197.37</v>
      </c>
      <c r="E287" s="49">
        <v>794.83</v>
      </c>
      <c r="F287" s="49">
        <v>825.91</v>
      </c>
      <c r="G287" s="54">
        <v>31.08</v>
      </c>
      <c r="J287" s="49"/>
    </row>
    <row r="288" spans="1:10" x14ac:dyDescent="0.35">
      <c r="A288" s="56" t="s">
        <v>511</v>
      </c>
      <c r="B288" s="49">
        <v>223.7</v>
      </c>
      <c r="C288" s="49">
        <v>1.69</v>
      </c>
      <c r="D288" s="49">
        <v>222.02</v>
      </c>
      <c r="E288" s="49">
        <v>697.03</v>
      </c>
      <c r="F288" s="49">
        <v>730.79</v>
      </c>
      <c r="G288" s="54">
        <v>33.76</v>
      </c>
      <c r="J288" s="49"/>
    </row>
    <row r="289" spans="1:10" x14ac:dyDescent="0.35">
      <c r="A289" s="56" t="s">
        <v>512</v>
      </c>
      <c r="B289" s="49">
        <v>284.08999999999997</v>
      </c>
      <c r="C289" s="49">
        <v>4.22</v>
      </c>
      <c r="D289" s="49">
        <v>279.86</v>
      </c>
      <c r="E289" s="49">
        <v>542.82000000000005</v>
      </c>
      <c r="F289" s="49">
        <v>636.91999999999996</v>
      </c>
      <c r="G289" s="54">
        <v>94.1</v>
      </c>
      <c r="J289" s="49"/>
    </row>
    <row r="290" spans="1:10" x14ac:dyDescent="0.35">
      <c r="A290" s="56" t="s">
        <v>513</v>
      </c>
      <c r="B290" s="49">
        <v>215.34</v>
      </c>
      <c r="C290" s="49">
        <v>2.95</v>
      </c>
      <c r="D290" s="49">
        <v>212.4</v>
      </c>
      <c r="E290" s="49">
        <v>1017.24</v>
      </c>
      <c r="F290" s="49">
        <v>1095.1199999999999</v>
      </c>
      <c r="G290" s="54">
        <v>77.88</v>
      </c>
      <c r="J290" s="49"/>
    </row>
    <row r="291" spans="1:10" x14ac:dyDescent="0.35">
      <c r="A291" s="56" t="s">
        <v>514</v>
      </c>
      <c r="B291" s="49">
        <v>256.70999999999998</v>
      </c>
      <c r="C291" s="49">
        <v>2.86</v>
      </c>
      <c r="D291" s="49">
        <v>253.84</v>
      </c>
      <c r="E291" s="49">
        <v>832.33</v>
      </c>
      <c r="F291" s="49">
        <v>895.82</v>
      </c>
      <c r="G291" s="54">
        <v>63.49</v>
      </c>
      <c r="J291" s="49"/>
    </row>
    <row r="292" spans="1:10" x14ac:dyDescent="0.35">
      <c r="A292" s="56" t="s">
        <v>515</v>
      </c>
      <c r="B292" s="49">
        <v>237.52</v>
      </c>
      <c r="C292" s="49">
        <v>2.87</v>
      </c>
      <c r="D292" s="49">
        <v>234.65</v>
      </c>
      <c r="E292" s="49">
        <v>983.59</v>
      </c>
      <c r="F292" s="49">
        <v>1062.08</v>
      </c>
      <c r="G292" s="54">
        <v>78.489999999999995</v>
      </c>
      <c r="J292" s="49"/>
    </row>
    <row r="293" spans="1:10" x14ac:dyDescent="0.35">
      <c r="A293" s="56" t="s">
        <v>516</v>
      </c>
      <c r="B293" s="49">
        <v>215.1</v>
      </c>
      <c r="C293" s="49">
        <v>4.17</v>
      </c>
      <c r="D293" s="49">
        <v>210.93</v>
      </c>
      <c r="E293" s="49">
        <v>912.56</v>
      </c>
      <c r="F293" s="49">
        <v>994.96</v>
      </c>
      <c r="G293" s="54">
        <v>82.4</v>
      </c>
      <c r="J293" s="49"/>
    </row>
    <row r="294" spans="1:10" x14ac:dyDescent="0.35">
      <c r="A294" s="56" t="s">
        <v>517</v>
      </c>
      <c r="B294" s="49">
        <v>272.08</v>
      </c>
      <c r="C294" s="49">
        <v>5.21</v>
      </c>
      <c r="D294" s="49">
        <v>266.87</v>
      </c>
      <c r="E294" s="49">
        <v>664.39</v>
      </c>
      <c r="F294" s="49">
        <v>701.28</v>
      </c>
      <c r="G294" s="54">
        <v>36.89</v>
      </c>
      <c r="J294" s="49"/>
    </row>
    <row r="295" spans="1:10" x14ac:dyDescent="0.35">
      <c r="A295" s="56" t="s">
        <v>518</v>
      </c>
      <c r="B295" s="49">
        <v>238.92</v>
      </c>
      <c r="C295" s="49">
        <v>3.7</v>
      </c>
      <c r="D295" s="49">
        <v>235.22</v>
      </c>
      <c r="E295" s="49">
        <v>797.56</v>
      </c>
      <c r="F295" s="49">
        <v>874.72</v>
      </c>
      <c r="G295" s="54">
        <v>77.16</v>
      </c>
      <c r="J295" s="49"/>
    </row>
    <row r="296" spans="1:10" x14ac:dyDescent="0.35">
      <c r="A296" s="56" t="s">
        <v>519</v>
      </c>
      <c r="B296" s="49">
        <v>185.61</v>
      </c>
      <c r="C296" s="49">
        <v>9.18</v>
      </c>
      <c r="D296" s="49">
        <v>176.43</v>
      </c>
      <c r="E296" s="49">
        <v>432.37</v>
      </c>
      <c r="F296" s="49">
        <v>472.71</v>
      </c>
      <c r="G296" s="54">
        <v>40.340000000000003</v>
      </c>
      <c r="J296" s="49"/>
    </row>
    <row r="297" spans="1:10" x14ac:dyDescent="0.35">
      <c r="A297" s="56" t="s">
        <v>520</v>
      </c>
      <c r="B297" s="49">
        <v>242.85</v>
      </c>
      <c r="C297" s="49">
        <v>9.19</v>
      </c>
      <c r="D297" s="49">
        <v>233.66</v>
      </c>
      <c r="E297" s="49">
        <v>259.10000000000002</v>
      </c>
      <c r="F297" s="49">
        <v>308.89999999999998</v>
      </c>
      <c r="G297" s="54">
        <v>49.81</v>
      </c>
      <c r="J297" s="49"/>
    </row>
    <row r="298" spans="1:10" x14ac:dyDescent="0.35">
      <c r="A298" s="56" t="s">
        <v>521</v>
      </c>
      <c r="B298" s="49">
        <v>195.6</v>
      </c>
      <c r="C298" s="49">
        <v>9.15</v>
      </c>
      <c r="D298" s="49">
        <v>186.45</v>
      </c>
      <c r="E298" s="49">
        <v>317.75</v>
      </c>
      <c r="F298" s="49">
        <v>361.76</v>
      </c>
      <c r="G298" s="54">
        <v>44.01</v>
      </c>
      <c r="J298" s="49"/>
    </row>
    <row r="299" spans="1:10" x14ac:dyDescent="0.35">
      <c r="A299" s="56" t="s">
        <v>522</v>
      </c>
      <c r="B299" s="49">
        <v>195.4</v>
      </c>
      <c r="C299" s="49">
        <v>10.58</v>
      </c>
      <c r="D299" s="49">
        <v>184.81</v>
      </c>
      <c r="E299" s="49">
        <v>413.67</v>
      </c>
      <c r="F299" s="49">
        <v>453.72</v>
      </c>
      <c r="G299" s="54">
        <v>40.049999999999997</v>
      </c>
      <c r="J299" s="49"/>
    </row>
    <row r="300" spans="1:10" x14ac:dyDescent="0.35">
      <c r="A300" s="56" t="s">
        <v>523</v>
      </c>
      <c r="B300" s="49">
        <v>205.75</v>
      </c>
      <c r="C300" s="49">
        <v>12.19</v>
      </c>
      <c r="D300" s="49">
        <v>193.55</v>
      </c>
      <c r="E300" s="49">
        <v>438.65</v>
      </c>
      <c r="F300" s="49">
        <v>514.16999999999996</v>
      </c>
      <c r="G300" s="54">
        <v>75.52</v>
      </c>
      <c r="J300" s="49"/>
    </row>
    <row r="301" spans="1:10" x14ac:dyDescent="0.35">
      <c r="A301" s="56" t="s">
        <v>524</v>
      </c>
      <c r="B301" s="49">
        <v>232.89</v>
      </c>
      <c r="C301" s="49">
        <v>9.65</v>
      </c>
      <c r="D301" s="49">
        <v>223.23</v>
      </c>
      <c r="E301" s="49">
        <v>241.4</v>
      </c>
      <c r="F301" s="49">
        <v>300.29000000000002</v>
      </c>
      <c r="G301" s="54">
        <v>58.88</v>
      </c>
      <c r="J301" s="49"/>
    </row>
    <row r="302" spans="1:10" x14ac:dyDescent="0.35">
      <c r="A302" s="56" t="s">
        <v>525</v>
      </c>
      <c r="B302" s="49">
        <v>216.67</v>
      </c>
      <c r="C302" s="49">
        <v>10.29</v>
      </c>
      <c r="D302" s="49">
        <v>206.38</v>
      </c>
      <c r="E302" s="49">
        <v>451.43</v>
      </c>
      <c r="F302" s="49">
        <v>527.54</v>
      </c>
      <c r="G302" s="54">
        <v>76.11</v>
      </c>
      <c r="J302" s="49"/>
    </row>
    <row r="303" spans="1:10" x14ac:dyDescent="0.35">
      <c r="A303" s="56" t="s">
        <v>526</v>
      </c>
      <c r="B303" s="49">
        <v>207.55</v>
      </c>
      <c r="C303" s="49">
        <v>9.0500000000000007</v>
      </c>
      <c r="D303" s="49">
        <v>198.5</v>
      </c>
      <c r="E303" s="49">
        <v>152.41999999999999</v>
      </c>
      <c r="F303" s="49">
        <v>236.39</v>
      </c>
      <c r="G303" s="54">
        <v>83.97</v>
      </c>
      <c r="J303" s="49"/>
    </row>
    <row r="304" spans="1:10" x14ac:dyDescent="0.35">
      <c r="A304" s="56" t="s">
        <v>527</v>
      </c>
      <c r="B304" s="49">
        <v>182.99</v>
      </c>
      <c r="C304" s="49">
        <v>6.6</v>
      </c>
      <c r="D304" s="49">
        <v>176.39</v>
      </c>
      <c r="E304" s="49">
        <v>407.49</v>
      </c>
      <c r="F304" s="49">
        <v>482.55</v>
      </c>
      <c r="G304" s="54">
        <v>75.06</v>
      </c>
      <c r="J304" s="49"/>
    </row>
    <row r="305" spans="1:10" x14ac:dyDescent="0.35">
      <c r="A305" s="56" t="s">
        <v>528</v>
      </c>
      <c r="B305" s="49">
        <v>198.13</v>
      </c>
      <c r="C305" s="49">
        <v>12.86</v>
      </c>
      <c r="D305" s="49">
        <v>185.27</v>
      </c>
      <c r="E305" s="49">
        <v>363.36</v>
      </c>
      <c r="F305" s="49">
        <v>415.7</v>
      </c>
      <c r="G305" s="54">
        <v>52.34</v>
      </c>
      <c r="J305" s="49"/>
    </row>
    <row r="306" spans="1:10" x14ac:dyDescent="0.35">
      <c r="A306" s="56" t="s">
        <v>529</v>
      </c>
      <c r="B306" s="49">
        <v>184.29</v>
      </c>
      <c r="C306" s="49">
        <v>10.1</v>
      </c>
      <c r="D306" s="49">
        <v>174.19</v>
      </c>
      <c r="E306" s="49">
        <v>115.61</v>
      </c>
      <c r="F306" s="49">
        <v>160.80000000000001</v>
      </c>
      <c r="G306" s="54">
        <v>45.18</v>
      </c>
      <c r="J306" s="49"/>
    </row>
    <row r="307" spans="1:10" x14ac:dyDescent="0.35">
      <c r="A307" s="56" t="s">
        <v>530</v>
      </c>
      <c r="B307" s="49">
        <v>174.57</v>
      </c>
      <c r="C307" s="49">
        <v>11.35</v>
      </c>
      <c r="D307" s="49">
        <v>163.22</v>
      </c>
      <c r="E307" s="49">
        <v>354.82</v>
      </c>
      <c r="F307" s="49">
        <v>464.97</v>
      </c>
      <c r="G307" s="54">
        <v>110.15</v>
      </c>
      <c r="J307" s="49"/>
    </row>
    <row r="308" spans="1:10" x14ac:dyDescent="0.35">
      <c r="A308" s="56" t="s">
        <v>531</v>
      </c>
      <c r="B308" s="49">
        <v>102.38</v>
      </c>
      <c r="C308" s="49">
        <v>11.49</v>
      </c>
      <c r="D308" s="49">
        <v>90.89</v>
      </c>
      <c r="E308" s="49">
        <v>237.19</v>
      </c>
      <c r="F308" s="49">
        <v>348.92</v>
      </c>
      <c r="G308" s="54">
        <v>111.73</v>
      </c>
      <c r="J308" s="49"/>
    </row>
    <row r="309" spans="1:10" x14ac:dyDescent="0.35">
      <c r="A309" s="56" t="s">
        <v>532</v>
      </c>
      <c r="B309" s="49">
        <v>167.65</v>
      </c>
      <c r="C309" s="49">
        <v>10.74</v>
      </c>
      <c r="D309" s="49">
        <v>156.91</v>
      </c>
      <c r="E309" s="49">
        <v>51.72</v>
      </c>
      <c r="F309" s="49">
        <v>180.38</v>
      </c>
      <c r="G309" s="54">
        <v>128.65</v>
      </c>
      <c r="J309" s="49"/>
    </row>
    <row r="310" spans="1:10" x14ac:dyDescent="0.35">
      <c r="A310" s="56" t="s">
        <v>533</v>
      </c>
      <c r="B310" s="49">
        <v>166.18</v>
      </c>
      <c r="C310" s="49">
        <v>9.0500000000000007</v>
      </c>
      <c r="D310" s="49">
        <v>157.13</v>
      </c>
      <c r="E310" s="49">
        <v>167.71</v>
      </c>
      <c r="F310" s="49">
        <v>234.37</v>
      </c>
      <c r="G310" s="54">
        <v>66.66</v>
      </c>
      <c r="J310" s="49"/>
    </row>
    <row r="311" spans="1:10" x14ac:dyDescent="0.35">
      <c r="A311" s="56" t="s">
        <v>534</v>
      </c>
      <c r="B311" s="49">
        <v>169.19</v>
      </c>
      <c r="C311" s="49">
        <v>10.199999999999999</v>
      </c>
      <c r="D311" s="49">
        <v>158.99</v>
      </c>
      <c r="E311" s="49">
        <v>166.91</v>
      </c>
      <c r="F311" s="49">
        <v>221.4</v>
      </c>
      <c r="G311" s="54">
        <v>54.49</v>
      </c>
      <c r="J311" s="49"/>
    </row>
    <row r="312" spans="1:10" x14ac:dyDescent="0.35">
      <c r="A312" s="56" t="s">
        <v>535</v>
      </c>
      <c r="B312" s="49">
        <v>116.67</v>
      </c>
      <c r="C312" s="49">
        <v>5.23</v>
      </c>
      <c r="D312" s="49">
        <v>111.44</v>
      </c>
      <c r="E312" s="49">
        <v>286.26</v>
      </c>
      <c r="F312" s="49">
        <v>401.04</v>
      </c>
      <c r="G312" s="54">
        <v>114.78</v>
      </c>
      <c r="J312" s="49"/>
    </row>
    <row r="313" spans="1:10" x14ac:dyDescent="0.35">
      <c r="A313" s="56" t="s">
        <v>536</v>
      </c>
      <c r="B313" s="49">
        <v>109.29</v>
      </c>
      <c r="C313" s="49">
        <v>8.42</v>
      </c>
      <c r="D313" s="49">
        <v>100.87</v>
      </c>
      <c r="E313" s="49">
        <v>298.04000000000002</v>
      </c>
      <c r="F313" s="49">
        <v>496.08</v>
      </c>
      <c r="G313" s="54">
        <v>198.04</v>
      </c>
      <c r="J313" s="49"/>
    </row>
    <row r="314" spans="1:10" x14ac:dyDescent="0.35">
      <c r="A314" s="56" t="s">
        <v>537</v>
      </c>
      <c r="B314" s="49">
        <v>115.79</v>
      </c>
      <c r="C314" s="49">
        <v>3.69</v>
      </c>
      <c r="D314" s="49">
        <v>112.09</v>
      </c>
      <c r="E314" s="49">
        <v>348.25</v>
      </c>
      <c r="F314" s="49">
        <v>395.01</v>
      </c>
      <c r="G314" s="54">
        <v>46.76</v>
      </c>
      <c r="J314" s="49"/>
    </row>
    <row r="315" spans="1:10" x14ac:dyDescent="0.35">
      <c r="A315" s="56" t="s">
        <v>538</v>
      </c>
      <c r="B315" s="49">
        <v>85.71</v>
      </c>
      <c r="C315" s="49">
        <v>7.65</v>
      </c>
      <c r="D315" s="49">
        <v>78.05</v>
      </c>
      <c r="E315" s="49">
        <v>279.5</v>
      </c>
      <c r="F315" s="49">
        <v>502.83</v>
      </c>
      <c r="G315" s="54">
        <v>223.32</v>
      </c>
      <c r="J315" s="49"/>
    </row>
    <row r="316" spans="1:10" x14ac:dyDescent="0.35">
      <c r="A316" s="56" t="s">
        <v>539</v>
      </c>
      <c r="B316" s="49">
        <v>83.44</v>
      </c>
      <c r="C316" s="49">
        <v>5.93</v>
      </c>
      <c r="D316" s="49">
        <v>77.510000000000005</v>
      </c>
      <c r="E316" s="49">
        <v>552.98</v>
      </c>
      <c r="F316" s="49">
        <v>709.61</v>
      </c>
      <c r="G316" s="54">
        <v>156.63</v>
      </c>
      <c r="J316" s="49"/>
    </row>
    <row r="317" spans="1:10" x14ac:dyDescent="0.35">
      <c r="A317" s="80" t="s">
        <v>540</v>
      </c>
      <c r="B317" s="49">
        <v>79.92</v>
      </c>
      <c r="C317" s="49">
        <v>9.75</v>
      </c>
      <c r="D317" s="49">
        <v>70.16</v>
      </c>
      <c r="E317" s="49">
        <v>221.36</v>
      </c>
      <c r="F317" s="49">
        <v>495.26</v>
      </c>
      <c r="G317" s="54">
        <v>273.89999999999998</v>
      </c>
      <c r="J317" s="49"/>
    </row>
    <row r="318" spans="1:10" x14ac:dyDescent="0.35">
      <c r="A318" s="80" t="s">
        <v>541</v>
      </c>
      <c r="B318" s="49">
        <v>77.709999999999994</v>
      </c>
      <c r="C318" s="49">
        <v>6.6</v>
      </c>
      <c r="D318" s="49">
        <v>71.11</v>
      </c>
      <c r="E318" s="49">
        <v>155.07</v>
      </c>
      <c r="F318" s="49">
        <v>243.07</v>
      </c>
      <c r="G318" s="54">
        <v>88.01</v>
      </c>
      <c r="J318" s="49"/>
    </row>
    <row r="319" spans="1:10" x14ac:dyDescent="0.35">
      <c r="A319" s="80" t="s">
        <v>542</v>
      </c>
      <c r="B319" s="49">
        <v>103.54</v>
      </c>
      <c r="C319" s="49">
        <v>8.73</v>
      </c>
      <c r="D319" s="49">
        <v>94.81</v>
      </c>
      <c r="E319" s="49">
        <v>267.33</v>
      </c>
      <c r="F319" s="49">
        <v>360.84</v>
      </c>
      <c r="G319" s="54">
        <v>93.51</v>
      </c>
      <c r="J319" s="49"/>
    </row>
    <row r="320" spans="1:10" x14ac:dyDescent="0.35">
      <c r="A320" s="80" t="s">
        <v>543</v>
      </c>
      <c r="B320" s="49">
        <v>124.11</v>
      </c>
      <c r="C320" s="49">
        <v>7.42</v>
      </c>
      <c r="D320" s="49">
        <v>116.69</v>
      </c>
      <c r="E320" s="49">
        <v>303.19</v>
      </c>
      <c r="F320" s="49">
        <v>368.23</v>
      </c>
      <c r="G320" s="54">
        <v>65.040000000000006</v>
      </c>
      <c r="J320" s="49"/>
    </row>
    <row r="321" spans="1:11" x14ac:dyDescent="0.35">
      <c r="A321" s="80" t="s">
        <v>544</v>
      </c>
      <c r="B321" s="49">
        <v>137.37</v>
      </c>
      <c r="C321" s="49">
        <v>8.83</v>
      </c>
      <c r="D321" s="49">
        <v>128.53</v>
      </c>
      <c r="E321" s="49">
        <v>265.08999999999997</v>
      </c>
      <c r="F321" s="49">
        <v>308.85000000000002</v>
      </c>
      <c r="G321" s="54">
        <v>43.76</v>
      </c>
      <c r="J321" s="49"/>
    </row>
    <row r="322" spans="1:11" x14ac:dyDescent="0.35">
      <c r="A322" s="80" t="s">
        <v>545</v>
      </c>
      <c r="B322" s="49">
        <v>101.74</v>
      </c>
      <c r="C322" s="49">
        <v>4.76</v>
      </c>
      <c r="D322" s="49">
        <v>96.98</v>
      </c>
      <c r="E322" s="49">
        <v>240.9</v>
      </c>
      <c r="F322" s="49">
        <v>298.44</v>
      </c>
      <c r="G322" s="54">
        <v>57.54</v>
      </c>
      <c r="J322" s="49"/>
    </row>
    <row r="323" spans="1:11" x14ac:dyDescent="0.35">
      <c r="A323" s="80" t="s">
        <v>546</v>
      </c>
      <c r="B323" s="49">
        <v>78.73</v>
      </c>
      <c r="C323" s="49">
        <v>7.04</v>
      </c>
      <c r="D323" s="49">
        <v>71.69</v>
      </c>
      <c r="E323" s="49">
        <v>227.95</v>
      </c>
      <c r="F323" s="49">
        <v>310.77</v>
      </c>
      <c r="G323" s="54">
        <v>82.82</v>
      </c>
      <c r="J323" s="49"/>
    </row>
    <row r="324" spans="1:11" x14ac:dyDescent="0.35">
      <c r="A324" s="80" t="s">
        <v>560</v>
      </c>
      <c r="B324" s="49">
        <v>83.44</v>
      </c>
      <c r="C324" s="49">
        <v>10.78</v>
      </c>
      <c r="D324" s="49">
        <v>72.66</v>
      </c>
      <c r="E324" s="49">
        <v>370.29</v>
      </c>
      <c r="F324" s="49">
        <v>437.73</v>
      </c>
      <c r="G324" s="54">
        <v>67.44</v>
      </c>
      <c r="J324" s="49"/>
    </row>
    <row r="325" spans="1:11" x14ac:dyDescent="0.35">
      <c r="A325" s="80" t="s">
        <v>563</v>
      </c>
      <c r="B325" s="49">
        <v>84.96</v>
      </c>
      <c r="C325" s="49">
        <v>9.91</v>
      </c>
      <c r="D325" s="49">
        <v>75.05</v>
      </c>
      <c r="E325" s="49">
        <v>407.97</v>
      </c>
      <c r="F325" s="49">
        <v>481.34</v>
      </c>
      <c r="G325" s="54">
        <v>73.37</v>
      </c>
      <c r="J325" s="49"/>
    </row>
    <row r="326" spans="1:11" x14ac:dyDescent="0.35">
      <c r="A326" s="80" t="s">
        <v>564</v>
      </c>
      <c r="B326" s="49">
        <v>57.32</v>
      </c>
      <c r="C326" s="49">
        <v>7.06</v>
      </c>
      <c r="D326" s="49">
        <v>50.26</v>
      </c>
      <c r="E326" s="49">
        <v>490.51</v>
      </c>
      <c r="F326" s="49">
        <v>594.83000000000004</v>
      </c>
      <c r="G326" s="54">
        <v>104.32</v>
      </c>
      <c r="J326" s="49"/>
    </row>
    <row r="327" spans="1:11" x14ac:dyDescent="0.35">
      <c r="A327" s="80" t="s">
        <v>566</v>
      </c>
      <c r="B327" s="49">
        <v>73</v>
      </c>
      <c r="C327" s="49">
        <v>8.73</v>
      </c>
      <c r="D327" s="49">
        <v>64.260000000000005</v>
      </c>
      <c r="E327" s="49">
        <v>235.11</v>
      </c>
      <c r="F327" s="49">
        <v>314.52999999999997</v>
      </c>
      <c r="G327" s="54">
        <v>79.42</v>
      </c>
      <c r="H327" s="82"/>
      <c r="I327" s="82"/>
      <c r="J327" s="49"/>
    </row>
    <row r="328" spans="1:11" x14ac:dyDescent="0.35">
      <c r="A328" s="80" t="s">
        <v>569</v>
      </c>
      <c r="B328" s="49">
        <v>51.98</v>
      </c>
      <c r="C328" s="49">
        <v>4.21</v>
      </c>
      <c r="D328" s="49">
        <v>47.77</v>
      </c>
      <c r="E328" s="49">
        <v>293.58</v>
      </c>
      <c r="F328" s="49">
        <v>393.81</v>
      </c>
      <c r="G328" s="54">
        <v>100.23</v>
      </c>
      <c r="J328" s="49"/>
    </row>
    <row r="329" spans="1:11" x14ac:dyDescent="0.35">
      <c r="A329" s="80" t="s">
        <v>570</v>
      </c>
      <c r="B329" s="49">
        <v>65.47</v>
      </c>
      <c r="C329" s="49">
        <v>3.45</v>
      </c>
      <c r="D329" s="49">
        <v>62.02</v>
      </c>
      <c r="E329" s="49">
        <v>609.79999999999995</v>
      </c>
      <c r="F329" s="49">
        <v>697.72</v>
      </c>
      <c r="G329" s="54">
        <v>87.92</v>
      </c>
      <c r="J329" s="49"/>
    </row>
    <row r="330" spans="1:11" x14ac:dyDescent="0.35">
      <c r="A330" s="80" t="s">
        <v>571</v>
      </c>
      <c r="B330" s="49">
        <v>53.01</v>
      </c>
      <c r="C330" s="49">
        <v>4.76</v>
      </c>
      <c r="D330" s="49">
        <v>48.25</v>
      </c>
      <c r="E330" s="49">
        <v>388.23</v>
      </c>
      <c r="F330" s="49">
        <v>442.14</v>
      </c>
      <c r="G330" s="54">
        <v>53.91</v>
      </c>
      <c r="J330" s="49"/>
      <c r="K330" s="49"/>
    </row>
    <row r="331" spans="1:11" x14ac:dyDescent="0.35">
      <c r="A331" s="80" t="s">
        <v>573</v>
      </c>
      <c r="B331" s="49">
        <v>78.64</v>
      </c>
      <c r="C331" s="49">
        <v>6.45</v>
      </c>
      <c r="D331" s="49">
        <v>72.19</v>
      </c>
      <c r="E331" s="49">
        <v>354.05</v>
      </c>
      <c r="F331" s="49">
        <v>410.96</v>
      </c>
      <c r="G331" s="54">
        <v>56.92</v>
      </c>
      <c r="J331" s="49"/>
      <c r="K331" s="49"/>
    </row>
    <row r="332" spans="1:11" x14ac:dyDescent="0.35">
      <c r="A332" s="80" t="s">
        <v>574</v>
      </c>
      <c r="B332" s="49">
        <v>64.37</v>
      </c>
      <c r="C332" s="49">
        <v>3.19</v>
      </c>
      <c r="D332" s="49">
        <v>61.18</v>
      </c>
      <c r="E332" s="49">
        <v>351.44</v>
      </c>
      <c r="F332" s="49">
        <v>389.23</v>
      </c>
      <c r="G332" s="54">
        <v>37.799999999999997</v>
      </c>
      <c r="J332" s="49"/>
      <c r="K332" s="49"/>
    </row>
    <row r="333" spans="1:11" x14ac:dyDescent="0.35">
      <c r="A333" s="80" t="s">
        <v>576</v>
      </c>
      <c r="B333" s="49">
        <v>69.989999999999995</v>
      </c>
      <c r="C333" s="49">
        <v>4.1399999999999997</v>
      </c>
      <c r="D333" s="49">
        <v>65.849999999999994</v>
      </c>
      <c r="E333" s="49">
        <v>428.15</v>
      </c>
      <c r="F333" s="49">
        <v>460.38</v>
      </c>
      <c r="G333" s="54">
        <v>32.22</v>
      </c>
      <c r="J333" s="49"/>
      <c r="K333" s="49"/>
    </row>
    <row r="334" spans="1:11" x14ac:dyDescent="0.35">
      <c r="A334" s="80" t="s">
        <v>590</v>
      </c>
      <c r="B334" s="49">
        <v>56.04</v>
      </c>
      <c r="C334" s="49">
        <v>4.5</v>
      </c>
      <c r="D334" s="49">
        <v>51.55</v>
      </c>
      <c r="E334" s="49">
        <v>447.92</v>
      </c>
      <c r="F334" s="49">
        <v>502.48</v>
      </c>
      <c r="G334" s="54">
        <v>54.57</v>
      </c>
      <c r="J334" s="49"/>
      <c r="K334" s="49"/>
    </row>
    <row r="335" spans="1:11" x14ac:dyDescent="0.35">
      <c r="A335" s="80" t="s">
        <v>591</v>
      </c>
      <c r="B335" s="49">
        <v>52.94</v>
      </c>
      <c r="C335" s="49">
        <v>3.8</v>
      </c>
      <c r="D335" s="49">
        <v>49.15</v>
      </c>
      <c r="E335" s="49">
        <v>686.07</v>
      </c>
      <c r="F335" s="49">
        <v>716.83</v>
      </c>
      <c r="G335" s="54">
        <v>30.77</v>
      </c>
      <c r="J335" s="49"/>
      <c r="K335" s="49"/>
    </row>
    <row r="336" spans="1:11" x14ac:dyDescent="0.35">
      <c r="A336" s="80" t="s">
        <v>592</v>
      </c>
      <c r="B336" s="49">
        <v>51.02</v>
      </c>
      <c r="C336" s="49">
        <v>7.39</v>
      </c>
      <c r="D336" s="49">
        <v>43.62</v>
      </c>
      <c r="E336" s="49">
        <v>447.74</v>
      </c>
      <c r="F336" s="49">
        <v>471.25</v>
      </c>
      <c r="G336" s="54">
        <v>23.51</v>
      </c>
      <c r="J336" s="49"/>
      <c r="K336" s="49"/>
    </row>
    <row r="337" spans="1:11" x14ac:dyDescent="0.35">
      <c r="A337" s="80" t="s">
        <v>594</v>
      </c>
      <c r="B337" s="49">
        <v>35.47</v>
      </c>
      <c r="C337" s="49">
        <v>6.81</v>
      </c>
      <c r="D337" s="49">
        <v>28.67</v>
      </c>
      <c r="E337" s="49">
        <v>505.98</v>
      </c>
      <c r="F337" s="49">
        <v>575.41</v>
      </c>
      <c r="G337" s="54">
        <v>69.430000000000007</v>
      </c>
      <c r="J337" s="49"/>
      <c r="K337" s="49"/>
    </row>
    <row r="338" spans="1:11" x14ac:dyDescent="0.35">
      <c r="A338" s="80" t="s">
        <v>595</v>
      </c>
      <c r="B338" s="49">
        <v>39.39</v>
      </c>
      <c r="C338" s="49">
        <v>6.81</v>
      </c>
      <c r="D338" s="49">
        <v>32.58</v>
      </c>
      <c r="E338" s="49">
        <v>664.53</v>
      </c>
      <c r="F338" s="49">
        <v>705.94</v>
      </c>
      <c r="G338" s="54">
        <v>41.41</v>
      </c>
      <c r="J338" s="49"/>
    </row>
    <row r="339" spans="1:11" x14ac:dyDescent="0.35">
      <c r="A339" s="80" t="s">
        <v>596</v>
      </c>
      <c r="B339" s="49">
        <v>40.89</v>
      </c>
      <c r="C339" s="49">
        <v>6.3</v>
      </c>
      <c r="D339" s="49">
        <v>34.58</v>
      </c>
      <c r="E339" s="49">
        <v>329.68</v>
      </c>
      <c r="F339" s="49">
        <v>393.35</v>
      </c>
      <c r="G339" s="54">
        <v>63.67</v>
      </c>
      <c r="J339" s="49"/>
    </row>
    <row r="340" spans="1:11" x14ac:dyDescent="0.35">
      <c r="A340" s="80" t="s">
        <v>610</v>
      </c>
      <c r="B340" s="49">
        <v>43.69</v>
      </c>
      <c r="C340" s="49">
        <v>5.68</v>
      </c>
      <c r="D340" s="49">
        <v>38.01</v>
      </c>
      <c r="E340" s="49">
        <v>556.11</v>
      </c>
      <c r="F340" s="49">
        <v>594.48</v>
      </c>
      <c r="G340" s="54">
        <v>38.380000000000003</v>
      </c>
    </row>
    <row r="341" spans="1:11" x14ac:dyDescent="0.35">
      <c r="A341" s="80" t="s">
        <v>611</v>
      </c>
      <c r="B341" s="49">
        <v>24.91</v>
      </c>
      <c r="C341" s="49">
        <v>7.08</v>
      </c>
      <c r="D341" s="49">
        <v>17.82</v>
      </c>
      <c r="E341" s="49">
        <v>314.58999999999997</v>
      </c>
      <c r="F341" s="49">
        <v>421.26</v>
      </c>
      <c r="G341" s="54">
        <v>106.67</v>
      </c>
    </row>
    <row r="342" spans="1:11" x14ac:dyDescent="0.35">
      <c r="A342" s="80" t="s">
        <v>612</v>
      </c>
      <c r="B342" s="49">
        <v>33.79</v>
      </c>
      <c r="C342" s="49">
        <v>9.82</v>
      </c>
      <c r="D342" s="49">
        <v>23.97</v>
      </c>
      <c r="E342" s="49">
        <v>364.43</v>
      </c>
      <c r="F342" s="49">
        <v>389.54</v>
      </c>
      <c r="G342" s="54">
        <v>25.11</v>
      </c>
    </row>
    <row r="343" spans="1:11" x14ac:dyDescent="0.35">
      <c r="A343" s="80" t="s">
        <v>615</v>
      </c>
      <c r="B343" s="49">
        <v>34.53</v>
      </c>
      <c r="C343" s="49">
        <v>9.9700000000000006</v>
      </c>
      <c r="D343" s="49">
        <v>24.56</v>
      </c>
      <c r="E343" s="49">
        <v>381.48</v>
      </c>
      <c r="F343" s="49">
        <v>457.58</v>
      </c>
      <c r="G343" s="54">
        <v>76.099999999999994</v>
      </c>
    </row>
    <row r="344" spans="1:11" x14ac:dyDescent="0.35">
      <c r="A344" s="80" t="s">
        <v>618</v>
      </c>
      <c r="B344" s="49">
        <v>28.91</v>
      </c>
      <c r="C344" s="49">
        <v>5.54</v>
      </c>
      <c r="D344" s="49">
        <v>23.37</v>
      </c>
      <c r="E344" s="49">
        <v>172.05</v>
      </c>
      <c r="F344" s="49">
        <v>226.18</v>
      </c>
      <c r="G344" s="54">
        <v>54.12</v>
      </c>
      <c r="I344" s="49"/>
    </row>
    <row r="345" spans="1:11" x14ac:dyDescent="0.35">
      <c r="A345" s="80" t="s">
        <v>619</v>
      </c>
      <c r="B345" s="49">
        <v>41.21</v>
      </c>
      <c r="C345" s="49">
        <v>6.4</v>
      </c>
      <c r="D345" s="49">
        <v>34.81</v>
      </c>
      <c r="E345" s="49">
        <v>205.53</v>
      </c>
      <c r="F345" s="49">
        <v>239.38</v>
      </c>
      <c r="G345" s="54">
        <v>33.85</v>
      </c>
    </row>
    <row r="346" spans="1:11" x14ac:dyDescent="0.35">
      <c r="A346" s="80" t="s">
        <v>621</v>
      </c>
      <c r="B346" s="49">
        <v>49.92</v>
      </c>
      <c r="C346" s="49">
        <v>3.34</v>
      </c>
      <c r="D346" s="49">
        <v>46.58</v>
      </c>
      <c r="E346" s="49">
        <v>134.41</v>
      </c>
      <c r="F346" s="49">
        <v>230.7</v>
      </c>
      <c r="G346" s="54">
        <v>96.29</v>
      </c>
    </row>
    <row r="347" spans="1:11" x14ac:dyDescent="0.35">
      <c r="A347" s="80" t="s">
        <v>622</v>
      </c>
      <c r="B347" s="49">
        <v>45.96</v>
      </c>
      <c r="C347" s="49">
        <v>5.96</v>
      </c>
      <c r="D347" s="49">
        <v>40</v>
      </c>
      <c r="E347" s="49">
        <v>135.79</v>
      </c>
      <c r="F347" s="49">
        <v>148.80000000000001</v>
      </c>
      <c r="G347" s="54">
        <v>13.01</v>
      </c>
    </row>
    <row r="348" spans="1:11" x14ac:dyDescent="0.35">
      <c r="A348" s="80" t="s">
        <v>623</v>
      </c>
      <c r="B348" s="49">
        <v>47.99</v>
      </c>
      <c r="C348" s="49">
        <v>6.64</v>
      </c>
      <c r="D348" s="49">
        <v>41.35</v>
      </c>
      <c r="E348" s="49">
        <v>65.69</v>
      </c>
      <c r="F348" s="49">
        <v>161.83000000000001</v>
      </c>
      <c r="G348" s="54">
        <v>96.14</v>
      </c>
    </row>
    <row r="349" spans="1:11" x14ac:dyDescent="0.35">
      <c r="A349" s="80" t="s">
        <v>625</v>
      </c>
      <c r="B349" s="49">
        <v>50.43</v>
      </c>
      <c r="C349" s="49">
        <v>7.19</v>
      </c>
      <c r="D349" s="49">
        <v>43.24</v>
      </c>
      <c r="E349" s="49">
        <v>227.46</v>
      </c>
      <c r="F349" s="49">
        <v>254.52</v>
      </c>
      <c r="G349" s="54">
        <v>27.06</v>
      </c>
    </row>
    <row r="350" spans="1:11" x14ac:dyDescent="0.35">
      <c r="A350" s="80" t="s">
        <v>626</v>
      </c>
      <c r="B350" s="49">
        <v>76.099999999999994</v>
      </c>
      <c r="C350" s="49">
        <v>6.61</v>
      </c>
      <c r="D350" s="49">
        <v>69.489999999999995</v>
      </c>
      <c r="E350" s="49">
        <v>190.62</v>
      </c>
      <c r="F350" s="49">
        <v>280.57</v>
      </c>
      <c r="G350" s="54">
        <v>89.95</v>
      </c>
    </row>
    <row r="351" spans="1:11" x14ac:dyDescent="0.35">
      <c r="A351" s="80" t="s">
        <v>627</v>
      </c>
      <c r="B351" s="49">
        <v>66.73</v>
      </c>
      <c r="C351" s="49">
        <v>7.38</v>
      </c>
      <c r="D351" s="49">
        <v>59.36</v>
      </c>
      <c r="E351" s="49">
        <v>324.89999999999998</v>
      </c>
      <c r="F351" s="49">
        <v>399.31</v>
      </c>
      <c r="G351" s="54">
        <v>74.41</v>
      </c>
    </row>
    <row r="352" spans="1:11" x14ac:dyDescent="0.35">
      <c r="A352" s="80" t="s">
        <v>641</v>
      </c>
      <c r="B352" s="49">
        <v>5.44</v>
      </c>
      <c r="C352" s="49">
        <v>5.44</v>
      </c>
      <c r="D352" s="49">
        <v>0</v>
      </c>
      <c r="E352" s="49">
        <v>235.05</v>
      </c>
      <c r="F352" s="49">
        <v>272.98</v>
      </c>
      <c r="G352" s="54">
        <v>37.92</v>
      </c>
    </row>
    <row r="353" spans="1:7" x14ac:dyDescent="0.35">
      <c r="A353" s="80" t="s">
        <v>653</v>
      </c>
      <c r="B353" s="49">
        <v>7.54</v>
      </c>
      <c r="C353" s="49">
        <v>6.73</v>
      </c>
      <c r="D353" s="49">
        <v>0.81</v>
      </c>
      <c r="E353" s="49">
        <v>-38.880000000000003</v>
      </c>
      <c r="F353" s="49">
        <v>71.47</v>
      </c>
      <c r="G353" s="54">
        <v>110.35</v>
      </c>
    </row>
    <row r="354" spans="1:7" x14ac:dyDescent="0.35">
      <c r="A354" s="80" t="s">
        <v>654</v>
      </c>
      <c r="B354" s="49">
        <v>5.86</v>
      </c>
      <c r="C354" s="49">
        <v>5.86</v>
      </c>
      <c r="D354" s="49">
        <v>0</v>
      </c>
      <c r="E354" s="49">
        <v>125.66</v>
      </c>
      <c r="F354" s="49">
        <v>204.64</v>
      </c>
      <c r="G354" s="54">
        <v>78.98</v>
      </c>
    </row>
    <row r="355" spans="1:7" x14ac:dyDescent="0.35">
      <c r="A355" s="80" t="s">
        <v>656</v>
      </c>
      <c r="B355" s="49">
        <v>6.87</v>
      </c>
      <c r="C355" s="49">
        <v>6.87</v>
      </c>
      <c r="D355" s="49">
        <v>0</v>
      </c>
      <c r="E355" s="49">
        <v>107.85</v>
      </c>
      <c r="F355" s="49">
        <v>141.32</v>
      </c>
      <c r="G355" s="54">
        <v>33.47</v>
      </c>
    </row>
    <row r="356" spans="1:7" x14ac:dyDescent="0.35">
      <c r="A356" s="80" t="s">
        <v>657</v>
      </c>
      <c r="B356" s="49">
        <v>4.54</v>
      </c>
      <c r="C356" s="49">
        <v>4.54</v>
      </c>
      <c r="D356" s="49">
        <v>0</v>
      </c>
      <c r="E356" s="49">
        <v>7.89</v>
      </c>
      <c r="F356" s="49">
        <v>63.3</v>
      </c>
      <c r="G356" s="54">
        <v>55.41</v>
      </c>
    </row>
    <row r="357" spans="1:7" x14ac:dyDescent="0.35">
      <c r="A357" s="80" t="s">
        <v>658</v>
      </c>
      <c r="B357" s="49">
        <v>6.65</v>
      </c>
      <c r="C357" s="49">
        <v>6.65</v>
      </c>
      <c r="D357" s="49">
        <v>0</v>
      </c>
      <c r="E357" s="49">
        <v>128.46</v>
      </c>
      <c r="F357" s="49">
        <v>174.71</v>
      </c>
      <c r="G357" s="54">
        <v>46.25</v>
      </c>
    </row>
    <row r="358" spans="1:7" x14ac:dyDescent="0.35">
      <c r="A358" s="80" t="s">
        <v>660</v>
      </c>
      <c r="B358" s="49">
        <v>7.58</v>
      </c>
      <c r="C358" s="49">
        <v>7.58</v>
      </c>
      <c r="D358" s="49">
        <v>0</v>
      </c>
      <c r="E358" s="49">
        <v>46.33</v>
      </c>
      <c r="F358" s="49">
        <v>160.36000000000001</v>
      </c>
      <c r="G358" s="54">
        <v>114.03</v>
      </c>
    </row>
    <row r="359" spans="1:7" x14ac:dyDescent="0.35">
      <c r="A359" s="80" t="s">
        <v>661</v>
      </c>
      <c r="B359" s="49">
        <v>8.75</v>
      </c>
      <c r="C359" s="49">
        <v>8.75</v>
      </c>
      <c r="D359" s="49">
        <v>0</v>
      </c>
      <c r="E359" s="49">
        <v>59.16</v>
      </c>
      <c r="F359" s="49">
        <v>160.29</v>
      </c>
      <c r="G359" s="54">
        <v>101.13</v>
      </c>
    </row>
    <row r="360" spans="1:7" x14ac:dyDescent="0.35">
      <c r="A360" s="80" t="s">
        <v>662</v>
      </c>
      <c r="B360" s="49">
        <v>8.52</v>
      </c>
      <c r="C360" s="49">
        <v>8.52</v>
      </c>
      <c r="D360" s="49">
        <v>0</v>
      </c>
      <c r="E360" s="49">
        <v>121.8</v>
      </c>
      <c r="F360" s="49">
        <v>242.2</v>
      </c>
      <c r="G360" s="54">
        <v>120.4</v>
      </c>
    </row>
    <row r="361" spans="1:7" x14ac:dyDescent="0.35">
      <c r="A361" s="80" t="s">
        <v>665</v>
      </c>
      <c r="B361" s="49">
        <v>12.71</v>
      </c>
      <c r="C361" s="49">
        <v>12.71</v>
      </c>
      <c r="D361" s="49">
        <v>0</v>
      </c>
      <c r="E361" s="49">
        <v>59.62</v>
      </c>
      <c r="F361" s="49">
        <v>238.39</v>
      </c>
      <c r="G361" s="54">
        <v>178.77</v>
      </c>
    </row>
    <row r="362" spans="1:7" x14ac:dyDescent="0.35">
      <c r="A362" s="80" t="s">
        <v>671</v>
      </c>
      <c r="B362" s="49">
        <v>14.83</v>
      </c>
      <c r="C362" s="49">
        <v>14.83</v>
      </c>
      <c r="D362" s="49">
        <v>0</v>
      </c>
      <c r="E362" s="49">
        <v>-22.34</v>
      </c>
      <c r="F362" s="49">
        <v>53.04</v>
      </c>
      <c r="G362" s="54">
        <v>75.38</v>
      </c>
    </row>
    <row r="363" spans="1:7" x14ac:dyDescent="0.35">
      <c r="A363" s="80" t="s">
        <v>670</v>
      </c>
      <c r="B363" s="49">
        <v>12.21</v>
      </c>
      <c r="C363" s="49">
        <v>12.21</v>
      </c>
      <c r="D363" s="49">
        <v>0</v>
      </c>
      <c r="E363" s="49">
        <v>-0.57999999999999996</v>
      </c>
      <c r="F363" s="49">
        <v>129.12</v>
      </c>
      <c r="G363" s="54">
        <v>129.69999999999999</v>
      </c>
    </row>
  </sheetData>
  <phoneticPr fontId="10" type="noConversion"/>
  <printOptions gridLines="1"/>
  <pageMargins left="0.70866141732283472" right="0.70866141732283472" top="0.74803149606299213" bottom="0.74803149606299213" header="0.31496062992125984" footer="0.31496062992125984"/>
  <pageSetup paperSize="9" scale="7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61BF-1F0F-41E7-A3C3-384219FB662F}">
  <sheetPr>
    <pageSetUpPr fitToPage="1"/>
  </sheetPr>
  <dimension ref="A1:AI379"/>
  <sheetViews>
    <sheetView topLeftCell="A355" workbookViewId="0">
      <selection activeCell="H378" sqref="H378"/>
    </sheetView>
  </sheetViews>
  <sheetFormatPr defaultRowHeight="14.5" x14ac:dyDescent="0.35"/>
  <cols>
    <col min="1" max="1" width="9" style="19" bestFit="1"/>
    <col min="2" max="2" width="32" bestFit="1" customWidth="1"/>
    <col min="3" max="5" width="13" bestFit="1" customWidth="1"/>
    <col min="6" max="6" width="14" bestFit="1" customWidth="1"/>
    <col min="7" max="7" width="13" bestFit="1" customWidth="1"/>
    <col min="8" max="8" width="12" bestFit="1" customWidth="1"/>
    <col min="14" max="14" width="15" customWidth="1"/>
    <col min="15" max="15" width="26" customWidth="1"/>
    <col min="16" max="16" width="16" customWidth="1"/>
    <col min="17" max="17" width="17" customWidth="1"/>
    <col min="18" max="18" width="15" customWidth="1"/>
    <col min="19" max="20" width="14" customWidth="1"/>
    <col min="21" max="21" width="13" customWidth="1"/>
  </cols>
  <sheetData>
    <row r="1" spans="2:29" ht="27.75" customHeight="1" x14ac:dyDescent="0.35"/>
    <row r="5" spans="2:29" x14ac:dyDescent="0.35">
      <c r="P5" t="s">
        <v>71</v>
      </c>
    </row>
    <row r="8" spans="2:29" x14ac:dyDescent="0.35">
      <c r="N8" t="s">
        <v>49</v>
      </c>
      <c r="O8" t="s">
        <v>56</v>
      </c>
      <c r="P8" t="s">
        <v>53</v>
      </c>
      <c r="Q8" t="s">
        <v>50</v>
      </c>
      <c r="R8" t="s">
        <v>54</v>
      </c>
      <c r="S8" t="s">
        <v>51</v>
      </c>
      <c r="T8" t="s">
        <v>55</v>
      </c>
    </row>
    <row r="9" spans="2:29" x14ac:dyDescent="0.35">
      <c r="M9" s="20">
        <v>28</v>
      </c>
      <c r="N9" s="21" t="str">
        <f t="shared" ref="N9:T13" si="0">$P$5&amp;N$8&amp;$M9</f>
        <v>Annual!A28</v>
      </c>
      <c r="O9" s="21" t="str">
        <f t="shared" si="0"/>
        <v>Annual!B28</v>
      </c>
      <c r="P9" s="21" t="str">
        <f t="shared" si="0"/>
        <v>Annual!C28</v>
      </c>
      <c r="Q9" s="21" t="str">
        <f t="shared" si="0"/>
        <v>Annual!D28</v>
      </c>
      <c r="R9" s="21" t="str">
        <f t="shared" si="0"/>
        <v>Annual!E28</v>
      </c>
      <c r="S9" s="21" t="str">
        <f t="shared" si="0"/>
        <v>Annual!F28</v>
      </c>
      <c r="T9" s="21" t="str">
        <f t="shared" si="0"/>
        <v>Annual!G28</v>
      </c>
    </row>
    <row r="10" spans="2:29" x14ac:dyDescent="0.35">
      <c r="M10">
        <f>M9+1</f>
        <v>29</v>
      </c>
      <c r="N10" s="21" t="str">
        <f t="shared" si="0"/>
        <v>Annual!A29</v>
      </c>
      <c r="O10" s="21" t="str">
        <f t="shared" si="0"/>
        <v>Annual!B29</v>
      </c>
      <c r="P10" s="21" t="str">
        <f t="shared" si="0"/>
        <v>Annual!C29</v>
      </c>
      <c r="Q10" s="21" t="str">
        <f t="shared" si="0"/>
        <v>Annual!D29</v>
      </c>
      <c r="R10" s="21" t="str">
        <f t="shared" si="0"/>
        <v>Annual!E29</v>
      </c>
      <c r="S10" s="21" t="str">
        <f t="shared" si="0"/>
        <v>Annual!F29</v>
      </c>
      <c r="T10" s="21" t="str">
        <f t="shared" si="0"/>
        <v>Annual!G29</v>
      </c>
    </row>
    <row r="11" spans="2:29" x14ac:dyDescent="0.35">
      <c r="M11">
        <f>M10+1</f>
        <v>30</v>
      </c>
      <c r="N11" s="21" t="str">
        <f t="shared" si="0"/>
        <v>Annual!A30</v>
      </c>
      <c r="O11" s="21" t="str">
        <f t="shared" si="0"/>
        <v>Annual!B30</v>
      </c>
      <c r="P11" s="21" t="str">
        <f t="shared" si="0"/>
        <v>Annual!C30</v>
      </c>
      <c r="Q11" s="21" t="str">
        <f t="shared" si="0"/>
        <v>Annual!D30</v>
      </c>
      <c r="R11" s="21" t="str">
        <f t="shared" si="0"/>
        <v>Annual!E30</v>
      </c>
      <c r="S11" s="21" t="str">
        <f t="shared" si="0"/>
        <v>Annual!F30</v>
      </c>
      <c r="T11" s="21" t="str">
        <f t="shared" si="0"/>
        <v>Annual!G30</v>
      </c>
    </row>
    <row r="12" spans="2:29" x14ac:dyDescent="0.35">
      <c r="M12">
        <f>M11+1</f>
        <v>31</v>
      </c>
      <c r="N12" s="21" t="str">
        <f t="shared" si="0"/>
        <v>Annual!A31</v>
      </c>
      <c r="O12" s="21" t="str">
        <f t="shared" si="0"/>
        <v>Annual!B31</v>
      </c>
      <c r="P12" s="21" t="str">
        <f t="shared" si="0"/>
        <v>Annual!C31</v>
      </c>
      <c r="Q12" s="21" t="str">
        <f t="shared" si="0"/>
        <v>Annual!D31</v>
      </c>
      <c r="R12" s="21" t="str">
        <f t="shared" si="0"/>
        <v>Annual!E31</v>
      </c>
      <c r="S12" s="21" t="str">
        <f t="shared" si="0"/>
        <v>Annual!F31</v>
      </c>
      <c r="T12" s="21" t="str">
        <f t="shared" si="0"/>
        <v>Annual!G31</v>
      </c>
    </row>
    <row r="13" spans="2:29" x14ac:dyDescent="0.35">
      <c r="B13" s="22"/>
      <c r="C13" s="23" t="s">
        <v>72</v>
      </c>
      <c r="M13">
        <f>M12+1</f>
        <v>32</v>
      </c>
      <c r="N13" s="21" t="str">
        <f t="shared" si="0"/>
        <v>Annual!A32</v>
      </c>
      <c r="O13" s="21" t="str">
        <f t="shared" si="0"/>
        <v>Annual!B32</v>
      </c>
      <c r="P13" s="21" t="str">
        <f t="shared" si="0"/>
        <v>Annual!C32</v>
      </c>
      <c r="Q13" s="21" t="str">
        <f t="shared" si="0"/>
        <v>Annual!D32</v>
      </c>
      <c r="R13" s="21" t="str">
        <f t="shared" si="0"/>
        <v>Annual!E32</v>
      </c>
      <c r="S13" s="21" t="str">
        <f t="shared" si="0"/>
        <v>Annual!F32</v>
      </c>
      <c r="T13" s="21" t="str">
        <f t="shared" si="0"/>
        <v>Annual!G32</v>
      </c>
      <c r="AA13" s="24" t="s">
        <v>90</v>
      </c>
      <c r="AB13" s="24"/>
      <c r="AC13" s="25"/>
    </row>
    <row r="14" spans="2:29" x14ac:dyDescent="0.35">
      <c r="B14" s="22"/>
      <c r="C14" s="23"/>
      <c r="AA14" s="24"/>
      <c r="AB14" s="24"/>
      <c r="AC14" s="25"/>
    </row>
    <row r="15" spans="2:29" x14ac:dyDescent="0.35">
      <c r="AA15" s="26" t="s">
        <v>34</v>
      </c>
      <c r="AB15" s="26" t="s">
        <v>91</v>
      </c>
      <c r="AC15" s="26" t="s">
        <v>92</v>
      </c>
    </row>
    <row r="16" spans="2:29" x14ac:dyDescent="0.35">
      <c r="AA16" s="27"/>
      <c r="AB16" s="27"/>
      <c r="AC16" s="27"/>
    </row>
    <row r="17" spans="1:35" x14ac:dyDescent="0.35">
      <c r="B17" s="22"/>
      <c r="C17" s="28" t="s">
        <v>90</v>
      </c>
      <c r="D17" s="28"/>
      <c r="E17" s="29"/>
      <c r="F17" s="30"/>
      <c r="Y17">
        <v>1995</v>
      </c>
      <c r="Z17" t="s">
        <v>73</v>
      </c>
      <c r="AA17" s="19">
        <v>2743.6529423076922</v>
      </c>
      <c r="AB17" s="19">
        <v>1833.5760192307691</v>
      </c>
      <c r="AC17" s="19">
        <v>826.07692307692309</v>
      </c>
      <c r="AE17">
        <v>1996</v>
      </c>
      <c r="AF17" t="s">
        <v>73</v>
      </c>
      <c r="AG17" s="19">
        <v>3694.33</v>
      </c>
      <c r="AH17" s="19">
        <v>2468.7339999999999</v>
      </c>
      <c r="AI17" s="19">
        <v>1126.346</v>
      </c>
    </row>
    <row r="18" spans="1:35" x14ac:dyDescent="0.35">
      <c r="C18" s="31" t="s">
        <v>34</v>
      </c>
      <c r="D18" s="31" t="s">
        <v>91</v>
      </c>
      <c r="E18" s="31" t="s">
        <v>92</v>
      </c>
      <c r="F18" s="31" t="s">
        <v>93</v>
      </c>
      <c r="G18" s="31" t="s">
        <v>94</v>
      </c>
      <c r="H18" s="31" t="s">
        <v>95</v>
      </c>
      <c r="P18" t="s">
        <v>74</v>
      </c>
      <c r="Z18" t="s">
        <v>75</v>
      </c>
      <c r="AA18" s="19">
        <v>4295.3769423076919</v>
      </c>
      <c r="AB18" s="19">
        <v>2901.3000192307691</v>
      </c>
      <c r="AC18" s="19">
        <v>1314.0769230769231</v>
      </c>
      <c r="AF18" t="s">
        <v>75</v>
      </c>
      <c r="AG18" s="19">
        <v>4393.2920000000004</v>
      </c>
      <c r="AH18" s="19">
        <v>2895.6959999999999</v>
      </c>
      <c r="AI18" s="19">
        <v>1402.0129999999999</v>
      </c>
    </row>
    <row r="19" spans="1:35" ht="15" thickBot="1" x14ac:dyDescent="0.4">
      <c r="B19" s="22"/>
      <c r="C19" s="22"/>
      <c r="D19" s="22"/>
      <c r="E19" s="22"/>
      <c r="F19" s="22"/>
      <c r="G19" s="22"/>
      <c r="H19" s="22"/>
      <c r="Z19" t="s">
        <v>76</v>
      </c>
      <c r="AA19" s="19">
        <v>5550.3111153846148</v>
      </c>
      <c r="AB19" s="19">
        <v>3662.4649615384615</v>
      </c>
      <c r="AC19" s="19">
        <v>1797.8461538461538</v>
      </c>
      <c r="AF19" t="s">
        <v>76</v>
      </c>
      <c r="AG19" s="19">
        <v>5536.7139999999999</v>
      </c>
      <c r="AH19" s="19">
        <v>3641.9070000000002</v>
      </c>
      <c r="AI19" s="19">
        <v>1790.6410000000001</v>
      </c>
    </row>
    <row r="20" spans="1:35" x14ac:dyDescent="0.35">
      <c r="A20" s="22">
        <v>1995</v>
      </c>
      <c r="B20" t="s">
        <v>35</v>
      </c>
      <c r="C20" s="22">
        <f>+Month!B6</f>
        <v>4329</v>
      </c>
      <c r="D20" s="22">
        <f>+Month!C6</f>
        <v>2901</v>
      </c>
      <c r="E20" s="22">
        <f>+Month!D6</f>
        <v>1314</v>
      </c>
      <c r="F20" s="22">
        <f>+Month!E6</f>
        <v>1059.43</v>
      </c>
      <c r="G20" s="22">
        <f>+Month!F6</f>
        <v>1084.5899999999999</v>
      </c>
      <c r="H20" s="22">
        <f>+Month!G6</f>
        <v>25.16</v>
      </c>
      <c r="J20" s="32" t="s">
        <v>47</v>
      </c>
      <c r="K20" s="33">
        <v>2024</v>
      </c>
      <c r="Z20" t="s">
        <v>77</v>
      </c>
      <c r="AA20" s="19">
        <v>3821.7119038461542</v>
      </c>
      <c r="AB20" s="19">
        <v>2549.6349807692309</v>
      </c>
      <c r="AC20" s="19">
        <v>1183.0769230769231</v>
      </c>
      <c r="AF20" t="s">
        <v>77</v>
      </c>
      <c r="AG20" s="19">
        <v>4077.5070000000001</v>
      </c>
      <c r="AH20" s="19">
        <v>2749.7060000000001</v>
      </c>
      <c r="AI20" s="19">
        <v>1227.8009999999999</v>
      </c>
    </row>
    <row r="21" spans="1:35" ht="15" thickBot="1" x14ac:dyDescent="0.4">
      <c r="A21" s="22">
        <v>1995</v>
      </c>
      <c r="B21" t="s">
        <v>36</v>
      </c>
      <c r="C21" s="22">
        <f>+Month!B7+C20</f>
        <v>9913</v>
      </c>
      <c r="D21" s="22">
        <f>+Month!C7+D20</f>
        <v>6563</v>
      </c>
      <c r="E21" s="22">
        <f>+Month!D7+E20</f>
        <v>3112</v>
      </c>
      <c r="F21" s="22">
        <f>+Month!E7+F20</f>
        <v>2492.42</v>
      </c>
      <c r="G21" s="22">
        <f>+Month!F7+G20</f>
        <v>2569.52</v>
      </c>
      <c r="H21" s="22">
        <f>+Month!G7+H20</f>
        <v>77.099999999999994</v>
      </c>
      <c r="J21" s="34" t="s">
        <v>48</v>
      </c>
      <c r="K21" s="35">
        <v>11</v>
      </c>
      <c r="N21" t="s">
        <v>49</v>
      </c>
      <c r="O21" t="s">
        <v>56</v>
      </c>
      <c r="P21" t="s">
        <v>53</v>
      </c>
      <c r="Q21" t="s">
        <v>50</v>
      </c>
      <c r="R21" t="s">
        <v>54</v>
      </c>
      <c r="S21" t="s">
        <v>51</v>
      </c>
      <c r="T21" t="s">
        <v>55</v>
      </c>
      <c r="U21" t="s">
        <v>52</v>
      </c>
      <c r="Z21" t="s">
        <v>39</v>
      </c>
      <c r="AA21" s="19">
        <v>4145.9889038461542</v>
      </c>
      <c r="AB21" s="19">
        <v>2714.9119807692309</v>
      </c>
      <c r="AC21" s="19">
        <v>1325.0769230769231</v>
      </c>
      <c r="AF21" t="s">
        <v>39</v>
      </c>
      <c r="AG21" s="19">
        <v>4127.6790000000001</v>
      </c>
      <c r="AH21" s="19">
        <v>2740.8780000000002</v>
      </c>
      <c r="AI21" s="19">
        <v>1281.8009999999999</v>
      </c>
    </row>
    <row r="22" spans="1:35" ht="15" thickBot="1" x14ac:dyDescent="0.4">
      <c r="A22" s="22">
        <v>1995</v>
      </c>
      <c r="B22" t="s">
        <v>37</v>
      </c>
      <c r="C22" s="22">
        <f>+Month!B8+C21</f>
        <v>13769</v>
      </c>
      <c r="D22" s="22">
        <f>+Month!C8+D21</f>
        <v>9113</v>
      </c>
      <c r="E22" s="22">
        <f>+Month!D8+E21</f>
        <v>4295</v>
      </c>
      <c r="F22" s="22">
        <f>+Month!E8+F21</f>
        <v>3496.77</v>
      </c>
      <c r="G22" s="22">
        <f>+Month!F8+G21</f>
        <v>3640.6099999999997</v>
      </c>
      <c r="H22" s="22">
        <f>+Month!G8+H21</f>
        <v>143.83999999999997</v>
      </c>
      <c r="M22" s="36">
        <v>349</v>
      </c>
      <c r="N22" s="37" t="str">
        <f>$P$18&amp;N$21&amp;$M22</f>
        <v>Month!A349</v>
      </c>
      <c r="O22" s="21" t="str">
        <f t="shared" ref="N22:U36" si="1">$P$18&amp;O$21&amp;$M22</f>
        <v>Month!B349</v>
      </c>
      <c r="P22" s="21" t="str">
        <f t="shared" si="1"/>
        <v>Month!C349</v>
      </c>
      <c r="Q22" s="21" t="str">
        <f t="shared" si="1"/>
        <v>Month!D349</v>
      </c>
      <c r="R22" s="21" t="str">
        <f t="shared" si="1"/>
        <v>Month!E349</v>
      </c>
      <c r="S22" s="21" t="str">
        <f t="shared" si="1"/>
        <v>Month!F349</v>
      </c>
      <c r="T22" s="21" t="str">
        <f t="shared" si="1"/>
        <v>Month!G349</v>
      </c>
      <c r="U22" s="21" t="str">
        <f t="shared" si="1"/>
        <v>Month!H349</v>
      </c>
      <c r="Z22" t="s">
        <v>78</v>
      </c>
      <c r="AA22" s="19">
        <v>5169.3949923076925</v>
      </c>
      <c r="AB22" s="19">
        <v>3372.5488384615383</v>
      </c>
      <c r="AC22" s="19">
        <v>1664.8461538461538</v>
      </c>
      <c r="AF22" t="s">
        <v>78</v>
      </c>
      <c r="AG22" s="19">
        <v>4860.1760000000004</v>
      </c>
      <c r="AH22" s="19">
        <v>3230.4250000000002</v>
      </c>
      <c r="AI22" s="19">
        <v>1502.751</v>
      </c>
    </row>
    <row r="23" spans="1:35" x14ac:dyDescent="0.35">
      <c r="A23" s="22">
        <v>1995</v>
      </c>
      <c r="B23" t="s">
        <v>38</v>
      </c>
      <c r="C23" s="22">
        <f>+Month!B9+C22</f>
        <v>17949</v>
      </c>
      <c r="D23" s="22">
        <f>+Month!C9+D22</f>
        <v>11828</v>
      </c>
      <c r="E23" s="22">
        <f>+Month!D9+E22</f>
        <v>5620</v>
      </c>
      <c r="F23" s="22">
        <f>+Month!E9+F22</f>
        <v>5039.16</v>
      </c>
      <c r="G23" s="22">
        <f>+Month!F9+G22</f>
        <v>5256.33</v>
      </c>
      <c r="H23" s="22">
        <f>+Month!G9+H22</f>
        <v>217.16999999999996</v>
      </c>
      <c r="M23">
        <f>M22+1</f>
        <v>350</v>
      </c>
      <c r="N23" s="21" t="str">
        <f t="shared" si="1"/>
        <v>Month!A350</v>
      </c>
      <c r="O23" s="21" t="str">
        <f t="shared" si="1"/>
        <v>Month!B350</v>
      </c>
      <c r="P23" s="21" t="str">
        <f t="shared" si="1"/>
        <v>Month!C350</v>
      </c>
      <c r="Q23" s="21" t="str">
        <f t="shared" si="1"/>
        <v>Month!D350</v>
      </c>
      <c r="R23" s="21" t="str">
        <f t="shared" si="1"/>
        <v>Month!E350</v>
      </c>
      <c r="S23" s="21" t="str">
        <f t="shared" si="1"/>
        <v>Month!F350</v>
      </c>
      <c r="T23" s="21" t="str">
        <f t="shared" si="1"/>
        <v>Month!G350</v>
      </c>
      <c r="U23" s="21" t="str">
        <f t="shared" si="1"/>
        <v>Month!H350</v>
      </c>
      <c r="Z23" t="s">
        <v>79</v>
      </c>
      <c r="AA23" s="19">
        <v>4102.4735269230769</v>
      </c>
      <c r="AB23" s="19">
        <v>2709.0889115384612</v>
      </c>
      <c r="AC23" s="19">
        <v>1285.3846153846155</v>
      </c>
      <c r="AF23" t="s">
        <v>79</v>
      </c>
      <c r="AG23" s="19">
        <v>3771</v>
      </c>
      <c r="AH23" s="19">
        <v>2530.9119999999998</v>
      </c>
      <c r="AI23" s="19">
        <v>1134.8330000000001</v>
      </c>
    </row>
    <row r="24" spans="1:35" x14ac:dyDescent="0.35">
      <c r="A24" s="22">
        <v>1995</v>
      </c>
      <c r="B24" t="s">
        <v>39</v>
      </c>
      <c r="C24" s="22">
        <f>+Month!B10+C23</f>
        <v>23152</v>
      </c>
      <c r="D24" s="22">
        <f>+Month!C10+D23</f>
        <v>15200</v>
      </c>
      <c r="E24" s="22">
        <f>+Month!D10+E23</f>
        <v>7285</v>
      </c>
      <c r="F24" s="22">
        <f>+Month!E10+F23</f>
        <v>5988.8899999999994</v>
      </c>
      <c r="G24" s="22">
        <f>+Month!F10+G23</f>
        <v>6285.33</v>
      </c>
      <c r="H24" s="22">
        <f>+Month!G10+H23</f>
        <v>296.43999999999994</v>
      </c>
      <c r="M24">
        <f>M23+1</f>
        <v>351</v>
      </c>
      <c r="N24" s="21" t="str">
        <f t="shared" si="1"/>
        <v>Month!A351</v>
      </c>
      <c r="O24" s="21" t="str">
        <f t="shared" si="1"/>
        <v>Month!B351</v>
      </c>
      <c r="P24" s="21" t="str">
        <f t="shared" si="1"/>
        <v>Month!C351</v>
      </c>
      <c r="Q24" s="21" t="str">
        <f t="shared" si="1"/>
        <v>Month!D351</v>
      </c>
      <c r="R24" s="21" t="str">
        <f t="shared" si="1"/>
        <v>Month!E351</v>
      </c>
      <c r="S24" s="21" t="str">
        <f t="shared" si="1"/>
        <v>Month!F351</v>
      </c>
      <c r="T24" s="21" t="str">
        <f t="shared" si="1"/>
        <v>Month!G351</v>
      </c>
      <c r="U24" s="21" t="str">
        <f t="shared" si="1"/>
        <v>Month!H351</v>
      </c>
      <c r="Z24" t="s">
        <v>80</v>
      </c>
      <c r="AA24" s="19">
        <v>3536.9658269230767</v>
      </c>
      <c r="AB24" s="19">
        <v>2275.581211538461</v>
      </c>
      <c r="AC24" s="19">
        <v>1186.3846153846155</v>
      </c>
      <c r="AF24" t="s">
        <v>80</v>
      </c>
      <c r="AG24" s="19">
        <v>3156.7910000000002</v>
      </c>
      <c r="AH24" s="19">
        <v>1853.9590000000001</v>
      </c>
      <c r="AI24" s="19">
        <v>1196.8330000000001</v>
      </c>
    </row>
    <row r="25" spans="1:35" x14ac:dyDescent="0.35">
      <c r="A25" s="22">
        <v>1995</v>
      </c>
      <c r="B25" t="s">
        <v>40</v>
      </c>
      <c r="C25" s="22">
        <f>+Month!B11+C24</f>
        <v>27288</v>
      </c>
      <c r="D25" s="22">
        <f>+Month!C11+D24</f>
        <v>17909</v>
      </c>
      <c r="E25" s="22">
        <f>+Month!D11+E24</f>
        <v>8570</v>
      </c>
      <c r="F25" s="22">
        <f>+Month!E11+F24</f>
        <v>7436.9699999999993</v>
      </c>
      <c r="G25" s="22">
        <f>+Month!F11+G24</f>
        <v>7796.93</v>
      </c>
      <c r="H25" s="22">
        <f>+Month!G11+H24</f>
        <v>359.95999999999992</v>
      </c>
      <c r="M25">
        <f t="shared" ref="M25:M36" si="2">M24+1</f>
        <v>352</v>
      </c>
      <c r="N25" s="21" t="str">
        <f t="shared" si="1"/>
        <v>Month!A352</v>
      </c>
      <c r="O25" s="21" t="str">
        <f t="shared" si="1"/>
        <v>Month!B352</v>
      </c>
      <c r="P25" s="21" t="str">
        <f t="shared" si="1"/>
        <v>Month!C352</v>
      </c>
      <c r="Q25" s="21" t="str">
        <f t="shared" si="1"/>
        <v>Month!D352</v>
      </c>
      <c r="R25" s="21" t="str">
        <f t="shared" si="1"/>
        <v>Month!E352</v>
      </c>
      <c r="S25" s="21" t="str">
        <f t="shared" si="1"/>
        <v>Month!F352</v>
      </c>
      <c r="T25" s="21" t="str">
        <f t="shared" si="1"/>
        <v>Month!G352</v>
      </c>
      <c r="U25" s="21" t="str">
        <f t="shared" si="1"/>
        <v>Month!H352</v>
      </c>
      <c r="Z25" t="s">
        <v>81</v>
      </c>
      <c r="AA25" s="19">
        <v>5391.381046153846</v>
      </c>
      <c r="AB25" s="19">
        <v>3689.1502769230769</v>
      </c>
      <c r="AC25" s="19">
        <v>1598.2307692307693</v>
      </c>
      <c r="AF25" t="s">
        <v>81</v>
      </c>
      <c r="AG25" s="19">
        <v>4506.0079999999998</v>
      </c>
      <c r="AH25" s="19">
        <v>2864.7179999999998</v>
      </c>
      <c r="AI25" s="19">
        <v>1525.2909999999999</v>
      </c>
    </row>
    <row r="26" spans="1:35" x14ac:dyDescent="0.35">
      <c r="A26" s="22">
        <v>1995</v>
      </c>
      <c r="B26" t="s">
        <v>41</v>
      </c>
      <c r="C26" s="22">
        <f>+Month!B12+C25</f>
        <v>30859</v>
      </c>
      <c r="D26" s="22">
        <f>+Month!C12+D25</f>
        <v>20185</v>
      </c>
      <c r="E26" s="22">
        <f>+Month!D12+E25</f>
        <v>9757</v>
      </c>
      <c r="F26" s="22">
        <f>+Month!E12+F25</f>
        <v>8779.25</v>
      </c>
      <c r="G26" s="22">
        <f>+Month!F12+G25</f>
        <v>9193.23</v>
      </c>
      <c r="H26" s="22">
        <f>+Month!G12+H25</f>
        <v>413.9799999999999</v>
      </c>
      <c r="M26">
        <f t="shared" si="2"/>
        <v>353</v>
      </c>
      <c r="N26" s="21" t="str">
        <f t="shared" si="1"/>
        <v>Month!A353</v>
      </c>
      <c r="O26" s="21" t="str">
        <f t="shared" si="1"/>
        <v>Month!B353</v>
      </c>
      <c r="P26" s="21" t="str">
        <f t="shared" si="1"/>
        <v>Month!C353</v>
      </c>
      <c r="Q26" s="21" t="str">
        <f t="shared" si="1"/>
        <v>Month!D353</v>
      </c>
      <c r="R26" s="21" t="str">
        <f t="shared" si="1"/>
        <v>Month!E353</v>
      </c>
      <c r="S26" s="21" t="str">
        <f t="shared" si="1"/>
        <v>Month!F353</v>
      </c>
      <c r="T26" s="21" t="str">
        <f t="shared" si="1"/>
        <v>Month!G353</v>
      </c>
      <c r="U26" s="21" t="str">
        <f t="shared" si="1"/>
        <v>Month!H353</v>
      </c>
      <c r="AA26" s="19"/>
      <c r="AB26" s="19"/>
      <c r="AC26" s="19"/>
    </row>
    <row r="27" spans="1:35" x14ac:dyDescent="0.35">
      <c r="A27" s="22">
        <v>1995</v>
      </c>
      <c r="B27" t="s">
        <v>42</v>
      </c>
      <c r="C27" s="22">
        <f>+Month!B13+C26</f>
        <v>36284</v>
      </c>
      <c r="D27" s="22">
        <f>+Month!C13+D26</f>
        <v>23874</v>
      </c>
      <c r="E27" s="22">
        <f>+Month!D13+E26</f>
        <v>11355</v>
      </c>
      <c r="F27" s="22">
        <f>+Month!E13+F26</f>
        <v>9577.15</v>
      </c>
      <c r="G27" s="22">
        <f>+Month!F13+G26</f>
        <v>10082.73</v>
      </c>
      <c r="H27" s="22">
        <f>+Month!G13+H26</f>
        <v>505.57999999999993</v>
      </c>
      <c r="M27">
        <f t="shared" si="2"/>
        <v>354</v>
      </c>
      <c r="N27" s="21" t="str">
        <f t="shared" si="1"/>
        <v>Month!A354</v>
      </c>
      <c r="O27" s="21" t="str">
        <f t="shared" si="1"/>
        <v>Month!B354</v>
      </c>
      <c r="P27" s="21" t="str">
        <f t="shared" si="1"/>
        <v>Month!C354</v>
      </c>
      <c r="Q27" s="21" t="str">
        <f t="shared" si="1"/>
        <v>Month!D354</v>
      </c>
      <c r="R27" s="21" t="str">
        <f t="shared" si="1"/>
        <v>Month!E354</v>
      </c>
      <c r="S27" s="21" t="str">
        <f t="shared" si="1"/>
        <v>Month!F354</v>
      </c>
      <c r="T27" s="21" t="str">
        <f t="shared" si="1"/>
        <v>Month!G354</v>
      </c>
      <c r="U27" s="21" t="str">
        <f t="shared" si="1"/>
        <v>Month!H354</v>
      </c>
    </row>
    <row r="28" spans="1:35" x14ac:dyDescent="0.35">
      <c r="A28" s="22">
        <v>1995</v>
      </c>
      <c r="B28" t="s">
        <v>43</v>
      </c>
      <c r="C28" s="22">
        <f>+Month!B14+C27</f>
        <v>40448</v>
      </c>
      <c r="D28" s="22">
        <f>+Month!C14+D27</f>
        <v>26575</v>
      </c>
      <c r="E28" s="22">
        <f>+Month!D14+E27</f>
        <v>12703</v>
      </c>
      <c r="F28" s="22">
        <f>+Month!E14+F27</f>
        <v>11214.039999999999</v>
      </c>
      <c r="G28" s="22">
        <f>+Month!F14+G27</f>
        <v>11820.3</v>
      </c>
      <c r="H28" s="22">
        <f>+Month!G14+H27</f>
        <v>606.26</v>
      </c>
      <c r="M28">
        <f t="shared" si="2"/>
        <v>355</v>
      </c>
      <c r="N28" s="21" t="str">
        <f t="shared" si="1"/>
        <v>Month!A355</v>
      </c>
      <c r="O28" s="21" t="str">
        <f t="shared" si="1"/>
        <v>Month!B355</v>
      </c>
      <c r="P28" s="21" t="str">
        <f t="shared" si="1"/>
        <v>Month!C355</v>
      </c>
      <c r="Q28" s="21" t="str">
        <f t="shared" si="1"/>
        <v>Month!D355</v>
      </c>
      <c r="R28" s="21" t="str">
        <f t="shared" si="1"/>
        <v>Month!E355</v>
      </c>
      <c r="S28" s="21" t="str">
        <f t="shared" si="1"/>
        <v>Month!F355</v>
      </c>
      <c r="T28" s="21" t="str">
        <f t="shared" si="1"/>
        <v>Month!G355</v>
      </c>
      <c r="U28" s="21" t="str">
        <f t="shared" si="1"/>
        <v>Month!H355</v>
      </c>
      <c r="AF28" s="26" t="s">
        <v>93</v>
      </c>
      <c r="AG28" s="26" t="s">
        <v>94</v>
      </c>
      <c r="AH28" s="26" t="s">
        <v>95</v>
      </c>
    </row>
    <row r="29" spans="1:35" x14ac:dyDescent="0.35">
      <c r="A29" s="22">
        <v>1995</v>
      </c>
      <c r="B29" t="s">
        <v>44</v>
      </c>
      <c r="C29" s="22">
        <f>+Month!B15+C28</f>
        <v>44783</v>
      </c>
      <c r="D29" s="22">
        <f>+Month!C15+D28</f>
        <v>29490</v>
      </c>
      <c r="E29" s="22">
        <f>+Month!D15+E28</f>
        <v>14010</v>
      </c>
      <c r="F29" s="22">
        <f>+Month!E15+F28</f>
        <v>12160.429999999998</v>
      </c>
      <c r="G29" s="22">
        <f>+Month!F15+G28</f>
        <v>12854.919999999998</v>
      </c>
      <c r="H29" s="22">
        <f>+Month!G15+H28</f>
        <v>694.48</v>
      </c>
      <c r="M29">
        <f t="shared" si="2"/>
        <v>356</v>
      </c>
      <c r="N29" s="21" t="str">
        <f t="shared" si="1"/>
        <v>Month!A356</v>
      </c>
      <c r="O29" s="21" t="str">
        <f t="shared" si="1"/>
        <v>Month!B356</v>
      </c>
      <c r="P29" s="21" t="str">
        <f t="shared" si="1"/>
        <v>Month!C356</v>
      </c>
      <c r="Q29" s="21" t="str">
        <f t="shared" si="1"/>
        <v>Month!D356</v>
      </c>
      <c r="R29" s="21" t="str">
        <f t="shared" si="1"/>
        <v>Month!E356</v>
      </c>
      <c r="S29" s="21" t="str">
        <f t="shared" si="1"/>
        <v>Month!F356</v>
      </c>
      <c r="T29" s="21" t="str">
        <f t="shared" si="1"/>
        <v>Month!G356</v>
      </c>
      <c r="U29" s="21" t="str">
        <f t="shared" si="1"/>
        <v>Month!H356</v>
      </c>
      <c r="AD29">
        <v>1995</v>
      </c>
      <c r="AE29" t="s">
        <v>73</v>
      </c>
      <c r="AF29" s="38">
        <v>1393.704945</v>
      </c>
      <c r="AG29" s="19">
        <v>1466.432808</v>
      </c>
      <c r="AH29" s="19">
        <v>72.727862999999999</v>
      </c>
    </row>
    <row r="30" spans="1:35" x14ac:dyDescent="0.35">
      <c r="A30" s="22">
        <v>1995</v>
      </c>
      <c r="B30" t="s">
        <v>45</v>
      </c>
      <c r="C30" s="22">
        <f>+Month!B16+C29</f>
        <v>50259</v>
      </c>
      <c r="D30" s="22">
        <f>+Month!C16+D29</f>
        <v>33316</v>
      </c>
      <c r="E30" s="22">
        <f>+Month!D16+E29</f>
        <v>15543</v>
      </c>
      <c r="F30" s="22">
        <f>+Month!E16+F29</f>
        <v>13643.659999999998</v>
      </c>
      <c r="G30" s="22">
        <f>+Month!F16+G29</f>
        <v>14429.469999999998</v>
      </c>
      <c r="H30" s="22">
        <f>+Month!G16+H29</f>
        <v>785.8</v>
      </c>
      <c r="M30">
        <f t="shared" si="2"/>
        <v>357</v>
      </c>
      <c r="N30" s="21" t="str">
        <f t="shared" si="1"/>
        <v>Month!A357</v>
      </c>
      <c r="O30" s="21" t="str">
        <f t="shared" si="1"/>
        <v>Month!B357</v>
      </c>
      <c r="P30" s="21" t="str">
        <f t="shared" si="1"/>
        <v>Month!C357</v>
      </c>
      <c r="Q30" s="21" t="str">
        <f t="shared" si="1"/>
        <v>Month!D357</v>
      </c>
      <c r="R30" s="21" t="str">
        <f t="shared" si="1"/>
        <v>Month!E357</v>
      </c>
      <c r="S30" s="21" t="str">
        <f t="shared" si="1"/>
        <v>Month!F357</v>
      </c>
      <c r="T30" s="21" t="str">
        <f t="shared" si="1"/>
        <v>Month!G357</v>
      </c>
      <c r="U30" s="21" t="str">
        <f t="shared" si="1"/>
        <v>Month!H357</v>
      </c>
      <c r="AD30">
        <v>1995</v>
      </c>
      <c r="AE30" t="s">
        <v>75</v>
      </c>
      <c r="AF30" s="38">
        <v>1059.4255049999999</v>
      </c>
      <c r="AG30" s="19">
        <v>1084.587792</v>
      </c>
      <c r="AH30" s="19">
        <v>25.162286999999996</v>
      </c>
    </row>
    <row r="31" spans="1:35" x14ac:dyDescent="0.35">
      <c r="A31" s="39">
        <v>1995</v>
      </c>
      <c r="B31" s="18" t="s">
        <v>46</v>
      </c>
      <c r="C31" s="39">
        <f>+Month!B17+C30</f>
        <v>53925</v>
      </c>
      <c r="D31" s="39">
        <f>+Month!C17+D30</f>
        <v>35708</v>
      </c>
      <c r="E31" s="39">
        <f>+Month!D17+E30</f>
        <v>16686</v>
      </c>
      <c r="F31" s="39">
        <f>+Month!E17+F30</f>
        <v>14512.609999999999</v>
      </c>
      <c r="G31" s="39">
        <f>+Month!F17+G30</f>
        <v>15366.679999999997</v>
      </c>
      <c r="H31" s="39">
        <f>+Month!G17+H30</f>
        <v>854.06</v>
      </c>
      <c r="M31">
        <f t="shared" si="2"/>
        <v>358</v>
      </c>
      <c r="N31" s="21" t="str">
        <f t="shared" si="1"/>
        <v>Month!A358</v>
      </c>
      <c r="O31" s="21" t="str">
        <f t="shared" si="1"/>
        <v>Month!B358</v>
      </c>
      <c r="P31" s="21" t="str">
        <f t="shared" si="1"/>
        <v>Month!C358</v>
      </c>
      <c r="Q31" s="21" t="str">
        <f t="shared" si="1"/>
        <v>Month!D358</v>
      </c>
      <c r="R31" s="21" t="str">
        <f t="shared" si="1"/>
        <v>Month!E358</v>
      </c>
      <c r="S31" s="21" t="str">
        <f t="shared" si="1"/>
        <v>Month!F358</v>
      </c>
      <c r="T31" s="21" t="str">
        <f t="shared" si="1"/>
        <v>Month!G358</v>
      </c>
      <c r="U31" s="21" t="str">
        <f t="shared" si="1"/>
        <v>Month!H358</v>
      </c>
      <c r="AD31">
        <v>1995</v>
      </c>
      <c r="AE31" t="s">
        <v>76</v>
      </c>
      <c r="AF31" s="38">
        <v>1432.9869570000001</v>
      </c>
      <c r="AG31" s="19">
        <v>1484.925923</v>
      </c>
      <c r="AH31" s="19">
        <v>51.938966000000001</v>
      </c>
    </row>
    <row r="32" spans="1:35" x14ac:dyDescent="0.35">
      <c r="A32" s="22">
        <v>1996</v>
      </c>
      <c r="B32" t="s">
        <v>35</v>
      </c>
      <c r="C32" s="22">
        <f>+Month!B18</f>
        <v>4365</v>
      </c>
      <c r="D32" s="22">
        <f>+Month!C18</f>
        <v>2819</v>
      </c>
      <c r="E32" s="22">
        <f>+Month!D18</f>
        <v>1419</v>
      </c>
      <c r="F32" s="22">
        <f>+Month!E18</f>
        <v>1451.14</v>
      </c>
      <c r="G32" s="22">
        <f>+Month!F18</f>
        <v>1536.26</v>
      </c>
      <c r="H32" s="22">
        <f>+Month!G18</f>
        <v>85.13</v>
      </c>
      <c r="M32">
        <f t="shared" si="2"/>
        <v>359</v>
      </c>
      <c r="N32" s="21" t="str">
        <f t="shared" si="1"/>
        <v>Month!A359</v>
      </c>
      <c r="O32" s="21" t="str">
        <f t="shared" si="1"/>
        <v>Month!B359</v>
      </c>
      <c r="P32" s="21" t="str">
        <f t="shared" si="1"/>
        <v>Month!C359</v>
      </c>
      <c r="Q32" s="21" t="str">
        <f t="shared" si="1"/>
        <v>Month!D359</v>
      </c>
      <c r="R32" s="21" t="str">
        <f t="shared" si="1"/>
        <v>Month!E359</v>
      </c>
      <c r="S32" s="21" t="str">
        <f t="shared" si="1"/>
        <v>Month!F359</v>
      </c>
      <c r="T32" s="21" t="str">
        <f t="shared" si="1"/>
        <v>Month!G359</v>
      </c>
      <c r="U32" s="21" t="str">
        <f t="shared" si="1"/>
        <v>Month!H359</v>
      </c>
      <c r="AD32">
        <v>1995</v>
      </c>
      <c r="AE32" t="s">
        <v>77</v>
      </c>
      <c r="AF32" s="38">
        <v>1004.354499</v>
      </c>
      <c r="AG32" s="19">
        <v>1071.094143</v>
      </c>
      <c r="AH32" s="19">
        <v>66.739643999999998</v>
      </c>
    </row>
    <row r="33" spans="1:34" x14ac:dyDescent="0.35">
      <c r="A33" s="22">
        <v>1996</v>
      </c>
      <c r="B33" t="s">
        <v>36</v>
      </c>
      <c r="C33" s="22">
        <f>+Month!B19+C32</f>
        <v>9859</v>
      </c>
      <c r="D33" s="22">
        <f>+Month!C19+D32</f>
        <v>6365</v>
      </c>
      <c r="E33" s="22">
        <f>+Month!D19+E32</f>
        <v>3231</v>
      </c>
      <c r="F33" s="22">
        <f>+Month!E19+F32</f>
        <v>2989.69</v>
      </c>
      <c r="G33" s="22">
        <f>+Month!F19+G32</f>
        <v>3161.75</v>
      </c>
      <c r="H33" s="22">
        <f>+Month!G19+H32</f>
        <v>172.07</v>
      </c>
      <c r="M33">
        <f t="shared" si="2"/>
        <v>360</v>
      </c>
      <c r="N33" s="21" t="str">
        <f t="shared" si="1"/>
        <v>Month!A360</v>
      </c>
      <c r="O33" s="21" t="str">
        <f t="shared" si="1"/>
        <v>Month!B360</v>
      </c>
      <c r="P33" s="21" t="str">
        <f t="shared" si="1"/>
        <v>Month!C360</v>
      </c>
      <c r="Q33" s="21" t="str">
        <f t="shared" si="1"/>
        <v>Month!D360</v>
      </c>
      <c r="R33" s="21" t="str">
        <f t="shared" si="1"/>
        <v>Month!E360</v>
      </c>
      <c r="S33" s="21" t="str">
        <f t="shared" si="1"/>
        <v>Month!F360</v>
      </c>
      <c r="T33" s="21" t="str">
        <f t="shared" si="1"/>
        <v>Month!G360</v>
      </c>
      <c r="U33" s="21" t="str">
        <f t="shared" si="1"/>
        <v>Month!H360</v>
      </c>
      <c r="AD33">
        <v>1995</v>
      </c>
      <c r="AE33" t="s">
        <v>39</v>
      </c>
      <c r="AF33" s="38">
        <v>1542.3886249999998</v>
      </c>
      <c r="AG33" s="19">
        <v>1615.7160059999999</v>
      </c>
      <c r="AH33" s="19">
        <v>73.327381000000003</v>
      </c>
    </row>
    <row r="34" spans="1:34" x14ac:dyDescent="0.35">
      <c r="A34" s="22">
        <v>1996</v>
      </c>
      <c r="B34" t="s">
        <v>37</v>
      </c>
      <c r="C34" s="22">
        <f>+Month!B20+C33</f>
        <v>13804</v>
      </c>
      <c r="D34" s="22">
        <f>+Month!C20+D33</f>
        <v>8955</v>
      </c>
      <c r="E34" s="22">
        <f>+Month!D20+E33</f>
        <v>4454</v>
      </c>
      <c r="F34" s="22">
        <f>+Month!E20+F33</f>
        <v>4392.05</v>
      </c>
      <c r="G34" s="22">
        <f>+Month!F20+G33</f>
        <v>4651.24</v>
      </c>
      <c r="H34" s="22">
        <f>+Month!G20+H33</f>
        <v>259.20999999999998</v>
      </c>
      <c r="M34">
        <f t="shared" si="2"/>
        <v>361</v>
      </c>
      <c r="N34" s="21" t="str">
        <f t="shared" si="1"/>
        <v>Month!A361</v>
      </c>
      <c r="O34" s="21" t="str">
        <f t="shared" si="1"/>
        <v>Month!B361</v>
      </c>
      <c r="P34" s="21" t="str">
        <f t="shared" si="1"/>
        <v>Month!C361</v>
      </c>
      <c r="Q34" s="21" t="str">
        <f t="shared" si="1"/>
        <v>Month!D361</v>
      </c>
      <c r="R34" s="21" t="str">
        <f t="shared" si="1"/>
        <v>Month!E361</v>
      </c>
      <c r="S34" s="21" t="str">
        <f t="shared" si="1"/>
        <v>Month!F361</v>
      </c>
      <c r="T34" s="21" t="str">
        <f t="shared" si="1"/>
        <v>Month!G361</v>
      </c>
      <c r="U34" s="21" t="str">
        <f t="shared" si="1"/>
        <v>Month!H361</v>
      </c>
      <c r="AD34">
        <v>1995</v>
      </c>
      <c r="AE34" t="s">
        <v>78</v>
      </c>
      <c r="AF34" s="38">
        <v>949.73276299999998</v>
      </c>
      <c r="AG34" s="19">
        <v>1028.9989519999999</v>
      </c>
      <c r="AH34" s="19">
        <v>79.266188999999997</v>
      </c>
    </row>
    <row r="35" spans="1:34" x14ac:dyDescent="0.35">
      <c r="A35" s="22">
        <v>1996</v>
      </c>
      <c r="B35" t="s">
        <v>38</v>
      </c>
      <c r="C35" s="22">
        <f>+Month!B21+C34</f>
        <v>17799</v>
      </c>
      <c r="D35" s="22">
        <f>+Month!C21+D34</f>
        <v>11536</v>
      </c>
      <c r="E35" s="22">
        <f>+Month!D21+E34</f>
        <v>5731</v>
      </c>
      <c r="F35" s="22">
        <f>+Month!E21+F34</f>
        <v>5739.4400000000005</v>
      </c>
      <c r="G35" s="22">
        <f>+Month!F21+G34</f>
        <v>6060.69</v>
      </c>
      <c r="H35" s="22">
        <f>+Month!G21+H34</f>
        <v>321.27</v>
      </c>
      <c r="M35">
        <f t="shared" si="2"/>
        <v>362</v>
      </c>
      <c r="N35" s="21" t="str">
        <f t="shared" si="1"/>
        <v>Month!A362</v>
      </c>
      <c r="O35" s="21" t="str">
        <f t="shared" si="1"/>
        <v>Month!B362</v>
      </c>
      <c r="P35" s="21" t="str">
        <f t="shared" si="1"/>
        <v>Month!C362</v>
      </c>
      <c r="Q35" s="21" t="str">
        <f t="shared" si="1"/>
        <v>Month!D362</v>
      </c>
      <c r="R35" s="21" t="str">
        <f t="shared" si="1"/>
        <v>Month!E362</v>
      </c>
      <c r="S35" s="21" t="str">
        <f t="shared" si="1"/>
        <v>Month!F362</v>
      </c>
      <c r="T35" s="21" t="str">
        <f t="shared" si="1"/>
        <v>Month!G362</v>
      </c>
      <c r="U35" s="21" t="str">
        <f t="shared" si="1"/>
        <v>Month!H362</v>
      </c>
      <c r="AD35">
        <v>1995</v>
      </c>
      <c r="AE35" t="s">
        <v>79</v>
      </c>
      <c r="AF35" s="38">
        <v>1448.0806689999999</v>
      </c>
      <c r="AG35" s="19">
        <v>1511.605321</v>
      </c>
      <c r="AH35" s="19">
        <v>63.524652000000003</v>
      </c>
    </row>
    <row r="36" spans="1:34" x14ac:dyDescent="0.35">
      <c r="A36" s="22">
        <v>1996</v>
      </c>
      <c r="B36" t="s">
        <v>39</v>
      </c>
      <c r="C36" s="22">
        <f>+Month!B22+C35</f>
        <v>22486</v>
      </c>
      <c r="D36" s="22">
        <f>+Month!C22+D35</f>
        <v>14567</v>
      </c>
      <c r="E36" s="22">
        <f>+Month!D22+E35</f>
        <v>7228</v>
      </c>
      <c r="F36" s="22">
        <f>+Month!E22+F35</f>
        <v>7351.92</v>
      </c>
      <c r="G36" s="22">
        <f>+Month!F22+G35</f>
        <v>7731.2199999999993</v>
      </c>
      <c r="H36" s="22">
        <f>+Month!G22+H35</f>
        <v>379.32</v>
      </c>
      <c r="M36">
        <f t="shared" si="2"/>
        <v>363</v>
      </c>
      <c r="N36" s="21" t="str">
        <f t="shared" si="1"/>
        <v>Month!A363</v>
      </c>
      <c r="O36" s="21" t="str">
        <f t="shared" si="1"/>
        <v>Month!B363</v>
      </c>
      <c r="P36" s="21" t="str">
        <f t="shared" si="1"/>
        <v>Month!C363</v>
      </c>
      <c r="Q36" s="21" t="str">
        <f t="shared" si="1"/>
        <v>Month!D363</v>
      </c>
      <c r="R36" s="21" t="str">
        <f t="shared" si="1"/>
        <v>Month!E363</v>
      </c>
      <c r="S36" s="21" t="str">
        <f t="shared" si="1"/>
        <v>Month!F363</v>
      </c>
      <c r="T36" s="21" t="str">
        <f t="shared" si="1"/>
        <v>Month!G363</v>
      </c>
      <c r="U36" s="21" t="str">
        <f t="shared" si="1"/>
        <v>Month!H363</v>
      </c>
      <c r="AD36">
        <v>1995</v>
      </c>
      <c r="AE36" t="s">
        <v>80</v>
      </c>
      <c r="AF36" s="38">
        <v>1342.2772750000001</v>
      </c>
      <c r="AG36" s="19">
        <v>1396.2980170000001</v>
      </c>
      <c r="AH36" s="19">
        <v>54.020741999999998</v>
      </c>
    </row>
    <row r="37" spans="1:34" x14ac:dyDescent="0.35">
      <c r="A37" s="22">
        <v>1996</v>
      </c>
      <c r="B37" t="s">
        <v>40</v>
      </c>
      <c r="C37" s="22">
        <f>+Month!B23+C36</f>
        <v>26278</v>
      </c>
      <c r="D37" s="22">
        <f>+Month!C23+D36</f>
        <v>17053</v>
      </c>
      <c r="E37" s="22">
        <f>+Month!D23+E36</f>
        <v>8396</v>
      </c>
      <c r="F37" s="22">
        <f>+Month!E23+F36</f>
        <v>8908.0300000000007</v>
      </c>
      <c r="G37" s="22">
        <f>+Month!F23+G36</f>
        <v>9334.0299999999988</v>
      </c>
      <c r="H37" s="22">
        <f>+Month!G23+H36</f>
        <v>426.02</v>
      </c>
      <c r="AD37">
        <v>1995</v>
      </c>
      <c r="AE37" t="s">
        <v>81</v>
      </c>
      <c r="AF37" s="38">
        <v>797.90092100000015</v>
      </c>
      <c r="AG37" s="19">
        <v>889.50138600000014</v>
      </c>
      <c r="AH37" s="19">
        <v>91.600465</v>
      </c>
    </row>
    <row r="38" spans="1:34" x14ac:dyDescent="0.35">
      <c r="A38" s="22">
        <v>1996</v>
      </c>
      <c r="B38" t="s">
        <v>41</v>
      </c>
      <c r="C38" s="22">
        <f>+Month!B24+C37</f>
        <v>29455</v>
      </c>
      <c r="D38" s="22">
        <f>+Month!C24+D37</f>
        <v>18862</v>
      </c>
      <c r="E38" s="22">
        <f>+Month!D24+E37</f>
        <v>9626</v>
      </c>
      <c r="F38" s="22">
        <f>+Month!E24+F37</f>
        <v>10019.41</v>
      </c>
      <c r="G38" s="22">
        <f>+Month!F24+G37</f>
        <v>10501.519999999999</v>
      </c>
      <c r="H38" s="22">
        <f>+Month!G24+H37</f>
        <v>482.12</v>
      </c>
      <c r="AD38">
        <v>1995</v>
      </c>
      <c r="AE38" t="s">
        <v>82</v>
      </c>
      <c r="AF38" s="38">
        <v>1636.8857310000001</v>
      </c>
      <c r="AG38" s="19">
        <v>1737.5676640000001</v>
      </c>
      <c r="AH38" s="19">
        <v>100.68193299999999</v>
      </c>
    </row>
    <row r="39" spans="1:34" x14ac:dyDescent="0.35">
      <c r="A39" s="22">
        <v>1996</v>
      </c>
      <c r="B39" t="s">
        <v>42</v>
      </c>
      <c r="C39" s="22">
        <f>+Month!B25+C38</f>
        <v>33978</v>
      </c>
      <c r="D39" s="22">
        <f>+Month!C25+D38</f>
        <v>21671</v>
      </c>
      <c r="E39" s="22">
        <f>+Month!D25+E38</f>
        <v>11193</v>
      </c>
      <c r="F39" s="22">
        <f>+Month!E25+F38</f>
        <v>11244.79</v>
      </c>
      <c r="G39" s="22">
        <f>+Month!F25+G38</f>
        <v>11825.72</v>
      </c>
      <c r="H39" s="22">
        <f>+Month!G25+H38</f>
        <v>580.94000000000005</v>
      </c>
      <c r="P39" t="s">
        <v>559</v>
      </c>
      <c r="AD39">
        <v>1995</v>
      </c>
      <c r="AE39" t="s">
        <v>83</v>
      </c>
      <c r="AF39" s="38">
        <v>946.39139699999987</v>
      </c>
      <c r="AG39" s="19">
        <v>1034.6161199999999</v>
      </c>
      <c r="AH39" s="19">
        <v>88.224722999999997</v>
      </c>
    </row>
    <row r="40" spans="1:34" x14ac:dyDescent="0.35">
      <c r="A40" s="22">
        <v>1996</v>
      </c>
      <c r="B40" t="s">
        <v>43</v>
      </c>
      <c r="C40" s="22">
        <f>+Month!B26+C39</f>
        <v>38014</v>
      </c>
      <c r="D40" s="22">
        <f>+Month!C26+D39</f>
        <v>24250</v>
      </c>
      <c r="E40" s="22">
        <f>+Month!D26+E39</f>
        <v>12519</v>
      </c>
      <c r="F40" s="22">
        <f>+Month!E26+F39</f>
        <v>12407.03</v>
      </c>
      <c r="G40" s="22">
        <f>+Month!F26+G39</f>
        <v>13090.699999999999</v>
      </c>
      <c r="H40" s="22">
        <f>+Month!G26+H39</f>
        <v>683.67000000000007</v>
      </c>
      <c r="M40" s="40"/>
      <c r="N40" t="s">
        <v>558</v>
      </c>
      <c r="O40" t="s">
        <v>96</v>
      </c>
      <c r="P40" t="s">
        <v>97</v>
      </c>
      <c r="Q40" t="s">
        <v>98</v>
      </c>
      <c r="R40" t="s">
        <v>99</v>
      </c>
      <c r="S40" t="s">
        <v>100</v>
      </c>
      <c r="T40" t="s">
        <v>101</v>
      </c>
      <c r="AD40">
        <v>1995</v>
      </c>
      <c r="AE40" t="s">
        <v>84</v>
      </c>
      <c r="AF40" s="38">
        <v>1483.2280169999997</v>
      </c>
      <c r="AG40" s="19">
        <v>1574.5488139999998</v>
      </c>
      <c r="AH40" s="19">
        <v>91.320796999999985</v>
      </c>
    </row>
    <row r="41" spans="1:34" x14ac:dyDescent="0.35">
      <c r="A41" s="22">
        <v>1996</v>
      </c>
      <c r="B41" t="s">
        <v>44</v>
      </c>
      <c r="C41" s="22">
        <f>+Month!B27+C40</f>
        <v>42184</v>
      </c>
      <c r="D41" s="22">
        <f>+Month!C27+D40</f>
        <v>27010</v>
      </c>
      <c r="E41" s="22">
        <f>+Month!D27+E40</f>
        <v>13802</v>
      </c>
      <c r="F41" s="22">
        <f>+Month!E27+F40</f>
        <v>14294.730000000001</v>
      </c>
      <c r="G41" s="22">
        <f>+Month!F27+G40</f>
        <v>15093.339999999998</v>
      </c>
      <c r="H41" s="22">
        <f>+Month!G27+H40</f>
        <v>798.61000000000013</v>
      </c>
      <c r="M41" s="40">
        <f>M22+17</f>
        <v>366</v>
      </c>
      <c r="N41" s="21" t="str">
        <f>$P$39&amp;N$40&amp;$M41</f>
        <v>calculation_hide!b366</v>
      </c>
      <c r="O41" s="21" t="str">
        <f t="shared" ref="O41:T42" si="3">$P$39&amp;O$40&amp;$M41</f>
        <v>calculation_hide!c366</v>
      </c>
      <c r="P41" s="21" t="str">
        <f t="shared" si="3"/>
        <v>calculation_hide!d366</v>
      </c>
      <c r="Q41" s="21" t="str">
        <f>$P$39&amp;Q$40&amp;$M41</f>
        <v>calculation_hide!e366</v>
      </c>
      <c r="R41" s="21" t="str">
        <f>$P$39&amp;R$40&amp;$M41</f>
        <v>calculation_hide!f366</v>
      </c>
      <c r="S41" s="21" t="str">
        <f t="shared" si="3"/>
        <v>calculation_hide!g366</v>
      </c>
      <c r="T41" s="21" t="str">
        <f t="shared" si="3"/>
        <v>calculation_hide!h366</v>
      </c>
      <c r="AD41">
        <v>1996</v>
      </c>
      <c r="AE41" t="s">
        <v>73</v>
      </c>
      <c r="AF41" s="38">
        <v>868.95400000000006</v>
      </c>
      <c r="AG41" s="19">
        <v>937.21400000000006</v>
      </c>
      <c r="AH41" s="19">
        <v>68.260000000000005</v>
      </c>
    </row>
    <row r="42" spans="1:34" x14ac:dyDescent="0.35">
      <c r="A42" s="22">
        <v>1996</v>
      </c>
      <c r="B42" t="s">
        <v>45</v>
      </c>
      <c r="C42" s="22">
        <f>+Month!B28+C41</f>
        <v>46533</v>
      </c>
      <c r="D42" s="22">
        <f>+Month!C28+D41</f>
        <v>29833</v>
      </c>
      <c r="E42" s="22">
        <f>+Month!D28+E41</f>
        <v>15171</v>
      </c>
      <c r="F42" s="22">
        <f>+Month!E28+F41</f>
        <v>15941.930000000002</v>
      </c>
      <c r="G42" s="22">
        <f>+Month!F28+G41</f>
        <v>16862.149999999998</v>
      </c>
      <c r="H42" s="22">
        <f>+Month!G28+H41</f>
        <v>920.22000000000014</v>
      </c>
      <c r="M42" s="40">
        <f>M41+12</f>
        <v>378</v>
      </c>
      <c r="N42" s="21" t="str">
        <f>$P$39&amp;N$40&amp;$M42</f>
        <v>calculation_hide!b378</v>
      </c>
      <c r="O42" s="21" t="str">
        <f t="shared" si="3"/>
        <v>calculation_hide!c378</v>
      </c>
      <c r="P42" s="21" t="str">
        <f>$P$39&amp;P$40&amp;$M42</f>
        <v>calculation_hide!d378</v>
      </c>
      <c r="Q42" s="21" t="str">
        <f>$P$39&amp;Q$40&amp;$M42</f>
        <v>calculation_hide!e378</v>
      </c>
      <c r="R42" s="21" t="str">
        <f t="shared" si="3"/>
        <v>calculation_hide!f378</v>
      </c>
      <c r="S42" s="21" t="str">
        <f t="shared" si="3"/>
        <v>calculation_hide!g378</v>
      </c>
      <c r="T42" s="21" t="str">
        <f t="shared" si="3"/>
        <v>calculation_hide!h378</v>
      </c>
      <c r="AD42">
        <v>1996</v>
      </c>
      <c r="AE42" t="s">
        <v>75</v>
      </c>
      <c r="AF42" s="38">
        <v>1451.1360000000002</v>
      </c>
      <c r="AG42" s="19">
        <v>1536.2650000000001</v>
      </c>
      <c r="AH42" s="19">
        <v>85.129000000000005</v>
      </c>
    </row>
    <row r="43" spans="1:34" x14ac:dyDescent="0.35">
      <c r="A43" s="39">
        <v>1996</v>
      </c>
      <c r="B43" s="18" t="s">
        <v>46</v>
      </c>
      <c r="C43" s="39">
        <f>+Month!B29+C42</f>
        <v>50088</v>
      </c>
      <c r="D43" s="39">
        <f>+Month!C29+D42</f>
        <v>32113</v>
      </c>
      <c r="E43" s="39">
        <f>+Month!D29+E42</f>
        <v>16338</v>
      </c>
      <c r="F43" s="39">
        <f>+Month!E29+F42</f>
        <v>17670.27</v>
      </c>
      <c r="G43" s="39">
        <f>+Month!F29+G42</f>
        <v>18774.149999999998</v>
      </c>
      <c r="H43" s="39">
        <f>+Month!G29+H42</f>
        <v>1103.8800000000001</v>
      </c>
      <c r="AD43">
        <v>1996</v>
      </c>
      <c r="AE43" t="s">
        <v>76</v>
      </c>
      <c r="AF43" s="38">
        <v>1539.444</v>
      </c>
      <c r="AG43" s="19">
        <v>1625.26</v>
      </c>
      <c r="AH43" s="19">
        <v>85.816000000000003</v>
      </c>
    </row>
    <row r="44" spans="1:34" x14ac:dyDescent="0.35">
      <c r="A44" s="22">
        <v>1997</v>
      </c>
      <c r="B44" t="s">
        <v>35</v>
      </c>
      <c r="C44" s="22">
        <f>+Month!B30</f>
        <v>4535</v>
      </c>
      <c r="D44" s="22">
        <f>+Month!C30</f>
        <v>2915</v>
      </c>
      <c r="E44" s="22">
        <f>+Month!D30</f>
        <v>1473</v>
      </c>
      <c r="F44" s="22">
        <f>+Month!E30</f>
        <v>1743.3</v>
      </c>
      <c r="G44" s="22">
        <f>+Month!F30</f>
        <v>1874</v>
      </c>
      <c r="H44" s="22">
        <f>+Month!G30</f>
        <v>131.5</v>
      </c>
      <c r="AD44">
        <v>1996</v>
      </c>
      <c r="AE44" t="s">
        <v>77</v>
      </c>
      <c r="AF44" s="38">
        <v>1419.8979999999999</v>
      </c>
      <c r="AG44" s="19">
        <v>1489.4939999999999</v>
      </c>
      <c r="AH44" s="19">
        <v>69.596000000000004</v>
      </c>
    </row>
    <row r="45" spans="1:34" x14ac:dyDescent="0.35">
      <c r="A45" s="22">
        <v>1997</v>
      </c>
      <c r="B45" t="s">
        <v>36</v>
      </c>
      <c r="C45" s="22">
        <f>+Month!B31+C44</f>
        <v>9895</v>
      </c>
      <c r="D45" s="22">
        <f>+Month!C31+D44</f>
        <v>6351</v>
      </c>
      <c r="E45" s="22">
        <f>+Month!D31+E44</f>
        <v>3276</v>
      </c>
      <c r="F45" s="22">
        <f>+Month!E31+F44</f>
        <v>3967.7200000000003</v>
      </c>
      <c r="G45" s="22">
        <f>+Month!F31+G44</f>
        <v>4184.34</v>
      </c>
      <c r="H45" s="22">
        <f>+Month!G31+H44</f>
        <v>217.41</v>
      </c>
      <c r="AD45">
        <v>1996</v>
      </c>
      <c r="AE45" t="s">
        <v>39</v>
      </c>
      <c r="AF45" s="38">
        <v>1347.394</v>
      </c>
      <c r="AG45" s="19">
        <v>1409.452</v>
      </c>
      <c r="AH45" s="19">
        <v>62.058</v>
      </c>
    </row>
    <row r="46" spans="1:34" x14ac:dyDescent="0.35">
      <c r="A46" s="22">
        <v>1997</v>
      </c>
      <c r="B46" t="s">
        <v>37</v>
      </c>
      <c r="C46" s="22">
        <f>+Month!B32+C45</f>
        <v>13995</v>
      </c>
      <c r="D46" s="22">
        <f>+Month!C32+D45</f>
        <v>8943</v>
      </c>
      <c r="E46" s="22">
        <f>+Month!D32+E45</f>
        <v>4686</v>
      </c>
      <c r="F46" s="22">
        <f>+Month!E32+F45</f>
        <v>5623.64</v>
      </c>
      <c r="G46" s="22">
        <f>+Month!F32+G45</f>
        <v>5917.57</v>
      </c>
      <c r="H46" s="22">
        <f>+Month!G32+H45</f>
        <v>294.70999999999998</v>
      </c>
      <c r="AD46">
        <v>1996</v>
      </c>
      <c r="AE46" t="s">
        <v>78</v>
      </c>
      <c r="AF46" s="38">
        <v>1612.482</v>
      </c>
      <c r="AG46" s="19">
        <v>1670.5319999999999</v>
      </c>
      <c r="AH46" s="19">
        <v>58.05</v>
      </c>
    </row>
    <row r="47" spans="1:34" x14ac:dyDescent="0.35">
      <c r="A47" s="22">
        <v>1997</v>
      </c>
      <c r="B47" t="s">
        <v>38</v>
      </c>
      <c r="C47" s="22">
        <f>+Month!B33+C46</f>
        <v>17971</v>
      </c>
      <c r="D47" s="22">
        <f>+Month!C33+D46</f>
        <v>11345</v>
      </c>
      <c r="E47" s="22">
        <f>+Month!D33+E46</f>
        <v>6147</v>
      </c>
      <c r="F47" s="22">
        <f>+Month!E33+F46</f>
        <v>6862.2800000000007</v>
      </c>
      <c r="G47" s="22">
        <f>+Month!F33+G46</f>
        <v>7248.62</v>
      </c>
      <c r="H47" s="22">
        <f>+Month!G33+H46</f>
        <v>387.13</v>
      </c>
      <c r="AD47">
        <v>1996</v>
      </c>
      <c r="AE47" t="s">
        <v>79</v>
      </c>
      <c r="AF47" s="38">
        <v>1556.1970000000001</v>
      </c>
      <c r="AG47" s="19">
        <v>1602.5350000000001</v>
      </c>
      <c r="AH47" s="19">
        <v>46.338000000000001</v>
      </c>
    </row>
    <row r="48" spans="1:34" x14ac:dyDescent="0.35">
      <c r="A48" s="22">
        <v>1997</v>
      </c>
      <c r="B48" t="s">
        <v>39</v>
      </c>
      <c r="C48" s="22">
        <f>+Month!B34+C47</f>
        <v>22462</v>
      </c>
      <c r="D48" s="22">
        <f>+Month!C34+D47</f>
        <v>14060</v>
      </c>
      <c r="E48" s="22">
        <f>+Month!D34+E47</f>
        <v>7792</v>
      </c>
      <c r="F48" s="22">
        <f>+Month!E34+F47</f>
        <v>8605.3000000000011</v>
      </c>
      <c r="G48" s="22">
        <f>+Month!F34+G47</f>
        <v>9055.5400000000009</v>
      </c>
      <c r="H48" s="22">
        <f>+Month!G34+H47</f>
        <v>451.03</v>
      </c>
      <c r="AD48">
        <v>1996</v>
      </c>
      <c r="AE48" t="s">
        <v>80</v>
      </c>
      <c r="AF48" s="38">
        <v>1114.0650000000001</v>
      </c>
      <c r="AG48" s="19">
        <v>1167.4749999999999</v>
      </c>
      <c r="AH48" s="19">
        <v>53.41</v>
      </c>
    </row>
    <row r="49" spans="1:34" x14ac:dyDescent="0.35">
      <c r="A49" s="22">
        <v>1997</v>
      </c>
      <c r="B49" t="s">
        <v>40</v>
      </c>
      <c r="C49" s="22">
        <f>+Month!B35+C48</f>
        <v>26322</v>
      </c>
      <c r="D49" s="22">
        <f>+Month!C35+D48</f>
        <v>16554</v>
      </c>
      <c r="E49" s="22">
        <f>+Month!D35+E48</f>
        <v>9049</v>
      </c>
      <c r="F49" s="22">
        <f>+Month!E35+F48</f>
        <v>9861.7300000000014</v>
      </c>
      <c r="G49" s="22">
        <f>+Month!F35+G48</f>
        <v>10382.830000000002</v>
      </c>
      <c r="H49" s="22">
        <f>+Month!G35+H48</f>
        <v>521.89</v>
      </c>
      <c r="AD49">
        <v>1996</v>
      </c>
      <c r="AE49" t="s">
        <v>81</v>
      </c>
      <c r="AF49" s="38">
        <v>1263.1889999999999</v>
      </c>
      <c r="AG49" s="19">
        <v>1310.9559999999999</v>
      </c>
      <c r="AH49" s="19">
        <v>47.767000000000003</v>
      </c>
    </row>
    <row r="50" spans="1:34" x14ac:dyDescent="0.35">
      <c r="A50" s="22">
        <v>1997</v>
      </c>
      <c r="B50" t="s">
        <v>41</v>
      </c>
      <c r="C50" s="22">
        <f>+Month!B36+C49</f>
        <v>29094</v>
      </c>
      <c r="D50" s="22">
        <f>+Month!C36+D49</f>
        <v>18152</v>
      </c>
      <c r="E50" s="22">
        <f>+Month!D36+E49</f>
        <v>10110</v>
      </c>
      <c r="F50" s="22">
        <f>+Month!E36+F49</f>
        <v>11134.320000000002</v>
      </c>
      <c r="G50" s="22">
        <f>+Month!F36+G49</f>
        <v>11718.860000000002</v>
      </c>
      <c r="H50" s="22">
        <f>+Month!G36+H49</f>
        <v>585.32999999999993</v>
      </c>
    </row>
    <row r="51" spans="1:34" x14ac:dyDescent="0.35">
      <c r="A51" s="22">
        <v>1997</v>
      </c>
      <c r="B51" t="s">
        <v>42</v>
      </c>
      <c r="C51" s="22">
        <f>+Month!B37+C50</f>
        <v>33423</v>
      </c>
      <c r="D51" s="22">
        <f>+Month!C37+D50</f>
        <v>20798</v>
      </c>
      <c r="E51" s="22">
        <f>+Month!D37+E50</f>
        <v>11667</v>
      </c>
      <c r="F51" s="22">
        <f>+Month!E37+F50</f>
        <v>12950.850000000002</v>
      </c>
      <c r="G51" s="22">
        <f>+Month!F37+G50</f>
        <v>13604.860000000002</v>
      </c>
      <c r="H51" s="22">
        <f>+Month!G37+H50</f>
        <v>655.29999999999995</v>
      </c>
    </row>
    <row r="52" spans="1:34" x14ac:dyDescent="0.35">
      <c r="A52" s="22">
        <v>1997</v>
      </c>
      <c r="B52" t="s">
        <v>43</v>
      </c>
      <c r="C52" s="22">
        <f>+Month!B38+C51</f>
        <v>37074</v>
      </c>
      <c r="D52" s="22">
        <f>+Month!C38+D51</f>
        <v>22982</v>
      </c>
      <c r="E52" s="22">
        <f>+Month!D38+E51</f>
        <v>12961</v>
      </c>
      <c r="F52" s="22">
        <f>+Month!E38+F51</f>
        <v>14228.250000000002</v>
      </c>
      <c r="G52" s="22">
        <f>+Month!F38+G51</f>
        <v>15009.010000000002</v>
      </c>
      <c r="H52" s="22">
        <f>+Month!G38+H51</f>
        <v>782.05</v>
      </c>
    </row>
    <row r="53" spans="1:34" x14ac:dyDescent="0.35">
      <c r="A53" s="22">
        <v>1997</v>
      </c>
      <c r="B53" t="s">
        <v>44</v>
      </c>
      <c r="C53" s="22">
        <f>+Month!B39+C52</f>
        <v>40850</v>
      </c>
      <c r="D53" s="22">
        <f>+Month!C39+D52</f>
        <v>25320</v>
      </c>
      <c r="E53" s="22">
        <f>+Month!D39+E52</f>
        <v>14251</v>
      </c>
      <c r="F53" s="22">
        <f>+Month!E39+F52</f>
        <v>15839.550000000001</v>
      </c>
      <c r="G53" s="22">
        <f>+Month!F39+G52</f>
        <v>16695.010000000002</v>
      </c>
      <c r="H53" s="22">
        <f>+Month!G39+H52</f>
        <v>857.56</v>
      </c>
    </row>
    <row r="54" spans="1:34" x14ac:dyDescent="0.35">
      <c r="A54" s="22">
        <v>1997</v>
      </c>
      <c r="B54" t="s">
        <v>45</v>
      </c>
      <c r="C54" s="22">
        <f>+Month!B40+C53</f>
        <v>44940</v>
      </c>
      <c r="D54" s="22">
        <f>+Month!C40+D53</f>
        <v>28001</v>
      </c>
      <c r="E54" s="22">
        <f>+Month!D40+E53</f>
        <v>15533</v>
      </c>
      <c r="F54" s="22">
        <f>+Month!E40+F53</f>
        <v>16884.170000000002</v>
      </c>
      <c r="G54" s="22">
        <f>+Month!F40+G53</f>
        <v>17844.830000000002</v>
      </c>
      <c r="H54" s="22">
        <f>+Month!G40+H53</f>
        <v>962.76</v>
      </c>
    </row>
    <row r="55" spans="1:34" x14ac:dyDescent="0.35">
      <c r="A55" s="39">
        <v>1997</v>
      </c>
      <c r="B55" s="18" t="s">
        <v>46</v>
      </c>
      <c r="C55" s="39">
        <f>+Month!B41+C54</f>
        <v>47770</v>
      </c>
      <c r="D55" s="39">
        <f>+Month!C41+D54</f>
        <v>29841</v>
      </c>
      <c r="E55" s="39">
        <f>+Month!D41+E54</f>
        <v>16436</v>
      </c>
      <c r="F55" s="39">
        <f>+Month!E41+F54</f>
        <v>18495.640000000003</v>
      </c>
      <c r="G55" s="39">
        <f>+Month!F41+G54</f>
        <v>19555.980000000003</v>
      </c>
      <c r="H55" s="39">
        <f>+Month!G41+H54</f>
        <v>1062.44</v>
      </c>
    </row>
    <row r="56" spans="1:34" x14ac:dyDescent="0.35">
      <c r="A56" s="22">
        <v>1998</v>
      </c>
      <c r="B56" t="s">
        <v>35</v>
      </c>
      <c r="C56" s="22">
        <f>+Month!B42</f>
        <v>3593</v>
      </c>
      <c r="D56" s="22">
        <f>+Month!C42</f>
        <v>2230</v>
      </c>
      <c r="E56" s="22">
        <f>+Month!D42</f>
        <v>1263</v>
      </c>
      <c r="F56" s="22">
        <f>+Month!E42</f>
        <v>901.78</v>
      </c>
      <c r="G56" s="22">
        <f>+Month!F42</f>
        <v>988.27</v>
      </c>
      <c r="H56" s="22">
        <f>+Month!G42</f>
        <v>86.49</v>
      </c>
    </row>
    <row r="57" spans="1:34" x14ac:dyDescent="0.35">
      <c r="A57" s="22">
        <v>1998</v>
      </c>
      <c r="B57" t="s">
        <v>36</v>
      </c>
      <c r="C57" s="22">
        <f>+Month!B43+C56</f>
        <v>8122</v>
      </c>
      <c r="D57" s="22">
        <f>+Month!C43+D56</f>
        <v>5060</v>
      </c>
      <c r="E57" s="22">
        <f>+Month!D43+E56</f>
        <v>2835</v>
      </c>
      <c r="F57" s="22">
        <f>+Month!E43+F56</f>
        <v>2759.04</v>
      </c>
      <c r="G57" s="22">
        <f>+Month!F43+G56</f>
        <v>2917.17</v>
      </c>
      <c r="H57" s="22">
        <f>+Month!G43+H56</f>
        <v>158.12</v>
      </c>
    </row>
    <row r="58" spans="1:34" x14ac:dyDescent="0.35">
      <c r="A58" s="22">
        <v>1998</v>
      </c>
      <c r="B58" t="s">
        <v>37</v>
      </c>
      <c r="C58" s="22">
        <f>+Month!B44+C57</f>
        <v>11383</v>
      </c>
      <c r="D58" s="22">
        <f>+Month!C44+D57</f>
        <v>7194</v>
      </c>
      <c r="E58" s="22">
        <f>+Month!D44+E57</f>
        <v>3874</v>
      </c>
      <c r="F58" s="22">
        <f>+Month!E44+F57</f>
        <v>4498.42</v>
      </c>
      <c r="G58" s="22">
        <f>+Month!F44+G57</f>
        <v>4711.8</v>
      </c>
      <c r="H58" s="22">
        <f>+Month!G44+H57</f>
        <v>213.37</v>
      </c>
    </row>
    <row r="59" spans="1:34" x14ac:dyDescent="0.35">
      <c r="A59" s="22">
        <v>1998</v>
      </c>
      <c r="B59" t="s">
        <v>38</v>
      </c>
      <c r="C59" s="22">
        <f>+Month!B45+C58</f>
        <v>14653</v>
      </c>
      <c r="D59" s="22">
        <f>+Month!C45+D58</f>
        <v>9192</v>
      </c>
      <c r="E59" s="22">
        <f>+Month!D45+E58</f>
        <v>5035</v>
      </c>
      <c r="F59" s="22">
        <f>+Month!E45+F58</f>
        <v>5927.93</v>
      </c>
      <c r="G59" s="22">
        <f>+Month!F45+G58</f>
        <v>6264.63</v>
      </c>
      <c r="H59" s="22">
        <f>+Month!G45+H58</f>
        <v>336.69</v>
      </c>
    </row>
    <row r="60" spans="1:34" x14ac:dyDescent="0.35">
      <c r="A60" s="22">
        <v>1998</v>
      </c>
      <c r="B60" t="s">
        <v>39</v>
      </c>
      <c r="C60" s="22">
        <f>+Month!B46+C59</f>
        <v>18371</v>
      </c>
      <c r="D60" s="22">
        <f>+Month!C46+D59</f>
        <v>11511</v>
      </c>
      <c r="E60" s="22">
        <f>+Month!D46+E59</f>
        <v>6323</v>
      </c>
      <c r="F60" s="22">
        <f>+Month!E46+F59</f>
        <v>7878.56</v>
      </c>
      <c r="G60" s="22">
        <f>+Month!F46+G59</f>
        <v>8282.6200000000008</v>
      </c>
      <c r="H60" s="22">
        <f>+Month!G46+H59</f>
        <v>404.05</v>
      </c>
    </row>
    <row r="61" spans="1:34" x14ac:dyDescent="0.35">
      <c r="A61" s="22">
        <v>1998</v>
      </c>
      <c r="B61" t="s">
        <v>40</v>
      </c>
      <c r="C61" s="22">
        <f>+Month!B47+C60</f>
        <v>21658</v>
      </c>
      <c r="D61" s="22">
        <f>+Month!C47+D60</f>
        <v>13597</v>
      </c>
      <c r="E61" s="22">
        <f>+Month!D47+E60</f>
        <v>7433</v>
      </c>
      <c r="F61" s="22">
        <f>+Month!E47+F60</f>
        <v>9839.43</v>
      </c>
      <c r="G61" s="22">
        <f>+Month!F47+G60</f>
        <v>10318.02</v>
      </c>
      <c r="H61" s="22">
        <f>+Month!G47+H60</f>
        <v>478.58000000000004</v>
      </c>
    </row>
    <row r="62" spans="1:34" x14ac:dyDescent="0.35">
      <c r="A62" s="22">
        <v>1998</v>
      </c>
      <c r="B62" t="s">
        <v>41</v>
      </c>
      <c r="C62" s="22">
        <f>+Month!B48+C61</f>
        <v>23952</v>
      </c>
      <c r="D62" s="22">
        <f>+Month!C48+D61</f>
        <v>14870</v>
      </c>
      <c r="E62" s="22">
        <f>+Month!D48+E61</f>
        <v>8371</v>
      </c>
      <c r="F62" s="22">
        <f>+Month!E48+F61</f>
        <v>10972.89</v>
      </c>
      <c r="G62" s="22">
        <f>+Month!F48+G61</f>
        <v>11488.39</v>
      </c>
      <c r="H62" s="22">
        <f>+Month!G48+H61</f>
        <v>515.49</v>
      </c>
    </row>
    <row r="63" spans="1:34" x14ac:dyDescent="0.35">
      <c r="A63" s="22">
        <v>1998</v>
      </c>
      <c r="B63" t="s">
        <v>42</v>
      </c>
      <c r="C63" s="22">
        <f>+Month!B49+C62</f>
        <v>27623</v>
      </c>
      <c r="D63" s="22">
        <f>+Month!C49+D62</f>
        <v>17126</v>
      </c>
      <c r="E63" s="22">
        <f>+Month!D49+E62</f>
        <v>9684</v>
      </c>
      <c r="F63" s="22">
        <f>+Month!E49+F62</f>
        <v>12634.65</v>
      </c>
      <c r="G63" s="22">
        <f>+Month!F49+G62</f>
        <v>13241.789999999999</v>
      </c>
      <c r="H63" s="22">
        <f>+Month!G49+H62</f>
        <v>607.13</v>
      </c>
    </row>
    <row r="64" spans="1:34" x14ac:dyDescent="0.35">
      <c r="A64" s="22">
        <v>1998</v>
      </c>
      <c r="B64" t="s">
        <v>43</v>
      </c>
      <c r="C64" s="22">
        <f>+Month!B50+C63</f>
        <v>30948</v>
      </c>
      <c r="D64" s="22">
        <f>+Month!C50+D63</f>
        <v>19102</v>
      </c>
      <c r="E64" s="22">
        <f>+Month!D50+E63</f>
        <v>10947</v>
      </c>
      <c r="F64" s="22">
        <f>+Month!E50+F63</f>
        <v>14466.279999999999</v>
      </c>
      <c r="G64" s="22">
        <f>+Month!F50+G63</f>
        <v>15148.189999999999</v>
      </c>
      <c r="H64" s="22">
        <f>+Month!G50+H63</f>
        <v>681.91</v>
      </c>
    </row>
    <row r="65" spans="1:8" x14ac:dyDescent="0.35">
      <c r="A65" s="22">
        <v>1998</v>
      </c>
      <c r="B65" t="s">
        <v>44</v>
      </c>
      <c r="C65" s="22">
        <f>+Month!B51+C64</f>
        <v>34452</v>
      </c>
      <c r="D65" s="22">
        <f>+Month!C51+D64</f>
        <v>21333</v>
      </c>
      <c r="E65" s="22">
        <f>+Month!D51+E64</f>
        <v>12150</v>
      </c>
      <c r="F65" s="22">
        <f>+Month!E51+F64</f>
        <v>16966.449999999997</v>
      </c>
      <c r="G65" s="22">
        <f>+Month!F51+G64</f>
        <v>17730.289999999997</v>
      </c>
      <c r="H65" s="22">
        <f>+Month!G51+H64</f>
        <v>763.84999999999991</v>
      </c>
    </row>
    <row r="66" spans="1:8" x14ac:dyDescent="0.35">
      <c r="A66" s="22">
        <v>1998</v>
      </c>
      <c r="B66" t="s">
        <v>45</v>
      </c>
      <c r="C66" s="22">
        <f>+Month!B52+C65</f>
        <v>38347</v>
      </c>
      <c r="D66" s="22">
        <f>+Month!C52+D65</f>
        <v>23891</v>
      </c>
      <c r="E66" s="22">
        <f>+Month!D52+E65</f>
        <v>13412</v>
      </c>
      <c r="F66" s="22">
        <f>+Month!E52+F65</f>
        <v>18661.819999999996</v>
      </c>
      <c r="G66" s="22">
        <f>+Month!F52+G65</f>
        <v>19533.109999999997</v>
      </c>
      <c r="H66" s="22">
        <f>+Month!G52+H65</f>
        <v>871.3</v>
      </c>
    </row>
    <row r="67" spans="1:8" x14ac:dyDescent="0.35">
      <c r="A67" s="39">
        <v>1998</v>
      </c>
      <c r="B67" s="18" t="s">
        <v>46</v>
      </c>
      <c r="C67" s="39">
        <f>+Month!B53+C66</f>
        <v>40759</v>
      </c>
      <c r="D67" s="39">
        <f>+Month!C53+D66</f>
        <v>25327</v>
      </c>
      <c r="E67" s="39">
        <f>+Month!D53+E66</f>
        <v>14331</v>
      </c>
      <c r="F67" s="39">
        <f>+Month!E53+F66</f>
        <v>20867.809999999998</v>
      </c>
      <c r="G67" s="39">
        <f>+Month!F53+G66</f>
        <v>21805.929999999997</v>
      </c>
      <c r="H67" s="39">
        <f>+Month!G53+H66</f>
        <v>938.13</v>
      </c>
    </row>
    <row r="68" spans="1:8" x14ac:dyDescent="0.35">
      <c r="A68" s="22">
        <v>1999</v>
      </c>
      <c r="B68" t="s">
        <v>35</v>
      </c>
      <c r="C68" s="22">
        <f>+Month!B54</f>
        <v>3276</v>
      </c>
      <c r="D68" s="22">
        <f>+Month!C54</f>
        <v>1901</v>
      </c>
      <c r="E68" s="22">
        <f>+Month!D54</f>
        <v>1289</v>
      </c>
      <c r="F68" s="22">
        <f>+Month!E54</f>
        <v>1725.49</v>
      </c>
      <c r="G68" s="22">
        <f>+Month!F54</f>
        <v>1817.68</v>
      </c>
      <c r="H68" s="22">
        <f>+Month!G54</f>
        <v>92.19</v>
      </c>
    </row>
    <row r="69" spans="1:8" x14ac:dyDescent="0.35">
      <c r="A69" s="22">
        <v>1999</v>
      </c>
      <c r="B69" t="s">
        <v>36</v>
      </c>
      <c r="C69" s="22">
        <f>+Month!B55+C68</f>
        <v>7341</v>
      </c>
      <c r="D69" s="22">
        <f>+Month!C55+D68</f>
        <v>4235</v>
      </c>
      <c r="E69" s="22">
        <f>+Month!D55+E68</f>
        <v>2925</v>
      </c>
      <c r="F69" s="22">
        <f>+Month!E55+F68</f>
        <v>3301.4700000000003</v>
      </c>
      <c r="G69" s="22">
        <f>+Month!F55+G68</f>
        <v>3459.74</v>
      </c>
      <c r="H69" s="22">
        <f>+Month!G55+H68</f>
        <v>158.26999999999998</v>
      </c>
    </row>
    <row r="70" spans="1:8" x14ac:dyDescent="0.35">
      <c r="A70" s="22">
        <v>1999</v>
      </c>
      <c r="B70" t="s">
        <v>37</v>
      </c>
      <c r="C70" s="22">
        <f>+Month!B56+C69</f>
        <v>10165</v>
      </c>
      <c r="D70" s="22">
        <f>+Month!C56+D69</f>
        <v>5945</v>
      </c>
      <c r="E70" s="22">
        <f>+Month!D56+E69</f>
        <v>3970</v>
      </c>
      <c r="F70" s="22">
        <f>+Month!E56+F69</f>
        <v>4782.3</v>
      </c>
      <c r="G70" s="22">
        <f>+Month!F56+G69</f>
        <v>5002.92</v>
      </c>
      <c r="H70" s="22">
        <f>+Month!G56+H69</f>
        <v>220.63</v>
      </c>
    </row>
    <row r="71" spans="1:8" x14ac:dyDescent="0.35">
      <c r="A71" s="22">
        <v>1999</v>
      </c>
      <c r="B71" t="s">
        <v>38</v>
      </c>
      <c r="C71" s="22">
        <f>+Month!B57+C70</f>
        <v>13182</v>
      </c>
      <c r="D71" s="22">
        <f>+Month!C57+D70</f>
        <v>7717</v>
      </c>
      <c r="E71" s="22">
        <f>+Month!D57+E70</f>
        <v>5143</v>
      </c>
      <c r="F71" s="22">
        <f>+Month!E57+F70</f>
        <v>6037.97</v>
      </c>
      <c r="G71" s="22">
        <f>+Month!F57+G70</f>
        <v>6303.27</v>
      </c>
      <c r="H71" s="22">
        <f>+Month!G57+H70</f>
        <v>265.31</v>
      </c>
    </row>
    <row r="72" spans="1:8" x14ac:dyDescent="0.35">
      <c r="A72" s="22">
        <v>1999</v>
      </c>
      <c r="B72" t="s">
        <v>39</v>
      </c>
      <c r="C72" s="22">
        <f>+Month!B58+C71</f>
        <v>16800</v>
      </c>
      <c r="D72" s="22">
        <f>+Month!C58+D71</f>
        <v>9781</v>
      </c>
      <c r="E72" s="22">
        <f>+Month!D58+E71</f>
        <v>6614</v>
      </c>
      <c r="F72" s="22">
        <f>+Month!E58+F71</f>
        <v>7616.77</v>
      </c>
      <c r="G72" s="22">
        <f>+Month!F58+G71</f>
        <v>7929.8200000000006</v>
      </c>
      <c r="H72" s="22">
        <f>+Month!G58+H71</f>
        <v>313.06</v>
      </c>
    </row>
    <row r="73" spans="1:8" x14ac:dyDescent="0.35">
      <c r="A73" s="22">
        <v>1999</v>
      </c>
      <c r="B73" t="s">
        <v>40</v>
      </c>
      <c r="C73" s="22">
        <f>+Month!B59+C72</f>
        <v>19788</v>
      </c>
      <c r="D73" s="22">
        <f>+Month!C59+D72</f>
        <v>11517</v>
      </c>
      <c r="E73" s="22">
        <f>+Month!D59+E72</f>
        <v>7788</v>
      </c>
      <c r="F73" s="22">
        <f>+Month!E59+F72</f>
        <v>9040.0500000000011</v>
      </c>
      <c r="G73" s="22">
        <f>+Month!F59+G72</f>
        <v>9392.86</v>
      </c>
      <c r="H73" s="22">
        <f>+Month!G59+H72</f>
        <v>352.82</v>
      </c>
    </row>
    <row r="74" spans="1:8" x14ac:dyDescent="0.35">
      <c r="A74" s="22">
        <v>1999</v>
      </c>
      <c r="B74" t="s">
        <v>41</v>
      </c>
      <c r="C74" s="22">
        <f>+Month!B60+C73</f>
        <v>22141</v>
      </c>
      <c r="D74" s="22">
        <f>+Month!C60+D73</f>
        <v>12685</v>
      </c>
      <c r="E74" s="22">
        <f>+Month!D60+E73</f>
        <v>8905</v>
      </c>
      <c r="F74" s="22">
        <f>+Month!E60+F73</f>
        <v>10227.920000000002</v>
      </c>
      <c r="G74" s="22">
        <f>+Month!F60+G73</f>
        <v>10635.07</v>
      </c>
      <c r="H74" s="22">
        <f>+Month!G60+H73</f>
        <v>407.15999999999997</v>
      </c>
    </row>
    <row r="75" spans="1:8" x14ac:dyDescent="0.35">
      <c r="A75" s="22">
        <v>1999</v>
      </c>
      <c r="B75" t="s">
        <v>42</v>
      </c>
      <c r="C75" s="22">
        <f>+Month!B61+C74</f>
        <v>25714</v>
      </c>
      <c r="D75" s="22">
        <f>+Month!C61+D74</f>
        <v>14657</v>
      </c>
      <c r="E75" s="22">
        <f>+Month!D61+E74</f>
        <v>10422</v>
      </c>
      <c r="F75" s="22">
        <f>+Month!E61+F74</f>
        <v>11928.900000000001</v>
      </c>
      <c r="G75" s="22">
        <f>+Month!F61+G74</f>
        <v>12406.52</v>
      </c>
      <c r="H75" s="22">
        <f>+Month!G61+H74</f>
        <v>477.63</v>
      </c>
    </row>
    <row r="76" spans="1:8" x14ac:dyDescent="0.35">
      <c r="A76" s="22">
        <v>1999</v>
      </c>
      <c r="B76" t="s">
        <v>43</v>
      </c>
      <c r="C76" s="22">
        <f>+Month!B62+C75</f>
        <v>28725</v>
      </c>
      <c r="D76" s="22">
        <f>+Month!C62+D75</f>
        <v>16286</v>
      </c>
      <c r="E76" s="22">
        <f>+Month!D62+E75</f>
        <v>11730</v>
      </c>
      <c r="F76" s="22">
        <f>+Month!E62+F75</f>
        <v>13409.800000000001</v>
      </c>
      <c r="G76" s="22">
        <f>+Month!F62+G75</f>
        <v>13952.34</v>
      </c>
      <c r="H76" s="22">
        <f>+Month!G62+H75</f>
        <v>542.54999999999995</v>
      </c>
    </row>
    <row r="77" spans="1:8" x14ac:dyDescent="0.35">
      <c r="A77" s="22">
        <v>1999</v>
      </c>
      <c r="B77" t="s">
        <v>44</v>
      </c>
      <c r="C77" s="22">
        <f>+Month!B63+C76</f>
        <v>31560</v>
      </c>
      <c r="D77" s="22">
        <f>+Month!C63+D76</f>
        <v>17775</v>
      </c>
      <c r="E77" s="22">
        <f>+Month!D63+E76</f>
        <v>13009</v>
      </c>
      <c r="F77" s="22">
        <f>+Month!E63+F76</f>
        <v>15072.320000000002</v>
      </c>
      <c r="G77" s="22">
        <f>+Month!F63+G76</f>
        <v>15688.16</v>
      </c>
      <c r="H77" s="22">
        <f>+Month!G63+H76</f>
        <v>615.84999999999991</v>
      </c>
    </row>
    <row r="78" spans="1:8" x14ac:dyDescent="0.35">
      <c r="A78" s="22">
        <v>1999</v>
      </c>
      <c r="B78" t="s">
        <v>45</v>
      </c>
      <c r="C78" s="22">
        <f>+Month!B64+C77</f>
        <v>34665</v>
      </c>
      <c r="D78" s="22">
        <f>+Month!C64+D77</f>
        <v>19452</v>
      </c>
      <c r="E78" s="22">
        <f>+Month!D64+E77</f>
        <v>14356</v>
      </c>
      <c r="F78" s="22">
        <f>+Month!E64+F77</f>
        <v>17326.010000000002</v>
      </c>
      <c r="G78" s="22">
        <f>+Month!F64+G77</f>
        <v>18020.2</v>
      </c>
      <c r="H78" s="22">
        <f>+Month!G64+H77</f>
        <v>694.19999999999993</v>
      </c>
    </row>
    <row r="79" spans="1:8" x14ac:dyDescent="0.35">
      <c r="A79" s="39">
        <v>1999</v>
      </c>
      <c r="B79" s="18" t="s">
        <v>46</v>
      </c>
      <c r="C79" s="39">
        <f>+Month!B65+C78</f>
        <v>36442.06</v>
      </c>
      <c r="D79" s="39">
        <f>+Month!C65+D78</f>
        <v>20420.060000000001</v>
      </c>
      <c r="E79" s="39">
        <f>+Month!D65+E78</f>
        <v>15117.41</v>
      </c>
      <c r="F79" s="39">
        <f>+Month!E65+F78</f>
        <v>18912.000000000004</v>
      </c>
      <c r="G79" s="39">
        <f>+Month!F65+G78</f>
        <v>19674.120000000003</v>
      </c>
      <c r="H79" s="39">
        <f>+Month!G65+H78</f>
        <v>762.12999999999988</v>
      </c>
    </row>
    <row r="80" spans="1:8" x14ac:dyDescent="0.35">
      <c r="A80" s="22">
        <v>2000</v>
      </c>
      <c r="B80" t="s">
        <v>35</v>
      </c>
      <c r="C80" s="22">
        <f>+Month!B66</f>
        <v>2654.54</v>
      </c>
      <c r="D80" s="22">
        <f>+Month!C66</f>
        <v>1421.79</v>
      </c>
      <c r="E80" s="22">
        <f>+Month!D66</f>
        <v>1170.6400000000001</v>
      </c>
      <c r="F80" s="22">
        <f>+Month!E66</f>
        <v>1697.7</v>
      </c>
      <c r="G80" s="22">
        <f>+Month!F66</f>
        <v>1753.75</v>
      </c>
      <c r="H80" s="22">
        <f>+Month!G66</f>
        <v>56.05</v>
      </c>
    </row>
    <row r="81" spans="1:8" x14ac:dyDescent="0.35">
      <c r="A81" s="22">
        <v>2000</v>
      </c>
      <c r="B81" t="s">
        <v>36</v>
      </c>
      <c r="C81" s="22">
        <f>+Month!B67+C80</f>
        <v>6231.0599999999995</v>
      </c>
      <c r="D81" s="22">
        <f>+Month!C67+D80</f>
        <v>3368.1499999999996</v>
      </c>
      <c r="E81" s="22">
        <f>+Month!D67+E80</f>
        <v>2734.42</v>
      </c>
      <c r="F81" s="22">
        <f>+Month!E67+F80</f>
        <v>3511.71</v>
      </c>
      <c r="G81" s="22">
        <f>+Month!F67+G80</f>
        <v>3624.98</v>
      </c>
      <c r="H81" s="22">
        <f>+Month!G67+H80</f>
        <v>113.28</v>
      </c>
    </row>
    <row r="82" spans="1:8" x14ac:dyDescent="0.35">
      <c r="A82" s="22">
        <v>2000</v>
      </c>
      <c r="B82" t="s">
        <v>37</v>
      </c>
      <c r="C82" s="22">
        <f>+Month!B68+C81</f>
        <v>8583.41</v>
      </c>
      <c r="D82" s="22">
        <f>+Month!C68+D81</f>
        <v>4555.29</v>
      </c>
      <c r="E82" s="22">
        <f>+Month!D68+E81</f>
        <v>3842.7799999999997</v>
      </c>
      <c r="F82" s="22">
        <f>+Month!E68+F81</f>
        <v>5085.1400000000003</v>
      </c>
      <c r="G82" s="22">
        <f>+Month!F68+G81</f>
        <v>5250.73</v>
      </c>
      <c r="H82" s="22">
        <f>+Month!G68+H81</f>
        <v>165.6</v>
      </c>
    </row>
    <row r="83" spans="1:8" x14ac:dyDescent="0.35">
      <c r="A83" s="22">
        <v>2000</v>
      </c>
      <c r="B83" t="s">
        <v>38</v>
      </c>
      <c r="C83" s="22">
        <f>+Month!B69+C82</f>
        <v>10964.89</v>
      </c>
      <c r="D83" s="22">
        <f>+Month!C69+D82</f>
        <v>5918.92</v>
      </c>
      <c r="E83" s="22">
        <f>+Month!D69+E82</f>
        <v>4812.5199999999995</v>
      </c>
      <c r="F83" s="22">
        <f>+Month!E69+F82</f>
        <v>6950.7000000000007</v>
      </c>
      <c r="G83" s="22">
        <f>+Month!F69+G82</f>
        <v>7157.2199999999993</v>
      </c>
      <c r="H83" s="22">
        <f>+Month!G69+H82</f>
        <v>206.53</v>
      </c>
    </row>
    <row r="84" spans="1:8" x14ac:dyDescent="0.35">
      <c r="A84" s="22">
        <v>2000</v>
      </c>
      <c r="B84" t="s">
        <v>39</v>
      </c>
      <c r="C84" s="22">
        <f>+Month!B70+C83</f>
        <v>14248.34</v>
      </c>
      <c r="D84" s="22">
        <f>+Month!C70+D83</f>
        <v>7800.2</v>
      </c>
      <c r="E84" s="22">
        <f>+Month!D70+E83</f>
        <v>6149.2999999999993</v>
      </c>
      <c r="F84" s="22">
        <f>+Month!E70+F83</f>
        <v>9275.6500000000015</v>
      </c>
      <c r="G84" s="22">
        <f>+Month!F70+G83</f>
        <v>9524.5299999999988</v>
      </c>
      <c r="H84" s="22">
        <f>+Month!G70+H83</f>
        <v>248.89</v>
      </c>
    </row>
    <row r="85" spans="1:8" x14ac:dyDescent="0.35">
      <c r="A85" s="22">
        <v>2000</v>
      </c>
      <c r="B85" t="s">
        <v>40</v>
      </c>
      <c r="C85" s="22">
        <f>+Month!B71+C84</f>
        <v>16488.18</v>
      </c>
      <c r="D85" s="22">
        <f>+Month!C71+D84</f>
        <v>8997.2899999999991</v>
      </c>
      <c r="E85" s="22">
        <f>+Month!D71+E84</f>
        <v>7140.9299999999994</v>
      </c>
      <c r="F85" s="22">
        <f>+Month!E71+F84</f>
        <v>10851.04</v>
      </c>
      <c r="G85" s="22">
        <f>+Month!F71+G84</f>
        <v>11129.099999999999</v>
      </c>
      <c r="H85" s="22">
        <f>+Month!G71+H84</f>
        <v>278.06</v>
      </c>
    </row>
    <row r="86" spans="1:8" x14ac:dyDescent="0.35">
      <c r="A86" s="22">
        <v>2000</v>
      </c>
      <c r="B86" t="s">
        <v>41</v>
      </c>
      <c r="C86" s="22">
        <f>+Month!B72+C85</f>
        <v>18248.61</v>
      </c>
      <c r="D86" s="22">
        <f>+Month!C72+D85</f>
        <v>9769.5999999999985</v>
      </c>
      <c r="E86" s="22">
        <f>+Month!D72+E85</f>
        <v>8089.19</v>
      </c>
      <c r="F86" s="22">
        <f>+Month!E72+F85</f>
        <v>13003.420000000002</v>
      </c>
      <c r="G86" s="22">
        <f>+Month!F72+G85</f>
        <v>13339.009999999998</v>
      </c>
      <c r="H86" s="22">
        <f>+Month!G72+H85</f>
        <v>335.59000000000003</v>
      </c>
    </row>
    <row r="87" spans="1:8" x14ac:dyDescent="0.35">
      <c r="A87" s="22">
        <v>2000</v>
      </c>
      <c r="B87" t="s">
        <v>42</v>
      </c>
      <c r="C87" s="22">
        <f>+Month!B73+C86</f>
        <v>21212.83</v>
      </c>
      <c r="D87" s="22">
        <f>+Month!C73+D86</f>
        <v>11419.89</v>
      </c>
      <c r="E87" s="22">
        <f>+Month!D73+E86</f>
        <v>9350.74</v>
      </c>
      <c r="F87" s="22">
        <f>+Month!E73+F86</f>
        <v>14664.190000000002</v>
      </c>
      <c r="G87" s="22">
        <f>+Month!F73+G86</f>
        <v>15056.699999999999</v>
      </c>
      <c r="H87" s="22">
        <f>+Month!G73+H86</f>
        <v>392.51000000000005</v>
      </c>
    </row>
    <row r="88" spans="1:8" x14ac:dyDescent="0.35">
      <c r="A88" s="22">
        <v>2000</v>
      </c>
      <c r="B88" t="s">
        <v>43</v>
      </c>
      <c r="C88" s="22">
        <f>+Month!B74+C87</f>
        <v>23855.83</v>
      </c>
      <c r="D88" s="22">
        <f>+Month!C74+D87</f>
        <v>12914.689999999999</v>
      </c>
      <c r="E88" s="22">
        <f>+Month!D74+E87</f>
        <v>10459.82</v>
      </c>
      <c r="F88" s="22">
        <f>+Month!E74+F87</f>
        <v>16887.590000000004</v>
      </c>
      <c r="G88" s="22">
        <f>+Month!F74+G87</f>
        <v>17318.649999999998</v>
      </c>
      <c r="H88" s="22">
        <f>+Month!G74+H87</f>
        <v>431.05000000000007</v>
      </c>
    </row>
    <row r="89" spans="1:8" x14ac:dyDescent="0.35">
      <c r="A89" s="22">
        <v>2000</v>
      </c>
      <c r="B89" t="s">
        <v>44</v>
      </c>
      <c r="C89" s="22">
        <f>+Month!B75+C88</f>
        <v>26402.440000000002</v>
      </c>
      <c r="D89" s="22">
        <f>+Month!C75+D88</f>
        <v>14433.3</v>
      </c>
      <c r="E89" s="22">
        <f>+Month!D75+E88</f>
        <v>11453.96</v>
      </c>
      <c r="F89" s="22">
        <f>+Month!E75+F88</f>
        <v>19231.800000000003</v>
      </c>
      <c r="G89" s="22">
        <f>+Month!F75+G88</f>
        <v>19751.479999999996</v>
      </c>
      <c r="H89" s="22">
        <f>+Month!G75+H88</f>
        <v>519.66000000000008</v>
      </c>
    </row>
    <row r="90" spans="1:8" x14ac:dyDescent="0.35">
      <c r="A90" s="22">
        <v>2000</v>
      </c>
      <c r="B90" t="s">
        <v>45</v>
      </c>
      <c r="C90" s="22">
        <f>+Month!B76+C89</f>
        <v>29420.530000000002</v>
      </c>
      <c r="D90" s="22">
        <f>+Month!C76+D89</f>
        <v>16219.46</v>
      </c>
      <c r="E90" s="22">
        <f>+Month!D76+E89</f>
        <v>12650.619999999999</v>
      </c>
      <c r="F90" s="22">
        <f>+Month!E76+F89</f>
        <v>21199.570000000003</v>
      </c>
      <c r="G90" s="22">
        <f>+Month!F76+G89</f>
        <v>21791.979999999996</v>
      </c>
      <c r="H90" s="22">
        <f>+Month!G76+H89</f>
        <v>592.3900000000001</v>
      </c>
    </row>
    <row r="91" spans="1:8" x14ac:dyDescent="0.35">
      <c r="A91" s="39">
        <v>2000</v>
      </c>
      <c r="B91" s="18" t="s">
        <v>46</v>
      </c>
      <c r="C91" s="39">
        <f>+Month!B77+C90</f>
        <v>31470.560000000001</v>
      </c>
      <c r="D91" s="39">
        <f>+Month!C77+D90</f>
        <v>17478.059999999998</v>
      </c>
      <c r="E91" s="39">
        <f>+Month!D77+E90</f>
        <v>13405.46</v>
      </c>
      <c r="F91" s="39">
        <f>+Month!E77+F90</f>
        <v>24178.860000000004</v>
      </c>
      <c r="G91" s="39">
        <f>+Month!F77+G90</f>
        <v>24824.039999999997</v>
      </c>
      <c r="H91" s="39">
        <f>+Month!G77+H90</f>
        <v>645.16000000000008</v>
      </c>
    </row>
    <row r="92" spans="1:8" x14ac:dyDescent="0.35">
      <c r="A92" s="41">
        <v>2001</v>
      </c>
      <c r="B92" s="40" t="s">
        <v>35</v>
      </c>
      <c r="C92" s="41">
        <f>+Month!B78</f>
        <v>2418.0300000000002</v>
      </c>
      <c r="D92" s="41">
        <f>+Month!C78</f>
        <v>1291.08</v>
      </c>
      <c r="E92" s="41">
        <f>+Month!D78</f>
        <v>1079.8399999999999</v>
      </c>
      <c r="F92" s="41">
        <f>+Month!E78</f>
        <v>2925.55</v>
      </c>
      <c r="G92" s="41">
        <f>+Month!F78</f>
        <v>2978.57</v>
      </c>
      <c r="H92" s="41">
        <f>+Month!G78</f>
        <v>53.02</v>
      </c>
    </row>
    <row r="93" spans="1:8" x14ac:dyDescent="0.35">
      <c r="A93" s="41">
        <v>2001</v>
      </c>
      <c r="B93" s="40" t="s">
        <v>36</v>
      </c>
      <c r="C93" s="41">
        <f>+Month!B79+C92</f>
        <v>5602.02</v>
      </c>
      <c r="D93" s="41">
        <f>+Month!C79+D92</f>
        <v>2921.4399999999996</v>
      </c>
      <c r="E93" s="41">
        <f>+Month!D79+E92</f>
        <v>2577.09</v>
      </c>
      <c r="F93" s="41">
        <f>+Month!E79+F92</f>
        <v>5789.77</v>
      </c>
      <c r="G93" s="41">
        <f>+Month!F79+G92</f>
        <v>5884.63</v>
      </c>
      <c r="H93" s="41">
        <f>+Month!G79+H92</f>
        <v>94.860000000000014</v>
      </c>
    </row>
    <row r="94" spans="1:8" x14ac:dyDescent="0.35">
      <c r="A94" s="41">
        <v>2001</v>
      </c>
      <c r="B94" s="40" t="s">
        <v>37</v>
      </c>
      <c r="C94" s="41">
        <f>+Month!B80+C93</f>
        <v>7858.76</v>
      </c>
      <c r="D94" s="41">
        <f>+Month!C80+D93</f>
        <v>4207.33</v>
      </c>
      <c r="E94" s="41">
        <f>+Month!D80+E93</f>
        <v>3510.09</v>
      </c>
      <c r="F94" s="41">
        <f>+Month!E80+F93</f>
        <v>8103.130000000001</v>
      </c>
      <c r="G94" s="41">
        <f>+Month!F80+G93</f>
        <v>8238.9</v>
      </c>
      <c r="H94" s="41">
        <f>+Month!G80+H93</f>
        <v>135.77000000000001</v>
      </c>
    </row>
    <row r="95" spans="1:8" x14ac:dyDescent="0.35">
      <c r="A95" s="41">
        <v>2001</v>
      </c>
      <c r="B95" s="40" t="s">
        <v>38</v>
      </c>
      <c r="C95" s="41">
        <f>+Month!B81+C94</f>
        <v>10575.93</v>
      </c>
      <c r="D95" s="41">
        <f>+Month!C81+D94</f>
        <v>5746.22</v>
      </c>
      <c r="E95" s="41">
        <f>+Month!D81+E94</f>
        <v>4649.25</v>
      </c>
      <c r="F95" s="41">
        <f>+Month!E81+F94</f>
        <v>11374.390000000001</v>
      </c>
      <c r="G95" s="41">
        <f>+Month!F81+G94</f>
        <v>11538.029999999999</v>
      </c>
      <c r="H95" s="41">
        <f>+Month!G81+H94</f>
        <v>163.64000000000001</v>
      </c>
    </row>
    <row r="96" spans="1:8" x14ac:dyDescent="0.35">
      <c r="A96" s="41">
        <v>2001</v>
      </c>
      <c r="B96" s="40" t="s">
        <v>39</v>
      </c>
      <c r="C96" s="41">
        <f>+Month!B82+C95</f>
        <v>13847.08</v>
      </c>
      <c r="D96" s="41">
        <f>+Month!C82+D95</f>
        <v>7478.29</v>
      </c>
      <c r="E96" s="41">
        <f>+Month!D82+E95</f>
        <v>6148.95</v>
      </c>
      <c r="F96" s="41">
        <f>+Month!E82+F95</f>
        <v>14852.34</v>
      </c>
      <c r="G96" s="41">
        <f>+Month!F82+G95</f>
        <v>15056.369999999999</v>
      </c>
      <c r="H96" s="41">
        <f>+Month!G82+H95</f>
        <v>204.03000000000003</v>
      </c>
    </row>
    <row r="97" spans="1:8" x14ac:dyDescent="0.35">
      <c r="A97" s="41">
        <v>2001</v>
      </c>
      <c r="B97" s="40" t="s">
        <v>40</v>
      </c>
      <c r="C97" s="41">
        <f>+Month!B83+C96</f>
        <v>16220.65</v>
      </c>
      <c r="D97" s="41">
        <f>+Month!C83+D96</f>
        <v>8788.81</v>
      </c>
      <c r="E97" s="41">
        <f>+Month!D83+E96</f>
        <v>7175.88</v>
      </c>
      <c r="F97" s="41">
        <f>+Month!E83+F96</f>
        <v>18247.599999999999</v>
      </c>
      <c r="G97" s="41">
        <f>+Month!F83+G96</f>
        <v>18486.29</v>
      </c>
      <c r="H97" s="41">
        <f>+Month!G83+H96</f>
        <v>238.69000000000003</v>
      </c>
    </row>
    <row r="98" spans="1:8" x14ac:dyDescent="0.35">
      <c r="A98" s="41">
        <v>2001</v>
      </c>
      <c r="B98" s="40" t="s">
        <v>41</v>
      </c>
      <c r="C98" s="41">
        <f>+Month!B84+C97</f>
        <v>18259.02</v>
      </c>
      <c r="D98" s="41">
        <f>+Month!C84+D97</f>
        <v>9757.41</v>
      </c>
      <c r="E98" s="41">
        <f>+Month!D84+E97</f>
        <v>8221.7999999999993</v>
      </c>
      <c r="F98" s="41">
        <f>+Month!E84+F97</f>
        <v>20466.699999999997</v>
      </c>
      <c r="G98" s="41">
        <f>+Month!F84+G97</f>
        <v>20752.510000000002</v>
      </c>
      <c r="H98" s="41">
        <f>+Month!G84+H97</f>
        <v>285.81</v>
      </c>
    </row>
    <row r="99" spans="1:8" x14ac:dyDescent="0.35">
      <c r="A99" s="41">
        <v>2001</v>
      </c>
      <c r="B99" s="40" t="s">
        <v>42</v>
      </c>
      <c r="C99" s="41">
        <f>+Month!B85+C98</f>
        <v>21547.260000000002</v>
      </c>
      <c r="D99" s="41">
        <f>+Month!C85+D98</f>
        <v>11663.99</v>
      </c>
      <c r="E99" s="41">
        <f>+Month!D85+E98</f>
        <v>9573.08</v>
      </c>
      <c r="F99" s="41">
        <f>+Month!E85+F98</f>
        <v>23497.479999999996</v>
      </c>
      <c r="G99" s="41">
        <f>+Month!F85+G98</f>
        <v>23842</v>
      </c>
      <c r="H99" s="41">
        <f>+Month!G85+H98</f>
        <v>344.52</v>
      </c>
    </row>
    <row r="100" spans="1:8" x14ac:dyDescent="0.35">
      <c r="A100" s="41">
        <v>2001</v>
      </c>
      <c r="B100" s="40" t="s">
        <v>43</v>
      </c>
      <c r="C100" s="41">
        <f>+Month!B86+C99</f>
        <v>24415.61</v>
      </c>
      <c r="D100" s="41">
        <f>+Month!C86+D99</f>
        <v>13234.77</v>
      </c>
      <c r="E100" s="41">
        <f>+Month!D86+E99</f>
        <v>10844.54</v>
      </c>
      <c r="F100" s="41">
        <f>+Month!E86+F99</f>
        <v>27067.319999999996</v>
      </c>
      <c r="G100" s="41">
        <f>+Month!F86+G99</f>
        <v>27466.68</v>
      </c>
      <c r="H100" s="41">
        <f>+Month!G86+H99</f>
        <v>399.37</v>
      </c>
    </row>
    <row r="101" spans="1:8" x14ac:dyDescent="0.35">
      <c r="A101" s="41">
        <v>2001</v>
      </c>
      <c r="B101" s="40" t="s">
        <v>44</v>
      </c>
      <c r="C101" s="41">
        <f>+Month!B87+C100</f>
        <v>27179.670000000002</v>
      </c>
      <c r="D101" s="41">
        <f>+Month!C87+D100</f>
        <v>14617.2</v>
      </c>
      <c r="E101" s="41">
        <f>+Month!D87+E100</f>
        <v>12203.320000000002</v>
      </c>
      <c r="F101" s="41">
        <f>+Month!E87+F100</f>
        <v>29471.129999999997</v>
      </c>
      <c r="G101" s="41">
        <f>+Month!F87+G100</f>
        <v>29917.79</v>
      </c>
      <c r="H101" s="41">
        <f>+Month!G87+H100</f>
        <v>446.67</v>
      </c>
    </row>
    <row r="102" spans="1:8" x14ac:dyDescent="0.35">
      <c r="A102" s="41">
        <v>2001</v>
      </c>
      <c r="B102" s="40" t="s">
        <v>45</v>
      </c>
      <c r="C102" s="41">
        <f>+Month!B88+C101</f>
        <v>29879.820000000003</v>
      </c>
      <c r="D102" s="41">
        <f>+Month!C88+D101</f>
        <v>16088.12</v>
      </c>
      <c r="E102" s="41">
        <f>+Month!D88+E101</f>
        <v>13411.29</v>
      </c>
      <c r="F102" s="41">
        <f>+Month!E88+F101</f>
        <v>32012.92</v>
      </c>
      <c r="G102" s="41">
        <f>+Month!F88+G101</f>
        <v>32510.120000000003</v>
      </c>
      <c r="H102" s="41">
        <f>+Month!G88+H101</f>
        <v>497.21000000000004</v>
      </c>
    </row>
    <row r="103" spans="1:8" x14ac:dyDescent="0.35">
      <c r="A103" s="42">
        <v>2001</v>
      </c>
      <c r="B103" s="43" t="s">
        <v>46</v>
      </c>
      <c r="C103" s="42">
        <f>+Month!B89+C102</f>
        <v>32199.350000000002</v>
      </c>
      <c r="D103" s="42">
        <f>+Month!C89+D102</f>
        <v>17412.68</v>
      </c>
      <c r="E103" s="42">
        <f>+Month!D89+E102</f>
        <v>14376.880000000001</v>
      </c>
      <c r="F103" s="42">
        <f>+Month!E89+F102</f>
        <v>34585.46</v>
      </c>
      <c r="G103" s="42">
        <f>+Month!F89+G102</f>
        <v>35127.65</v>
      </c>
      <c r="H103" s="42">
        <f>+Month!G89+H102</f>
        <v>542.20000000000005</v>
      </c>
    </row>
    <row r="104" spans="1:8" x14ac:dyDescent="0.35">
      <c r="A104" s="41">
        <v>2002</v>
      </c>
      <c r="B104" s="40" t="s">
        <v>35</v>
      </c>
      <c r="C104" s="41">
        <f>+Month!B90</f>
        <v>2678.58</v>
      </c>
      <c r="D104" s="41">
        <f>+Month!C90</f>
        <v>1451.11</v>
      </c>
      <c r="E104" s="41">
        <f>+Month!D90</f>
        <v>1188.3</v>
      </c>
      <c r="F104" s="41">
        <f>+Month!E90</f>
        <v>2293.25</v>
      </c>
      <c r="G104" s="41">
        <f>+Month!F90</f>
        <v>2336.29</v>
      </c>
      <c r="H104" s="41">
        <f>+Month!G90</f>
        <v>43.03</v>
      </c>
    </row>
    <row r="105" spans="1:8" x14ac:dyDescent="0.35">
      <c r="A105" s="41">
        <v>2002</v>
      </c>
      <c r="B105" s="40" t="s">
        <v>36</v>
      </c>
      <c r="C105" s="41">
        <f>+Month!B91+C104</f>
        <v>6165.08</v>
      </c>
      <c r="D105" s="41">
        <f>+Month!C91+D104</f>
        <v>3596.5199999999995</v>
      </c>
      <c r="E105" s="41">
        <f>+Month!D91+E104</f>
        <v>2485.3199999999997</v>
      </c>
      <c r="F105" s="41">
        <f>+Month!E91+F104</f>
        <v>4472.51</v>
      </c>
      <c r="G105" s="41">
        <f>+Month!F91+G104</f>
        <v>4555.54</v>
      </c>
      <c r="H105" s="41">
        <f>+Month!G91+H104</f>
        <v>83.02000000000001</v>
      </c>
    </row>
    <row r="106" spans="1:8" x14ac:dyDescent="0.35">
      <c r="A106" s="41">
        <v>2002</v>
      </c>
      <c r="B106" s="40" t="s">
        <v>37</v>
      </c>
      <c r="C106" s="41">
        <f>+Month!B92+C105</f>
        <v>8495.18</v>
      </c>
      <c r="D106" s="41">
        <f>+Month!C92+D105</f>
        <v>4882.0599999999995</v>
      </c>
      <c r="E106" s="41">
        <f>+Month!D92+E105</f>
        <v>3495.6099999999997</v>
      </c>
      <c r="F106" s="41">
        <f>+Month!E92+F105</f>
        <v>6984.46</v>
      </c>
      <c r="G106" s="41">
        <f>+Month!F92+G105</f>
        <v>7108.7199999999993</v>
      </c>
      <c r="H106" s="41">
        <f>+Month!G92+H105</f>
        <v>124.25</v>
      </c>
    </row>
    <row r="107" spans="1:8" x14ac:dyDescent="0.35">
      <c r="A107" s="41">
        <v>2002</v>
      </c>
      <c r="B107" s="40" t="s">
        <v>38</v>
      </c>
      <c r="C107" s="41">
        <f>+Month!B93+C106</f>
        <v>10855.5</v>
      </c>
      <c r="D107" s="41">
        <f>+Month!C93+D106</f>
        <v>6153.45</v>
      </c>
      <c r="E107" s="41">
        <f>+Month!D93+E106</f>
        <v>4545.37</v>
      </c>
      <c r="F107" s="41">
        <f>+Month!E93+F106</f>
        <v>9284.0499999999993</v>
      </c>
      <c r="G107" s="41">
        <f>+Month!F93+G106</f>
        <v>9466.52</v>
      </c>
      <c r="H107" s="41">
        <f>+Month!G93+H106</f>
        <v>182.46</v>
      </c>
    </row>
    <row r="108" spans="1:8" x14ac:dyDescent="0.35">
      <c r="A108" s="41">
        <v>2002</v>
      </c>
      <c r="B108" s="40" t="s">
        <v>39</v>
      </c>
      <c r="C108" s="41">
        <f>+Month!B94+C107</f>
        <v>13530.05</v>
      </c>
      <c r="D108" s="41">
        <f>+Month!C94+D107</f>
        <v>7535.3899999999994</v>
      </c>
      <c r="E108" s="41">
        <f>+Month!D94+E107</f>
        <v>5793.91</v>
      </c>
      <c r="F108" s="41">
        <f>+Month!E94+F107</f>
        <v>11594.23</v>
      </c>
      <c r="G108" s="41">
        <f>+Month!F94+G107</f>
        <v>11815.39</v>
      </c>
      <c r="H108" s="41">
        <f>+Month!G94+H107</f>
        <v>221.15</v>
      </c>
    </row>
    <row r="109" spans="1:8" x14ac:dyDescent="0.35">
      <c r="A109" s="41">
        <v>2002</v>
      </c>
      <c r="B109" s="40" t="s">
        <v>40</v>
      </c>
      <c r="C109" s="41">
        <f>+Month!B95+C108</f>
        <v>15615.689999999999</v>
      </c>
      <c r="D109" s="41">
        <f>+Month!C95+D108</f>
        <v>8692.43</v>
      </c>
      <c r="E109" s="41">
        <f>+Month!D95+E108</f>
        <v>6683.34</v>
      </c>
      <c r="F109" s="41">
        <f>+Month!E95+F108</f>
        <v>14108.64</v>
      </c>
      <c r="G109" s="41">
        <f>+Month!F95+G108</f>
        <v>14369.539999999999</v>
      </c>
      <c r="H109" s="41">
        <f>+Month!G95+H108</f>
        <v>260.89999999999998</v>
      </c>
    </row>
    <row r="110" spans="1:8" x14ac:dyDescent="0.35">
      <c r="A110" s="41">
        <v>2002</v>
      </c>
      <c r="B110" s="40" t="s">
        <v>41</v>
      </c>
      <c r="C110" s="41">
        <f>+Month!B96+C109</f>
        <v>17426.23</v>
      </c>
      <c r="D110" s="41">
        <f>+Month!C96+D109</f>
        <v>9538.15</v>
      </c>
      <c r="E110" s="41">
        <f>+Month!D96+E109</f>
        <v>7613.88</v>
      </c>
      <c r="F110" s="41">
        <f>+Month!E96+F109</f>
        <v>16222.689999999999</v>
      </c>
      <c r="G110" s="41">
        <f>+Month!F96+G109</f>
        <v>16515.96</v>
      </c>
      <c r="H110" s="41">
        <f>+Month!G96+H109</f>
        <v>293.27999999999997</v>
      </c>
    </row>
    <row r="111" spans="1:8" x14ac:dyDescent="0.35">
      <c r="A111" s="41">
        <v>2002</v>
      </c>
      <c r="B111" s="40" t="s">
        <v>42</v>
      </c>
      <c r="C111" s="41">
        <f>+Month!B97+C110</f>
        <v>20255.439999999999</v>
      </c>
      <c r="D111" s="41">
        <f>+Month!C97+D110</f>
        <v>11035.289999999999</v>
      </c>
      <c r="E111" s="41">
        <f>+Month!D97+E110</f>
        <v>8901.89</v>
      </c>
      <c r="F111" s="41">
        <f>+Month!E97+F110</f>
        <v>18627.87</v>
      </c>
      <c r="G111" s="41">
        <f>+Month!F97+G110</f>
        <v>18966.82</v>
      </c>
      <c r="H111" s="41">
        <f>+Month!G97+H110</f>
        <v>338.96</v>
      </c>
    </row>
    <row r="112" spans="1:8" x14ac:dyDescent="0.35">
      <c r="A112" s="41">
        <v>2002</v>
      </c>
      <c r="B112" s="40" t="s">
        <v>43</v>
      </c>
      <c r="C112" s="41">
        <f>+Month!B98+C111</f>
        <v>22743.64</v>
      </c>
      <c r="D112" s="41">
        <f>+Month!C98+D111</f>
        <v>12390.71</v>
      </c>
      <c r="E112" s="41">
        <f>+Month!D98+E111</f>
        <v>9995.5</v>
      </c>
      <c r="F112" s="41">
        <f>+Month!E98+F111</f>
        <v>21054.75</v>
      </c>
      <c r="G112" s="41">
        <f>+Month!F98+G111</f>
        <v>21439.14</v>
      </c>
      <c r="H112" s="41">
        <f>+Month!G98+H111</f>
        <v>384.4</v>
      </c>
    </row>
    <row r="113" spans="1:8" x14ac:dyDescent="0.35">
      <c r="A113" s="41">
        <v>2002</v>
      </c>
      <c r="B113" s="40" t="s">
        <v>44</v>
      </c>
      <c r="C113" s="41">
        <f>+Month!B99+C112</f>
        <v>25183.360000000001</v>
      </c>
      <c r="D113" s="41">
        <f>+Month!C99+D112</f>
        <v>13722.64</v>
      </c>
      <c r="E113" s="41">
        <f>+Month!D99+E112</f>
        <v>11069.02</v>
      </c>
      <c r="F113" s="41">
        <f>+Month!E99+F112</f>
        <v>23388.28</v>
      </c>
      <c r="G113" s="41">
        <f>+Month!F99+G112</f>
        <v>23818.809999999998</v>
      </c>
      <c r="H113" s="41">
        <f>+Month!G99+H112</f>
        <v>430.53999999999996</v>
      </c>
    </row>
    <row r="114" spans="1:8" x14ac:dyDescent="0.35">
      <c r="A114" s="41">
        <v>2002</v>
      </c>
      <c r="B114" s="40" t="s">
        <v>45</v>
      </c>
      <c r="C114" s="41">
        <f>+Month!B100+C113</f>
        <v>27669.61</v>
      </c>
      <c r="D114" s="41">
        <f>+Month!C100+D113</f>
        <v>15066.83</v>
      </c>
      <c r="E114" s="41">
        <f>+Month!D100+E113</f>
        <v>12182.2</v>
      </c>
      <c r="F114" s="41">
        <f>+Month!E100+F113</f>
        <v>25576.79</v>
      </c>
      <c r="G114" s="41">
        <f>+Month!F100+G113</f>
        <v>26068.67</v>
      </c>
      <c r="H114" s="41">
        <f>+Month!G100+H113</f>
        <v>491.89</v>
      </c>
    </row>
    <row r="115" spans="1:8" x14ac:dyDescent="0.35">
      <c r="A115" s="42">
        <v>2002</v>
      </c>
      <c r="B115" s="43" t="s">
        <v>46</v>
      </c>
      <c r="C115" s="42">
        <f>+Month!B101+C114</f>
        <v>29692.940000000002</v>
      </c>
      <c r="D115" s="42">
        <f>+Month!C101+D114</f>
        <v>16229.36</v>
      </c>
      <c r="E115" s="42">
        <f>+Month!D101+E114</f>
        <v>13009.050000000001</v>
      </c>
      <c r="F115" s="42">
        <f>+Month!E101+F114</f>
        <v>28033.77</v>
      </c>
      <c r="G115" s="42">
        <f>+Month!F101+G114</f>
        <v>28586.079999999998</v>
      </c>
      <c r="H115" s="42">
        <f>+Month!G101+H114</f>
        <v>552.31999999999994</v>
      </c>
    </row>
    <row r="116" spans="1:8" x14ac:dyDescent="0.35">
      <c r="A116" s="41">
        <v>2003</v>
      </c>
      <c r="B116" s="40" t="s">
        <v>35</v>
      </c>
      <c r="C116" s="41">
        <f>+Month!B102</f>
        <v>2562.91</v>
      </c>
      <c r="D116" s="41">
        <f>+Month!C102</f>
        <v>1411.68</v>
      </c>
      <c r="E116" s="41">
        <f>+Month!D102</f>
        <v>1105.97</v>
      </c>
      <c r="F116" s="41">
        <f>+Month!E102</f>
        <v>2030.19</v>
      </c>
      <c r="G116" s="41">
        <f>+Month!F102</f>
        <v>2077.5300000000002</v>
      </c>
      <c r="H116" s="41">
        <f>+Month!G102</f>
        <v>47.33</v>
      </c>
    </row>
    <row r="117" spans="1:8" x14ac:dyDescent="0.35">
      <c r="A117" s="41">
        <v>2003</v>
      </c>
      <c r="B117" s="40" t="s">
        <v>36</v>
      </c>
      <c r="C117" s="41">
        <f>+Month!B103+C116</f>
        <v>5824.04</v>
      </c>
      <c r="D117" s="41">
        <f>+Month!C103+D116</f>
        <v>3151.4</v>
      </c>
      <c r="E117" s="41">
        <f>+Month!D103+E116</f>
        <v>2576.46</v>
      </c>
      <c r="F117" s="41">
        <f>+Month!E103+F116</f>
        <v>4068.09</v>
      </c>
      <c r="G117" s="41">
        <f>+Month!F103+G116</f>
        <v>4163.83</v>
      </c>
      <c r="H117" s="41">
        <f>+Month!G103+H116</f>
        <v>95.72</v>
      </c>
    </row>
    <row r="118" spans="1:8" x14ac:dyDescent="0.35">
      <c r="A118" s="41">
        <v>2003</v>
      </c>
      <c r="B118" s="40" t="s">
        <v>37</v>
      </c>
      <c r="C118" s="41">
        <f>+Month!B104+C117</f>
        <v>7974.76</v>
      </c>
      <c r="D118" s="41">
        <f>+Month!C104+D117</f>
        <v>4368.58</v>
      </c>
      <c r="E118" s="41">
        <f>+Month!D104+E117</f>
        <v>3470.38</v>
      </c>
      <c r="F118" s="41">
        <f>+Month!E104+F117</f>
        <v>6797.76</v>
      </c>
      <c r="G118" s="41">
        <f>+Month!F104+G117</f>
        <v>6931.59</v>
      </c>
      <c r="H118" s="41">
        <f>+Month!G104+H117</f>
        <v>133.81</v>
      </c>
    </row>
    <row r="119" spans="1:8" x14ac:dyDescent="0.35">
      <c r="A119" s="41">
        <v>2003</v>
      </c>
      <c r="B119" s="40" t="s">
        <v>38</v>
      </c>
      <c r="C119" s="41">
        <f>+Month!B105+C118</f>
        <v>10226.36</v>
      </c>
      <c r="D119" s="41">
        <f>+Month!C105+D118</f>
        <v>5626.1</v>
      </c>
      <c r="E119" s="41">
        <f>+Month!D105+E118</f>
        <v>4419.1900000000005</v>
      </c>
      <c r="F119" s="41">
        <f>+Month!E105+F118</f>
        <v>10146.92</v>
      </c>
      <c r="G119" s="41">
        <f>+Month!F105+G118</f>
        <v>10312.4</v>
      </c>
      <c r="H119" s="41">
        <f>+Month!G105+H118</f>
        <v>165.46</v>
      </c>
    </row>
    <row r="120" spans="1:8" x14ac:dyDescent="0.35">
      <c r="A120" s="41">
        <v>2003</v>
      </c>
      <c r="B120" s="40" t="s">
        <v>39</v>
      </c>
      <c r="C120" s="41">
        <f>+Month!B106+C119</f>
        <v>12977.95</v>
      </c>
      <c r="D120" s="41">
        <f>+Month!C106+D119</f>
        <v>7175.0300000000007</v>
      </c>
      <c r="E120" s="41">
        <f>+Month!D106+E119</f>
        <v>5570.92</v>
      </c>
      <c r="F120" s="41">
        <f>+Month!E106+F119</f>
        <v>12477.44</v>
      </c>
      <c r="G120" s="41">
        <f>+Month!F106+G119</f>
        <v>12679.23</v>
      </c>
      <c r="H120" s="41">
        <f>+Month!G106+H119</f>
        <v>201.77</v>
      </c>
    </row>
    <row r="121" spans="1:8" x14ac:dyDescent="0.35">
      <c r="A121" s="41">
        <v>2003</v>
      </c>
      <c r="B121" s="40" t="s">
        <v>40</v>
      </c>
      <c r="C121" s="41">
        <f>+Month!B107+C120</f>
        <v>14946.78</v>
      </c>
      <c r="D121" s="41">
        <f>+Month!C107+D120</f>
        <v>8238.630000000001</v>
      </c>
      <c r="E121" s="41">
        <f>+Month!D107+E120</f>
        <v>6430.88</v>
      </c>
      <c r="F121" s="41">
        <f>+Month!E107+F120</f>
        <v>15225.34</v>
      </c>
      <c r="G121" s="41">
        <f>+Month!F107+G120</f>
        <v>15463</v>
      </c>
      <c r="H121" s="41">
        <f>+Month!G107+H120</f>
        <v>237.63</v>
      </c>
    </row>
    <row r="122" spans="1:8" x14ac:dyDescent="0.35">
      <c r="A122" s="41">
        <v>2003</v>
      </c>
      <c r="B122" s="40" t="s">
        <v>41</v>
      </c>
      <c r="C122" s="41">
        <f>+Month!B108+C121</f>
        <v>16513.350000000002</v>
      </c>
      <c r="D122" s="41">
        <f>+Month!C108+D121</f>
        <v>9056.4900000000016</v>
      </c>
      <c r="E122" s="41">
        <f>+Month!D108+E121</f>
        <v>7139.9800000000005</v>
      </c>
      <c r="F122" s="41">
        <f>+Month!E108+F121</f>
        <v>17679.12</v>
      </c>
      <c r="G122" s="41">
        <f>+Month!F108+G121</f>
        <v>17962.849999999999</v>
      </c>
      <c r="H122" s="41">
        <f>+Month!G108+H121</f>
        <v>283.7</v>
      </c>
    </row>
    <row r="123" spans="1:8" x14ac:dyDescent="0.35">
      <c r="A123" s="41">
        <v>2003</v>
      </c>
      <c r="B123" s="40" t="s">
        <v>42</v>
      </c>
      <c r="C123" s="41">
        <f>+Month!B109+C122</f>
        <v>18884.390000000003</v>
      </c>
      <c r="D123" s="41">
        <f>+Month!C109+D122</f>
        <v>10246.730000000001</v>
      </c>
      <c r="E123" s="41">
        <f>+Month!D109+E122</f>
        <v>8269.85</v>
      </c>
      <c r="F123" s="41">
        <f>+Month!E109+F122</f>
        <v>20510.43</v>
      </c>
      <c r="G123" s="41">
        <f>+Month!F109+G122</f>
        <v>20829.189999999999</v>
      </c>
      <c r="H123" s="41">
        <f>+Month!G109+H122</f>
        <v>318.71999999999997</v>
      </c>
    </row>
    <row r="124" spans="1:8" x14ac:dyDescent="0.35">
      <c r="A124" s="41">
        <v>2003</v>
      </c>
      <c r="B124" s="40" t="s">
        <v>43</v>
      </c>
      <c r="C124" s="41">
        <f>+Month!B110+C123</f>
        <v>21238.280000000002</v>
      </c>
      <c r="D124" s="41">
        <f>+Month!C110+D123</f>
        <v>11565.340000000002</v>
      </c>
      <c r="E124" s="41">
        <f>+Month!D110+E123</f>
        <v>9259.8700000000008</v>
      </c>
      <c r="F124" s="41">
        <f>+Month!E110+F123</f>
        <v>23243</v>
      </c>
      <c r="G124" s="41">
        <f>+Month!F110+G123</f>
        <v>23611.519999999997</v>
      </c>
      <c r="H124" s="41">
        <f>+Month!G110+H123</f>
        <v>368.47999999999996</v>
      </c>
    </row>
    <row r="125" spans="1:8" x14ac:dyDescent="0.35">
      <c r="A125" s="41">
        <v>2003</v>
      </c>
      <c r="B125" s="40" t="s">
        <v>44</v>
      </c>
      <c r="C125" s="41">
        <f>+Month!B111+C124</f>
        <v>23800.770000000004</v>
      </c>
      <c r="D125" s="41">
        <f>+Month!C111+D124</f>
        <v>13039.150000000001</v>
      </c>
      <c r="E125" s="41">
        <f>+Month!D111+E124</f>
        <v>10308.93</v>
      </c>
      <c r="F125" s="41">
        <f>+Month!E111+F124</f>
        <v>26049.119999999999</v>
      </c>
      <c r="G125" s="41">
        <f>+Month!F111+G124</f>
        <v>26475.709999999995</v>
      </c>
      <c r="H125" s="41">
        <f>+Month!G111+H124</f>
        <v>426.54999999999995</v>
      </c>
    </row>
    <row r="126" spans="1:8" x14ac:dyDescent="0.35">
      <c r="A126" s="41">
        <v>2003</v>
      </c>
      <c r="B126" s="40" t="s">
        <v>45</v>
      </c>
      <c r="C126" s="41">
        <f>+Month!B112+C125</f>
        <v>26255.420000000006</v>
      </c>
      <c r="D126" s="41">
        <f>+Month!C112+D125</f>
        <v>14470.100000000002</v>
      </c>
      <c r="E126" s="41">
        <f>+Month!D112+E125</f>
        <v>11299.24</v>
      </c>
      <c r="F126" s="41">
        <f>+Month!E112+F125</f>
        <v>28891.59</v>
      </c>
      <c r="G126" s="41">
        <f>+Month!F112+G125</f>
        <v>29373.749999999996</v>
      </c>
      <c r="H126" s="41">
        <f>+Month!G112+H125</f>
        <v>482.11999999999995</v>
      </c>
    </row>
    <row r="127" spans="1:8" x14ac:dyDescent="0.35">
      <c r="A127" s="42">
        <v>2003</v>
      </c>
      <c r="B127" s="43" t="s">
        <v>46</v>
      </c>
      <c r="C127" s="42">
        <f>+Month!B113+C126</f>
        <v>27964.200000000004</v>
      </c>
      <c r="D127" s="42">
        <f>+Month!C113+D126</f>
        <v>15450.260000000002</v>
      </c>
      <c r="E127" s="42">
        <f>+Month!D113+E126</f>
        <v>11995.869999999999</v>
      </c>
      <c r="F127" s="42">
        <f>+Month!E113+F126</f>
        <v>32246.84</v>
      </c>
      <c r="G127" s="42">
        <f>+Month!F113+G126</f>
        <v>32777.56</v>
      </c>
      <c r="H127" s="42">
        <f>+Month!G113+H126</f>
        <v>530.67999999999995</v>
      </c>
    </row>
    <row r="128" spans="1:8" x14ac:dyDescent="0.35">
      <c r="A128" s="41">
        <v>2004</v>
      </c>
      <c r="B128" s="40" t="s">
        <v>35</v>
      </c>
      <c r="C128" s="41">
        <f>+Month!B114</f>
        <v>2107.6999999999998</v>
      </c>
      <c r="D128" s="41">
        <f>+Month!C114</f>
        <v>1111.81</v>
      </c>
      <c r="E128" s="41">
        <f>+Month!D114</f>
        <v>953.24</v>
      </c>
      <c r="F128" s="41">
        <f>+Month!E114</f>
        <v>3006.46</v>
      </c>
      <c r="G128" s="41">
        <f>+Month!F114</f>
        <v>3058.16</v>
      </c>
      <c r="H128" s="41">
        <f>+Month!G114</f>
        <v>51.71</v>
      </c>
    </row>
    <row r="129" spans="1:8" x14ac:dyDescent="0.35">
      <c r="A129" s="41">
        <v>2004</v>
      </c>
      <c r="B129" s="40" t="s">
        <v>36</v>
      </c>
      <c r="C129" s="41">
        <f>+Month!B115+C128</f>
        <v>4672.6899999999996</v>
      </c>
      <c r="D129" s="41">
        <f>+Month!C115+D128</f>
        <v>2368.31</v>
      </c>
      <c r="E129" s="41">
        <f>+Month!D115+E128</f>
        <v>2208.7399999999998</v>
      </c>
      <c r="F129" s="41">
        <f>+Month!E115+F128</f>
        <v>5913.02</v>
      </c>
      <c r="G129" s="41">
        <f>+Month!F115+G128</f>
        <v>6018.2999999999993</v>
      </c>
      <c r="H129" s="41">
        <f>+Month!G115+H128</f>
        <v>105.28999999999999</v>
      </c>
    </row>
    <row r="130" spans="1:8" x14ac:dyDescent="0.35">
      <c r="A130" s="41">
        <v>2004</v>
      </c>
      <c r="B130" s="40" t="s">
        <v>37</v>
      </c>
      <c r="C130" s="41">
        <f>+Month!B116+C129</f>
        <v>6320.1799999999994</v>
      </c>
      <c r="D130" s="41">
        <f>+Month!C116+D129</f>
        <v>3158.83</v>
      </c>
      <c r="E130" s="41">
        <f>+Month!D116+E129</f>
        <v>3027.3799999999997</v>
      </c>
      <c r="F130" s="41">
        <f>+Month!E116+F129</f>
        <v>9083.1</v>
      </c>
      <c r="G130" s="41">
        <f>+Month!F116+G129</f>
        <v>9231.08</v>
      </c>
      <c r="H130" s="41">
        <f>+Month!G116+H129</f>
        <v>147.97999999999999</v>
      </c>
    </row>
    <row r="131" spans="1:8" x14ac:dyDescent="0.35">
      <c r="A131" s="41">
        <v>2004</v>
      </c>
      <c r="B131" s="40" t="s">
        <v>38</v>
      </c>
      <c r="C131" s="41">
        <f>+Month!B117+C130</f>
        <v>8270.1999999999989</v>
      </c>
      <c r="D131" s="41">
        <f>+Month!C117+D130</f>
        <v>4077.55</v>
      </c>
      <c r="E131" s="41">
        <f>+Month!D117+E130</f>
        <v>4014.0299999999997</v>
      </c>
      <c r="F131" s="41">
        <f>+Month!E117+F130</f>
        <v>11842.970000000001</v>
      </c>
      <c r="G131" s="41">
        <f>+Month!F117+G130</f>
        <v>12077.75</v>
      </c>
      <c r="H131" s="41">
        <f>+Month!G117+H130</f>
        <v>234.79</v>
      </c>
    </row>
    <row r="132" spans="1:8" x14ac:dyDescent="0.35">
      <c r="A132" s="41">
        <v>2004</v>
      </c>
      <c r="B132" s="40" t="s">
        <v>39</v>
      </c>
      <c r="C132" s="41">
        <f>+Month!B118+C131</f>
        <v>10763.41</v>
      </c>
      <c r="D132" s="41">
        <f>+Month!C118+D131</f>
        <v>5351.4400000000005</v>
      </c>
      <c r="E132" s="41">
        <f>+Month!D118+E131</f>
        <v>5177.3599999999997</v>
      </c>
      <c r="F132" s="41">
        <f>+Month!E118+F131</f>
        <v>14594.79</v>
      </c>
      <c r="G132" s="41">
        <f>+Month!F118+G131</f>
        <v>14863.54</v>
      </c>
      <c r="H132" s="41">
        <f>+Month!G118+H131</f>
        <v>268.76</v>
      </c>
    </row>
    <row r="133" spans="1:8" x14ac:dyDescent="0.35">
      <c r="A133" s="41">
        <v>2004</v>
      </c>
      <c r="B133" s="40" t="s">
        <v>40</v>
      </c>
      <c r="C133" s="41">
        <f>+Month!B119+C132</f>
        <v>12888.38</v>
      </c>
      <c r="D133" s="41">
        <f>+Month!C119+D132</f>
        <v>6487.3200000000006</v>
      </c>
      <c r="E133" s="41">
        <f>+Month!D119+E132</f>
        <v>6110.7999999999993</v>
      </c>
      <c r="F133" s="41">
        <f>+Month!E119+F132</f>
        <v>17218.2</v>
      </c>
      <c r="G133" s="41">
        <f>+Month!F119+G132</f>
        <v>17539</v>
      </c>
      <c r="H133" s="41">
        <f>+Month!G119+H132</f>
        <v>320.81</v>
      </c>
    </row>
    <row r="134" spans="1:8" x14ac:dyDescent="0.35">
      <c r="A134" s="41">
        <v>2004</v>
      </c>
      <c r="B134" s="40" t="s">
        <v>41</v>
      </c>
      <c r="C134" s="41">
        <f>+Month!B120+C133</f>
        <v>14515.919999999998</v>
      </c>
      <c r="D134" s="41">
        <f>+Month!C120+D133</f>
        <v>7201.3200000000006</v>
      </c>
      <c r="E134" s="41">
        <f>+Month!D120+E133</f>
        <v>6976.0199999999995</v>
      </c>
      <c r="F134" s="41">
        <f>+Month!E120+F133</f>
        <v>20531.43</v>
      </c>
      <c r="G134" s="41">
        <f>+Month!F120+G133</f>
        <v>20874.43</v>
      </c>
      <c r="H134" s="41">
        <f>+Month!G120+H133</f>
        <v>343.01</v>
      </c>
    </row>
    <row r="135" spans="1:8" x14ac:dyDescent="0.35">
      <c r="A135" s="41">
        <v>2004</v>
      </c>
      <c r="B135" s="40" t="s">
        <v>42</v>
      </c>
      <c r="C135" s="41">
        <f>+Month!B121+C134</f>
        <v>16764.109999999997</v>
      </c>
      <c r="D135" s="41">
        <f>+Month!C121+D134</f>
        <v>8298.8900000000012</v>
      </c>
      <c r="E135" s="41">
        <f>+Month!D121+E134</f>
        <v>8063.66</v>
      </c>
      <c r="F135" s="41">
        <f>+Month!E121+F134</f>
        <v>23744.27</v>
      </c>
      <c r="G135" s="41">
        <f>+Month!F121+G134</f>
        <v>24138.37</v>
      </c>
      <c r="H135" s="41">
        <f>+Month!G121+H134</f>
        <v>394.1</v>
      </c>
    </row>
    <row r="136" spans="1:8" x14ac:dyDescent="0.35">
      <c r="A136" s="41">
        <v>2004</v>
      </c>
      <c r="B136" s="40" t="s">
        <v>43</v>
      </c>
      <c r="C136" s="41">
        <f>+Month!B122+C135</f>
        <v>18845.679999999997</v>
      </c>
      <c r="D136" s="41">
        <f>+Month!C122+D135</f>
        <v>9338.4500000000007</v>
      </c>
      <c r="E136" s="41">
        <f>+Month!D122+E135</f>
        <v>9057.02</v>
      </c>
      <c r="F136" s="41">
        <f>+Month!E122+F135</f>
        <v>25989.690000000002</v>
      </c>
      <c r="G136" s="41">
        <f>+Month!F122+G135</f>
        <v>26444.54</v>
      </c>
      <c r="H136" s="41">
        <f>+Month!G122+H135</f>
        <v>454.85</v>
      </c>
    </row>
    <row r="137" spans="1:8" x14ac:dyDescent="0.35">
      <c r="A137" s="41">
        <v>2004</v>
      </c>
      <c r="B137" s="40" t="s">
        <v>44</v>
      </c>
      <c r="C137" s="41">
        <f>+Month!B123+C136</f>
        <v>20919.389999999996</v>
      </c>
      <c r="D137" s="41">
        <f>+Month!C123+D136</f>
        <v>10350.19</v>
      </c>
      <c r="E137" s="41">
        <f>+Month!D123+E136</f>
        <v>10074.67</v>
      </c>
      <c r="F137" s="41">
        <f>+Month!E123+F136</f>
        <v>29000.97</v>
      </c>
      <c r="G137" s="41">
        <f>+Month!F123+G136</f>
        <v>29505.23</v>
      </c>
      <c r="H137" s="41">
        <f>+Month!G123+H136</f>
        <v>504.26</v>
      </c>
    </row>
    <row r="138" spans="1:8" x14ac:dyDescent="0.35">
      <c r="A138" s="41">
        <v>2004</v>
      </c>
      <c r="B138" s="40" t="s">
        <v>45</v>
      </c>
      <c r="C138" s="41">
        <f>+Month!B124+C137</f>
        <v>23387.269999999997</v>
      </c>
      <c r="D138" s="41">
        <f>+Month!C124+D137</f>
        <v>11562.19</v>
      </c>
      <c r="E138" s="41">
        <f>+Month!D124+E137</f>
        <v>11296.09</v>
      </c>
      <c r="F138" s="41">
        <f>+Month!E124+F137</f>
        <v>32175.95</v>
      </c>
      <c r="G138" s="41">
        <f>+Month!F124+G137</f>
        <v>32749.01</v>
      </c>
      <c r="H138" s="41">
        <f>+Month!G124+H137</f>
        <v>573.05999999999995</v>
      </c>
    </row>
    <row r="139" spans="1:8" x14ac:dyDescent="0.35">
      <c r="A139" s="42">
        <v>2004</v>
      </c>
      <c r="B139" s="43" t="s">
        <v>46</v>
      </c>
      <c r="C139" s="42">
        <f>+Month!B125+C138</f>
        <v>24574.219999999998</v>
      </c>
      <c r="D139" s="42">
        <f>+Month!C125+D138</f>
        <v>12193.53</v>
      </c>
      <c r="E139" s="42">
        <f>+Month!D125+E138</f>
        <v>11819.710000000001</v>
      </c>
      <c r="F139" s="42">
        <f>+Month!E125+F138</f>
        <v>35058.400000000001</v>
      </c>
      <c r="G139" s="42">
        <f>+Month!F125+G138</f>
        <v>35668.11</v>
      </c>
      <c r="H139" s="42">
        <f>+Month!G125+H138</f>
        <v>609.71999999999991</v>
      </c>
    </row>
    <row r="140" spans="1:8" x14ac:dyDescent="0.35">
      <c r="A140" s="41">
        <v>2005</v>
      </c>
      <c r="B140" s="40" t="s">
        <v>35</v>
      </c>
      <c r="C140" s="41">
        <f>+Month!B126</f>
        <v>1841.72</v>
      </c>
      <c r="D140" s="41">
        <f>+Month!C126</f>
        <v>812.64</v>
      </c>
      <c r="E140" s="41">
        <f>+Month!D126</f>
        <v>986.43</v>
      </c>
      <c r="F140" s="41">
        <f>+Month!E126</f>
        <v>3201.76</v>
      </c>
      <c r="G140" s="41">
        <f>+Month!F126</f>
        <v>3235.06</v>
      </c>
      <c r="H140" s="41">
        <f>+Month!G126</f>
        <v>33.299999999999997</v>
      </c>
    </row>
    <row r="141" spans="1:8" x14ac:dyDescent="0.35">
      <c r="A141" s="41">
        <v>2005</v>
      </c>
      <c r="B141" s="40" t="s">
        <v>36</v>
      </c>
      <c r="C141" s="41">
        <f>+Month!B127+C140</f>
        <v>3950.7799999999997</v>
      </c>
      <c r="D141" s="41">
        <f>+Month!C127+D140</f>
        <v>1692.67</v>
      </c>
      <c r="E141" s="41">
        <f>+Month!D127+E140</f>
        <v>2167.48</v>
      </c>
      <c r="F141" s="41">
        <f>+Month!E127+F140</f>
        <v>7172.77</v>
      </c>
      <c r="G141" s="41">
        <f>+Month!F127+G140</f>
        <v>7265.9400000000005</v>
      </c>
      <c r="H141" s="41">
        <f>+Month!G127+H140</f>
        <v>93.169999999999987</v>
      </c>
    </row>
    <row r="142" spans="1:8" x14ac:dyDescent="0.35">
      <c r="A142" s="41">
        <v>2005</v>
      </c>
      <c r="B142" s="40" t="s">
        <v>37</v>
      </c>
      <c r="C142" s="41">
        <f>+Month!B128+C141</f>
        <v>5406.4699999999993</v>
      </c>
      <c r="D142" s="41">
        <f>+Month!C128+D141</f>
        <v>2232.0300000000002</v>
      </c>
      <c r="E142" s="41">
        <f>+Month!D128+E141</f>
        <v>3046.48</v>
      </c>
      <c r="F142" s="41">
        <f>+Month!E128+F141</f>
        <v>10504.42</v>
      </c>
      <c r="G142" s="41">
        <f>+Month!F128+G141</f>
        <v>10632.02</v>
      </c>
      <c r="H142" s="41">
        <f>+Month!G128+H141</f>
        <v>127.60999999999999</v>
      </c>
    </row>
    <row r="143" spans="1:8" x14ac:dyDescent="0.35">
      <c r="A143" s="41">
        <v>2005</v>
      </c>
      <c r="B143" s="40" t="s">
        <v>38</v>
      </c>
      <c r="C143" s="41">
        <f>+Month!B129+C142</f>
        <v>6946.4199999999992</v>
      </c>
      <c r="D143" s="41">
        <f>+Month!C129+D142</f>
        <v>2821.1400000000003</v>
      </c>
      <c r="E143" s="41">
        <f>+Month!D129+E142</f>
        <v>3954.67</v>
      </c>
      <c r="F143" s="41">
        <f>+Month!E129+F142</f>
        <v>14077.42</v>
      </c>
      <c r="G143" s="41">
        <f>+Month!F129+G142</f>
        <v>14253.64</v>
      </c>
      <c r="H143" s="41">
        <f>+Month!G129+H142</f>
        <v>176.21999999999997</v>
      </c>
    </row>
    <row r="144" spans="1:8" x14ac:dyDescent="0.35">
      <c r="A144" s="41">
        <v>2005</v>
      </c>
      <c r="B144" s="40" t="s">
        <v>39</v>
      </c>
      <c r="C144" s="41">
        <f>+Month!B130+C143</f>
        <v>8808.0099999999984</v>
      </c>
      <c r="D144" s="41">
        <f>+Month!C130+D143</f>
        <v>3601.1500000000005</v>
      </c>
      <c r="E144" s="41">
        <f>+Month!D130+E143</f>
        <v>4988.2700000000004</v>
      </c>
      <c r="F144" s="41">
        <f>+Month!E130+F143</f>
        <v>17900.71</v>
      </c>
      <c r="G144" s="41">
        <f>+Month!F130+G143</f>
        <v>18169.37</v>
      </c>
      <c r="H144" s="41">
        <f>+Month!G130+H143</f>
        <v>268.64999999999998</v>
      </c>
    </row>
    <row r="145" spans="1:8" x14ac:dyDescent="0.35">
      <c r="A145" s="41">
        <v>2005</v>
      </c>
      <c r="B145" s="40" t="s">
        <v>40</v>
      </c>
      <c r="C145" s="41">
        <f>+Month!B131+C144</f>
        <v>10054.339999999998</v>
      </c>
      <c r="D145" s="41">
        <f>+Month!C131+D144</f>
        <v>4110.130000000001</v>
      </c>
      <c r="E145" s="41">
        <f>+Month!D131+E144</f>
        <v>5682.97</v>
      </c>
      <c r="F145" s="41">
        <f>+Month!E131+F144</f>
        <v>21290.82</v>
      </c>
      <c r="G145" s="41">
        <f>+Month!F131+G144</f>
        <v>21591.75</v>
      </c>
      <c r="H145" s="41">
        <f>+Month!G131+H144</f>
        <v>300.91999999999996</v>
      </c>
    </row>
    <row r="146" spans="1:8" x14ac:dyDescent="0.35">
      <c r="A146" s="41">
        <v>2005</v>
      </c>
      <c r="B146" s="40" t="s">
        <v>41</v>
      </c>
      <c r="C146" s="41">
        <f>+Month!B132+C145</f>
        <v>11398.21</v>
      </c>
      <c r="D146" s="41">
        <f>+Month!C132+D145</f>
        <v>4603.5700000000006</v>
      </c>
      <c r="E146" s="41">
        <f>+Month!D132+E145</f>
        <v>6496.08</v>
      </c>
      <c r="F146" s="41">
        <f>+Month!E132+F145</f>
        <v>25023.64</v>
      </c>
      <c r="G146" s="41">
        <f>+Month!F132+G145</f>
        <v>25368.23</v>
      </c>
      <c r="H146" s="41">
        <f>+Month!G132+H145</f>
        <v>344.57999999999993</v>
      </c>
    </row>
    <row r="147" spans="1:8" x14ac:dyDescent="0.35">
      <c r="A147" s="41">
        <v>2005</v>
      </c>
      <c r="B147" s="40" t="s">
        <v>42</v>
      </c>
      <c r="C147" s="41">
        <f>+Month!B133+C146</f>
        <v>13589.419999999998</v>
      </c>
      <c r="D147" s="41">
        <f>+Month!C133+D146</f>
        <v>5733.56</v>
      </c>
      <c r="E147" s="41">
        <f>+Month!D133+E146</f>
        <v>7509.3099999999995</v>
      </c>
      <c r="F147" s="41">
        <f>+Month!E133+F146</f>
        <v>28745.73</v>
      </c>
      <c r="G147" s="41">
        <f>+Month!F133+G146</f>
        <v>29131.79</v>
      </c>
      <c r="H147" s="41">
        <f>+Month!G133+H146</f>
        <v>386.04999999999995</v>
      </c>
    </row>
    <row r="148" spans="1:8" x14ac:dyDescent="0.35">
      <c r="A148" s="41">
        <v>2005</v>
      </c>
      <c r="B148" s="40" t="s">
        <v>43</v>
      </c>
      <c r="C148" s="41">
        <f>+Month!B134+C147</f>
        <v>15406.139999999998</v>
      </c>
      <c r="D148" s="41">
        <f>+Month!C134+D147</f>
        <v>6694.26</v>
      </c>
      <c r="E148" s="41">
        <f>+Month!D134+E147</f>
        <v>8322.68</v>
      </c>
      <c r="F148" s="41">
        <f>+Month!E134+F147</f>
        <v>32747.48</v>
      </c>
      <c r="G148" s="41">
        <f>+Month!F134+G147</f>
        <v>33170.36</v>
      </c>
      <c r="H148" s="41">
        <f>+Month!G134+H147</f>
        <v>422.86999999999995</v>
      </c>
    </row>
    <row r="149" spans="1:8" x14ac:dyDescent="0.35">
      <c r="A149" s="41">
        <v>2005</v>
      </c>
      <c r="B149" s="40" t="s">
        <v>44</v>
      </c>
      <c r="C149" s="41">
        <f>+Month!B135+C148</f>
        <v>17146.219999999998</v>
      </c>
      <c r="D149" s="41">
        <f>+Month!C135+D148</f>
        <v>7660.8</v>
      </c>
      <c r="E149" s="41">
        <f>+Month!D135+E148</f>
        <v>9058.89</v>
      </c>
      <c r="F149" s="41">
        <f>+Month!E135+F148</f>
        <v>37233.71</v>
      </c>
      <c r="G149" s="41">
        <f>+Month!F135+G148</f>
        <v>37703.839999999997</v>
      </c>
      <c r="H149" s="41">
        <f>+Month!G135+H148</f>
        <v>470.11999999999995</v>
      </c>
    </row>
    <row r="150" spans="1:8" x14ac:dyDescent="0.35">
      <c r="A150" s="41">
        <v>2005</v>
      </c>
      <c r="B150" s="40" t="s">
        <v>45</v>
      </c>
      <c r="C150" s="41">
        <f>+Month!B136+C149</f>
        <v>19311.319999999996</v>
      </c>
      <c r="D150" s="41">
        <f>+Month!C136+D149</f>
        <v>8932.11</v>
      </c>
      <c r="E150" s="41">
        <f>+Month!D136+E149</f>
        <v>9921.23</v>
      </c>
      <c r="F150" s="41">
        <f>+Month!E136+F149</f>
        <v>40550.18</v>
      </c>
      <c r="G150" s="41">
        <f>+Month!F136+G149</f>
        <v>41049.399999999994</v>
      </c>
      <c r="H150" s="41">
        <f>+Month!G136+H149</f>
        <v>499.20999999999992</v>
      </c>
    </row>
    <row r="151" spans="1:8" x14ac:dyDescent="0.35">
      <c r="A151" s="42">
        <v>2005</v>
      </c>
      <c r="B151" s="43" t="s">
        <v>46</v>
      </c>
      <c r="C151" s="42">
        <f>+Month!B137+C150</f>
        <v>20895.139999999996</v>
      </c>
      <c r="D151" s="42">
        <f>+Month!C137+D150</f>
        <v>9961.33</v>
      </c>
      <c r="E151" s="42">
        <f>+Month!D137+E150</f>
        <v>10447.24</v>
      </c>
      <c r="F151" s="42">
        <f>+Month!E137+F150</f>
        <v>44622.59</v>
      </c>
      <c r="G151" s="42">
        <f>+Month!F137+G150</f>
        <v>45153.109999999993</v>
      </c>
      <c r="H151" s="42">
        <f>+Month!G137+H150</f>
        <v>530.51999999999987</v>
      </c>
    </row>
    <row r="152" spans="1:8" x14ac:dyDescent="0.35">
      <c r="A152" s="41">
        <v>2006</v>
      </c>
      <c r="B152" s="40" t="s">
        <v>35</v>
      </c>
      <c r="C152" s="41">
        <f>+Month!B138</f>
        <v>1861.39</v>
      </c>
      <c r="D152" s="41">
        <f>+Month!C138</f>
        <v>990.31</v>
      </c>
      <c r="E152" s="41">
        <f>+Month!D138</f>
        <v>832.95</v>
      </c>
      <c r="F152" s="41">
        <f>+Month!E138</f>
        <v>3943.44</v>
      </c>
      <c r="G152" s="41">
        <f>+Month!F138</f>
        <v>3979.61</v>
      </c>
      <c r="H152" s="41">
        <f>+Month!G138</f>
        <v>36.17</v>
      </c>
    </row>
    <row r="153" spans="1:8" x14ac:dyDescent="0.35">
      <c r="A153" s="41">
        <v>2006</v>
      </c>
      <c r="B153" s="40" t="s">
        <v>36</v>
      </c>
      <c r="C153" s="41">
        <f>+Month!B139+C152</f>
        <v>3974.3199999999997</v>
      </c>
      <c r="D153" s="41">
        <f>+Month!C139+D152</f>
        <v>2048.63</v>
      </c>
      <c r="E153" s="41">
        <f>+Month!D139+E152</f>
        <v>1844.66</v>
      </c>
      <c r="F153" s="41">
        <f>+Month!E139+F152</f>
        <v>8627.44</v>
      </c>
      <c r="G153" s="41">
        <f>+Month!F139+G152</f>
        <v>8691.7900000000009</v>
      </c>
      <c r="H153" s="41">
        <f>+Month!G139+H152</f>
        <v>64.349999999999994</v>
      </c>
    </row>
    <row r="154" spans="1:8" x14ac:dyDescent="0.35">
      <c r="A154" s="41">
        <v>2006</v>
      </c>
      <c r="B154" s="40" t="s">
        <v>37</v>
      </c>
      <c r="C154" s="41">
        <f>+Month!B140+C153</f>
        <v>5447.61</v>
      </c>
      <c r="D154" s="41">
        <f>+Month!C140+D153</f>
        <v>2809.17</v>
      </c>
      <c r="E154" s="41">
        <f>+Month!D140+E153</f>
        <v>2524.04</v>
      </c>
      <c r="F154" s="41">
        <f>+Month!E140+F153</f>
        <v>12539.92</v>
      </c>
      <c r="G154" s="41">
        <f>+Month!F140+G153</f>
        <v>12657.810000000001</v>
      </c>
      <c r="H154" s="41">
        <f>+Month!G140+H153</f>
        <v>117.89999999999999</v>
      </c>
    </row>
    <row r="155" spans="1:8" x14ac:dyDescent="0.35">
      <c r="A155" s="41">
        <v>2006</v>
      </c>
      <c r="B155" s="40" t="s">
        <v>38</v>
      </c>
      <c r="C155" s="41">
        <f>+Month!B141+C154</f>
        <v>7083.01</v>
      </c>
      <c r="D155" s="41">
        <f>+Month!C141+D154</f>
        <v>3649.6400000000003</v>
      </c>
      <c r="E155" s="41">
        <f>+Month!D141+E154</f>
        <v>3280.84</v>
      </c>
      <c r="F155" s="41">
        <f>+Month!E141+F154</f>
        <v>16617.13</v>
      </c>
      <c r="G155" s="41">
        <f>+Month!F141+G154</f>
        <v>16759.240000000002</v>
      </c>
      <c r="H155" s="41">
        <f>+Month!G141+H154</f>
        <v>142.12</v>
      </c>
    </row>
    <row r="156" spans="1:8" x14ac:dyDescent="0.35">
      <c r="A156" s="41">
        <v>2006</v>
      </c>
      <c r="B156" s="40" t="s">
        <v>39</v>
      </c>
      <c r="C156" s="41">
        <f>+Month!B142+C155</f>
        <v>8925.7999999999993</v>
      </c>
      <c r="D156" s="41">
        <f>+Month!C142+D155</f>
        <v>4589.9000000000005</v>
      </c>
      <c r="E156" s="41">
        <f>+Month!D142+E155</f>
        <v>4140.4800000000005</v>
      </c>
      <c r="F156" s="41">
        <f>+Month!E142+F155</f>
        <v>20608.920000000002</v>
      </c>
      <c r="G156" s="41">
        <f>+Month!F142+G155</f>
        <v>20786.440000000002</v>
      </c>
      <c r="H156" s="41">
        <f>+Month!G142+H155</f>
        <v>177.53</v>
      </c>
    </row>
    <row r="157" spans="1:8" x14ac:dyDescent="0.35">
      <c r="A157" s="41">
        <v>2006</v>
      </c>
      <c r="B157" s="40" t="s">
        <v>40</v>
      </c>
      <c r="C157" s="41">
        <f>+Month!B143+C156</f>
        <v>10075.689999999999</v>
      </c>
      <c r="D157" s="41">
        <f>+Month!C143+D156</f>
        <v>5205.1500000000005</v>
      </c>
      <c r="E157" s="41">
        <f>+Month!D143+E156</f>
        <v>4636.9900000000007</v>
      </c>
      <c r="F157" s="41">
        <f>+Month!E143+F156</f>
        <v>25086.31</v>
      </c>
      <c r="G157" s="41">
        <f>+Month!F143+G156</f>
        <v>25304.31</v>
      </c>
      <c r="H157" s="41">
        <f>+Month!G143+H156</f>
        <v>218.01</v>
      </c>
    </row>
    <row r="158" spans="1:8" x14ac:dyDescent="0.35">
      <c r="A158" s="41">
        <v>2006</v>
      </c>
      <c r="B158" s="40" t="s">
        <v>41</v>
      </c>
      <c r="C158" s="41">
        <f>+Month!B144+C157</f>
        <v>11000.269999999999</v>
      </c>
      <c r="D158" s="41">
        <f>+Month!C144+D157</f>
        <v>5530.8200000000006</v>
      </c>
      <c r="E158" s="41">
        <f>+Month!D144+E157</f>
        <v>5202.5500000000011</v>
      </c>
      <c r="F158" s="41">
        <f>+Month!E144+F157</f>
        <v>29186.030000000002</v>
      </c>
      <c r="G158" s="41">
        <f>+Month!F144+G157</f>
        <v>29418.06</v>
      </c>
      <c r="H158" s="41">
        <f>+Month!G144+H157</f>
        <v>232.04</v>
      </c>
    </row>
    <row r="159" spans="1:8" x14ac:dyDescent="0.35">
      <c r="A159" s="41">
        <v>2006</v>
      </c>
      <c r="B159" s="40" t="s">
        <v>42</v>
      </c>
      <c r="C159" s="41">
        <f>+Month!B145+C158</f>
        <v>12548.14</v>
      </c>
      <c r="D159" s="41">
        <f>+Month!C145+D158</f>
        <v>6223.2800000000007</v>
      </c>
      <c r="E159" s="41">
        <f>+Month!D145+E158</f>
        <v>6015.0600000000013</v>
      </c>
      <c r="F159" s="41">
        <f>+Month!E145+F158</f>
        <v>33086.870000000003</v>
      </c>
      <c r="G159" s="41">
        <f>+Month!F145+G158</f>
        <v>33343.980000000003</v>
      </c>
      <c r="H159" s="41">
        <f>+Month!G145+H158</f>
        <v>257.11</v>
      </c>
    </row>
    <row r="160" spans="1:8" x14ac:dyDescent="0.35">
      <c r="A160" s="41">
        <v>2006</v>
      </c>
      <c r="B160" s="40" t="s">
        <v>43</v>
      </c>
      <c r="C160" s="41">
        <f>+Month!B146+C159</f>
        <v>14039.05</v>
      </c>
      <c r="D160" s="41">
        <f>+Month!C146+D159</f>
        <v>6958.5700000000006</v>
      </c>
      <c r="E160" s="41">
        <f>+Month!D146+E159</f>
        <v>6732.5500000000011</v>
      </c>
      <c r="F160" s="41">
        <f>+Month!E146+F159</f>
        <v>37115.060000000005</v>
      </c>
      <c r="G160" s="41">
        <f>+Month!F146+G159</f>
        <v>37455.75</v>
      </c>
      <c r="H160" s="41">
        <f>+Month!G146+H159</f>
        <v>340.69</v>
      </c>
    </row>
    <row r="161" spans="1:8" x14ac:dyDescent="0.35">
      <c r="A161" s="41">
        <v>2006</v>
      </c>
      <c r="B161" s="40" t="s">
        <v>44</v>
      </c>
      <c r="C161" s="41">
        <f>+Month!B147+C160</f>
        <v>15530.32</v>
      </c>
      <c r="D161" s="41">
        <f>+Month!C147+D160</f>
        <v>7712.56</v>
      </c>
      <c r="E161" s="41">
        <f>+Month!D147+E160</f>
        <v>7436.4700000000012</v>
      </c>
      <c r="F161" s="41">
        <f>+Month!E147+F160</f>
        <v>41771.290000000008</v>
      </c>
      <c r="G161" s="41">
        <f>+Month!F147+G160</f>
        <v>42153.74</v>
      </c>
      <c r="H161" s="41">
        <f>+Month!G147+H160</f>
        <v>382.45</v>
      </c>
    </row>
    <row r="162" spans="1:8" x14ac:dyDescent="0.35">
      <c r="A162" s="41">
        <v>2006</v>
      </c>
      <c r="B162" s="40" t="s">
        <v>45</v>
      </c>
      <c r="C162" s="41">
        <f>+Month!B148+C161</f>
        <v>16933.34</v>
      </c>
      <c r="D162" s="41">
        <f>+Month!C148+D161</f>
        <v>8415.18</v>
      </c>
      <c r="E162" s="41">
        <f>+Month!D148+E161</f>
        <v>8108.7600000000011</v>
      </c>
      <c r="F162" s="41">
        <f>+Month!E148+F161</f>
        <v>46012.520000000004</v>
      </c>
      <c r="G162" s="41">
        <f>+Month!F148+G161</f>
        <v>46424.36</v>
      </c>
      <c r="H162" s="41">
        <f>+Month!G148+H161</f>
        <v>411.84</v>
      </c>
    </row>
    <row r="163" spans="1:8" x14ac:dyDescent="0.35">
      <c r="A163" s="42">
        <v>2006</v>
      </c>
      <c r="B163" s="43" t="s">
        <v>46</v>
      </c>
      <c r="C163" s="42">
        <f>+Month!B149+C162</f>
        <v>18054.439999999999</v>
      </c>
      <c r="D163" s="42">
        <f>+Month!C149+D162</f>
        <v>9015.07</v>
      </c>
      <c r="E163" s="42">
        <f>+Month!D149+E162</f>
        <v>8599.4700000000012</v>
      </c>
      <c r="F163" s="42">
        <f>+Month!E149+F162</f>
        <v>50216.4</v>
      </c>
      <c r="G163" s="42">
        <f>+Month!F149+G162</f>
        <v>50704.99</v>
      </c>
      <c r="H163" s="42">
        <f>+Month!G149+H162</f>
        <v>488.59</v>
      </c>
    </row>
    <row r="164" spans="1:8" x14ac:dyDescent="0.35">
      <c r="A164" s="41">
        <v>2007</v>
      </c>
      <c r="B164" s="40" t="s">
        <v>35</v>
      </c>
      <c r="C164" s="22">
        <f>+Month!B150</f>
        <v>1324.1</v>
      </c>
      <c r="D164" s="22">
        <f>+Month!C150</f>
        <v>560.85</v>
      </c>
      <c r="E164" s="22">
        <f>+Month!D150</f>
        <v>722.6</v>
      </c>
      <c r="F164" s="22">
        <f>+Month!E150</f>
        <v>3978.16</v>
      </c>
      <c r="G164" s="22">
        <f>+Month!F150</f>
        <v>4021.28</v>
      </c>
      <c r="H164" s="22">
        <f>+Month!G150</f>
        <v>43.12</v>
      </c>
    </row>
    <row r="165" spans="1:8" x14ac:dyDescent="0.35">
      <c r="A165" s="41">
        <v>2007</v>
      </c>
      <c r="B165" s="40" t="s">
        <v>36</v>
      </c>
      <c r="C165" s="22">
        <f>+Month!B151+C164</f>
        <v>2881.27</v>
      </c>
      <c r="D165" s="22">
        <f>+Month!C151+D164</f>
        <v>1183.8400000000001</v>
      </c>
      <c r="E165" s="22">
        <f>+Month!D151+E164</f>
        <v>1611.04</v>
      </c>
      <c r="F165" s="22">
        <f>+Month!E151+F164</f>
        <v>7715.5499999999993</v>
      </c>
      <c r="G165" s="22">
        <f>+Month!F151+G164</f>
        <v>7794.14</v>
      </c>
      <c r="H165" s="22">
        <f>+Month!G151+H164</f>
        <v>78.59</v>
      </c>
    </row>
    <row r="166" spans="1:8" x14ac:dyDescent="0.35">
      <c r="A166" s="41">
        <v>2007</v>
      </c>
      <c r="B166" s="40" t="s">
        <v>37</v>
      </c>
      <c r="C166" s="22">
        <f>+Month!B152+C165</f>
        <v>4063.0299999999997</v>
      </c>
      <c r="D166" s="22">
        <f>+Month!C152+D165</f>
        <v>1681.93</v>
      </c>
      <c r="E166" s="22">
        <f>+Month!D152+E165</f>
        <v>2259.14</v>
      </c>
      <c r="F166" s="22">
        <f>+Month!E152+F165</f>
        <v>11728.599999999999</v>
      </c>
      <c r="G166" s="22">
        <f>+Month!F152+G165</f>
        <v>11841.220000000001</v>
      </c>
      <c r="H166" s="22">
        <f>+Month!G152+H165</f>
        <v>112.62</v>
      </c>
    </row>
    <row r="167" spans="1:8" x14ac:dyDescent="0.35">
      <c r="A167" s="41">
        <v>2007</v>
      </c>
      <c r="B167" s="40" t="s">
        <v>38</v>
      </c>
      <c r="C167" s="22">
        <f>+Month!B153+C166</f>
        <v>5466.62</v>
      </c>
      <c r="D167" s="22">
        <f>+Month!C153+D166</f>
        <v>2314.52</v>
      </c>
      <c r="E167" s="22">
        <f>+Month!D153+E166</f>
        <v>2989.49</v>
      </c>
      <c r="F167" s="22">
        <f>+Month!E153+F166</f>
        <v>15456.64</v>
      </c>
      <c r="G167" s="22">
        <f>+Month!F153+G166</f>
        <v>15590.52</v>
      </c>
      <c r="H167" s="22">
        <f>+Month!G153+H166</f>
        <v>133.89000000000001</v>
      </c>
    </row>
    <row r="168" spans="1:8" x14ac:dyDescent="0.35">
      <c r="A168" s="41">
        <v>2007</v>
      </c>
      <c r="B168" s="40" t="s">
        <v>39</v>
      </c>
      <c r="C168" s="22">
        <f>+Month!B154+C167</f>
        <v>7282.76</v>
      </c>
      <c r="D168" s="22">
        <f>+Month!C154+D167</f>
        <v>3222.93</v>
      </c>
      <c r="E168" s="22">
        <f>+Month!D154+E167</f>
        <v>3851.49</v>
      </c>
      <c r="F168" s="22">
        <f>+Month!E154+F167</f>
        <v>17800.559999999998</v>
      </c>
      <c r="G168" s="22">
        <f>+Month!F154+G167</f>
        <v>17971.03</v>
      </c>
      <c r="H168" s="22">
        <f>+Month!G154+H167</f>
        <v>170.48000000000002</v>
      </c>
    </row>
    <row r="169" spans="1:8" x14ac:dyDescent="0.35">
      <c r="A169" s="41">
        <v>2007</v>
      </c>
      <c r="B169" s="40" t="s">
        <v>40</v>
      </c>
      <c r="C169" s="22">
        <f>+Month!B155+C168</f>
        <v>8646.8700000000008</v>
      </c>
      <c r="D169" s="22">
        <f>+Month!C155+D168</f>
        <v>3965.67</v>
      </c>
      <c r="E169" s="22">
        <f>+Month!D155+E168</f>
        <v>4432.21</v>
      </c>
      <c r="F169" s="22">
        <f>+Month!E155+F168</f>
        <v>20707.309999999998</v>
      </c>
      <c r="G169" s="22">
        <f>+Month!F155+G168</f>
        <v>20974.16</v>
      </c>
      <c r="H169" s="22">
        <f>+Month!G155+H168</f>
        <v>266.86</v>
      </c>
    </row>
    <row r="170" spans="1:8" x14ac:dyDescent="0.35">
      <c r="A170" s="41">
        <v>2007</v>
      </c>
      <c r="B170" s="40" t="s">
        <v>41</v>
      </c>
      <c r="C170" s="22">
        <f>+Month!B156+C169</f>
        <v>10123.93</v>
      </c>
      <c r="D170" s="22">
        <f>+Month!C156+D169</f>
        <v>4655.1100000000006</v>
      </c>
      <c r="E170" s="22">
        <f>+Month!D156+E169</f>
        <v>5184.26</v>
      </c>
      <c r="F170" s="22">
        <f>+Month!E156+F169</f>
        <v>24117.14</v>
      </c>
      <c r="G170" s="22">
        <f>+Month!F156+G169</f>
        <v>24409.72</v>
      </c>
      <c r="H170" s="22">
        <f>+Month!G156+H169</f>
        <v>292.58000000000004</v>
      </c>
    </row>
    <row r="171" spans="1:8" x14ac:dyDescent="0.35">
      <c r="A171" s="41">
        <v>2007</v>
      </c>
      <c r="B171" s="40" t="s">
        <v>42</v>
      </c>
      <c r="C171" s="22">
        <f>+Month!B157+C170</f>
        <v>11872.73</v>
      </c>
      <c r="D171" s="22">
        <f>+Month!C157+D170</f>
        <v>5433.2300000000005</v>
      </c>
      <c r="E171" s="22">
        <f>+Month!D157+E170</f>
        <v>6109.21</v>
      </c>
      <c r="F171" s="22">
        <f>+Month!E157+F170</f>
        <v>27381.75</v>
      </c>
      <c r="G171" s="22">
        <f>+Month!F157+G170</f>
        <v>27717.63</v>
      </c>
      <c r="H171" s="22">
        <f>+Month!G157+H170</f>
        <v>335.88000000000005</v>
      </c>
    </row>
    <row r="172" spans="1:8" x14ac:dyDescent="0.35">
      <c r="A172" s="41">
        <v>2007</v>
      </c>
      <c r="B172" s="40" t="s">
        <v>43</v>
      </c>
      <c r="C172" s="22">
        <f>+Month!B158+C171</f>
        <v>13111.279999999999</v>
      </c>
      <c r="D172" s="22">
        <f>+Month!C158+D171</f>
        <v>5911.1900000000005</v>
      </c>
      <c r="E172" s="22">
        <f>+Month!D158+E171</f>
        <v>6829.14</v>
      </c>
      <c r="F172" s="22">
        <f>+Month!E158+F171</f>
        <v>31245.5</v>
      </c>
      <c r="G172" s="22">
        <f>+Month!F158+G171</f>
        <v>31606.75</v>
      </c>
      <c r="H172" s="22">
        <f>+Month!G158+H171</f>
        <v>361.25000000000006</v>
      </c>
    </row>
    <row r="173" spans="1:8" x14ac:dyDescent="0.35">
      <c r="A173" s="41">
        <v>2007</v>
      </c>
      <c r="B173" s="40" t="s">
        <v>44</v>
      </c>
      <c r="C173" s="22">
        <f>+Month!B159+C172</f>
        <v>14526.849999999999</v>
      </c>
      <c r="D173" s="22">
        <f>+Month!C159+D172</f>
        <v>6486.06</v>
      </c>
      <c r="E173" s="22">
        <f>+Month!D159+E172</f>
        <v>7634.26</v>
      </c>
      <c r="F173" s="22">
        <f>+Month!E159+F172</f>
        <v>34640.85</v>
      </c>
      <c r="G173" s="22">
        <f>+Month!F159+G172</f>
        <v>35038.620000000003</v>
      </c>
      <c r="H173" s="22">
        <f>+Month!G159+H172</f>
        <v>397.77000000000004</v>
      </c>
    </row>
    <row r="174" spans="1:8" x14ac:dyDescent="0.35">
      <c r="A174" s="41">
        <v>2007</v>
      </c>
      <c r="B174" s="40" t="s">
        <v>45</v>
      </c>
      <c r="C174" s="22">
        <f>+Month!B160+C173</f>
        <v>15886.13</v>
      </c>
      <c r="D174" s="22">
        <f>+Month!C160+D173</f>
        <v>7073.9900000000007</v>
      </c>
      <c r="E174" s="22">
        <f>+Month!D160+E173</f>
        <v>8375.630000000001</v>
      </c>
      <c r="F174" s="22">
        <f>+Month!E160+F173</f>
        <v>38616.659999999996</v>
      </c>
      <c r="G174" s="22">
        <f>+Month!F160+G173</f>
        <v>39083.490000000005</v>
      </c>
      <c r="H174" s="22">
        <f>+Month!G160+H173</f>
        <v>466.83000000000004</v>
      </c>
    </row>
    <row r="175" spans="1:8" x14ac:dyDescent="0.35">
      <c r="A175" s="42">
        <v>2007</v>
      </c>
      <c r="B175" s="43" t="s">
        <v>46</v>
      </c>
      <c r="C175" s="39">
        <f>+Month!B161+C174</f>
        <v>16869.11</v>
      </c>
      <c r="D175" s="39">
        <f>+Month!C161+D174</f>
        <v>7512.27</v>
      </c>
      <c r="E175" s="39">
        <f>+Month!D161+E174</f>
        <v>8891.01</v>
      </c>
      <c r="F175" s="39">
        <f>+Month!E161+F174</f>
        <v>42136.59</v>
      </c>
      <c r="G175" s="39">
        <f>+Month!F161+G174</f>
        <v>42679.19</v>
      </c>
      <c r="H175" s="39">
        <f>+Month!G161+H174</f>
        <v>542.6</v>
      </c>
    </row>
    <row r="176" spans="1:8" x14ac:dyDescent="0.35">
      <c r="A176" s="41">
        <v>2008</v>
      </c>
      <c r="B176" s="40" t="s">
        <v>35</v>
      </c>
      <c r="C176" s="22">
        <f>+Month!B162</f>
        <v>1211.52</v>
      </c>
      <c r="D176" s="22">
        <f>+Month!C162</f>
        <v>465.52</v>
      </c>
      <c r="E176" s="22">
        <f>+Month!D162</f>
        <v>706.91</v>
      </c>
      <c r="F176" s="22">
        <f>+Month!E162</f>
        <v>3653.66</v>
      </c>
      <c r="G176" s="22">
        <f>+Month!F162</f>
        <v>3681.03</v>
      </c>
      <c r="H176" s="22">
        <f>+Month!G162</f>
        <v>27.38</v>
      </c>
    </row>
    <row r="177" spans="1:8" x14ac:dyDescent="0.35">
      <c r="A177" s="41">
        <v>2008</v>
      </c>
      <c r="B177" s="40" t="s">
        <v>36</v>
      </c>
      <c r="C177" s="22">
        <f>+Month!B163+C176</f>
        <v>2751.48</v>
      </c>
      <c r="D177" s="22">
        <f>+Month!C163+D176</f>
        <v>1135.53</v>
      </c>
      <c r="E177" s="22">
        <f>+Month!D163+E176</f>
        <v>1532.8899999999999</v>
      </c>
      <c r="F177" s="22">
        <f>+Month!E163+F176</f>
        <v>7528.4699999999993</v>
      </c>
      <c r="G177" s="22">
        <f>+Month!F163+G176</f>
        <v>7595.67</v>
      </c>
      <c r="H177" s="22">
        <f>+Month!G163+H176</f>
        <v>67.209999999999994</v>
      </c>
    </row>
    <row r="178" spans="1:8" x14ac:dyDescent="0.35">
      <c r="A178" s="41">
        <v>2008</v>
      </c>
      <c r="B178" s="40" t="s">
        <v>37</v>
      </c>
      <c r="C178" s="22">
        <f>+Month!B164+C177</f>
        <v>4220.34</v>
      </c>
      <c r="D178" s="22">
        <f>+Month!C164+D177</f>
        <v>1895.94</v>
      </c>
      <c r="E178" s="22">
        <f>+Month!D164+E177</f>
        <v>2207.14</v>
      </c>
      <c r="F178" s="22">
        <f>+Month!E164+F177</f>
        <v>10643.71</v>
      </c>
      <c r="G178" s="22">
        <f>+Month!F164+G177</f>
        <v>10751.54</v>
      </c>
      <c r="H178" s="22">
        <f>+Month!G164+H177</f>
        <v>107.84</v>
      </c>
    </row>
    <row r="179" spans="1:8" x14ac:dyDescent="0.35">
      <c r="A179" s="41">
        <v>2008</v>
      </c>
      <c r="B179" s="40" t="s">
        <v>38</v>
      </c>
      <c r="C179" s="22">
        <f>Month!B165+C178</f>
        <v>5615.22</v>
      </c>
      <c r="D179" s="22">
        <f>Month!C165+D178</f>
        <v>2564.02</v>
      </c>
      <c r="E179" s="22">
        <f>Month!D165+E178</f>
        <v>2894.8599999999997</v>
      </c>
      <c r="F179" s="22">
        <f>Month!E165+F178</f>
        <v>14140.449999999999</v>
      </c>
      <c r="G179" s="22">
        <f>Month!F165+G178</f>
        <v>14269.990000000002</v>
      </c>
      <c r="H179" s="22">
        <f>Month!G165+H178</f>
        <v>129.56</v>
      </c>
    </row>
    <row r="180" spans="1:8" x14ac:dyDescent="0.35">
      <c r="A180" s="41">
        <v>2008</v>
      </c>
      <c r="B180" s="40" t="s">
        <v>39</v>
      </c>
      <c r="C180" s="22">
        <f>Month!B166+C179</f>
        <v>7348.82</v>
      </c>
      <c r="D180" s="22">
        <f>Month!C166+D179</f>
        <v>3370.18</v>
      </c>
      <c r="E180" s="22">
        <f>Month!D166+E179</f>
        <v>3778.33</v>
      </c>
      <c r="F180" s="22">
        <f>Month!E166+F179</f>
        <v>17318.599999999999</v>
      </c>
      <c r="G180" s="22">
        <f>Month!F166+G179</f>
        <v>17481.230000000003</v>
      </c>
      <c r="H180" s="22">
        <f>Month!G166+H179</f>
        <v>162.65</v>
      </c>
    </row>
    <row r="181" spans="1:8" x14ac:dyDescent="0.35">
      <c r="A181" s="41">
        <v>2008</v>
      </c>
      <c r="B181" s="40" t="s">
        <v>40</v>
      </c>
      <c r="C181" s="22">
        <f>Month!B167+C180</f>
        <v>8795.119999999999</v>
      </c>
      <c r="D181" s="22">
        <f>Month!C167+D180</f>
        <v>3985.95</v>
      </c>
      <c r="E181" s="22">
        <f>Month!D167+E180</f>
        <v>4569.78</v>
      </c>
      <c r="F181" s="22">
        <f>Month!E167+F180</f>
        <v>20980.019999999997</v>
      </c>
      <c r="G181" s="22">
        <f>Month!F167+G180</f>
        <v>21227.560000000005</v>
      </c>
      <c r="H181" s="22">
        <f>Month!G167+H180</f>
        <v>247.56</v>
      </c>
    </row>
    <row r="182" spans="1:8" x14ac:dyDescent="0.35">
      <c r="A182" s="41">
        <v>2008</v>
      </c>
      <c r="B182" s="40" t="s">
        <v>41</v>
      </c>
      <c r="C182" s="22">
        <f>Month!B168+C181</f>
        <v>10209.57</v>
      </c>
      <c r="D182" s="22">
        <f>Month!C168+D181</f>
        <v>4651.33</v>
      </c>
      <c r="E182" s="22">
        <f>Month!D168+E181</f>
        <v>5284.65</v>
      </c>
      <c r="F182" s="22">
        <f>Month!E168+F181</f>
        <v>23981.759999999995</v>
      </c>
      <c r="G182" s="22">
        <f>Month!F168+G181</f>
        <v>24306.040000000005</v>
      </c>
      <c r="H182" s="22">
        <f>Month!G168+H181</f>
        <v>324.3</v>
      </c>
    </row>
    <row r="183" spans="1:8" x14ac:dyDescent="0.35">
      <c r="A183" s="41">
        <v>2008</v>
      </c>
      <c r="B183" s="44" t="s">
        <v>42</v>
      </c>
      <c r="C183" s="22">
        <f>Month!B169+C182</f>
        <v>11914.07</v>
      </c>
      <c r="D183" s="22">
        <f>Month!C169+D182</f>
        <v>5307.79</v>
      </c>
      <c r="E183" s="22">
        <f>Month!D169+E182</f>
        <v>6288.73</v>
      </c>
      <c r="F183" s="22">
        <f>Month!E169+F182</f>
        <v>27831.609999999993</v>
      </c>
      <c r="G183" s="22">
        <f>Month!F169+G182</f>
        <v>28200.650000000005</v>
      </c>
      <c r="H183" s="22">
        <f>Month!G169+H182</f>
        <v>369.07</v>
      </c>
    </row>
    <row r="184" spans="1:8" x14ac:dyDescent="0.35">
      <c r="A184" s="41">
        <v>2008</v>
      </c>
      <c r="B184" s="44" t="s">
        <v>43</v>
      </c>
      <c r="C184" s="22">
        <f>Month!B170+C183</f>
        <v>13294.8</v>
      </c>
      <c r="D184" s="22">
        <f>Month!C170+D183</f>
        <v>5860.15</v>
      </c>
      <c r="E184" s="22">
        <f>Month!D170+E183</f>
        <v>7078.0199999999995</v>
      </c>
      <c r="F184" s="22">
        <f>Month!E170+F183</f>
        <v>32019.089999999993</v>
      </c>
      <c r="G184" s="22">
        <f>Month!F170+G183</f>
        <v>32441.450000000004</v>
      </c>
      <c r="H184" s="22">
        <f>Month!G170+H183</f>
        <v>422.39</v>
      </c>
    </row>
    <row r="185" spans="1:8" x14ac:dyDescent="0.35">
      <c r="A185" s="41">
        <v>2008</v>
      </c>
      <c r="B185" s="44" t="s">
        <v>44</v>
      </c>
      <c r="C185" s="22">
        <f>Month!B171+C184</f>
        <v>14978.99</v>
      </c>
      <c r="D185" s="22">
        <f>Month!C171+D184</f>
        <v>6620.4</v>
      </c>
      <c r="E185" s="22">
        <f>Month!D171+E184</f>
        <v>7967.7599999999993</v>
      </c>
      <c r="F185" s="22">
        <f>Month!E171+F184</f>
        <v>35671.119999999995</v>
      </c>
      <c r="G185" s="22">
        <f>Month!F171+G184</f>
        <v>36134.500000000007</v>
      </c>
      <c r="H185" s="22">
        <f>Month!G171+H184</f>
        <v>463.41999999999996</v>
      </c>
    </row>
    <row r="186" spans="1:8" x14ac:dyDescent="0.35">
      <c r="A186" s="41">
        <v>2008</v>
      </c>
      <c r="B186" s="44" t="s">
        <v>45</v>
      </c>
      <c r="C186" s="22">
        <f>Month!B172+C185</f>
        <v>17070.259999999998</v>
      </c>
      <c r="D186" s="22">
        <f>Month!C172+D185</f>
        <v>7657.4</v>
      </c>
      <c r="E186" s="22">
        <f>Month!D172+E185</f>
        <v>8993.1999999999989</v>
      </c>
      <c r="F186" s="22">
        <f>Month!E172+F185</f>
        <v>39756.009999999995</v>
      </c>
      <c r="G186" s="22">
        <f>Month!F172+G185</f>
        <v>40279.600000000006</v>
      </c>
      <c r="H186" s="22">
        <f>Month!G172+H185</f>
        <v>523.62</v>
      </c>
    </row>
    <row r="187" spans="1:8" x14ac:dyDescent="0.35">
      <c r="A187" s="41">
        <v>2008</v>
      </c>
      <c r="B187" s="44" t="s">
        <v>46</v>
      </c>
      <c r="C187" s="22">
        <f>Month!B173+C186</f>
        <v>18198.149999999998</v>
      </c>
      <c r="D187" s="22">
        <f>Month!C173+D186</f>
        <v>8132.6399999999994</v>
      </c>
      <c r="E187" s="22">
        <f>Month!D173+E186</f>
        <v>9613.1999999999989</v>
      </c>
      <c r="F187" s="22">
        <f>Month!E173+F186</f>
        <v>44093.759999999995</v>
      </c>
      <c r="G187" s="22">
        <f>Month!F173+G186</f>
        <v>44655.090000000004</v>
      </c>
      <c r="H187" s="22">
        <f>Month!G173+H186</f>
        <v>561.35</v>
      </c>
    </row>
    <row r="188" spans="1:8" x14ac:dyDescent="0.35">
      <c r="A188" s="45">
        <v>2009</v>
      </c>
      <c r="B188" s="46" t="s">
        <v>35</v>
      </c>
      <c r="C188" s="47">
        <f>Month!B174</f>
        <v>1340.16</v>
      </c>
      <c r="D188" s="47">
        <f>Month!C174</f>
        <v>483.18</v>
      </c>
      <c r="E188" s="47">
        <f>Month!D174</f>
        <v>813.46</v>
      </c>
      <c r="F188" s="47">
        <f>Month!E174</f>
        <v>4358.74</v>
      </c>
      <c r="G188" s="47">
        <f>Month!F174</f>
        <v>4389.8999999999996</v>
      </c>
      <c r="H188" s="47">
        <f>Month!G174</f>
        <v>31.16</v>
      </c>
    </row>
    <row r="189" spans="1:8" x14ac:dyDescent="0.35">
      <c r="A189" s="41">
        <v>2009</v>
      </c>
      <c r="B189" s="44" t="s">
        <v>36</v>
      </c>
      <c r="C189" s="22">
        <f>Month!B175+C188</f>
        <v>2972.87</v>
      </c>
      <c r="D189" s="22">
        <f>Month!C175+D188</f>
        <v>1144.42</v>
      </c>
      <c r="E189" s="22">
        <f>Month!D175+E188</f>
        <v>1735.97</v>
      </c>
      <c r="F189" s="22">
        <f>Month!E175+F188</f>
        <v>8028.12</v>
      </c>
      <c r="G189" s="22">
        <f>Month!F175+G188</f>
        <v>8149.08</v>
      </c>
      <c r="H189" s="22">
        <f>Month!G175+H188</f>
        <v>120.96</v>
      </c>
    </row>
    <row r="190" spans="1:8" x14ac:dyDescent="0.35">
      <c r="A190" s="41">
        <v>2009</v>
      </c>
      <c r="B190" s="44" t="s">
        <v>37</v>
      </c>
      <c r="C190" s="22">
        <f>Month!B176+C189</f>
        <v>4484.2299999999996</v>
      </c>
      <c r="D190" s="22">
        <f>Month!C176+D189</f>
        <v>1885.29</v>
      </c>
      <c r="E190" s="22">
        <f>Month!D176+E189</f>
        <v>2468.37</v>
      </c>
      <c r="F190" s="22">
        <f>Month!E176+F189</f>
        <v>11440.92</v>
      </c>
      <c r="G190" s="22">
        <f>Month!F176+G189</f>
        <v>11595.15</v>
      </c>
      <c r="H190" s="22">
        <f>Month!G176+H189</f>
        <v>154.22999999999999</v>
      </c>
    </row>
    <row r="191" spans="1:8" x14ac:dyDescent="0.35">
      <c r="A191" s="41">
        <v>2009</v>
      </c>
      <c r="B191" s="44" t="s">
        <v>38</v>
      </c>
      <c r="C191" s="22">
        <f>Month!B177+C190</f>
        <v>6120.3099999999995</v>
      </c>
      <c r="D191" s="22">
        <f>Month!C177+D190</f>
        <v>2632.0699999999997</v>
      </c>
      <c r="E191" s="22">
        <f>Month!D177+E190</f>
        <v>3314.14</v>
      </c>
      <c r="F191" s="22">
        <f>Month!E177+F190</f>
        <v>14878.99</v>
      </c>
      <c r="G191" s="22">
        <f>Month!F177+G190</f>
        <v>15069.7</v>
      </c>
      <c r="H191" s="22">
        <f>Month!G177+H190</f>
        <v>190.70999999999998</v>
      </c>
    </row>
    <row r="192" spans="1:8" x14ac:dyDescent="0.35">
      <c r="A192" s="41">
        <v>2009</v>
      </c>
      <c r="B192" s="44" t="s">
        <v>39</v>
      </c>
      <c r="C192" s="22">
        <f>Month!B178+C191</f>
        <v>7772.5999999999995</v>
      </c>
      <c r="D192" s="22">
        <f>Month!C178+D191</f>
        <v>3325.2799999999997</v>
      </c>
      <c r="E192" s="22">
        <f>Month!D178+E191</f>
        <v>4224.25</v>
      </c>
      <c r="F192" s="22">
        <f>Month!E178+F191</f>
        <v>17568.66</v>
      </c>
      <c r="G192" s="22">
        <f>Month!F178+G191</f>
        <v>17787.690000000002</v>
      </c>
      <c r="H192" s="22">
        <f>Month!G178+H191</f>
        <v>219.01999999999998</v>
      </c>
    </row>
    <row r="193" spans="1:8" x14ac:dyDescent="0.35">
      <c r="A193" s="41">
        <v>2009</v>
      </c>
      <c r="B193" s="44" t="s">
        <v>40</v>
      </c>
      <c r="C193" s="22">
        <f>Month!B179+C192</f>
        <v>9397.89</v>
      </c>
      <c r="D193" s="22">
        <f>Month!C179+D192</f>
        <v>4010.0099999999998</v>
      </c>
      <c r="E193" s="22">
        <f>Month!D179+E192</f>
        <v>5121.29</v>
      </c>
      <c r="F193" s="22">
        <f>Month!E179+F192</f>
        <v>20263.34</v>
      </c>
      <c r="G193" s="22">
        <f>Month!F179+G192</f>
        <v>20520.210000000003</v>
      </c>
      <c r="H193" s="22">
        <f>Month!G179+H192</f>
        <v>256.84999999999997</v>
      </c>
    </row>
    <row r="194" spans="1:8" x14ac:dyDescent="0.35">
      <c r="A194" s="41">
        <v>2009</v>
      </c>
      <c r="B194" s="44" t="s">
        <v>41</v>
      </c>
      <c r="C194" s="22">
        <f>Month!B180+C193</f>
        <v>10969.43</v>
      </c>
      <c r="D194" s="22">
        <f>Month!C180+D193</f>
        <v>4728.26</v>
      </c>
      <c r="E194" s="22">
        <f>Month!D180+E193</f>
        <v>5936.5</v>
      </c>
      <c r="F194" s="22">
        <f>Month!E180+F193</f>
        <v>22867.67</v>
      </c>
      <c r="G194" s="22">
        <f>Month!F180+G193</f>
        <v>23156.570000000003</v>
      </c>
      <c r="H194" s="22">
        <f>Month!G180+H193</f>
        <v>288.88</v>
      </c>
    </row>
    <row r="195" spans="1:8" x14ac:dyDescent="0.35">
      <c r="A195" s="41">
        <v>2009</v>
      </c>
      <c r="B195" s="44" t="s">
        <v>42</v>
      </c>
      <c r="C195" s="22">
        <f>Month!B181+C194</f>
        <v>12455.91</v>
      </c>
      <c r="D195" s="22">
        <f>Month!C181+D194</f>
        <v>5345.29</v>
      </c>
      <c r="E195" s="22">
        <f>Month!D181+E194</f>
        <v>6756.98</v>
      </c>
      <c r="F195" s="22">
        <f>Month!E181+F194</f>
        <v>25581.359999999997</v>
      </c>
      <c r="G195" s="22">
        <f>Month!F181+G194</f>
        <v>25903.210000000003</v>
      </c>
      <c r="H195" s="22">
        <f>Month!G181+H194</f>
        <v>321.83999999999997</v>
      </c>
    </row>
    <row r="196" spans="1:8" x14ac:dyDescent="0.35">
      <c r="A196" s="41">
        <v>2009</v>
      </c>
      <c r="B196" s="44" t="s">
        <v>43</v>
      </c>
      <c r="C196" s="22">
        <f>Month!B182+C195</f>
        <v>14009.529999999999</v>
      </c>
      <c r="D196" s="22">
        <f>Month!C182+D195</f>
        <v>5992.6</v>
      </c>
      <c r="E196" s="22">
        <f>Month!D182+E195</f>
        <v>7619.7599999999993</v>
      </c>
      <c r="F196" s="22">
        <f>Month!E182+F195</f>
        <v>27885.35</v>
      </c>
      <c r="G196" s="22">
        <f>Month!F182+G195</f>
        <v>28373.590000000004</v>
      </c>
      <c r="H196" s="22">
        <f>Month!G182+H195</f>
        <v>488.21999999999997</v>
      </c>
    </row>
    <row r="197" spans="1:8" x14ac:dyDescent="0.35">
      <c r="A197" s="41">
        <v>2009</v>
      </c>
      <c r="B197" s="44" t="s">
        <v>44</v>
      </c>
      <c r="C197" s="22">
        <f>Month!B183+C196</f>
        <v>15442.31</v>
      </c>
      <c r="D197" s="22">
        <f>Month!C183+D196</f>
        <v>6578.8200000000006</v>
      </c>
      <c r="E197" s="22">
        <f>Month!D183+E196</f>
        <v>8428.24</v>
      </c>
      <c r="F197" s="22">
        <f>Month!E183+F196</f>
        <v>30186.75</v>
      </c>
      <c r="G197" s="22">
        <f>Month!F183+G196</f>
        <v>30748.400000000005</v>
      </c>
      <c r="H197" s="22">
        <f>Month!G183+H196</f>
        <v>561.63</v>
      </c>
    </row>
    <row r="198" spans="1:8" x14ac:dyDescent="0.35">
      <c r="A198" s="41">
        <v>2009</v>
      </c>
      <c r="B198" s="44" t="s">
        <v>45</v>
      </c>
      <c r="C198" s="22">
        <f>Month!B184+C197</f>
        <v>16745.739999999998</v>
      </c>
      <c r="D198" s="22">
        <f>Month!C184+D197</f>
        <v>7044.4600000000009</v>
      </c>
      <c r="E198" s="22">
        <f>Month!D184+E197</f>
        <v>9233.93</v>
      </c>
      <c r="F198" s="22">
        <f>Month!E184+F197</f>
        <v>33182.620000000003</v>
      </c>
      <c r="G198" s="22">
        <f>Month!F184+G197</f>
        <v>33791.360000000008</v>
      </c>
      <c r="H198" s="22">
        <f>Month!G184+H197</f>
        <v>608.72</v>
      </c>
    </row>
    <row r="199" spans="1:8" x14ac:dyDescent="0.35">
      <c r="A199" s="42">
        <v>2009</v>
      </c>
      <c r="B199" s="48" t="s">
        <v>46</v>
      </c>
      <c r="C199" s="39">
        <f>Month!B185+C198</f>
        <v>17616.359999999997</v>
      </c>
      <c r="D199" s="39">
        <f>Month!C185+D198</f>
        <v>7350.7000000000007</v>
      </c>
      <c r="E199" s="39">
        <f>Month!D185+E198</f>
        <v>9764.9700000000012</v>
      </c>
      <c r="F199" s="39">
        <f>Month!E185+F198</f>
        <v>36044.550000000003</v>
      </c>
      <c r="G199" s="39">
        <f>Month!F185+G198</f>
        <v>36692.210000000006</v>
      </c>
      <c r="H199" s="39">
        <f>Month!G185+H198</f>
        <v>647.63</v>
      </c>
    </row>
    <row r="200" spans="1:8" x14ac:dyDescent="0.35">
      <c r="A200" s="41">
        <v>2010</v>
      </c>
      <c r="B200" s="44" t="s">
        <v>35</v>
      </c>
      <c r="C200" s="22">
        <f>Month!B186</f>
        <v>1185.93</v>
      </c>
      <c r="D200" s="22">
        <f>Month!C186</f>
        <v>342.96</v>
      </c>
      <c r="E200" s="22">
        <f>Month!D186</f>
        <v>796.57</v>
      </c>
      <c r="F200" s="22">
        <f>Month!E186</f>
        <v>2513.98</v>
      </c>
      <c r="G200" s="22">
        <f>Month!F186</f>
        <v>2559.91</v>
      </c>
      <c r="H200" s="22">
        <f>Month!G186</f>
        <v>45.93</v>
      </c>
    </row>
    <row r="201" spans="1:8" x14ac:dyDescent="0.35">
      <c r="A201" s="41">
        <v>2010</v>
      </c>
      <c r="B201" s="44" t="s">
        <v>36</v>
      </c>
      <c r="C201" s="22">
        <f>Month!B187+C200</f>
        <v>2735.15</v>
      </c>
      <c r="D201" s="22">
        <f>Month!C187+D200</f>
        <v>831.33999999999992</v>
      </c>
      <c r="E201" s="22">
        <f>Month!D187+E200</f>
        <v>1804.48</v>
      </c>
      <c r="F201" s="22">
        <f>Month!E187+F200</f>
        <v>4640.49</v>
      </c>
      <c r="G201" s="22">
        <f>Month!F187+G200</f>
        <v>4782.82</v>
      </c>
      <c r="H201" s="22">
        <f>Month!G187+H200</f>
        <v>142.33000000000001</v>
      </c>
    </row>
    <row r="202" spans="1:8" x14ac:dyDescent="0.35">
      <c r="A202" s="41">
        <v>2010</v>
      </c>
      <c r="B202" s="44" t="s">
        <v>37</v>
      </c>
      <c r="C202" s="22">
        <f>Month!B188+C201</f>
        <v>3982.16</v>
      </c>
      <c r="D202" s="22">
        <f>Month!C188+D201</f>
        <v>1307.7399999999998</v>
      </c>
      <c r="E202" s="22">
        <f>Month!D188+E201</f>
        <v>2535.2200000000003</v>
      </c>
      <c r="F202" s="22">
        <f>Month!E188+F201</f>
        <v>6585.9</v>
      </c>
      <c r="G202" s="22">
        <f>Month!F188+G201</f>
        <v>6763.29</v>
      </c>
      <c r="H202" s="22">
        <f>Month!G188+H201</f>
        <v>177.39000000000001</v>
      </c>
    </row>
    <row r="203" spans="1:8" x14ac:dyDescent="0.35">
      <c r="A203" s="41">
        <v>2010</v>
      </c>
      <c r="B203" s="44" t="s">
        <v>38</v>
      </c>
      <c r="C203" s="22">
        <f>Month!B189+C202</f>
        <v>5437.7699999999995</v>
      </c>
      <c r="D203" s="22">
        <f>Month!C189+D202</f>
        <v>1893.83</v>
      </c>
      <c r="E203" s="22">
        <f>Month!D189+E202</f>
        <v>3358.34</v>
      </c>
      <c r="F203" s="22">
        <f>Month!E189+F202</f>
        <v>8202.24</v>
      </c>
      <c r="G203" s="22">
        <f>Month!F189+G202</f>
        <v>8408.1299999999992</v>
      </c>
      <c r="H203" s="22">
        <f>Month!G189+H202</f>
        <v>205.89000000000001</v>
      </c>
    </row>
    <row r="204" spans="1:8" x14ac:dyDescent="0.35">
      <c r="A204" s="41">
        <v>2010</v>
      </c>
      <c r="B204" s="44" t="s">
        <v>39</v>
      </c>
      <c r="C204" s="22">
        <f>Month!B190+C203</f>
        <v>7420.44</v>
      </c>
      <c r="D204" s="22">
        <f>Month!C190+D203</f>
        <v>2687.2599999999998</v>
      </c>
      <c r="E204" s="22">
        <f>Month!D190+E203</f>
        <v>4494.66</v>
      </c>
      <c r="F204" s="22">
        <f>Month!E190+F203</f>
        <v>9834.7000000000007</v>
      </c>
      <c r="G204" s="22">
        <f>Month!F190+G203</f>
        <v>10137.019999999999</v>
      </c>
      <c r="H204" s="22">
        <f>Month!G190+H203</f>
        <v>302.33000000000004</v>
      </c>
    </row>
    <row r="205" spans="1:8" x14ac:dyDescent="0.35">
      <c r="A205" s="41">
        <v>2010</v>
      </c>
      <c r="B205" s="44" t="s">
        <v>40</v>
      </c>
      <c r="C205" s="22">
        <f>Month!B191+C204</f>
        <v>8996.91</v>
      </c>
      <c r="D205" s="22">
        <f>Month!C191+D204</f>
        <v>3369.4399999999996</v>
      </c>
      <c r="E205" s="22">
        <f>Month!D191+E204</f>
        <v>5342.55</v>
      </c>
      <c r="F205" s="22">
        <f>Month!E191+F204</f>
        <v>11206.59</v>
      </c>
      <c r="G205" s="22">
        <f>Month!F191+G204</f>
        <v>11563.649999999998</v>
      </c>
      <c r="H205" s="22">
        <f>Month!G191+H204</f>
        <v>357.07000000000005</v>
      </c>
    </row>
    <row r="206" spans="1:8" x14ac:dyDescent="0.35">
      <c r="A206" s="41">
        <v>2010</v>
      </c>
      <c r="B206" s="44" t="s">
        <v>41</v>
      </c>
      <c r="C206" s="22">
        <f>Month!B192+C205</f>
        <v>10584.45</v>
      </c>
      <c r="D206" s="22">
        <f>Month!C192+D205</f>
        <v>3992.2199999999993</v>
      </c>
      <c r="E206" s="22">
        <f>Month!D192+E205</f>
        <v>6267.4400000000005</v>
      </c>
      <c r="F206" s="22">
        <f>Month!E192+F205</f>
        <v>13184.54</v>
      </c>
      <c r="G206" s="22">
        <f>Month!F192+G205</f>
        <v>13587.199999999997</v>
      </c>
      <c r="H206" s="22">
        <f>Month!G192+H205</f>
        <v>402.67000000000007</v>
      </c>
    </row>
    <row r="207" spans="1:8" x14ac:dyDescent="0.35">
      <c r="A207" s="41">
        <v>2010</v>
      </c>
      <c r="B207" s="44" t="s">
        <v>42</v>
      </c>
      <c r="C207" s="22">
        <f>Month!B193+C206</f>
        <v>12566.900000000001</v>
      </c>
      <c r="D207" s="22">
        <f>Month!C193+D206</f>
        <v>4800.3499999999995</v>
      </c>
      <c r="E207" s="22">
        <f>Month!D193+E206</f>
        <v>7388.84</v>
      </c>
      <c r="F207" s="22">
        <f>Month!E193+F206</f>
        <v>15490.86</v>
      </c>
      <c r="G207" s="22">
        <f>Month!F193+G206</f>
        <v>15948.259999999997</v>
      </c>
      <c r="H207" s="22">
        <f>Month!G193+H206</f>
        <v>457.42000000000007</v>
      </c>
    </row>
    <row r="208" spans="1:8" x14ac:dyDescent="0.35">
      <c r="A208" s="41">
        <v>2010</v>
      </c>
      <c r="B208" s="44" t="s">
        <v>43</v>
      </c>
      <c r="C208" s="22">
        <f>Month!B194+C207</f>
        <v>14305.470000000001</v>
      </c>
      <c r="D208" s="22">
        <f>Month!C194+D207</f>
        <v>5619.7099999999991</v>
      </c>
      <c r="E208" s="22">
        <f>Month!D194+E207</f>
        <v>8261.66</v>
      </c>
      <c r="F208" s="22">
        <f>Month!E194+F207</f>
        <v>18362.79</v>
      </c>
      <c r="G208" s="22">
        <f>Month!F194+G207</f>
        <v>18888.339999999997</v>
      </c>
      <c r="H208" s="22">
        <f>Month!G194+H207</f>
        <v>525.57000000000005</v>
      </c>
    </row>
    <row r="209" spans="1:8" x14ac:dyDescent="0.35">
      <c r="A209" s="41">
        <v>2010</v>
      </c>
      <c r="B209" s="44" t="s">
        <v>44</v>
      </c>
      <c r="C209" s="22">
        <f>Month!B195+C208</f>
        <v>15877.820000000002</v>
      </c>
      <c r="D209" s="22">
        <f>Month!C195+D208</f>
        <v>6319.6999999999989</v>
      </c>
      <c r="E209" s="22">
        <f>Month!D195+E208</f>
        <v>9094.15</v>
      </c>
      <c r="F209" s="22">
        <f>Month!E195+F208</f>
        <v>20647.54</v>
      </c>
      <c r="G209" s="22">
        <f>Month!F195+G208</f>
        <v>21233.079999999994</v>
      </c>
      <c r="H209" s="22">
        <f>Month!G195+H208</f>
        <v>585.56000000000006</v>
      </c>
    </row>
    <row r="210" spans="1:8" x14ac:dyDescent="0.35">
      <c r="A210" s="41">
        <v>2010</v>
      </c>
      <c r="B210" s="44" t="s">
        <v>45</v>
      </c>
      <c r="C210" s="22">
        <f>Month!B196+C209</f>
        <v>17476.02</v>
      </c>
      <c r="D210" s="22">
        <f>Month!C196+D209</f>
        <v>7084.2299999999987</v>
      </c>
      <c r="E210" s="22">
        <f>Month!D196+E209</f>
        <v>9895.1299999999992</v>
      </c>
      <c r="F210" s="22">
        <f>Month!E196+F209</f>
        <v>22963.49</v>
      </c>
      <c r="G210" s="22">
        <f>Month!F196+G209</f>
        <v>23639.889999999996</v>
      </c>
      <c r="H210" s="22">
        <f>Month!G196+H209</f>
        <v>676.42000000000007</v>
      </c>
    </row>
    <row r="211" spans="1:8" x14ac:dyDescent="0.35">
      <c r="A211" s="42">
        <v>2010</v>
      </c>
      <c r="B211" s="48" t="s">
        <v>46</v>
      </c>
      <c r="C211" s="39">
        <f>Month!B197+C210</f>
        <v>18686.71</v>
      </c>
      <c r="D211" s="39">
        <f>Month!C197+D210</f>
        <v>7676.4399999999987</v>
      </c>
      <c r="E211" s="39">
        <f>Month!D197+E210</f>
        <v>10471.879999999999</v>
      </c>
      <c r="F211" s="39">
        <f>Month!E197+F210</f>
        <v>25509.350000000002</v>
      </c>
      <c r="G211" s="39">
        <f>Month!F197+G210</f>
        <v>26234.919999999995</v>
      </c>
      <c r="H211" s="39">
        <f>Month!G197+H210</f>
        <v>725.59</v>
      </c>
    </row>
    <row r="212" spans="1:8" x14ac:dyDescent="0.35">
      <c r="A212" s="45">
        <v>2011</v>
      </c>
      <c r="B212" s="46" t="s">
        <v>35</v>
      </c>
      <c r="C212" s="47">
        <f>Month!B198</f>
        <v>1621.47</v>
      </c>
      <c r="D212" s="47">
        <f>Month!C198</f>
        <v>707.64</v>
      </c>
      <c r="E212" s="47">
        <f>Month!D198</f>
        <v>856.1</v>
      </c>
      <c r="F212" s="47">
        <f>Month!E198</f>
        <v>2338.4699999999998</v>
      </c>
      <c r="G212" s="47">
        <f>Month!F198</f>
        <v>2386.16</v>
      </c>
      <c r="H212" s="47">
        <f>Month!G198</f>
        <v>47.7</v>
      </c>
    </row>
    <row r="213" spans="1:8" x14ac:dyDescent="0.35">
      <c r="A213" s="41">
        <v>2011</v>
      </c>
      <c r="B213" s="44" t="s">
        <v>36</v>
      </c>
      <c r="C213" s="22">
        <f>Month!B199+C212</f>
        <v>3543.17</v>
      </c>
      <c r="D213" s="22">
        <f>Month!C199+D212</f>
        <v>1446.6599999999999</v>
      </c>
      <c r="E213" s="22">
        <f>Month!D199+E212</f>
        <v>1973.0500000000002</v>
      </c>
      <c r="F213" s="22">
        <f>Month!E199+F212</f>
        <v>4877.92</v>
      </c>
      <c r="G213" s="22">
        <f>Month!F199+G212</f>
        <v>4961.3500000000004</v>
      </c>
      <c r="H213" s="22">
        <f>Month!G199+H212</f>
        <v>83.44</v>
      </c>
    </row>
    <row r="214" spans="1:8" x14ac:dyDescent="0.35">
      <c r="A214" s="41">
        <v>2011</v>
      </c>
      <c r="B214" s="44" t="s">
        <v>37</v>
      </c>
      <c r="C214" s="22">
        <f>Month!B200+C213</f>
        <v>5038.47</v>
      </c>
      <c r="D214" s="22">
        <f>Month!C200+D213</f>
        <v>2028.86</v>
      </c>
      <c r="E214" s="22">
        <f>Month!D200+E213</f>
        <v>2836.4100000000003</v>
      </c>
      <c r="F214" s="22">
        <f>Month!E200+F213</f>
        <v>7742.6100000000006</v>
      </c>
      <c r="G214" s="22">
        <f>Month!F200+G213</f>
        <v>7864.8</v>
      </c>
      <c r="H214" s="22">
        <f>Month!G200+H213</f>
        <v>122.19999999999999</v>
      </c>
    </row>
    <row r="215" spans="1:8" x14ac:dyDescent="0.35">
      <c r="A215" s="41">
        <v>2011</v>
      </c>
      <c r="B215" s="44" t="s">
        <v>38</v>
      </c>
      <c r="C215" s="22">
        <f>Month!B201+C214</f>
        <v>6463.58</v>
      </c>
      <c r="D215" s="22">
        <f>Month!C201+D214</f>
        <v>2570.91</v>
      </c>
      <c r="E215" s="22">
        <f>Month!D201+E214</f>
        <v>3661.7300000000005</v>
      </c>
      <c r="F215" s="22">
        <f>Month!E201+F214</f>
        <v>9784.67</v>
      </c>
      <c r="G215" s="22">
        <f>Month!F201+G214</f>
        <v>9947.85</v>
      </c>
      <c r="H215" s="22">
        <f>Month!G201+H214</f>
        <v>163.17999999999998</v>
      </c>
    </row>
    <row r="216" spans="1:8" x14ac:dyDescent="0.35">
      <c r="A216" s="41">
        <v>2011</v>
      </c>
      <c r="B216" s="44" t="s">
        <v>39</v>
      </c>
      <c r="C216" s="22">
        <f>Month!B202+C215</f>
        <v>8359.66</v>
      </c>
      <c r="D216" s="22">
        <f>Month!C202+D215</f>
        <v>3284.66</v>
      </c>
      <c r="E216" s="22">
        <f>Month!D202+E215</f>
        <v>4778.33</v>
      </c>
      <c r="F216" s="22">
        <f>Month!E202+F215</f>
        <v>11976.35</v>
      </c>
      <c r="G216" s="22">
        <f>Month!F202+G215</f>
        <v>12176.6</v>
      </c>
      <c r="H216" s="22">
        <f>Month!G202+H215</f>
        <v>200.26</v>
      </c>
    </row>
    <row r="217" spans="1:8" x14ac:dyDescent="0.35">
      <c r="A217" s="41">
        <v>2011</v>
      </c>
      <c r="B217" s="44" t="s">
        <v>40</v>
      </c>
      <c r="C217" s="22">
        <f>Month!B203+C216</f>
        <v>9818.09</v>
      </c>
      <c r="D217" s="22">
        <f>Month!C203+D216</f>
        <v>3848.4399999999996</v>
      </c>
      <c r="E217" s="22">
        <f>Month!D203+E216</f>
        <v>5615.24</v>
      </c>
      <c r="F217" s="22">
        <f>Month!E203+F216</f>
        <v>14304.76</v>
      </c>
      <c r="G217" s="22">
        <f>Month!F203+G216</f>
        <v>14533.01</v>
      </c>
      <c r="H217" s="22">
        <f>Month!G203+H216</f>
        <v>228.26</v>
      </c>
    </row>
    <row r="218" spans="1:8" x14ac:dyDescent="0.35">
      <c r="A218" s="41">
        <v>2011</v>
      </c>
      <c r="B218" s="44" t="s">
        <v>41</v>
      </c>
      <c r="C218" s="22">
        <f>Month!B204+C217</f>
        <v>11276.41</v>
      </c>
      <c r="D218" s="22">
        <f>Month!C204+D217</f>
        <v>4437.82</v>
      </c>
      <c r="E218" s="22">
        <f>Month!D204+E217</f>
        <v>6434.44</v>
      </c>
      <c r="F218" s="22">
        <f>Month!E204+F217</f>
        <v>16898.22</v>
      </c>
      <c r="G218" s="22">
        <f>Month!F204+G217</f>
        <v>17153.89</v>
      </c>
      <c r="H218" s="22">
        <f>Month!G204+H217</f>
        <v>255.67</v>
      </c>
    </row>
    <row r="219" spans="1:8" x14ac:dyDescent="0.35">
      <c r="A219" s="41">
        <v>2011</v>
      </c>
      <c r="B219" s="44" t="s">
        <v>42</v>
      </c>
      <c r="C219" s="22">
        <f>Month!B205+C218</f>
        <v>13039.47</v>
      </c>
      <c r="D219" s="22">
        <f>Month!C205+D218</f>
        <v>5077.79</v>
      </c>
      <c r="E219" s="22">
        <f>Month!D205+E218</f>
        <v>7491.7899999999991</v>
      </c>
      <c r="F219" s="22">
        <f>Month!E205+F218</f>
        <v>20067.870000000003</v>
      </c>
      <c r="G219" s="22">
        <f>Month!F205+G218</f>
        <v>20375.129999999997</v>
      </c>
      <c r="H219" s="22">
        <f>Month!G205+H218</f>
        <v>307.26</v>
      </c>
    </row>
    <row r="220" spans="1:8" x14ac:dyDescent="0.35">
      <c r="A220" s="41">
        <v>2011</v>
      </c>
      <c r="B220" s="44" t="s">
        <v>43</v>
      </c>
      <c r="C220" s="22">
        <f>Month!B206+C219</f>
        <v>14492.539999999999</v>
      </c>
      <c r="D220" s="22">
        <f>Month!C206+D219</f>
        <v>5629.75</v>
      </c>
      <c r="E220" s="22">
        <f>Month!D206+E219</f>
        <v>8335.1699999999983</v>
      </c>
      <c r="F220" s="22">
        <f>Month!E206+F219</f>
        <v>23277.250000000004</v>
      </c>
      <c r="G220" s="22">
        <f>Month!F206+G219</f>
        <v>23626.039999999997</v>
      </c>
      <c r="H220" s="22">
        <f>Month!G206+H219</f>
        <v>348.78999999999996</v>
      </c>
    </row>
    <row r="221" spans="1:8" x14ac:dyDescent="0.35">
      <c r="A221" s="41">
        <v>2011</v>
      </c>
      <c r="B221" s="44" t="s">
        <v>44</v>
      </c>
      <c r="C221" s="22">
        <f>Month!B207+C220</f>
        <v>15865.14</v>
      </c>
      <c r="D221" s="22">
        <f>Month!C207+D220</f>
        <v>6171.8</v>
      </c>
      <c r="E221" s="22">
        <f>Month!D207+E220</f>
        <v>9115.9799999999977</v>
      </c>
      <c r="F221" s="22">
        <f>Month!E207+F220</f>
        <v>26409.990000000005</v>
      </c>
      <c r="G221" s="22">
        <f>Month!F207+G220</f>
        <v>26808.239999999998</v>
      </c>
      <c r="H221" s="22">
        <f>Month!G207+H220</f>
        <v>398.24999999999994</v>
      </c>
    </row>
    <row r="222" spans="1:8" x14ac:dyDescent="0.35">
      <c r="A222" s="41">
        <v>2011</v>
      </c>
      <c r="B222" s="44" t="s">
        <v>45</v>
      </c>
      <c r="C222" s="22">
        <f>Month!B208+C221</f>
        <v>17341.3</v>
      </c>
      <c r="D222" s="22">
        <f>Month!C208+D221</f>
        <v>6719.99</v>
      </c>
      <c r="E222" s="22">
        <f>Month!D208+E221</f>
        <v>10003.009999999998</v>
      </c>
      <c r="F222" s="22">
        <f>Month!E208+F221</f>
        <v>29490.410000000003</v>
      </c>
      <c r="G222" s="22">
        <f>Month!F208+G221</f>
        <v>29932.37</v>
      </c>
      <c r="H222" s="22">
        <f>Month!G208+H221</f>
        <v>441.95999999999992</v>
      </c>
    </row>
    <row r="223" spans="1:8" x14ac:dyDescent="0.35">
      <c r="A223" s="41">
        <v>2011</v>
      </c>
      <c r="B223" s="44" t="s">
        <v>46</v>
      </c>
      <c r="C223" s="22">
        <f>Month!B209+C222</f>
        <v>18394.95</v>
      </c>
      <c r="D223" s="22">
        <f>Month!C209+D222</f>
        <v>7166.0999999999995</v>
      </c>
      <c r="E223" s="22">
        <f>Month!D209+E222</f>
        <v>10588.539999999999</v>
      </c>
      <c r="F223" s="22">
        <f>Month!E209+F222</f>
        <v>32891.740000000005</v>
      </c>
      <c r="G223" s="22">
        <f>Month!F209+G222</f>
        <v>33377.22</v>
      </c>
      <c r="H223" s="22">
        <f>Month!G209+H222</f>
        <v>485.4899999999999</v>
      </c>
    </row>
    <row r="224" spans="1:8" x14ac:dyDescent="0.35">
      <c r="A224" s="45">
        <v>2012</v>
      </c>
      <c r="B224" s="46" t="s">
        <v>35</v>
      </c>
      <c r="C224" s="47">
        <f>Month!B210</f>
        <v>1381.21</v>
      </c>
      <c r="D224" s="47">
        <f>Month!C210</f>
        <v>528.73</v>
      </c>
      <c r="E224" s="47">
        <f>Month!D210</f>
        <v>809.97</v>
      </c>
      <c r="F224" s="47">
        <f>Month!E210</f>
        <v>3488.51</v>
      </c>
      <c r="G224" s="47">
        <f>Month!F210</f>
        <v>3541.15</v>
      </c>
      <c r="H224" s="47">
        <f>Month!G210</f>
        <v>52.65</v>
      </c>
    </row>
    <row r="225" spans="1:8" x14ac:dyDescent="0.35">
      <c r="A225" s="41">
        <v>2012</v>
      </c>
      <c r="B225" s="44" t="s">
        <v>36</v>
      </c>
      <c r="C225" s="22">
        <f>Month!B211+C224</f>
        <v>3110.4</v>
      </c>
      <c r="D225" s="22">
        <f>Month!C211+D224</f>
        <v>1138.42</v>
      </c>
      <c r="E225" s="22">
        <f>Month!D211+E224</f>
        <v>1872.3600000000001</v>
      </c>
      <c r="F225" s="22">
        <f>Month!E211+F224</f>
        <v>6897.6</v>
      </c>
      <c r="G225" s="22">
        <f>Month!F211+G224</f>
        <v>6973.3099999999995</v>
      </c>
      <c r="H225" s="22">
        <f>Month!G211+H224</f>
        <v>75.72</v>
      </c>
    </row>
    <row r="226" spans="1:8" x14ac:dyDescent="0.35">
      <c r="A226" s="41">
        <v>2012</v>
      </c>
      <c r="B226" s="44" t="s">
        <v>37</v>
      </c>
      <c r="C226" s="22">
        <f>Month!B212+C225</f>
        <v>4492.68</v>
      </c>
      <c r="D226" s="22">
        <f>Month!C212+D225</f>
        <v>1741.2400000000002</v>
      </c>
      <c r="E226" s="22">
        <f>Month!D212+E225</f>
        <v>2592.67</v>
      </c>
      <c r="F226" s="22">
        <f>Month!E212+F225</f>
        <v>10911.09</v>
      </c>
      <c r="G226" s="22">
        <f>Month!F212+G225</f>
        <v>11017.61</v>
      </c>
      <c r="H226" s="22">
        <f>Month!G212+H225</f>
        <v>106.53</v>
      </c>
    </row>
    <row r="227" spans="1:8" x14ac:dyDescent="0.35">
      <c r="A227" s="41">
        <v>2012</v>
      </c>
      <c r="B227" s="44" t="s">
        <v>38</v>
      </c>
      <c r="C227" s="22">
        <f>Month!B213+C226</f>
        <v>6130.24</v>
      </c>
      <c r="D227" s="22">
        <f>Month!C213+D226</f>
        <v>2402.0800000000004</v>
      </c>
      <c r="E227" s="22">
        <f>Month!D213+E226</f>
        <v>3475.54</v>
      </c>
      <c r="F227" s="22">
        <f>Month!E213+F226</f>
        <v>14437.6</v>
      </c>
      <c r="G227" s="22">
        <f>Month!F213+G226</f>
        <v>14623.92</v>
      </c>
      <c r="H227" s="22">
        <f>Month!G213+H226</f>
        <v>186.32999999999998</v>
      </c>
    </row>
    <row r="228" spans="1:8" x14ac:dyDescent="0.35">
      <c r="A228" s="41">
        <v>2012</v>
      </c>
      <c r="B228" s="44" t="s">
        <v>39</v>
      </c>
      <c r="C228" s="22">
        <f>Month!B214+C227</f>
        <v>7892.44</v>
      </c>
      <c r="D228" s="22">
        <f>Month!C214+D227</f>
        <v>3116.4100000000003</v>
      </c>
      <c r="E228" s="22">
        <f>Month!D214+E227</f>
        <v>4412.42</v>
      </c>
      <c r="F228" s="22">
        <f>Month!E214+F227</f>
        <v>18539.55</v>
      </c>
      <c r="G228" s="22">
        <f>Month!F214+G227</f>
        <v>18748.52</v>
      </c>
      <c r="H228" s="22">
        <f>Month!G214+H227</f>
        <v>208.98999999999998</v>
      </c>
    </row>
    <row r="229" spans="1:8" x14ac:dyDescent="0.35">
      <c r="A229" s="41">
        <v>2012</v>
      </c>
      <c r="B229" s="44" t="s">
        <v>40</v>
      </c>
      <c r="C229" s="22">
        <f>Month!B215+C228</f>
        <v>9248.7099999999991</v>
      </c>
      <c r="D229" s="22">
        <f>Month!C215+D228</f>
        <v>3687.2000000000003</v>
      </c>
      <c r="E229" s="22">
        <f>Month!D215+E228</f>
        <v>5133.97</v>
      </c>
      <c r="F229" s="22">
        <f>Month!E215+F228</f>
        <v>22213.67</v>
      </c>
      <c r="G229" s="22">
        <f>Month!F215+G228</f>
        <v>22453.71</v>
      </c>
      <c r="H229" s="22">
        <f>Month!G215+H228</f>
        <v>240.05999999999997</v>
      </c>
    </row>
    <row r="230" spans="1:8" x14ac:dyDescent="0.35">
      <c r="A230" s="41">
        <v>2012</v>
      </c>
      <c r="B230" s="44" t="s">
        <v>41</v>
      </c>
      <c r="C230" s="22">
        <f>Month!B216+C229</f>
        <v>10596.029999999999</v>
      </c>
      <c r="D230" s="22">
        <f>Month!C216+D229</f>
        <v>4153.3600000000006</v>
      </c>
      <c r="E230" s="22">
        <f>Month!D216+E229</f>
        <v>5941.31</v>
      </c>
      <c r="F230" s="22">
        <f>Month!E216+F229</f>
        <v>25807.339999999997</v>
      </c>
      <c r="G230" s="22">
        <f>Month!F216+G229</f>
        <v>26078.379999999997</v>
      </c>
      <c r="H230" s="22">
        <f>Month!G216+H229</f>
        <v>271.07</v>
      </c>
    </row>
    <row r="231" spans="1:8" x14ac:dyDescent="0.35">
      <c r="A231" s="41">
        <v>2012</v>
      </c>
      <c r="B231" s="44" t="s">
        <v>42</v>
      </c>
      <c r="C231" s="22">
        <f>Month!B217+C230</f>
        <v>12063.91</v>
      </c>
      <c r="D231" s="22">
        <f>Month!C217+D230</f>
        <v>4522.84</v>
      </c>
      <c r="E231" s="22">
        <f>Month!D217+E230</f>
        <v>6997.7900000000009</v>
      </c>
      <c r="F231" s="22">
        <f>Month!E217+F230</f>
        <v>29553.969999999998</v>
      </c>
      <c r="G231" s="22">
        <f>Month!F217+G230</f>
        <v>29865.159999999996</v>
      </c>
      <c r="H231" s="22">
        <f>Month!G217+H230</f>
        <v>311.21999999999997</v>
      </c>
    </row>
    <row r="232" spans="1:8" x14ac:dyDescent="0.35">
      <c r="A232" s="41">
        <v>2012</v>
      </c>
      <c r="B232" s="44" t="s">
        <v>43</v>
      </c>
      <c r="C232" s="22">
        <f>Month!B218+C231</f>
        <v>13287.69</v>
      </c>
      <c r="D232" s="22">
        <f>Month!C218+D231</f>
        <v>4835.26</v>
      </c>
      <c r="E232" s="22">
        <f>Month!D218+E231</f>
        <v>7854.2900000000009</v>
      </c>
      <c r="F232" s="22">
        <f>Month!E218+F231</f>
        <v>33302.04</v>
      </c>
      <c r="G232" s="22">
        <f>Month!F218+G231</f>
        <v>33641.229999999996</v>
      </c>
      <c r="H232" s="22">
        <f>Month!G218+H231</f>
        <v>339.21999999999997</v>
      </c>
    </row>
    <row r="233" spans="1:8" x14ac:dyDescent="0.35">
      <c r="A233" s="41">
        <v>2012</v>
      </c>
      <c r="B233" s="44" t="s">
        <v>44</v>
      </c>
      <c r="C233" s="22">
        <f>Month!B219+C232</f>
        <v>14796.04</v>
      </c>
      <c r="D233" s="22">
        <f>Month!C219+D232</f>
        <v>5393.01</v>
      </c>
      <c r="E233" s="22">
        <f>Month!D219+E232</f>
        <v>8750.9800000000014</v>
      </c>
      <c r="F233" s="22">
        <f>Month!E219+F232</f>
        <v>37259.35</v>
      </c>
      <c r="G233" s="22">
        <f>Month!F219+G232</f>
        <v>37631.539999999994</v>
      </c>
      <c r="H233" s="22">
        <f>Month!G219+H232</f>
        <v>372.21999999999997</v>
      </c>
    </row>
    <row r="234" spans="1:8" x14ac:dyDescent="0.35">
      <c r="A234" s="41">
        <v>2012</v>
      </c>
      <c r="B234" s="44" t="s">
        <v>45</v>
      </c>
      <c r="C234" s="22">
        <f>Month!B220+C233</f>
        <v>15913.03</v>
      </c>
      <c r="D234" s="22">
        <f>Month!C220+D233</f>
        <v>5706.99</v>
      </c>
      <c r="E234" s="22">
        <f>Month!D220+E233</f>
        <v>9547.9800000000014</v>
      </c>
      <c r="F234" s="22">
        <f>Month!E220+F233</f>
        <v>40925.409999999996</v>
      </c>
      <c r="G234" s="22">
        <f>Month!F220+G233</f>
        <v>41370.319999999992</v>
      </c>
      <c r="H234" s="22">
        <f>Month!G220+H233</f>
        <v>444.92999999999995</v>
      </c>
    </row>
    <row r="235" spans="1:8" x14ac:dyDescent="0.35">
      <c r="A235" s="42">
        <v>2012</v>
      </c>
      <c r="B235" s="48" t="s">
        <v>46</v>
      </c>
      <c r="C235" s="39">
        <f>Month!B221+C234</f>
        <v>16907.89</v>
      </c>
      <c r="D235" s="39">
        <f>Month!C221+D234</f>
        <v>6193.2</v>
      </c>
      <c r="E235" s="39">
        <f>Month!D221+E234</f>
        <v>10056.630000000001</v>
      </c>
      <c r="F235" s="39">
        <f>Month!E221+F234</f>
        <v>44510.109999999993</v>
      </c>
      <c r="G235" s="39">
        <f>Month!F221+G234</f>
        <v>45012.279999999992</v>
      </c>
      <c r="H235" s="39">
        <f>Month!G221+H234</f>
        <v>502.19999999999993</v>
      </c>
    </row>
    <row r="236" spans="1:8" x14ac:dyDescent="0.35">
      <c r="A236" s="41">
        <v>2013</v>
      </c>
      <c r="B236" t="s">
        <v>35</v>
      </c>
      <c r="C236" s="22">
        <f>Month!B222</f>
        <v>1244.23</v>
      </c>
      <c r="D236" s="22">
        <f>Month!C222</f>
        <v>474.11</v>
      </c>
      <c r="E236" s="22">
        <f>Month!D222</f>
        <v>770.11</v>
      </c>
      <c r="F236" s="22">
        <f>Month!E222</f>
        <v>3865.19</v>
      </c>
      <c r="G236" s="22">
        <f>Month!F222</f>
        <v>3913.95</v>
      </c>
      <c r="H236" s="22">
        <f>Month!G222</f>
        <v>48.76</v>
      </c>
    </row>
    <row r="237" spans="1:8" x14ac:dyDescent="0.35">
      <c r="A237" s="41">
        <v>2013</v>
      </c>
      <c r="B237" t="s">
        <v>36</v>
      </c>
      <c r="C237" s="22">
        <f>Month!B223+C236</f>
        <v>2758.74</v>
      </c>
      <c r="D237" s="22">
        <f>Month!C223+D236</f>
        <v>863.8</v>
      </c>
      <c r="E237" s="22">
        <f>Month!D223+E236</f>
        <v>1894.9299999999998</v>
      </c>
      <c r="F237" s="22">
        <f>Month!E223+F236</f>
        <v>8267.4699999999993</v>
      </c>
      <c r="G237" s="22">
        <f>Month!F223+G236</f>
        <v>8397.18</v>
      </c>
      <c r="H237" s="22">
        <f>Month!G223+H236</f>
        <v>129.71</v>
      </c>
    </row>
    <row r="238" spans="1:8" x14ac:dyDescent="0.35">
      <c r="A238" s="41">
        <v>2013</v>
      </c>
      <c r="B238" t="s">
        <v>37</v>
      </c>
      <c r="C238" s="22">
        <f>Month!B224+C237</f>
        <v>3955.1499999999996</v>
      </c>
      <c r="D238" s="22">
        <f>Month!C224+D237</f>
        <v>1217.53</v>
      </c>
      <c r="E238" s="22">
        <f>Month!D224+E237</f>
        <v>2730.88</v>
      </c>
      <c r="F238" s="22">
        <f>Month!E224+F237</f>
        <v>12914.09</v>
      </c>
      <c r="G238" s="22">
        <f>Month!F224+G237</f>
        <v>13095.01</v>
      </c>
      <c r="H238" s="22">
        <f>Month!G224+H237</f>
        <v>180.91000000000003</v>
      </c>
    </row>
    <row r="239" spans="1:8" x14ac:dyDescent="0.35">
      <c r="A239" s="41">
        <v>2013</v>
      </c>
      <c r="B239" t="s">
        <v>38</v>
      </c>
      <c r="C239" s="22">
        <f>Month!B225+C238</f>
        <v>4989.7699999999995</v>
      </c>
      <c r="D239" s="22">
        <f>Month!C225+D238</f>
        <v>1566.3</v>
      </c>
      <c r="E239" s="22">
        <f>Month!D225+E238</f>
        <v>3405.55</v>
      </c>
      <c r="F239" s="22">
        <f>Month!E225+F238</f>
        <v>16894.900000000001</v>
      </c>
      <c r="G239" s="22">
        <f>Month!F225+G238</f>
        <v>17123.52</v>
      </c>
      <c r="H239" s="22">
        <f>Month!G225+H238</f>
        <v>228.61</v>
      </c>
    </row>
    <row r="240" spans="1:8" x14ac:dyDescent="0.35">
      <c r="A240" s="41">
        <v>2013</v>
      </c>
      <c r="B240" t="s">
        <v>39</v>
      </c>
      <c r="C240" s="22">
        <f>Month!B226+C239</f>
        <v>6183.5999999999995</v>
      </c>
      <c r="D240" s="22">
        <f>Month!C226+D239</f>
        <v>1988.21</v>
      </c>
      <c r="E240" s="22">
        <f>Month!D226+E239</f>
        <v>4162.46</v>
      </c>
      <c r="F240" s="22">
        <f>Month!E226+F239</f>
        <v>21514.230000000003</v>
      </c>
      <c r="G240" s="22">
        <f>Month!F226+G239</f>
        <v>21771.15</v>
      </c>
      <c r="H240" s="22">
        <f>Month!G226+H239</f>
        <v>256.91000000000003</v>
      </c>
    </row>
    <row r="241" spans="1:8" x14ac:dyDescent="0.35">
      <c r="A241" s="41">
        <v>2013</v>
      </c>
      <c r="B241" t="s">
        <v>40</v>
      </c>
      <c r="C241" s="22">
        <f>Month!B227+C240</f>
        <v>7133.9199999999992</v>
      </c>
      <c r="D241" s="22">
        <f>Month!C227+D240</f>
        <v>2330.65</v>
      </c>
      <c r="E241" s="22">
        <f>Month!D227+E240</f>
        <v>4747.87</v>
      </c>
      <c r="F241" s="22">
        <f>Month!E227+F240</f>
        <v>26179.160000000003</v>
      </c>
      <c r="G241" s="22">
        <f>Month!F227+G240</f>
        <v>26464.54</v>
      </c>
      <c r="H241" s="22">
        <f>Month!G227+H240</f>
        <v>285.37</v>
      </c>
    </row>
    <row r="242" spans="1:8" x14ac:dyDescent="0.35">
      <c r="A242" s="41">
        <v>2013</v>
      </c>
      <c r="B242" t="s">
        <v>41</v>
      </c>
      <c r="C242" s="22">
        <f>Month!B228+C241</f>
        <v>8013.7499999999991</v>
      </c>
      <c r="D242" s="22">
        <f>Month!C228+D241</f>
        <v>2538.27</v>
      </c>
      <c r="E242" s="22">
        <f>Month!D228+E241</f>
        <v>5395.15</v>
      </c>
      <c r="F242" s="22">
        <f>Month!E228+F241</f>
        <v>30408.110000000004</v>
      </c>
      <c r="G242" s="22">
        <f>Month!F228+G241</f>
        <v>30715.52</v>
      </c>
      <c r="H242" s="22">
        <f>Month!G228+H241</f>
        <v>307.39</v>
      </c>
    </row>
    <row r="243" spans="1:8" x14ac:dyDescent="0.35">
      <c r="A243" s="41">
        <v>2013</v>
      </c>
      <c r="B243" t="s">
        <v>42</v>
      </c>
      <c r="C243" s="22">
        <f>Month!B229+C242</f>
        <v>9041.369999999999</v>
      </c>
      <c r="D243" s="22">
        <f>Month!C229+D242</f>
        <v>2773.45</v>
      </c>
      <c r="E243" s="22">
        <f>Month!D229+E242</f>
        <v>6173.11</v>
      </c>
      <c r="F243" s="22">
        <f>Month!E229+F242</f>
        <v>34623.870000000003</v>
      </c>
      <c r="G243" s="22">
        <f>Month!F229+G242</f>
        <v>34975.85</v>
      </c>
      <c r="H243" s="22">
        <f>Month!G229+H242</f>
        <v>351.96999999999997</v>
      </c>
    </row>
    <row r="244" spans="1:8" x14ac:dyDescent="0.35">
      <c r="A244" s="41">
        <v>2013</v>
      </c>
      <c r="B244" t="s">
        <v>43</v>
      </c>
      <c r="C244" s="22">
        <f>Month!B230+C243</f>
        <v>9840.4499999999989</v>
      </c>
      <c r="D244" s="22">
        <f>Month!C230+D243</f>
        <v>2943.1299999999997</v>
      </c>
      <c r="E244" s="22">
        <f>Month!D230+E243</f>
        <v>6802.5099999999993</v>
      </c>
      <c r="F244" s="22">
        <f>Month!E230+F243</f>
        <v>38603.620000000003</v>
      </c>
      <c r="G244" s="22">
        <f>Month!F230+G243</f>
        <v>39047.49</v>
      </c>
      <c r="H244" s="22">
        <f>Month!G230+H243</f>
        <v>443.85999999999996</v>
      </c>
    </row>
    <row r="245" spans="1:8" x14ac:dyDescent="0.35">
      <c r="A245" s="41">
        <v>2013</v>
      </c>
      <c r="B245" t="s">
        <v>44</v>
      </c>
      <c r="C245" s="22">
        <f>Month!B231+C244</f>
        <v>10827.169999999998</v>
      </c>
      <c r="D245" s="22">
        <f>Month!C231+D244</f>
        <v>3248.5199999999995</v>
      </c>
      <c r="E245" s="22">
        <f>Month!D231+E244</f>
        <v>7483.8499999999995</v>
      </c>
      <c r="F245" s="22">
        <f>Month!E231+F244</f>
        <v>42715.01</v>
      </c>
      <c r="G245" s="22">
        <f>Month!F231+G244</f>
        <v>43209.14</v>
      </c>
      <c r="H245" s="22">
        <f>Month!G231+H244</f>
        <v>494.11999999999995</v>
      </c>
    </row>
    <row r="246" spans="1:8" x14ac:dyDescent="0.35">
      <c r="A246" s="41">
        <v>2013</v>
      </c>
      <c r="B246" t="s">
        <v>45</v>
      </c>
      <c r="C246" s="22">
        <f>Month!B232+C245</f>
        <v>11772.589999999998</v>
      </c>
      <c r="D246" s="22">
        <f>Month!C232+D245</f>
        <v>3602.5099999999993</v>
      </c>
      <c r="E246" s="22">
        <f>Month!D232+E245</f>
        <v>8075.28</v>
      </c>
      <c r="F246" s="22">
        <f>Month!E232+F245</f>
        <v>46431.86</v>
      </c>
      <c r="G246" s="22">
        <f>Month!F232+G245</f>
        <v>46969.2</v>
      </c>
      <c r="H246" s="22">
        <f>Month!G232+H245</f>
        <v>537.32999999999993</v>
      </c>
    </row>
    <row r="247" spans="1:8" x14ac:dyDescent="0.35">
      <c r="A247" s="42">
        <v>2013</v>
      </c>
      <c r="B247" s="18" t="s">
        <v>46</v>
      </c>
      <c r="C247" s="39">
        <f>Month!B233+C246</f>
        <v>12536.939999999999</v>
      </c>
      <c r="D247" s="39">
        <f>Month!C233+D246</f>
        <v>3863.7699999999995</v>
      </c>
      <c r="E247" s="39">
        <f>Month!D233+E246</f>
        <v>8578.369999999999</v>
      </c>
      <c r="F247" s="39">
        <f>Month!E233+F246</f>
        <v>50710.28</v>
      </c>
      <c r="G247" s="39">
        <f>Month!F233+G246</f>
        <v>51290.31</v>
      </c>
      <c r="H247" s="39">
        <f>Month!G233+H246</f>
        <v>580.02</v>
      </c>
    </row>
    <row r="248" spans="1:8" x14ac:dyDescent="0.35">
      <c r="A248" s="41">
        <v>2014</v>
      </c>
      <c r="B248" t="s">
        <v>35</v>
      </c>
      <c r="C248" s="22">
        <f>Month!B234</f>
        <v>954.64</v>
      </c>
      <c r="D248" s="22">
        <f>Month!C234</f>
        <v>328.19</v>
      </c>
      <c r="E248" s="22">
        <f>Month!D234</f>
        <v>626.44000000000005</v>
      </c>
      <c r="F248" s="22">
        <f>Month!E234</f>
        <v>3694.12</v>
      </c>
      <c r="G248" s="22">
        <f>Month!F234</f>
        <v>3742.35</v>
      </c>
      <c r="H248" s="22">
        <f>Month!G234</f>
        <v>48.23</v>
      </c>
    </row>
    <row r="249" spans="1:8" x14ac:dyDescent="0.35">
      <c r="A249" s="41">
        <v>2014</v>
      </c>
      <c r="B249" t="s">
        <v>36</v>
      </c>
      <c r="C249" s="22">
        <f>Month!B235+C248</f>
        <v>2069.11</v>
      </c>
      <c r="D249" s="22">
        <f>Month!C235+D248</f>
        <v>670.25</v>
      </c>
      <c r="E249" s="22">
        <f>Month!D235+E248</f>
        <v>1398.8400000000001</v>
      </c>
      <c r="F249" s="22">
        <f>Month!E235+F248</f>
        <v>8246.4</v>
      </c>
      <c r="G249" s="22">
        <f>Month!F235+G248</f>
        <v>8332.2999999999993</v>
      </c>
      <c r="H249" s="22">
        <f>Month!G235+H248</f>
        <v>85.9</v>
      </c>
    </row>
    <row r="250" spans="1:8" x14ac:dyDescent="0.35">
      <c r="A250" s="41">
        <v>2014</v>
      </c>
      <c r="B250" t="s">
        <v>37</v>
      </c>
      <c r="C250" s="22">
        <f>Month!B236+C249</f>
        <v>2881.23</v>
      </c>
      <c r="D250" s="22">
        <f>Month!C236+D249</f>
        <v>876.97</v>
      </c>
      <c r="E250" s="22">
        <f>Month!D236+E249</f>
        <v>2004.2400000000002</v>
      </c>
      <c r="F250" s="22">
        <f>Month!E236+F249</f>
        <v>11982.98</v>
      </c>
      <c r="G250" s="22">
        <f>Month!F236+G249</f>
        <v>12112.529999999999</v>
      </c>
      <c r="H250" s="22">
        <f>Month!G236+H249</f>
        <v>129.55000000000001</v>
      </c>
    </row>
    <row r="251" spans="1:8" x14ac:dyDescent="0.35">
      <c r="A251" s="41">
        <v>2014</v>
      </c>
      <c r="B251" t="s">
        <v>38</v>
      </c>
      <c r="C251" s="22">
        <f>Month!B237+C250</f>
        <v>3906.3199999999997</v>
      </c>
      <c r="D251" s="22">
        <f>Month!C237+D250</f>
        <v>1192.46</v>
      </c>
      <c r="E251" s="22">
        <f>Month!D237+E250</f>
        <v>2713.8500000000004</v>
      </c>
      <c r="F251" s="22">
        <f>Month!E237+F250</f>
        <v>16112.259999999998</v>
      </c>
      <c r="G251" s="22">
        <f>Month!F237+G250</f>
        <v>16260.57</v>
      </c>
      <c r="H251" s="22">
        <f>Month!G237+H250</f>
        <v>148.31</v>
      </c>
    </row>
    <row r="252" spans="1:8" x14ac:dyDescent="0.35">
      <c r="A252" s="41">
        <v>2014</v>
      </c>
      <c r="B252" t="s">
        <v>39</v>
      </c>
      <c r="C252" s="22">
        <f>Month!B238+C251</f>
        <v>5077.7299999999996</v>
      </c>
      <c r="D252" s="22">
        <f>Month!C238+D251</f>
        <v>1606.71</v>
      </c>
      <c r="E252" s="22">
        <f>Month!D238+E251</f>
        <v>3471.01</v>
      </c>
      <c r="F252" s="22">
        <f>Month!E238+F251</f>
        <v>18798.769999999997</v>
      </c>
      <c r="G252" s="22">
        <f>Month!F238+G251</f>
        <v>18963.8</v>
      </c>
      <c r="H252" s="22">
        <f>Month!G238+H251</f>
        <v>165.03</v>
      </c>
    </row>
    <row r="253" spans="1:8" x14ac:dyDescent="0.35">
      <c r="A253" s="41">
        <v>2014</v>
      </c>
      <c r="B253" t="s">
        <v>40</v>
      </c>
      <c r="C253" s="22">
        <f>Month!B239+C252</f>
        <v>5960.1399999999994</v>
      </c>
      <c r="D253" s="22">
        <f>Month!C239+D252</f>
        <v>1837.55</v>
      </c>
      <c r="E253" s="22">
        <f>Month!D239+E252</f>
        <v>4122.58</v>
      </c>
      <c r="F253" s="22">
        <f>Month!E239+F252</f>
        <v>22016.429999999997</v>
      </c>
      <c r="G253" s="22">
        <f>Month!F239+G252</f>
        <v>22197.8</v>
      </c>
      <c r="H253" s="22">
        <f>Month!G239+H252</f>
        <v>181.37</v>
      </c>
    </row>
    <row r="254" spans="1:8" x14ac:dyDescent="0.35">
      <c r="A254" s="41">
        <v>2014</v>
      </c>
      <c r="B254" t="s">
        <v>41</v>
      </c>
      <c r="C254" s="22">
        <f>Month!B240+C253</f>
        <v>6925.5999999999995</v>
      </c>
      <c r="D254" s="22">
        <f>Month!C240+D253</f>
        <v>2115.66</v>
      </c>
      <c r="E254" s="22">
        <f>Month!D240+E253</f>
        <v>4809.9399999999996</v>
      </c>
      <c r="F254" s="22">
        <f>Month!E240+F253</f>
        <v>24462.199999999997</v>
      </c>
      <c r="G254" s="22">
        <f>Month!F240+G253</f>
        <v>24710.55</v>
      </c>
      <c r="H254" s="22">
        <f>Month!G240+H253</f>
        <v>248.34</v>
      </c>
    </row>
    <row r="255" spans="1:8" x14ac:dyDescent="0.35">
      <c r="A255" s="41">
        <v>2014</v>
      </c>
      <c r="B255" t="s">
        <v>42</v>
      </c>
      <c r="C255" s="22">
        <f>Month!B241+C254</f>
        <v>8107.32</v>
      </c>
      <c r="D255" s="22">
        <f>Month!C241+D254</f>
        <v>2523.0699999999997</v>
      </c>
      <c r="E255" s="22">
        <f>Month!D241+E254</f>
        <v>5584.2599999999993</v>
      </c>
      <c r="F255" s="22">
        <f>Month!E241+F254</f>
        <v>27512.309999999998</v>
      </c>
      <c r="G255" s="22">
        <f>Month!F241+G254</f>
        <v>27789.61</v>
      </c>
      <c r="H255" s="22">
        <f>Month!G241+H254</f>
        <v>277.29000000000002</v>
      </c>
    </row>
    <row r="256" spans="1:8" x14ac:dyDescent="0.35">
      <c r="A256" s="41">
        <v>2014</v>
      </c>
      <c r="B256" t="s">
        <v>43</v>
      </c>
      <c r="C256" s="22">
        <f>Month!B242+C255</f>
        <v>9145.2199999999993</v>
      </c>
      <c r="D256" s="22">
        <f>Month!C242+D255</f>
        <v>2843.16</v>
      </c>
      <c r="E256" s="22">
        <f>Month!D242+E255</f>
        <v>6302.07</v>
      </c>
      <c r="F256" s="22">
        <f>Month!E242+F255</f>
        <v>30571.409999999996</v>
      </c>
      <c r="G256" s="22">
        <f>Month!F242+G255</f>
        <v>30886.31</v>
      </c>
      <c r="H256" s="22">
        <f>Month!G242+H255</f>
        <v>314.89000000000004</v>
      </c>
    </row>
    <row r="257" spans="1:8" x14ac:dyDescent="0.35">
      <c r="A257" s="41">
        <v>2014</v>
      </c>
      <c r="B257" t="s">
        <v>44</v>
      </c>
      <c r="C257" s="22">
        <f>Month!B243+C256</f>
        <v>10055.269999999999</v>
      </c>
      <c r="D257" s="22">
        <f>Month!C243+D256</f>
        <v>3106.62</v>
      </c>
      <c r="E257" s="22">
        <f>Month!D243+E256</f>
        <v>6948.66</v>
      </c>
      <c r="F257" s="22">
        <f>Month!E243+F256</f>
        <v>34011.079999999994</v>
      </c>
      <c r="G257" s="22">
        <f>Month!F243+G256</f>
        <v>34360.22</v>
      </c>
      <c r="H257" s="22">
        <f>Month!G243+H256</f>
        <v>349.14000000000004</v>
      </c>
    </row>
    <row r="258" spans="1:8" x14ac:dyDescent="0.35">
      <c r="A258" s="41">
        <v>2014</v>
      </c>
      <c r="B258" t="s">
        <v>45</v>
      </c>
      <c r="C258" s="22">
        <f>Month!B244+C257</f>
        <v>10883.269999999999</v>
      </c>
      <c r="D258" s="22">
        <f>Month!C244+D257</f>
        <v>3423.85</v>
      </c>
      <c r="E258" s="22">
        <f>Month!D244+E257</f>
        <v>7459.43</v>
      </c>
      <c r="F258" s="22">
        <f>Month!E244+F257</f>
        <v>37521.499999999993</v>
      </c>
      <c r="G258" s="22">
        <f>Month!F244+G257</f>
        <v>37903.89</v>
      </c>
      <c r="H258" s="22">
        <f>Month!G244+H257</f>
        <v>382.39000000000004</v>
      </c>
    </row>
    <row r="259" spans="1:8" x14ac:dyDescent="0.35">
      <c r="A259" s="42">
        <v>2014</v>
      </c>
      <c r="B259" s="18" t="s">
        <v>46</v>
      </c>
      <c r="C259" s="39">
        <f>Month!B245+C258</f>
        <v>11625.72</v>
      </c>
      <c r="D259" s="39">
        <f>Month!C245+D258</f>
        <v>3667.66</v>
      </c>
      <c r="E259" s="39">
        <f>Month!D245+E258</f>
        <v>7958.0700000000006</v>
      </c>
      <c r="F259" s="39">
        <f>Month!E245+F258</f>
        <v>41214.229999999996</v>
      </c>
      <c r="G259" s="39">
        <f>Month!F245+G258</f>
        <v>41636.69</v>
      </c>
      <c r="H259" s="39">
        <f>Month!G245+H258</f>
        <v>422.46000000000004</v>
      </c>
    </row>
    <row r="260" spans="1:8" x14ac:dyDescent="0.35">
      <c r="A260" s="41">
        <v>2015</v>
      </c>
      <c r="B260" t="s">
        <v>35</v>
      </c>
      <c r="C260" s="22">
        <f>Month!B246</f>
        <v>1111.27</v>
      </c>
      <c r="D260" s="22">
        <f>Month!C246</f>
        <v>341.39</v>
      </c>
      <c r="E260" s="22">
        <f>Month!D246</f>
        <v>769.89</v>
      </c>
      <c r="F260" s="22">
        <f>Month!E246</f>
        <v>3241.8</v>
      </c>
      <c r="G260" s="22">
        <f>Month!F246</f>
        <v>3276.21</v>
      </c>
      <c r="H260" s="22">
        <f>Month!G246</f>
        <v>34.42</v>
      </c>
    </row>
    <row r="261" spans="1:8" x14ac:dyDescent="0.35">
      <c r="A261" s="41">
        <v>2015</v>
      </c>
      <c r="B261" s="40" t="s">
        <v>36</v>
      </c>
      <c r="C261" s="22">
        <f>Month!B247+C260</f>
        <v>2379</v>
      </c>
      <c r="D261" s="22">
        <f>Month!C247+D260</f>
        <v>736.28</v>
      </c>
      <c r="E261" s="22">
        <f>Month!D247+E260</f>
        <v>1642.72</v>
      </c>
      <c r="F261" s="22">
        <f>Month!E247+F260</f>
        <v>6013.68</v>
      </c>
      <c r="G261" s="22">
        <f>Month!F247+G260</f>
        <v>6084.12</v>
      </c>
      <c r="H261" s="22">
        <f>Month!G247+H260</f>
        <v>70.44</v>
      </c>
    </row>
    <row r="262" spans="1:8" x14ac:dyDescent="0.35">
      <c r="A262" s="41">
        <v>2015</v>
      </c>
      <c r="B262" s="40" t="s">
        <v>37</v>
      </c>
      <c r="C262" s="22">
        <f>Month!B248+C261</f>
        <v>3141.7200000000003</v>
      </c>
      <c r="D262" s="22">
        <f>Month!C248+D261</f>
        <v>1018.96</v>
      </c>
      <c r="E262" s="22">
        <f>Month!D248+E261</f>
        <v>2122.7600000000002</v>
      </c>
      <c r="F262" s="22">
        <f>Month!E248+F261</f>
        <v>7727.5300000000007</v>
      </c>
      <c r="G262" s="22">
        <f>Month!F248+G261</f>
        <v>7820.51</v>
      </c>
      <c r="H262" s="22">
        <f>Month!G248+H261</f>
        <v>92.97999999999999</v>
      </c>
    </row>
    <row r="263" spans="1:8" x14ac:dyDescent="0.35">
      <c r="A263" s="41">
        <v>2015</v>
      </c>
      <c r="B263" s="40" t="s">
        <v>38</v>
      </c>
      <c r="C263" s="22">
        <f>Month!B249+C262</f>
        <v>3954.9300000000003</v>
      </c>
      <c r="D263" s="22">
        <f>Month!C249+D262</f>
        <v>1293.3900000000001</v>
      </c>
      <c r="E263" s="22">
        <f>Month!D249+E262</f>
        <v>2661.54</v>
      </c>
      <c r="F263" s="22">
        <f>Month!E249+F262</f>
        <v>9490.9800000000014</v>
      </c>
      <c r="G263" s="22">
        <f>Month!F249+G262</f>
        <v>9606.1</v>
      </c>
      <c r="H263" s="22">
        <f>Month!G249+H262</f>
        <v>115.11999999999999</v>
      </c>
    </row>
    <row r="264" spans="1:8" x14ac:dyDescent="0.35">
      <c r="A264" s="41">
        <v>2015</v>
      </c>
      <c r="B264" s="40" t="s">
        <v>39</v>
      </c>
      <c r="C264" s="22">
        <f>Month!B250+C263</f>
        <v>4819.49</v>
      </c>
      <c r="D264" s="22">
        <f>Month!C250+D263</f>
        <v>1616</v>
      </c>
      <c r="E264" s="22">
        <f>Month!D250+E263</f>
        <v>3203.49</v>
      </c>
      <c r="F264" s="22">
        <f>Month!E250+F263</f>
        <v>10645.77</v>
      </c>
      <c r="G264" s="22">
        <f>Month!F250+G263</f>
        <v>10791.34</v>
      </c>
      <c r="H264" s="22">
        <f>Month!G250+H263</f>
        <v>145.56</v>
      </c>
    </row>
    <row r="265" spans="1:8" x14ac:dyDescent="0.35">
      <c r="A265" s="41">
        <v>2015</v>
      </c>
      <c r="B265" s="40" t="s">
        <v>40</v>
      </c>
      <c r="C265" s="22">
        <f>Month!B251+C264</f>
        <v>5316.5599999999995</v>
      </c>
      <c r="D265" s="22">
        <f>Month!C251+D264</f>
        <v>1756.3</v>
      </c>
      <c r="E265" s="22">
        <f>Month!D251+E264</f>
        <v>3560.2599999999998</v>
      </c>
      <c r="F265" s="22">
        <f>Month!E251+F264</f>
        <v>11895.98</v>
      </c>
      <c r="G265" s="22">
        <f>Month!F251+G264</f>
        <v>12089.57</v>
      </c>
      <c r="H265" s="22">
        <f>Month!G251+H264</f>
        <v>193.59</v>
      </c>
    </row>
    <row r="266" spans="1:8" x14ac:dyDescent="0.35">
      <c r="A266" s="41">
        <v>2015</v>
      </c>
      <c r="B266" s="40" t="s">
        <v>41</v>
      </c>
      <c r="C266" s="22">
        <f>Month!B252+C265</f>
        <v>5694.45</v>
      </c>
      <c r="D266" s="22">
        <f>Month!C252+D265</f>
        <v>1861.3799999999999</v>
      </c>
      <c r="E266" s="22">
        <f>Month!D252+E265</f>
        <v>3833.0699999999997</v>
      </c>
      <c r="F266" s="22">
        <f>Month!E252+F265</f>
        <v>13373.189999999999</v>
      </c>
      <c r="G266" s="22">
        <f>Month!F252+G265</f>
        <v>13585.06</v>
      </c>
      <c r="H266" s="22">
        <f>Month!G252+H265</f>
        <v>211.87</v>
      </c>
    </row>
    <row r="267" spans="1:8" x14ac:dyDescent="0.35">
      <c r="A267" s="41">
        <v>2015</v>
      </c>
      <c r="B267" s="40" t="s">
        <v>42</v>
      </c>
      <c r="C267" s="22">
        <f>Month!B253+C266</f>
        <v>6243.95</v>
      </c>
      <c r="D267" s="22">
        <f>Month!C253+D266</f>
        <v>2035.9799999999998</v>
      </c>
      <c r="E267" s="22">
        <f>Month!D253+E266</f>
        <v>4207.9699999999993</v>
      </c>
      <c r="F267" s="22">
        <f>Month!E253+F266</f>
        <v>14432.589999999998</v>
      </c>
      <c r="G267" s="22">
        <f>Month!F253+G266</f>
        <v>14681.859999999999</v>
      </c>
      <c r="H267" s="22">
        <f>Month!G253+H266</f>
        <v>249.27</v>
      </c>
    </row>
    <row r="268" spans="1:8" x14ac:dyDescent="0.35">
      <c r="A268" s="41">
        <v>2015</v>
      </c>
      <c r="B268" s="40" t="s">
        <v>43</v>
      </c>
      <c r="C268" s="22">
        <f>Month!B254+C267</f>
        <v>6826.19</v>
      </c>
      <c r="D268" s="22">
        <f>Month!C254+D267</f>
        <v>2210.9399999999996</v>
      </c>
      <c r="E268" s="22">
        <f>Month!D254+E267</f>
        <v>4615.24</v>
      </c>
      <c r="F268" s="22">
        <f>Month!E254+F267</f>
        <v>15884.969999999998</v>
      </c>
      <c r="G268" s="22">
        <f>Month!F254+G267</f>
        <v>16174.289999999999</v>
      </c>
      <c r="H268" s="22">
        <f>Month!G254+H267</f>
        <v>289.33000000000004</v>
      </c>
    </row>
    <row r="269" spans="1:8" x14ac:dyDescent="0.35">
      <c r="A269" s="41">
        <v>2015</v>
      </c>
      <c r="B269" s="40" t="s">
        <v>44</v>
      </c>
      <c r="C269" s="22">
        <f>Month!B255+C268</f>
        <v>7397.41</v>
      </c>
      <c r="D269" s="22">
        <f>Month!C255+D268</f>
        <v>2373.3599999999997</v>
      </c>
      <c r="E269" s="22">
        <f>Month!D255+E268</f>
        <v>5024.05</v>
      </c>
      <c r="F269" s="22">
        <f>Month!E255+F268</f>
        <v>17258.059999999998</v>
      </c>
      <c r="G269" s="22">
        <f>Month!F255+G268</f>
        <v>17576.77</v>
      </c>
      <c r="H269" s="22">
        <f>Month!G255+H268</f>
        <v>318.72000000000003</v>
      </c>
    </row>
    <row r="270" spans="1:8" x14ac:dyDescent="0.35">
      <c r="A270" s="41">
        <v>2015</v>
      </c>
      <c r="B270" s="40" t="s">
        <v>45</v>
      </c>
      <c r="C270" s="22">
        <f>Month!B256+C269</f>
        <v>7855.57</v>
      </c>
      <c r="D270" s="22">
        <f>Month!C256+D269</f>
        <v>2539.91</v>
      </c>
      <c r="E270" s="22">
        <f>Month!D256+E269</f>
        <v>5315.66</v>
      </c>
      <c r="F270" s="22">
        <f>Month!E256+F269</f>
        <v>18439.949999999997</v>
      </c>
      <c r="G270" s="22">
        <f>Month!F256+G269</f>
        <v>18785.27</v>
      </c>
      <c r="H270" s="22">
        <f>Month!G256+H269</f>
        <v>345.33000000000004</v>
      </c>
    </row>
    <row r="271" spans="1:8" x14ac:dyDescent="0.35">
      <c r="A271" s="42">
        <v>2015</v>
      </c>
      <c r="B271" s="43" t="s">
        <v>46</v>
      </c>
      <c r="C271" s="39">
        <f>Month!B257+C270</f>
        <v>8155.8099999999995</v>
      </c>
      <c r="D271" s="39">
        <f>Month!C257+D270</f>
        <v>2542.3399999999997</v>
      </c>
      <c r="E271" s="39">
        <f>Month!D257+E270</f>
        <v>5613.47</v>
      </c>
      <c r="F271" s="39">
        <f>Month!E257+F270</f>
        <v>19381.759999999998</v>
      </c>
      <c r="G271" s="39">
        <f>Month!F257+G270</f>
        <v>19763.2</v>
      </c>
      <c r="H271" s="39">
        <f>Month!G257+H270</f>
        <v>381.46000000000004</v>
      </c>
    </row>
    <row r="272" spans="1:8" x14ac:dyDescent="0.35">
      <c r="A272" s="41">
        <v>2016</v>
      </c>
      <c r="B272" s="40" t="s">
        <v>35</v>
      </c>
      <c r="C272" s="22">
        <f>Month!B258</f>
        <v>335.11</v>
      </c>
      <c r="D272" s="22">
        <f>Month!C258</f>
        <v>2.0099999999999998</v>
      </c>
      <c r="E272" s="22">
        <f>Month!D258</f>
        <v>333.11</v>
      </c>
      <c r="F272" s="22">
        <f>Month!E258</f>
        <v>1162.72</v>
      </c>
      <c r="G272" s="22">
        <f>Month!F258</f>
        <v>1195.8</v>
      </c>
      <c r="H272" s="22">
        <f>Month!G258</f>
        <v>33.08</v>
      </c>
    </row>
    <row r="273" spans="1:8" x14ac:dyDescent="0.35">
      <c r="A273" s="41">
        <v>2016</v>
      </c>
      <c r="B273" s="40" t="s">
        <v>36</v>
      </c>
      <c r="C273" s="22">
        <f>Month!B259+C272</f>
        <v>700.36</v>
      </c>
      <c r="D273" s="22">
        <f>Month!C259+D272</f>
        <v>4.1399999999999997</v>
      </c>
      <c r="E273" s="22">
        <f>Month!D259+E272</f>
        <v>696.24</v>
      </c>
      <c r="F273" s="22">
        <f>Month!E259+F272</f>
        <v>1851.1100000000001</v>
      </c>
      <c r="G273" s="22">
        <f>Month!F259+G272</f>
        <v>1917.5</v>
      </c>
      <c r="H273" s="22">
        <f>Month!G259+H272</f>
        <v>66.400000000000006</v>
      </c>
    </row>
    <row r="274" spans="1:8" x14ac:dyDescent="0.35">
      <c r="A274" s="41">
        <v>2016</v>
      </c>
      <c r="B274" s="40" t="s">
        <v>37</v>
      </c>
      <c r="C274" s="22">
        <f>Month!B260+C273</f>
        <v>996.8</v>
      </c>
      <c r="D274" s="22">
        <f>Month!C260+D273</f>
        <v>6.33</v>
      </c>
      <c r="E274" s="22">
        <f>Month!D260+E273</f>
        <v>990.49</v>
      </c>
      <c r="F274" s="22">
        <f>Month!E260+F273</f>
        <v>2131.7000000000003</v>
      </c>
      <c r="G274" s="22">
        <f>Month!F260+G273</f>
        <v>2228.4499999999998</v>
      </c>
      <c r="H274" s="22">
        <f>Month!G260+H273</f>
        <v>96.76</v>
      </c>
    </row>
    <row r="275" spans="1:8" x14ac:dyDescent="0.35">
      <c r="A275" s="41">
        <v>2016</v>
      </c>
      <c r="B275" s="40" t="s">
        <v>38</v>
      </c>
      <c r="C275" s="22">
        <f>Month!B261+C274</f>
        <v>1328.99</v>
      </c>
      <c r="D275" s="22">
        <f>Month!C261+D274</f>
        <v>7.77</v>
      </c>
      <c r="E275" s="22">
        <f>Month!D261+E274</f>
        <v>1321.24</v>
      </c>
      <c r="F275" s="22">
        <f>Month!E261+F274</f>
        <v>2858.07</v>
      </c>
      <c r="G275" s="22">
        <f>Month!F261+G274</f>
        <v>2967.29</v>
      </c>
      <c r="H275" s="22">
        <f>Month!G261+H274</f>
        <v>109.22</v>
      </c>
    </row>
    <row r="276" spans="1:8" x14ac:dyDescent="0.35">
      <c r="A276" s="41">
        <v>2016</v>
      </c>
      <c r="B276" s="40" t="s">
        <v>39</v>
      </c>
      <c r="C276" s="22">
        <f>Month!B262+C275</f>
        <v>1662.76</v>
      </c>
      <c r="D276" s="22">
        <f>Month!C262+D275</f>
        <v>9.7899999999999991</v>
      </c>
      <c r="E276" s="22">
        <f>Month!D262+E275</f>
        <v>1652.99</v>
      </c>
      <c r="F276" s="22">
        <f>Month!E262+F275</f>
        <v>3331.21</v>
      </c>
      <c r="G276" s="22">
        <f>Month!F262+G275</f>
        <v>3473.99</v>
      </c>
      <c r="H276" s="22">
        <f>Month!G262+H275</f>
        <v>142.78</v>
      </c>
    </row>
    <row r="277" spans="1:8" x14ac:dyDescent="0.35">
      <c r="A277" s="41">
        <v>2016</v>
      </c>
      <c r="B277" s="40" t="s">
        <v>40</v>
      </c>
      <c r="C277" s="22">
        <f>Month!B263+C276</f>
        <v>2003.03</v>
      </c>
      <c r="D277" s="22">
        <f>Month!C263+D276</f>
        <v>11.12</v>
      </c>
      <c r="E277" s="22">
        <f>Month!D263+E276</f>
        <v>1991.93</v>
      </c>
      <c r="F277" s="22">
        <f>Month!E263+F276</f>
        <v>3761.4</v>
      </c>
      <c r="G277" s="22">
        <f>Month!F263+G276</f>
        <v>3921.1499999999996</v>
      </c>
      <c r="H277" s="22">
        <f>Month!G263+H276</f>
        <v>159.75</v>
      </c>
    </row>
    <row r="278" spans="1:8" x14ac:dyDescent="0.35">
      <c r="A278" s="41">
        <v>2016</v>
      </c>
      <c r="B278" s="40" t="s">
        <v>41</v>
      </c>
      <c r="C278" s="22">
        <f>Month!B264+C277</f>
        <v>2333.4699999999998</v>
      </c>
      <c r="D278" s="22">
        <f>Month!C264+D277</f>
        <v>12.78</v>
      </c>
      <c r="E278" s="22">
        <f>Month!D264+E277</f>
        <v>2320.71</v>
      </c>
      <c r="F278" s="22">
        <f>Month!E264+F277</f>
        <v>4272.55</v>
      </c>
      <c r="G278" s="22">
        <f>Month!F264+G277</f>
        <v>4488</v>
      </c>
      <c r="H278" s="22">
        <f>Month!G264+H277</f>
        <v>215.45</v>
      </c>
    </row>
    <row r="279" spans="1:8" x14ac:dyDescent="0.35">
      <c r="A279" s="41">
        <v>2016</v>
      </c>
      <c r="B279" s="40" t="s">
        <v>42</v>
      </c>
      <c r="C279" s="22">
        <f>Month!B265+C278</f>
        <v>2689.71</v>
      </c>
      <c r="D279" s="22">
        <f>Month!C265+D278</f>
        <v>14.799999999999999</v>
      </c>
      <c r="E279" s="22">
        <f>Month!D265+E278</f>
        <v>2674.9300000000003</v>
      </c>
      <c r="F279" s="22">
        <f>Month!E265+F278</f>
        <v>4888.67</v>
      </c>
      <c r="G279" s="22">
        <f>Month!F265+G278</f>
        <v>5168.22</v>
      </c>
      <c r="H279" s="22">
        <f>Month!G265+H278</f>
        <v>279.56</v>
      </c>
    </row>
    <row r="280" spans="1:8" x14ac:dyDescent="0.35">
      <c r="A280" s="41">
        <v>2016</v>
      </c>
      <c r="B280" s="40" t="s">
        <v>43</v>
      </c>
      <c r="C280" s="22">
        <f>Month!B266+C279</f>
        <v>3115.33</v>
      </c>
      <c r="D280" s="22">
        <f>Month!C266+D279</f>
        <v>16.48</v>
      </c>
      <c r="E280" s="22">
        <f>Month!D266+E279</f>
        <v>3098.8700000000003</v>
      </c>
      <c r="F280" s="22">
        <f>Month!E266+F279</f>
        <v>5781.66</v>
      </c>
      <c r="G280" s="22">
        <f>Month!F266+G279</f>
        <v>6107.5300000000007</v>
      </c>
      <c r="H280" s="22">
        <f>Month!G266+H279</f>
        <v>325.88</v>
      </c>
    </row>
    <row r="281" spans="1:8" x14ac:dyDescent="0.35">
      <c r="A281" s="41">
        <v>2016</v>
      </c>
      <c r="B281" s="40" t="s">
        <v>44</v>
      </c>
      <c r="C281" s="22">
        <f>Month!B267+C280</f>
        <v>3528.2599999999998</v>
      </c>
      <c r="D281" s="22">
        <f>Month!C267+D280</f>
        <v>18.12</v>
      </c>
      <c r="E281" s="22">
        <f>Month!D267+E280</f>
        <v>3510.1600000000003</v>
      </c>
      <c r="F281" s="22">
        <f>Month!E267+F280</f>
        <v>6575.01</v>
      </c>
      <c r="G281" s="22">
        <f>Month!F267+G280</f>
        <v>6952.3300000000008</v>
      </c>
      <c r="H281" s="22">
        <f>Month!G267+H280</f>
        <v>377.33</v>
      </c>
    </row>
    <row r="282" spans="1:8" x14ac:dyDescent="0.35">
      <c r="A282" s="41">
        <v>2016</v>
      </c>
      <c r="B282" s="40" t="s">
        <v>45</v>
      </c>
      <c r="C282" s="22">
        <f>Month!B268+C281</f>
        <v>3877.5499999999997</v>
      </c>
      <c r="D282" s="22">
        <f>Month!C268+D281</f>
        <v>19.36</v>
      </c>
      <c r="E282" s="22">
        <f>Month!D268+E281</f>
        <v>3858.2100000000005</v>
      </c>
      <c r="F282" s="22">
        <f>Month!E268+F281</f>
        <v>7528.4800000000005</v>
      </c>
      <c r="G282" s="22">
        <f>Month!F268+G281</f>
        <v>7935.7800000000007</v>
      </c>
      <c r="H282" s="22">
        <f>Month!G268+H281</f>
        <v>407.31</v>
      </c>
    </row>
    <row r="283" spans="1:8" x14ac:dyDescent="0.35">
      <c r="A283" s="42">
        <v>2016</v>
      </c>
      <c r="B283" s="43" t="s">
        <v>46</v>
      </c>
      <c r="C283" s="39">
        <f>Month!B269+C282</f>
        <v>4105.4799999999996</v>
      </c>
      <c r="D283" s="39">
        <f>Month!C269+D282</f>
        <v>20.63</v>
      </c>
      <c r="E283" s="39">
        <f>Month!D269+E282</f>
        <v>4084.8600000000006</v>
      </c>
      <c r="F283" s="39">
        <f>Month!E269+F282</f>
        <v>8315.6200000000008</v>
      </c>
      <c r="G283" s="39">
        <f>Month!F269+G282</f>
        <v>8757.75</v>
      </c>
      <c r="H283" s="39">
        <f>Month!G269+H282</f>
        <v>442.14</v>
      </c>
    </row>
    <row r="284" spans="1:8" x14ac:dyDescent="0.35">
      <c r="A284" s="41">
        <v>2017</v>
      </c>
      <c r="B284" s="40" t="s">
        <v>35</v>
      </c>
      <c r="C284" s="22">
        <f>Month!B270</f>
        <v>346.53</v>
      </c>
      <c r="D284" s="22">
        <f>Month!C270</f>
        <v>1.69</v>
      </c>
      <c r="E284" s="22">
        <f>Month!D270</f>
        <v>344.84</v>
      </c>
      <c r="F284" s="22">
        <f>Month!E270</f>
        <v>780.15</v>
      </c>
      <c r="G284" s="22">
        <f>Month!F270</f>
        <v>816.99</v>
      </c>
      <c r="H284" s="22">
        <f>Month!G270</f>
        <v>36.85</v>
      </c>
    </row>
    <row r="285" spans="1:8" x14ac:dyDescent="0.35">
      <c r="A285" s="41">
        <f>A284</f>
        <v>2017</v>
      </c>
      <c r="B285" s="40" t="s">
        <v>36</v>
      </c>
      <c r="C285" s="22">
        <f>Month!B271+C284</f>
        <v>660.38</v>
      </c>
      <c r="D285" s="22">
        <f>Month!C271+D284</f>
        <v>3.82</v>
      </c>
      <c r="E285" s="22">
        <f>Month!D271+E284</f>
        <v>656.56</v>
      </c>
      <c r="F285" s="22">
        <f>Month!E271+F284</f>
        <v>1504.75</v>
      </c>
      <c r="G285" s="22">
        <f>Month!F271+G284</f>
        <v>1590.23</v>
      </c>
      <c r="H285" s="22">
        <f>Month!G271+H284</f>
        <v>85.490000000000009</v>
      </c>
    </row>
    <row r="286" spans="1:8" x14ac:dyDescent="0.35">
      <c r="A286" s="41">
        <f t="shared" ref="A286:A295" si="4">A285</f>
        <v>2017</v>
      </c>
      <c r="B286" s="40" t="s">
        <v>37</v>
      </c>
      <c r="C286" s="22">
        <f>Month!B272+C285</f>
        <v>880.45</v>
      </c>
      <c r="D286" s="22">
        <f>Month!C272+D285</f>
        <v>5.38</v>
      </c>
      <c r="E286" s="22">
        <f>Month!D272+E285</f>
        <v>875.06999999999994</v>
      </c>
      <c r="F286" s="22">
        <f>Month!E272+F285</f>
        <v>2164.2600000000002</v>
      </c>
      <c r="G286" s="22">
        <f>Month!F272+G285</f>
        <v>2290.7399999999998</v>
      </c>
      <c r="H286" s="22">
        <f>Month!G272+H285</f>
        <v>126.49000000000001</v>
      </c>
    </row>
    <row r="287" spans="1:8" x14ac:dyDescent="0.35">
      <c r="A287" s="41">
        <f t="shared" si="4"/>
        <v>2017</v>
      </c>
      <c r="B287" s="40" t="s">
        <v>38</v>
      </c>
      <c r="C287" s="22">
        <f>Month!B273+C286</f>
        <v>1105.1000000000001</v>
      </c>
      <c r="D287" s="22">
        <f>Month!C273+D286</f>
        <v>7.4399999999999995</v>
      </c>
      <c r="E287" s="22">
        <f>Month!D273+E286</f>
        <v>1097.6699999999998</v>
      </c>
      <c r="F287" s="22">
        <f>Month!E273+F286</f>
        <v>2639.9700000000003</v>
      </c>
      <c r="G287" s="22">
        <f>Month!F273+G286</f>
        <v>2800.35</v>
      </c>
      <c r="H287" s="22">
        <f>Month!G273+H286</f>
        <v>160.38</v>
      </c>
    </row>
    <row r="288" spans="1:8" x14ac:dyDescent="0.35">
      <c r="A288" s="41">
        <f t="shared" si="4"/>
        <v>2017</v>
      </c>
      <c r="B288" s="40" t="s">
        <v>39</v>
      </c>
      <c r="C288" s="22">
        <f>Month!B274+C287</f>
        <v>1367.98</v>
      </c>
      <c r="D288" s="22">
        <f>Month!C274+D287</f>
        <v>9.1999999999999993</v>
      </c>
      <c r="E288" s="22">
        <f>Month!D274+E287</f>
        <v>1358.7799999999997</v>
      </c>
      <c r="F288" s="22">
        <f>Month!E274+F287</f>
        <v>3086.2400000000002</v>
      </c>
      <c r="G288" s="22">
        <f>Month!F274+G287</f>
        <v>3271.6</v>
      </c>
      <c r="H288" s="22">
        <f>Month!G274+H287</f>
        <v>185.35999999999999</v>
      </c>
    </row>
    <row r="289" spans="1:8" x14ac:dyDescent="0.35">
      <c r="A289" s="41">
        <f t="shared" si="4"/>
        <v>2017</v>
      </c>
      <c r="B289" s="40" t="s">
        <v>40</v>
      </c>
      <c r="C289" s="22">
        <f>Month!B275+C288</f>
        <v>1597.98</v>
      </c>
      <c r="D289" s="22">
        <f>Month!C275+D288</f>
        <v>10.86</v>
      </c>
      <c r="E289" s="22">
        <f>Month!D275+E288</f>
        <v>1587.1199999999997</v>
      </c>
      <c r="F289" s="22">
        <f>Month!E275+F288</f>
        <v>3527.5</v>
      </c>
      <c r="G289" s="22">
        <f>Month!F275+G288</f>
        <v>3745.68</v>
      </c>
      <c r="H289" s="22">
        <f>Month!G275+H288</f>
        <v>218.17999999999998</v>
      </c>
    </row>
    <row r="290" spans="1:8" x14ac:dyDescent="0.35">
      <c r="A290" s="41">
        <f t="shared" si="4"/>
        <v>2017</v>
      </c>
      <c r="B290" s="40" t="s">
        <v>41</v>
      </c>
      <c r="C290" s="22">
        <f>Month!B276+C289</f>
        <v>1836.55</v>
      </c>
      <c r="D290" s="22">
        <f>Month!C276+D289</f>
        <v>12.37</v>
      </c>
      <c r="E290" s="22">
        <f>Month!D276+E289</f>
        <v>1824.1799999999996</v>
      </c>
      <c r="F290" s="22">
        <f>Month!E276+F289</f>
        <v>4073.87</v>
      </c>
      <c r="G290" s="22">
        <f>Month!F276+G289</f>
        <v>4337.25</v>
      </c>
      <c r="H290" s="22">
        <f>Month!G276+H289</f>
        <v>263.38</v>
      </c>
    </row>
    <row r="291" spans="1:8" x14ac:dyDescent="0.35">
      <c r="A291" s="41">
        <f t="shared" si="4"/>
        <v>2017</v>
      </c>
      <c r="B291" s="40" t="s">
        <v>42</v>
      </c>
      <c r="C291" s="22">
        <f>Month!B277+C290</f>
        <v>2089.0700000000002</v>
      </c>
      <c r="D291" s="22">
        <f>Month!C277+D290</f>
        <v>14.239999999999998</v>
      </c>
      <c r="E291" s="22">
        <f>Month!D277+E290</f>
        <v>2074.8299999999995</v>
      </c>
      <c r="F291" s="22">
        <f>Month!E277+F290</f>
        <v>4806.72</v>
      </c>
      <c r="G291" s="22">
        <f>Month!F277+G290</f>
        <v>5133.59</v>
      </c>
      <c r="H291" s="22">
        <f>Month!G277+H290</f>
        <v>326.87</v>
      </c>
    </row>
    <row r="292" spans="1:8" x14ac:dyDescent="0.35">
      <c r="A292" s="41">
        <f t="shared" si="4"/>
        <v>2017</v>
      </c>
      <c r="B292" s="40" t="s">
        <v>43</v>
      </c>
      <c r="C292" s="22">
        <f>Month!B278+C291</f>
        <v>2325.19</v>
      </c>
      <c r="D292" s="22">
        <f>Month!C278+D291</f>
        <v>16.049999999999997</v>
      </c>
      <c r="E292" s="22">
        <f>Month!D278+E291</f>
        <v>2309.1299999999997</v>
      </c>
      <c r="F292" s="22">
        <f>Month!E278+F291</f>
        <v>5667.85</v>
      </c>
      <c r="G292" s="22">
        <f>Month!F278+G291</f>
        <v>6041.8</v>
      </c>
      <c r="H292" s="22">
        <f>Month!G278+H291</f>
        <v>373.95</v>
      </c>
    </row>
    <row r="293" spans="1:8" x14ac:dyDescent="0.35">
      <c r="A293" s="41">
        <f t="shared" si="4"/>
        <v>2017</v>
      </c>
      <c r="B293" s="40" t="s">
        <v>44</v>
      </c>
      <c r="C293" s="22">
        <f>Month!B279+C292</f>
        <v>2579.58</v>
      </c>
      <c r="D293" s="22">
        <f>Month!C279+D292</f>
        <v>17.589999999999996</v>
      </c>
      <c r="E293" s="22">
        <f>Month!D279+E292</f>
        <v>2561.9699999999998</v>
      </c>
      <c r="F293" s="22">
        <f>Month!E279+F292</f>
        <v>6341.8700000000008</v>
      </c>
      <c r="G293" s="22">
        <f>Month!F279+G292</f>
        <v>6761.6100000000006</v>
      </c>
      <c r="H293" s="22">
        <f>Month!G279+H292</f>
        <v>419.74</v>
      </c>
    </row>
    <row r="294" spans="1:8" x14ac:dyDescent="0.35">
      <c r="A294" s="41">
        <f t="shared" si="4"/>
        <v>2017</v>
      </c>
      <c r="B294" s="40" t="s">
        <v>45</v>
      </c>
      <c r="C294" s="22">
        <f>Month!B280+C293</f>
        <v>2813.14</v>
      </c>
      <c r="D294" s="22">
        <f>Month!C280+D293</f>
        <v>18.789999999999996</v>
      </c>
      <c r="E294" s="22">
        <f>Month!D280+E293</f>
        <v>2794.33</v>
      </c>
      <c r="F294" s="22">
        <f>Month!E280+F293</f>
        <v>7215.8700000000008</v>
      </c>
      <c r="G294" s="22">
        <f>Month!F280+G293</f>
        <v>7675.9400000000005</v>
      </c>
      <c r="H294" s="22">
        <f>Month!G280+H293</f>
        <v>460.08000000000004</v>
      </c>
    </row>
    <row r="295" spans="1:8" x14ac:dyDescent="0.35">
      <c r="A295" s="42">
        <f t="shared" si="4"/>
        <v>2017</v>
      </c>
      <c r="B295" s="43" t="s">
        <v>46</v>
      </c>
      <c r="C295" s="39">
        <f>Month!B281+C294</f>
        <v>2972.21</v>
      </c>
      <c r="D295" s="39">
        <f>Month!C281+D294</f>
        <v>20.269999999999996</v>
      </c>
      <c r="E295" s="39">
        <f>Month!D281+E294</f>
        <v>2951.91</v>
      </c>
      <c r="F295" s="39">
        <f>Month!E281+F294</f>
        <v>8601.2800000000007</v>
      </c>
      <c r="G295" s="39">
        <f>Month!F281+G294</f>
        <v>9127.1200000000008</v>
      </c>
      <c r="H295" s="39">
        <f>Month!G281+H294</f>
        <v>525.84</v>
      </c>
    </row>
    <row r="296" spans="1:8" x14ac:dyDescent="0.35">
      <c r="A296" s="41">
        <v>2018</v>
      </c>
      <c r="B296" s="40" t="s">
        <v>35</v>
      </c>
      <c r="C296" s="22">
        <f>Month!B282</f>
        <v>262.27</v>
      </c>
      <c r="D296" s="22">
        <f>Month!C282</f>
        <v>1.24</v>
      </c>
      <c r="E296" s="22">
        <f>Month!D282</f>
        <v>261.02999999999997</v>
      </c>
      <c r="F296" s="22">
        <f>Month!E282</f>
        <v>778.58</v>
      </c>
      <c r="G296" s="22">
        <f>Month!F282</f>
        <v>806.48</v>
      </c>
      <c r="H296" s="22">
        <f>Month!G282</f>
        <v>27.9</v>
      </c>
    </row>
    <row r="297" spans="1:8" x14ac:dyDescent="0.35">
      <c r="A297" s="41">
        <f>A296</f>
        <v>2018</v>
      </c>
      <c r="B297" s="40" t="s">
        <v>36</v>
      </c>
      <c r="C297" s="22">
        <f>Month!B283+C296</f>
        <v>489.99</v>
      </c>
      <c r="D297" s="22">
        <f>Month!C283+D296</f>
        <v>2.5300000000000002</v>
      </c>
      <c r="E297" s="22">
        <f>Month!D283+E296</f>
        <v>487.46999999999997</v>
      </c>
      <c r="F297" s="22">
        <f>Month!E283+F296</f>
        <v>1641.99</v>
      </c>
      <c r="G297" s="22">
        <f>Month!F283+G296</f>
        <v>1720.4</v>
      </c>
      <c r="H297" s="22">
        <f>Month!G283+H296</f>
        <v>78.41</v>
      </c>
    </row>
    <row r="298" spans="1:8" x14ac:dyDescent="0.35">
      <c r="A298" s="41">
        <f t="shared" ref="A298:A307" si="5">A297</f>
        <v>2018</v>
      </c>
      <c r="B298" s="40" t="s">
        <v>37</v>
      </c>
      <c r="C298" s="22">
        <f>Month!B284+C297</f>
        <v>737.31</v>
      </c>
      <c r="D298" s="22">
        <f>Month!C284+D297</f>
        <v>3.5300000000000002</v>
      </c>
      <c r="E298" s="22">
        <f>Month!D284+E297</f>
        <v>733.79</v>
      </c>
      <c r="F298" s="22">
        <f>Month!E284+F297</f>
        <v>2280.0299999999997</v>
      </c>
      <c r="G298" s="22">
        <f>Month!F284+G297</f>
        <v>2392.62</v>
      </c>
      <c r="H298" s="22">
        <f>Month!G284+H297</f>
        <v>112.59</v>
      </c>
    </row>
    <row r="299" spans="1:8" x14ac:dyDescent="0.35">
      <c r="A299" s="41">
        <f t="shared" si="5"/>
        <v>2018</v>
      </c>
      <c r="B299" s="40" t="s">
        <v>38</v>
      </c>
      <c r="C299" s="22">
        <f>Month!B285+C298</f>
        <v>971.67</v>
      </c>
      <c r="D299" s="22">
        <f>Month!C285+D298</f>
        <v>5.28</v>
      </c>
      <c r="E299" s="22">
        <f>Month!D285+E298</f>
        <v>966.4</v>
      </c>
      <c r="F299" s="22">
        <f>Month!E285+F298</f>
        <v>2699.3999999999996</v>
      </c>
      <c r="G299" s="22">
        <f>Month!F285+G298</f>
        <v>2857.23</v>
      </c>
      <c r="H299" s="22">
        <f>Month!G285+H298</f>
        <v>157.83000000000001</v>
      </c>
    </row>
    <row r="300" spans="1:8" x14ac:dyDescent="0.35">
      <c r="A300" s="41">
        <f t="shared" si="5"/>
        <v>2018</v>
      </c>
      <c r="B300" s="40" t="s">
        <v>39</v>
      </c>
      <c r="C300" s="22">
        <f>Month!B286+C299</f>
        <v>1207.32</v>
      </c>
      <c r="D300" s="22">
        <f>Month!C286+D299</f>
        <v>6.79</v>
      </c>
      <c r="E300" s="22">
        <f>Month!D286+E299</f>
        <v>1200.53</v>
      </c>
      <c r="F300" s="22">
        <f>Month!E286+F299</f>
        <v>3197.22</v>
      </c>
      <c r="G300" s="22">
        <f>Month!F286+G299</f>
        <v>3386.41</v>
      </c>
      <c r="H300" s="22">
        <f>Month!G286+H299</f>
        <v>189.20000000000002</v>
      </c>
    </row>
    <row r="301" spans="1:8" x14ac:dyDescent="0.35">
      <c r="A301" s="41">
        <f t="shared" si="5"/>
        <v>2018</v>
      </c>
      <c r="B301" s="40" t="s">
        <v>40</v>
      </c>
      <c r="C301" s="22">
        <f>Month!B287+C300</f>
        <v>1405.8999999999999</v>
      </c>
      <c r="D301" s="22">
        <f>Month!C287+D300</f>
        <v>7.99</v>
      </c>
      <c r="E301" s="22">
        <f>Month!D287+E300</f>
        <v>1397.9</v>
      </c>
      <c r="F301" s="22">
        <f>Month!E287+F300</f>
        <v>3992.0499999999997</v>
      </c>
      <c r="G301" s="22">
        <f>Month!F287+G300</f>
        <v>4212.32</v>
      </c>
      <c r="H301" s="22">
        <f>Month!G287+H300</f>
        <v>220.28000000000003</v>
      </c>
    </row>
    <row r="302" spans="1:8" x14ac:dyDescent="0.35">
      <c r="A302" s="41">
        <f t="shared" si="5"/>
        <v>2018</v>
      </c>
      <c r="B302" s="40" t="s">
        <v>41</v>
      </c>
      <c r="C302" s="22">
        <f>Month!B288+C301</f>
        <v>1629.6</v>
      </c>
      <c r="D302" s="22">
        <f>Month!C288+D301</f>
        <v>9.68</v>
      </c>
      <c r="E302" s="22">
        <f>Month!D288+E301</f>
        <v>1619.92</v>
      </c>
      <c r="F302" s="22">
        <f>Month!E288+F301</f>
        <v>4689.08</v>
      </c>
      <c r="G302" s="22">
        <f>Month!F288+G301</f>
        <v>4943.1099999999997</v>
      </c>
      <c r="H302" s="22">
        <f>Month!G288+H301</f>
        <v>254.04000000000002</v>
      </c>
    </row>
    <row r="303" spans="1:8" x14ac:dyDescent="0.35">
      <c r="A303" s="41">
        <f t="shared" si="5"/>
        <v>2018</v>
      </c>
      <c r="B303" s="40" t="s">
        <v>42</v>
      </c>
      <c r="C303" s="22">
        <f>Month!B289+C302</f>
        <v>1913.6899999999998</v>
      </c>
      <c r="D303" s="22">
        <f>Month!C289+D302</f>
        <v>13.899999999999999</v>
      </c>
      <c r="E303" s="22">
        <f>Month!D289+E302</f>
        <v>1899.7800000000002</v>
      </c>
      <c r="F303" s="22">
        <f>Month!E289+F302</f>
        <v>5231.8999999999996</v>
      </c>
      <c r="G303" s="22">
        <f>Month!F289+G302</f>
        <v>5580.03</v>
      </c>
      <c r="H303" s="22">
        <f>Month!G289+H302</f>
        <v>348.14</v>
      </c>
    </row>
    <row r="304" spans="1:8" x14ac:dyDescent="0.35">
      <c r="A304" s="41">
        <f t="shared" si="5"/>
        <v>2018</v>
      </c>
      <c r="B304" s="40" t="s">
        <v>43</v>
      </c>
      <c r="C304" s="22">
        <f>Month!B290+C303</f>
        <v>2129.0299999999997</v>
      </c>
      <c r="D304" s="22">
        <f>Month!C290+D303</f>
        <v>16.849999999999998</v>
      </c>
      <c r="E304" s="22">
        <f>Month!D290+E303</f>
        <v>2112.1800000000003</v>
      </c>
      <c r="F304" s="22">
        <f>Month!E290+F303</f>
        <v>6249.1399999999994</v>
      </c>
      <c r="G304" s="22">
        <f>Month!F290+G303</f>
        <v>6675.15</v>
      </c>
      <c r="H304" s="22">
        <f>Month!G290+H303</f>
        <v>426.02</v>
      </c>
    </row>
    <row r="305" spans="1:8" x14ac:dyDescent="0.35">
      <c r="A305" s="41">
        <f t="shared" si="5"/>
        <v>2018</v>
      </c>
      <c r="B305" s="40" t="s">
        <v>44</v>
      </c>
      <c r="C305" s="22">
        <f>Month!B291+C304</f>
        <v>2385.7399999999998</v>
      </c>
      <c r="D305" s="22">
        <f>Month!C291+D304</f>
        <v>19.709999999999997</v>
      </c>
      <c r="E305" s="22">
        <f>Month!D291+E304</f>
        <v>2366.0200000000004</v>
      </c>
      <c r="F305" s="22">
        <f>Month!E291+F304</f>
        <v>7081.4699999999993</v>
      </c>
      <c r="G305" s="22">
        <f>Month!F291+G304</f>
        <v>7570.9699999999993</v>
      </c>
      <c r="H305" s="22">
        <f>Month!G291+H304</f>
        <v>489.51</v>
      </c>
    </row>
    <row r="306" spans="1:8" x14ac:dyDescent="0.35">
      <c r="A306" s="41">
        <f t="shared" si="5"/>
        <v>2018</v>
      </c>
      <c r="B306" s="40" t="s">
        <v>45</v>
      </c>
      <c r="C306" s="22">
        <f>Month!B292+C305</f>
        <v>2623.2599999999998</v>
      </c>
      <c r="D306" s="22">
        <f>Month!C292+D305</f>
        <v>22.58</v>
      </c>
      <c r="E306" s="22">
        <f>Month!D292+E305</f>
        <v>2600.6700000000005</v>
      </c>
      <c r="F306" s="22">
        <f>Month!E292+F305</f>
        <v>8065.0599999999995</v>
      </c>
      <c r="G306" s="22">
        <f>Month!F292+G305</f>
        <v>8633.0499999999993</v>
      </c>
      <c r="H306" s="22">
        <f>Month!G292+H305</f>
        <v>568</v>
      </c>
    </row>
    <row r="307" spans="1:8" x14ac:dyDescent="0.35">
      <c r="A307" s="41">
        <f t="shared" si="5"/>
        <v>2018</v>
      </c>
      <c r="B307" s="40" t="s">
        <v>46</v>
      </c>
      <c r="C307" s="22">
        <f>Month!B293+C306</f>
        <v>2838.3599999999997</v>
      </c>
      <c r="D307" s="22">
        <f>Month!C293+D306</f>
        <v>26.75</v>
      </c>
      <c r="E307" s="22">
        <f>Month!D293+E306</f>
        <v>2811.6000000000004</v>
      </c>
      <c r="F307" s="22">
        <f>Month!E293+F306</f>
        <v>8977.619999999999</v>
      </c>
      <c r="G307" s="22">
        <f>Month!F293+G306</f>
        <v>9628.0099999999984</v>
      </c>
      <c r="H307" s="22">
        <f>Month!G293+H306</f>
        <v>650.4</v>
      </c>
    </row>
    <row r="308" spans="1:8" x14ac:dyDescent="0.35">
      <c r="A308" s="41">
        <v>2019</v>
      </c>
      <c r="B308" s="40" t="s">
        <v>35</v>
      </c>
      <c r="C308" s="22">
        <f>Month!B294</f>
        <v>272.08</v>
      </c>
      <c r="D308" s="22">
        <f>Month!C294</f>
        <v>5.21</v>
      </c>
      <c r="E308" s="22">
        <f>Month!D294</f>
        <v>266.87</v>
      </c>
      <c r="F308" s="22">
        <f>Month!E294</f>
        <v>664.39</v>
      </c>
      <c r="G308" s="22">
        <f>Month!F294</f>
        <v>701.28</v>
      </c>
      <c r="H308" s="22">
        <f>Month!G294</f>
        <v>36.89</v>
      </c>
    </row>
    <row r="309" spans="1:8" x14ac:dyDescent="0.35">
      <c r="A309" s="41">
        <f>A308</f>
        <v>2019</v>
      </c>
      <c r="B309" s="40" t="s">
        <v>36</v>
      </c>
      <c r="C309" s="22">
        <f>Month!B295+C308</f>
        <v>511</v>
      </c>
      <c r="D309" s="22">
        <f>Month!C295+D308</f>
        <v>8.91</v>
      </c>
      <c r="E309" s="22">
        <f>Month!D295+E308</f>
        <v>502.09000000000003</v>
      </c>
      <c r="F309" s="22">
        <f>Month!E295+F308</f>
        <v>1461.9499999999998</v>
      </c>
      <c r="G309" s="22">
        <f>Month!F295+G308</f>
        <v>1576</v>
      </c>
      <c r="H309" s="22">
        <f>Month!G295+H308</f>
        <v>114.05</v>
      </c>
    </row>
    <row r="310" spans="1:8" x14ac:dyDescent="0.35">
      <c r="A310" s="41">
        <f t="shared" ref="A310:A319" si="6">A309</f>
        <v>2019</v>
      </c>
      <c r="B310" s="40" t="s">
        <v>37</v>
      </c>
      <c r="C310" s="22">
        <f>Month!B296+C309</f>
        <v>696.61</v>
      </c>
      <c r="D310" s="22">
        <f>Month!C296+D309</f>
        <v>18.09</v>
      </c>
      <c r="E310" s="22">
        <f>Month!D296+E309</f>
        <v>678.52</v>
      </c>
      <c r="F310" s="22">
        <f>Month!E296+F309</f>
        <v>1894.3199999999997</v>
      </c>
      <c r="G310" s="22">
        <f>Month!F296+G309</f>
        <v>2048.71</v>
      </c>
      <c r="H310" s="22">
        <f>Month!G296+H309</f>
        <v>154.38999999999999</v>
      </c>
    </row>
    <row r="311" spans="1:8" x14ac:dyDescent="0.35">
      <c r="A311" s="41">
        <f t="shared" si="6"/>
        <v>2019</v>
      </c>
      <c r="B311" s="40" t="s">
        <v>38</v>
      </c>
      <c r="C311" s="22">
        <f>Month!B297+C310</f>
        <v>939.46</v>
      </c>
      <c r="D311" s="22">
        <f>Month!C297+D310</f>
        <v>27.28</v>
      </c>
      <c r="E311" s="22">
        <f>Month!D297+E310</f>
        <v>912.18</v>
      </c>
      <c r="F311" s="22">
        <f>Month!E297+F310</f>
        <v>2153.4199999999996</v>
      </c>
      <c r="G311" s="22">
        <f>Month!F297+G310</f>
        <v>2357.61</v>
      </c>
      <c r="H311" s="22">
        <f>Month!G297+H310</f>
        <v>204.2</v>
      </c>
    </row>
    <row r="312" spans="1:8" x14ac:dyDescent="0.35">
      <c r="A312" s="41">
        <f t="shared" si="6"/>
        <v>2019</v>
      </c>
      <c r="B312" s="40" t="s">
        <v>39</v>
      </c>
      <c r="C312" s="22">
        <f>Month!B298+C311</f>
        <v>1135.06</v>
      </c>
      <c r="D312" s="22">
        <f>Month!C298+D311</f>
        <v>36.43</v>
      </c>
      <c r="E312" s="22">
        <f>Month!D298+E311</f>
        <v>1098.6299999999999</v>
      </c>
      <c r="F312" s="22">
        <f>Month!E298+F311</f>
        <v>2471.1699999999996</v>
      </c>
      <c r="G312" s="22">
        <f>Month!F298+G311</f>
        <v>2719.37</v>
      </c>
      <c r="H312" s="22">
        <f>Month!G298+H311</f>
        <v>248.20999999999998</v>
      </c>
    </row>
    <row r="313" spans="1:8" x14ac:dyDescent="0.35">
      <c r="A313" s="41">
        <f t="shared" si="6"/>
        <v>2019</v>
      </c>
      <c r="B313" s="40" t="s">
        <v>40</v>
      </c>
      <c r="C313" s="22">
        <f>Month!B299+C312</f>
        <v>1330.46</v>
      </c>
      <c r="D313" s="22">
        <f>Month!C299+D312</f>
        <v>47.01</v>
      </c>
      <c r="E313" s="22">
        <f>Month!D299+E312</f>
        <v>1283.4399999999998</v>
      </c>
      <c r="F313" s="22">
        <f>Month!E299+F312</f>
        <v>2884.8399999999997</v>
      </c>
      <c r="G313" s="22">
        <f>Month!F299+G312</f>
        <v>3173.09</v>
      </c>
      <c r="H313" s="22">
        <f>Month!G299+H312</f>
        <v>288.26</v>
      </c>
    </row>
    <row r="314" spans="1:8" x14ac:dyDescent="0.35">
      <c r="A314" s="41">
        <f t="shared" si="6"/>
        <v>2019</v>
      </c>
      <c r="B314" s="40" t="s">
        <v>41</v>
      </c>
      <c r="C314" s="22">
        <f>Month!B300+C313</f>
        <v>1536.21</v>
      </c>
      <c r="D314" s="22">
        <f>Month!C300+D313</f>
        <v>59.199999999999996</v>
      </c>
      <c r="E314" s="22">
        <f>Month!D300+E313</f>
        <v>1476.9899999999998</v>
      </c>
      <c r="F314" s="22">
        <f>Month!E300+F313</f>
        <v>3323.49</v>
      </c>
      <c r="G314" s="22">
        <f>Month!F300+G313</f>
        <v>3687.26</v>
      </c>
      <c r="H314" s="22">
        <f>Month!G300+H313</f>
        <v>363.78</v>
      </c>
    </row>
    <row r="315" spans="1:8" x14ac:dyDescent="0.35">
      <c r="A315" s="41">
        <f t="shared" si="6"/>
        <v>2019</v>
      </c>
      <c r="B315" s="40" t="s">
        <v>42</v>
      </c>
      <c r="C315" s="22">
        <f>Month!B301+C314</f>
        <v>1769.1</v>
      </c>
      <c r="D315" s="22">
        <f>Month!C301+D314</f>
        <v>68.849999999999994</v>
      </c>
      <c r="E315" s="22">
        <f>Month!D301+E314</f>
        <v>1700.2199999999998</v>
      </c>
      <c r="F315" s="22">
        <f>Month!E301+F314</f>
        <v>3564.89</v>
      </c>
      <c r="G315" s="22">
        <f>Month!F301+G314</f>
        <v>3987.55</v>
      </c>
      <c r="H315" s="22">
        <f>Month!G301+H314</f>
        <v>422.65999999999997</v>
      </c>
    </row>
    <row r="316" spans="1:8" x14ac:dyDescent="0.35">
      <c r="A316" s="41">
        <f t="shared" si="6"/>
        <v>2019</v>
      </c>
      <c r="B316" s="40" t="s">
        <v>43</v>
      </c>
      <c r="C316" s="22">
        <f>Month!B302+C315</f>
        <v>1985.77</v>
      </c>
      <c r="D316" s="22">
        <f>Month!C302+D315</f>
        <v>79.139999999999986</v>
      </c>
      <c r="E316" s="22">
        <f>Month!D302+E315</f>
        <v>1906.6</v>
      </c>
      <c r="F316" s="22">
        <f>Month!E302+F315</f>
        <v>4016.3199999999997</v>
      </c>
      <c r="G316" s="22">
        <f>Month!F302+G315</f>
        <v>4515.09</v>
      </c>
      <c r="H316" s="22">
        <f>Month!G302+H315</f>
        <v>498.77</v>
      </c>
    </row>
    <row r="317" spans="1:8" x14ac:dyDescent="0.35">
      <c r="A317" s="41">
        <f t="shared" si="6"/>
        <v>2019</v>
      </c>
      <c r="B317" s="40" t="s">
        <v>44</v>
      </c>
      <c r="C317" s="22">
        <f>Month!B303+C316</f>
        <v>2193.3200000000002</v>
      </c>
      <c r="D317" s="22">
        <f>Month!C303+D316</f>
        <v>88.189999999999984</v>
      </c>
      <c r="E317" s="22">
        <f>Month!D303+E316</f>
        <v>2105.1</v>
      </c>
      <c r="F317" s="22">
        <f>Month!E303+F316</f>
        <v>4168.74</v>
      </c>
      <c r="G317" s="22">
        <f>Month!F303+G316</f>
        <v>4751.4800000000005</v>
      </c>
      <c r="H317" s="22">
        <f>Month!G303+H316</f>
        <v>582.74</v>
      </c>
    </row>
    <row r="318" spans="1:8" x14ac:dyDescent="0.35">
      <c r="A318" s="41">
        <f t="shared" si="6"/>
        <v>2019</v>
      </c>
      <c r="B318" s="40" t="s">
        <v>45</v>
      </c>
      <c r="C318" s="22">
        <f>Month!B304+C317</f>
        <v>2376.3100000000004</v>
      </c>
      <c r="D318" s="22">
        <f>Month!C304+D317</f>
        <v>94.789999999999978</v>
      </c>
      <c r="E318" s="22">
        <f>Month!D304+E317</f>
        <v>2281.4899999999998</v>
      </c>
      <c r="F318" s="22">
        <f>Month!E304+F317</f>
        <v>4576.2299999999996</v>
      </c>
      <c r="G318" s="22">
        <f>Month!F304+G317</f>
        <v>5234.0300000000007</v>
      </c>
      <c r="H318" s="22">
        <f>Month!G304+H317</f>
        <v>657.8</v>
      </c>
    </row>
    <row r="319" spans="1:8" x14ac:dyDescent="0.35">
      <c r="A319" s="41">
        <f t="shared" si="6"/>
        <v>2019</v>
      </c>
      <c r="B319" s="40" t="s">
        <v>46</v>
      </c>
      <c r="C319" s="22">
        <f>Month!B305+C318</f>
        <v>2574.4400000000005</v>
      </c>
      <c r="D319" s="22">
        <f>Month!C305+D318</f>
        <v>107.64999999999998</v>
      </c>
      <c r="E319" s="22">
        <f>Month!D305+E318</f>
        <v>2466.7599999999998</v>
      </c>
      <c r="F319" s="22">
        <f>Month!E305+F318</f>
        <v>4939.5899999999992</v>
      </c>
      <c r="G319" s="22">
        <f>Month!F305+G318</f>
        <v>5649.7300000000005</v>
      </c>
      <c r="H319" s="22">
        <f>Month!G305+H318</f>
        <v>710.14</v>
      </c>
    </row>
    <row r="320" spans="1:8" x14ac:dyDescent="0.35">
      <c r="A320" s="41">
        <v>2020</v>
      </c>
      <c r="B320" s="70" t="s">
        <v>85</v>
      </c>
      <c r="C320" s="22">
        <f>Month!B305</f>
        <v>198.13</v>
      </c>
      <c r="D320" s="22">
        <f>Month!C305</f>
        <v>12.86</v>
      </c>
      <c r="E320" s="22">
        <f>Month!D305</f>
        <v>185.27</v>
      </c>
      <c r="F320" s="22">
        <f>Month!E305</f>
        <v>363.36</v>
      </c>
      <c r="G320" s="22">
        <f>Month!F305</f>
        <v>415.7</v>
      </c>
      <c r="H320" s="22">
        <f>Month!G305</f>
        <v>52.34</v>
      </c>
    </row>
    <row r="321" spans="1:8" x14ac:dyDescent="0.35">
      <c r="A321" s="41">
        <f>A320</f>
        <v>2020</v>
      </c>
      <c r="B321" s="70" t="s">
        <v>547</v>
      </c>
      <c r="C321" s="22">
        <f>Month!B306+C320</f>
        <v>382.41999999999996</v>
      </c>
      <c r="D321" s="22">
        <f>Month!C306+D320</f>
        <v>22.96</v>
      </c>
      <c r="E321" s="22">
        <f>Month!D306+E320</f>
        <v>359.46000000000004</v>
      </c>
      <c r="F321" s="22">
        <f>Month!E306+F320</f>
        <v>478.97</v>
      </c>
      <c r="G321" s="22">
        <f>Month!F306+G320</f>
        <v>576.5</v>
      </c>
      <c r="H321" s="22">
        <f>Month!G306+H320</f>
        <v>97.52000000000001</v>
      </c>
    </row>
    <row r="322" spans="1:8" x14ac:dyDescent="0.35">
      <c r="A322" s="41">
        <f t="shared" ref="A322:A331" si="7">A321</f>
        <v>2020</v>
      </c>
      <c r="B322" s="70" t="s">
        <v>548</v>
      </c>
      <c r="C322" s="22">
        <f>Month!B307+C321</f>
        <v>556.99</v>
      </c>
      <c r="D322" s="22">
        <f>Month!C307+D321</f>
        <v>34.31</v>
      </c>
      <c r="E322" s="22">
        <f>Month!D307+E321</f>
        <v>522.68000000000006</v>
      </c>
      <c r="F322" s="22">
        <f>Month!E307+F321</f>
        <v>833.79</v>
      </c>
      <c r="G322" s="22">
        <f>Month!F307+G321</f>
        <v>1041.47</v>
      </c>
      <c r="H322" s="22">
        <f>Month!G307+H321</f>
        <v>207.67000000000002</v>
      </c>
    </row>
    <row r="323" spans="1:8" x14ac:dyDescent="0.35">
      <c r="A323" s="41">
        <f t="shared" si="7"/>
        <v>2020</v>
      </c>
      <c r="B323" s="70" t="s">
        <v>549</v>
      </c>
      <c r="C323" s="22">
        <f>Month!B308+C322</f>
        <v>659.37</v>
      </c>
      <c r="D323" s="22">
        <f>Month!C308+D322</f>
        <v>45.800000000000004</v>
      </c>
      <c r="E323" s="22">
        <f>Month!D308+E322</f>
        <v>613.57000000000005</v>
      </c>
      <c r="F323" s="22">
        <f>Month!E308+F322</f>
        <v>1070.98</v>
      </c>
      <c r="G323" s="22">
        <f>Month!F308+G322</f>
        <v>1390.39</v>
      </c>
      <c r="H323" s="22">
        <f>Month!G308+H322</f>
        <v>319.40000000000003</v>
      </c>
    </row>
    <row r="324" spans="1:8" x14ac:dyDescent="0.35">
      <c r="A324" s="41">
        <f t="shared" si="7"/>
        <v>2020</v>
      </c>
      <c r="B324" s="70" t="s">
        <v>550</v>
      </c>
      <c r="C324" s="22">
        <f>Month!B309+C323</f>
        <v>827.02</v>
      </c>
      <c r="D324" s="22">
        <f>Month!C309+D323</f>
        <v>56.540000000000006</v>
      </c>
      <c r="E324" s="22">
        <f>Month!D309+E323</f>
        <v>770.48</v>
      </c>
      <c r="F324" s="22">
        <f>Month!E309+F323</f>
        <v>1122.7</v>
      </c>
      <c r="G324" s="22">
        <f>Month!F309+G323</f>
        <v>1570.77</v>
      </c>
      <c r="H324" s="22">
        <f>Month!G309+H323</f>
        <v>448.05000000000007</v>
      </c>
    </row>
    <row r="325" spans="1:8" x14ac:dyDescent="0.35">
      <c r="A325" s="41">
        <f t="shared" si="7"/>
        <v>2020</v>
      </c>
      <c r="B325" s="70" t="s">
        <v>551</v>
      </c>
      <c r="C325" s="22">
        <f>Month!B310+C324</f>
        <v>993.2</v>
      </c>
      <c r="D325" s="22">
        <f>Month!C310+D324</f>
        <v>65.59</v>
      </c>
      <c r="E325" s="22">
        <f>Month!D310+E324</f>
        <v>927.61</v>
      </c>
      <c r="F325" s="22">
        <f>Month!E310+F324</f>
        <v>1290.4100000000001</v>
      </c>
      <c r="G325" s="22">
        <f>Month!F310+G324</f>
        <v>1805.1399999999999</v>
      </c>
      <c r="H325" s="22">
        <f>Month!G310+H324</f>
        <v>514.71</v>
      </c>
    </row>
    <row r="326" spans="1:8" x14ac:dyDescent="0.35">
      <c r="A326" s="41">
        <f t="shared" si="7"/>
        <v>2020</v>
      </c>
      <c r="B326" s="70" t="s">
        <v>552</v>
      </c>
      <c r="C326" s="22">
        <f>Month!B311+C325</f>
        <v>1162.3900000000001</v>
      </c>
      <c r="D326" s="22">
        <f>Month!C311+D325</f>
        <v>75.790000000000006</v>
      </c>
      <c r="E326" s="22">
        <f>Month!D311+E325</f>
        <v>1086.5999999999999</v>
      </c>
      <c r="F326" s="22">
        <f>Month!E311+F325</f>
        <v>1457.3200000000002</v>
      </c>
      <c r="G326" s="22">
        <f>Month!F311+G325</f>
        <v>2026.54</v>
      </c>
      <c r="H326" s="22">
        <f>Month!G311+H325</f>
        <v>569.20000000000005</v>
      </c>
    </row>
    <row r="327" spans="1:8" x14ac:dyDescent="0.35">
      <c r="A327" s="41">
        <f t="shared" si="7"/>
        <v>2020</v>
      </c>
      <c r="B327" s="70" t="s">
        <v>553</v>
      </c>
      <c r="C327" s="22">
        <f>Month!B312+C326</f>
        <v>1279.0600000000002</v>
      </c>
      <c r="D327" s="22">
        <f>Month!C312+D326</f>
        <v>81.02000000000001</v>
      </c>
      <c r="E327" s="22">
        <f>Month!D312+E326</f>
        <v>1198.04</v>
      </c>
      <c r="F327" s="22">
        <f>Month!E312+F326</f>
        <v>1743.5800000000002</v>
      </c>
      <c r="G327" s="22">
        <f>Month!F312+G326</f>
        <v>2427.58</v>
      </c>
      <c r="H327" s="22">
        <f>Month!G312+H326</f>
        <v>683.98</v>
      </c>
    </row>
    <row r="328" spans="1:8" x14ac:dyDescent="0.35">
      <c r="A328" s="41">
        <f t="shared" si="7"/>
        <v>2020</v>
      </c>
      <c r="B328" s="70" t="s">
        <v>554</v>
      </c>
      <c r="C328" s="22">
        <f>Month!B313+C327</f>
        <v>1388.3500000000001</v>
      </c>
      <c r="D328" s="22">
        <f>Month!C313+D327</f>
        <v>89.440000000000012</v>
      </c>
      <c r="E328" s="22">
        <f>Month!D313+E327</f>
        <v>1298.9099999999999</v>
      </c>
      <c r="F328" s="22">
        <f>Month!E313+F327</f>
        <v>2041.6200000000001</v>
      </c>
      <c r="G328" s="22">
        <f>Month!F313+G327</f>
        <v>2923.66</v>
      </c>
      <c r="H328" s="22">
        <f>Month!G313+H327</f>
        <v>882.02</v>
      </c>
    </row>
    <row r="329" spans="1:8" x14ac:dyDescent="0.35">
      <c r="A329" s="41">
        <f t="shared" si="7"/>
        <v>2020</v>
      </c>
      <c r="B329" s="70" t="s">
        <v>555</v>
      </c>
      <c r="C329" s="22">
        <f>Month!B314+C328</f>
        <v>1504.14</v>
      </c>
      <c r="D329" s="22">
        <f>Month!C314+D328</f>
        <v>93.13000000000001</v>
      </c>
      <c r="E329" s="22">
        <f>Month!D314+E328</f>
        <v>1410.9999999999998</v>
      </c>
      <c r="F329" s="22">
        <f>Month!E314+F328</f>
        <v>2389.87</v>
      </c>
      <c r="G329" s="22">
        <f>Month!F314+G328</f>
        <v>3318.67</v>
      </c>
      <c r="H329" s="22">
        <f>Month!G314+H328</f>
        <v>928.78</v>
      </c>
    </row>
    <row r="330" spans="1:8" x14ac:dyDescent="0.35">
      <c r="A330" s="41">
        <f t="shared" si="7"/>
        <v>2020</v>
      </c>
      <c r="B330" s="70" t="s">
        <v>556</v>
      </c>
      <c r="C330" s="22">
        <f>Month!B315+C329</f>
        <v>1589.8500000000001</v>
      </c>
      <c r="D330" s="22">
        <f>Month!C315+D329</f>
        <v>100.78000000000002</v>
      </c>
      <c r="E330" s="22">
        <f>Month!D315+E329</f>
        <v>1489.0499999999997</v>
      </c>
      <c r="F330" s="22">
        <f>Month!E315+F329</f>
        <v>2669.37</v>
      </c>
      <c r="G330" s="22">
        <f>Month!F315+G329</f>
        <v>3821.5</v>
      </c>
      <c r="H330" s="22">
        <f>Month!G315+H329</f>
        <v>1152.0999999999999</v>
      </c>
    </row>
    <row r="331" spans="1:8" x14ac:dyDescent="0.35">
      <c r="A331" s="41">
        <f t="shared" si="7"/>
        <v>2020</v>
      </c>
      <c r="B331" s="70" t="s">
        <v>557</v>
      </c>
      <c r="C331" s="22">
        <f>Month!B316+C330</f>
        <v>1673.2900000000002</v>
      </c>
      <c r="D331" s="22">
        <f>Month!C316+D330</f>
        <v>106.71000000000001</v>
      </c>
      <c r="E331" s="22">
        <f>Month!D316+E330</f>
        <v>1566.5599999999997</v>
      </c>
      <c r="F331" s="22">
        <f>Month!E316+F330</f>
        <v>3222.35</v>
      </c>
      <c r="G331" s="22">
        <f>Month!F316+G330</f>
        <v>4531.1099999999997</v>
      </c>
      <c r="H331" s="22">
        <f>Month!G316+H330</f>
        <v>1308.73</v>
      </c>
    </row>
    <row r="332" spans="1:8" x14ac:dyDescent="0.35">
      <c r="A332" s="41">
        <v>2021</v>
      </c>
      <c r="B332" s="70" t="s">
        <v>85</v>
      </c>
      <c r="C332" s="22">
        <f>Month!B317</f>
        <v>79.92</v>
      </c>
      <c r="D332" s="22">
        <f>Month!C317</f>
        <v>9.75</v>
      </c>
      <c r="E332" s="22">
        <f>Month!D317</f>
        <v>70.16</v>
      </c>
      <c r="F332" s="22">
        <f>Month!E317</f>
        <v>221.36</v>
      </c>
      <c r="G332" s="22">
        <f>Month!F317</f>
        <v>495.26</v>
      </c>
      <c r="H332" s="22">
        <f>Month!G317</f>
        <v>273.89999999999998</v>
      </c>
    </row>
    <row r="333" spans="1:8" x14ac:dyDescent="0.35">
      <c r="A333" s="41">
        <f>A332</f>
        <v>2021</v>
      </c>
      <c r="B333" s="70" t="s">
        <v>579</v>
      </c>
      <c r="C333" s="22">
        <f>Month!B318+C332</f>
        <v>157.63</v>
      </c>
      <c r="D333" s="22">
        <f>Month!C318+D332</f>
        <v>16.350000000000001</v>
      </c>
      <c r="E333" s="22">
        <f>Month!D318+E332</f>
        <v>141.26999999999998</v>
      </c>
      <c r="F333" s="22">
        <f>Month!E318+F332</f>
        <v>376.43</v>
      </c>
      <c r="G333" s="22">
        <f>Month!F318+G332</f>
        <v>738.32999999999993</v>
      </c>
      <c r="H333" s="22">
        <f>Month!G318+H332</f>
        <v>361.90999999999997</v>
      </c>
    </row>
    <row r="334" spans="1:8" x14ac:dyDescent="0.35">
      <c r="A334" s="41">
        <f t="shared" ref="A334:A355" si="8">A333</f>
        <v>2021</v>
      </c>
      <c r="B334" s="70" t="s">
        <v>580</v>
      </c>
      <c r="C334" s="22">
        <f>Month!B319+C333</f>
        <v>261.17</v>
      </c>
      <c r="D334" s="22">
        <f>Month!C319+D333</f>
        <v>25.080000000000002</v>
      </c>
      <c r="E334" s="22">
        <f>Month!D319+E333</f>
        <v>236.07999999999998</v>
      </c>
      <c r="F334" s="22">
        <f>Month!E319+F333</f>
        <v>643.76</v>
      </c>
      <c r="G334" s="22">
        <f>Month!F319+G333</f>
        <v>1099.1699999999998</v>
      </c>
      <c r="H334" s="22">
        <f>Month!G319+H333</f>
        <v>455.41999999999996</v>
      </c>
    </row>
    <row r="335" spans="1:8" x14ac:dyDescent="0.35">
      <c r="A335" s="41">
        <f t="shared" si="8"/>
        <v>2021</v>
      </c>
      <c r="B335" s="70" t="s">
        <v>581</v>
      </c>
      <c r="C335" s="22">
        <f>Month!B320+C334</f>
        <v>385.28000000000003</v>
      </c>
      <c r="D335" s="22">
        <f>Month!C320+D334</f>
        <v>32.5</v>
      </c>
      <c r="E335" s="22">
        <f>Month!D320+E334</f>
        <v>352.77</v>
      </c>
      <c r="F335" s="22">
        <f>Month!E320+F334</f>
        <v>946.95</v>
      </c>
      <c r="G335" s="22">
        <f>Month!F320+G334</f>
        <v>1467.3999999999999</v>
      </c>
      <c r="H335" s="22">
        <f>Month!G320+H334</f>
        <v>520.45999999999992</v>
      </c>
    </row>
    <row r="336" spans="1:8" x14ac:dyDescent="0.35">
      <c r="A336" s="41">
        <f t="shared" si="8"/>
        <v>2021</v>
      </c>
      <c r="B336" s="70" t="s">
        <v>582</v>
      </c>
      <c r="C336" s="22">
        <f>Month!B321+C335</f>
        <v>522.65000000000009</v>
      </c>
      <c r="D336" s="22">
        <f>Month!C321+D335</f>
        <v>41.33</v>
      </c>
      <c r="E336" s="22">
        <f>Month!D321+E335</f>
        <v>481.29999999999995</v>
      </c>
      <c r="F336" s="22">
        <f>Month!E321+F335</f>
        <v>1212.04</v>
      </c>
      <c r="G336" s="22">
        <f>Month!F321+G335</f>
        <v>1776.25</v>
      </c>
      <c r="H336" s="22">
        <f>Month!G321+H335</f>
        <v>564.21999999999991</v>
      </c>
    </row>
    <row r="337" spans="1:8" x14ac:dyDescent="0.35">
      <c r="A337" s="41">
        <f t="shared" si="8"/>
        <v>2021</v>
      </c>
      <c r="B337" s="70" t="s">
        <v>583</v>
      </c>
      <c r="C337" s="22">
        <f>Month!B322+C336</f>
        <v>624.3900000000001</v>
      </c>
      <c r="D337" s="22">
        <f>Month!C322+D336</f>
        <v>46.089999999999996</v>
      </c>
      <c r="E337" s="22">
        <f>Month!D322+E336</f>
        <v>578.28</v>
      </c>
      <c r="F337" s="22">
        <f>Month!E322+F336</f>
        <v>1452.94</v>
      </c>
      <c r="G337" s="22">
        <f>Month!F322+G336</f>
        <v>2074.69</v>
      </c>
      <c r="H337" s="22">
        <f>Month!G322+H336</f>
        <v>621.75999999999988</v>
      </c>
    </row>
    <row r="338" spans="1:8" x14ac:dyDescent="0.35">
      <c r="A338" s="41">
        <f t="shared" si="8"/>
        <v>2021</v>
      </c>
      <c r="B338" s="70" t="s">
        <v>584</v>
      </c>
      <c r="C338" s="22">
        <f>Month!B323+C337</f>
        <v>703.12000000000012</v>
      </c>
      <c r="D338" s="22">
        <f>Month!C323+D337</f>
        <v>53.129999999999995</v>
      </c>
      <c r="E338" s="22">
        <f>Month!D323+E337</f>
        <v>649.97</v>
      </c>
      <c r="F338" s="22">
        <f>Month!E323+F337</f>
        <v>1680.89</v>
      </c>
      <c r="G338" s="22">
        <f>Month!F323+G337</f>
        <v>2385.46</v>
      </c>
      <c r="H338" s="22">
        <f>Month!G323+H337</f>
        <v>704.57999999999993</v>
      </c>
    </row>
    <row r="339" spans="1:8" x14ac:dyDescent="0.35">
      <c r="A339" s="41">
        <f t="shared" si="8"/>
        <v>2021</v>
      </c>
      <c r="B339" s="70" t="s">
        <v>585</v>
      </c>
      <c r="C339" s="22">
        <f>Month!B324+C338</f>
        <v>786.56000000000017</v>
      </c>
      <c r="D339" s="22">
        <f>Month!C324+D338</f>
        <v>63.91</v>
      </c>
      <c r="E339" s="22">
        <f>Month!D324+E338</f>
        <v>722.63</v>
      </c>
      <c r="F339" s="22">
        <f>Month!E324+F338</f>
        <v>2051.1800000000003</v>
      </c>
      <c r="G339" s="22">
        <f>Month!F324+G338</f>
        <v>2823.19</v>
      </c>
      <c r="H339" s="22">
        <f>Month!G324+H338</f>
        <v>772.02</v>
      </c>
    </row>
    <row r="340" spans="1:8" x14ac:dyDescent="0.35">
      <c r="A340" s="41">
        <f t="shared" si="8"/>
        <v>2021</v>
      </c>
      <c r="B340" s="70" t="s">
        <v>586</v>
      </c>
      <c r="C340" s="22">
        <f>Month!B325+C339</f>
        <v>871.52000000000021</v>
      </c>
      <c r="D340" s="22">
        <f>Month!C325+D339</f>
        <v>73.819999999999993</v>
      </c>
      <c r="E340" s="22">
        <f>Month!D325+E339</f>
        <v>797.68</v>
      </c>
      <c r="F340" s="22">
        <f>Month!E325+F339</f>
        <v>2459.1500000000005</v>
      </c>
      <c r="G340" s="22">
        <f>Month!F325+G339</f>
        <v>3304.53</v>
      </c>
      <c r="H340" s="22">
        <f>Month!G325+H339</f>
        <v>845.39</v>
      </c>
    </row>
    <row r="341" spans="1:8" x14ac:dyDescent="0.35">
      <c r="A341" s="41">
        <f t="shared" si="8"/>
        <v>2021</v>
      </c>
      <c r="B341" s="70" t="s">
        <v>587</v>
      </c>
      <c r="C341" s="22">
        <f>Month!B326+C340</f>
        <v>928.84000000000026</v>
      </c>
      <c r="D341" s="22">
        <f>Month!C326+D340</f>
        <v>80.88</v>
      </c>
      <c r="E341" s="22">
        <f>Month!D326+E340</f>
        <v>847.93999999999994</v>
      </c>
      <c r="F341" s="22">
        <f>Month!E326+F340</f>
        <v>2949.6600000000008</v>
      </c>
      <c r="G341" s="22">
        <f>Month!F326+G340</f>
        <v>3899.36</v>
      </c>
      <c r="H341" s="22">
        <f>Month!G326+H340</f>
        <v>949.71</v>
      </c>
    </row>
    <row r="342" spans="1:8" x14ac:dyDescent="0.35">
      <c r="A342" s="41">
        <f t="shared" si="8"/>
        <v>2021</v>
      </c>
      <c r="B342" s="70" t="s">
        <v>588</v>
      </c>
      <c r="C342" s="22">
        <f>Month!B327+C341</f>
        <v>1001.8400000000003</v>
      </c>
      <c r="D342" s="22">
        <f>Month!C327+D341</f>
        <v>89.61</v>
      </c>
      <c r="E342" s="22">
        <f>Month!D327+E341</f>
        <v>912.19999999999993</v>
      </c>
      <c r="F342" s="22">
        <f>Month!E327+F341</f>
        <v>3184.7700000000009</v>
      </c>
      <c r="G342" s="22">
        <f>Month!F327+G341</f>
        <v>4213.8900000000003</v>
      </c>
      <c r="H342" s="22">
        <f>Month!G327+H341</f>
        <v>1029.1300000000001</v>
      </c>
    </row>
    <row r="343" spans="1:8" x14ac:dyDescent="0.35">
      <c r="A343" s="41">
        <f t="shared" si="8"/>
        <v>2021</v>
      </c>
      <c r="B343" s="70" t="s">
        <v>589</v>
      </c>
      <c r="C343" s="22">
        <f>Month!B328+C342</f>
        <v>1053.8200000000002</v>
      </c>
      <c r="D343" s="22">
        <f>Month!C328+D342</f>
        <v>93.82</v>
      </c>
      <c r="E343" s="22">
        <f>Month!D328+E342</f>
        <v>959.96999999999991</v>
      </c>
      <c r="F343" s="22">
        <f>Month!E328+F342</f>
        <v>3478.3500000000008</v>
      </c>
      <c r="G343" s="22">
        <f>Month!F328+G342</f>
        <v>4607.7000000000007</v>
      </c>
      <c r="H343" s="22">
        <f>Month!G328+H342</f>
        <v>1129.3600000000001</v>
      </c>
    </row>
    <row r="344" spans="1:8" x14ac:dyDescent="0.35">
      <c r="A344" s="41">
        <v>2022</v>
      </c>
      <c r="B344" s="88" t="s">
        <v>570</v>
      </c>
      <c r="C344" s="22">
        <f>Month!B329</f>
        <v>65.47</v>
      </c>
      <c r="D344" s="22">
        <f>Month!C329</f>
        <v>3.45</v>
      </c>
      <c r="E344" s="22">
        <f>Month!D329</f>
        <v>62.02</v>
      </c>
      <c r="F344" s="22">
        <f>Month!E329</f>
        <v>609.79999999999995</v>
      </c>
      <c r="G344" s="22">
        <f>Month!F329</f>
        <v>697.72</v>
      </c>
      <c r="H344" s="22">
        <f>Month!G329</f>
        <v>87.92</v>
      </c>
    </row>
    <row r="345" spans="1:8" x14ac:dyDescent="0.35">
      <c r="A345" s="41">
        <f>A344</f>
        <v>2022</v>
      </c>
      <c r="B345" s="70" t="s">
        <v>599</v>
      </c>
      <c r="C345" s="22">
        <f>Month!B330+C344</f>
        <v>118.47999999999999</v>
      </c>
      <c r="D345" s="22">
        <f>Month!C330+D344</f>
        <v>8.2100000000000009</v>
      </c>
      <c r="E345" s="22">
        <f>Month!D330+E344</f>
        <v>110.27000000000001</v>
      </c>
      <c r="F345" s="22">
        <f>Month!E330+F344</f>
        <v>998.03</v>
      </c>
      <c r="G345" s="22">
        <f>Month!F330+G344</f>
        <v>1139.8600000000001</v>
      </c>
      <c r="H345" s="22">
        <f>Month!G330+H344</f>
        <v>141.82999999999998</v>
      </c>
    </row>
    <row r="346" spans="1:8" x14ac:dyDescent="0.35">
      <c r="A346" s="41">
        <f t="shared" si="8"/>
        <v>2022</v>
      </c>
      <c r="B346" s="70" t="s">
        <v>600</v>
      </c>
      <c r="C346" s="22">
        <f>Month!B331+C345</f>
        <v>197.12</v>
      </c>
      <c r="D346" s="22">
        <f>Month!C331+D345</f>
        <v>14.66</v>
      </c>
      <c r="E346" s="22">
        <f>Month!D331+E345</f>
        <v>182.46</v>
      </c>
      <c r="F346" s="22">
        <f>Month!E331+F345</f>
        <v>1352.08</v>
      </c>
      <c r="G346" s="22">
        <f>Month!F331+G345</f>
        <v>1550.8200000000002</v>
      </c>
      <c r="H346" s="22">
        <f>Month!G331+H345</f>
        <v>198.75</v>
      </c>
    </row>
    <row r="347" spans="1:8" x14ac:dyDescent="0.35">
      <c r="A347" s="41">
        <f t="shared" si="8"/>
        <v>2022</v>
      </c>
      <c r="B347" s="70" t="s">
        <v>601</v>
      </c>
      <c r="C347" s="22">
        <f>Month!B332+C346</f>
        <v>261.49</v>
      </c>
      <c r="D347" s="22">
        <f>Month!C332+D346</f>
        <v>17.850000000000001</v>
      </c>
      <c r="E347" s="22">
        <f>Month!D332+E346</f>
        <v>243.64000000000001</v>
      </c>
      <c r="F347" s="22">
        <f>Month!E332+F346</f>
        <v>1703.52</v>
      </c>
      <c r="G347" s="22">
        <f>Month!F332+G346</f>
        <v>1940.0500000000002</v>
      </c>
      <c r="H347" s="22">
        <f>Month!G332+H346</f>
        <v>236.55</v>
      </c>
    </row>
    <row r="348" spans="1:8" x14ac:dyDescent="0.35">
      <c r="A348" s="41">
        <f t="shared" si="8"/>
        <v>2022</v>
      </c>
      <c r="B348" s="70" t="s">
        <v>602</v>
      </c>
      <c r="C348" s="22">
        <f>Month!B333+C347</f>
        <v>331.48</v>
      </c>
      <c r="D348" s="22">
        <f>Month!C333+D347</f>
        <v>21.990000000000002</v>
      </c>
      <c r="E348" s="22">
        <f>Month!D333+E347</f>
        <v>309.49</v>
      </c>
      <c r="F348" s="22">
        <f>Month!E333+F347</f>
        <v>2131.67</v>
      </c>
      <c r="G348" s="22">
        <f>Month!F333+G347</f>
        <v>2400.4300000000003</v>
      </c>
      <c r="H348" s="22">
        <f>Month!G333+H347</f>
        <v>268.77</v>
      </c>
    </row>
    <row r="349" spans="1:8" x14ac:dyDescent="0.35">
      <c r="A349" s="41">
        <f t="shared" si="8"/>
        <v>2022</v>
      </c>
      <c r="B349" s="70" t="s">
        <v>603</v>
      </c>
      <c r="C349" s="22">
        <f>Month!B334+C348</f>
        <v>387.52000000000004</v>
      </c>
      <c r="D349" s="22">
        <f>Month!C334+D348</f>
        <v>26.490000000000002</v>
      </c>
      <c r="E349" s="22">
        <f>Month!D334+E348</f>
        <v>361.04</v>
      </c>
      <c r="F349" s="22">
        <f>Month!E334+F348</f>
        <v>2579.59</v>
      </c>
      <c r="G349" s="22">
        <f>Month!F334+G348</f>
        <v>2902.9100000000003</v>
      </c>
      <c r="H349" s="22">
        <f>Month!G334+H348</f>
        <v>323.33999999999997</v>
      </c>
    </row>
    <row r="350" spans="1:8" x14ac:dyDescent="0.35">
      <c r="A350" s="41">
        <f t="shared" si="8"/>
        <v>2022</v>
      </c>
      <c r="B350" s="70" t="s">
        <v>604</v>
      </c>
      <c r="C350" s="22">
        <f>Month!B335+C349</f>
        <v>440.46000000000004</v>
      </c>
      <c r="D350" s="22">
        <f>Month!C335+D349</f>
        <v>30.290000000000003</v>
      </c>
      <c r="E350" s="22">
        <f>Month!D335+E349</f>
        <v>410.19</v>
      </c>
      <c r="F350" s="22">
        <f>Month!E335+F349</f>
        <v>3265.6600000000003</v>
      </c>
      <c r="G350" s="22">
        <f>Month!F335+G349</f>
        <v>3619.7400000000002</v>
      </c>
      <c r="H350" s="22">
        <f>Month!G335+H349</f>
        <v>354.10999999999996</v>
      </c>
    </row>
    <row r="351" spans="1:8" x14ac:dyDescent="0.35">
      <c r="A351" s="41">
        <f t="shared" si="8"/>
        <v>2022</v>
      </c>
      <c r="B351" s="70" t="s">
        <v>605</v>
      </c>
      <c r="C351" s="22">
        <f>Month!B336+C350</f>
        <v>491.48</v>
      </c>
      <c r="D351" s="22">
        <f>Month!C336+D350</f>
        <v>37.68</v>
      </c>
      <c r="E351" s="22">
        <f>Month!D336+E350</f>
        <v>453.81</v>
      </c>
      <c r="F351" s="22">
        <f>Month!E336+F350</f>
        <v>3713.4000000000005</v>
      </c>
      <c r="G351" s="22">
        <f>Month!F336+G350</f>
        <v>4090.9900000000002</v>
      </c>
      <c r="H351" s="22">
        <f>Month!G336+H350</f>
        <v>377.61999999999995</v>
      </c>
    </row>
    <row r="352" spans="1:8" x14ac:dyDescent="0.35">
      <c r="A352" s="41">
        <f t="shared" si="8"/>
        <v>2022</v>
      </c>
      <c r="B352" s="70" t="s">
        <v>606</v>
      </c>
      <c r="C352" s="22">
        <f>Month!B337+C351</f>
        <v>526.95000000000005</v>
      </c>
      <c r="D352" s="22">
        <f>Month!C337+D351</f>
        <v>44.49</v>
      </c>
      <c r="E352" s="22">
        <f>Month!D337+E351</f>
        <v>482.48</v>
      </c>
      <c r="F352" s="22">
        <f>Month!E337+F351</f>
        <v>4219.380000000001</v>
      </c>
      <c r="G352" s="22">
        <f>Month!F337+G351</f>
        <v>4666.4000000000005</v>
      </c>
      <c r="H352" s="22">
        <f>Month!G337+H351</f>
        <v>447.04999999999995</v>
      </c>
    </row>
    <row r="353" spans="1:8" x14ac:dyDescent="0.35">
      <c r="A353" s="41">
        <f t="shared" si="8"/>
        <v>2022</v>
      </c>
      <c r="B353" s="70" t="s">
        <v>607</v>
      </c>
      <c r="C353" s="22">
        <f>Month!B338+C352</f>
        <v>566.34</v>
      </c>
      <c r="D353" s="22">
        <f>Month!C338+D352</f>
        <v>51.300000000000004</v>
      </c>
      <c r="E353" s="22">
        <f>Month!D338+E352</f>
        <v>515.06000000000006</v>
      </c>
      <c r="F353" s="22">
        <f>Month!E338+F352</f>
        <v>4883.9100000000008</v>
      </c>
      <c r="G353" s="22">
        <f>Month!F338+G352</f>
        <v>5372.34</v>
      </c>
      <c r="H353" s="22">
        <f>Month!G338+H352</f>
        <v>488.45999999999992</v>
      </c>
    </row>
    <row r="354" spans="1:8" x14ac:dyDescent="0.35">
      <c r="A354" s="41">
        <f t="shared" si="8"/>
        <v>2022</v>
      </c>
      <c r="B354" s="70" t="s">
        <v>608</v>
      </c>
      <c r="C354" s="22">
        <f>Month!B339+C353</f>
        <v>607.23</v>
      </c>
      <c r="D354" s="22">
        <f>Month!C339+D353</f>
        <v>57.6</v>
      </c>
      <c r="E354" s="22">
        <f>Month!D339+E353</f>
        <v>549.6400000000001</v>
      </c>
      <c r="F354" s="22">
        <f>Month!E339+F353</f>
        <v>5213.5900000000011</v>
      </c>
      <c r="G354" s="22">
        <f>Month!F339+G353</f>
        <v>5765.6900000000005</v>
      </c>
      <c r="H354" s="22">
        <f>Month!G339+H353</f>
        <v>552.12999999999988</v>
      </c>
    </row>
    <row r="355" spans="1:8" x14ac:dyDescent="0.35">
      <c r="A355" s="41">
        <f t="shared" si="8"/>
        <v>2022</v>
      </c>
      <c r="B355" s="70" t="s">
        <v>609</v>
      </c>
      <c r="C355" s="22">
        <f>Month!B340+C354</f>
        <v>650.92000000000007</v>
      </c>
      <c r="D355" s="22">
        <f>Month!C340+D354</f>
        <v>63.28</v>
      </c>
      <c r="E355" s="22">
        <f>Month!D340+E354</f>
        <v>587.65000000000009</v>
      </c>
      <c r="F355" s="22">
        <f>Month!E340+F354</f>
        <v>5769.7000000000007</v>
      </c>
      <c r="G355" s="22">
        <f>Month!F340+G354</f>
        <v>6360.17</v>
      </c>
      <c r="H355" s="22">
        <f>Month!G340+H354</f>
        <v>590.50999999999988</v>
      </c>
    </row>
    <row r="356" spans="1:8" x14ac:dyDescent="0.35">
      <c r="A356" s="41">
        <v>2023</v>
      </c>
      <c r="B356" s="88" t="s">
        <v>611</v>
      </c>
      <c r="C356" s="22">
        <f>Month!B341</f>
        <v>24.91</v>
      </c>
      <c r="D356" s="22">
        <f>Month!C341</f>
        <v>7.08</v>
      </c>
      <c r="E356" s="22">
        <f>Month!D341</f>
        <v>17.82</v>
      </c>
      <c r="F356" s="22">
        <f>Month!E341</f>
        <v>314.58999999999997</v>
      </c>
      <c r="G356" s="22">
        <f>Month!F341</f>
        <v>421.26</v>
      </c>
      <c r="H356" s="22">
        <f>Month!G341</f>
        <v>106.67</v>
      </c>
    </row>
    <row r="357" spans="1:8" x14ac:dyDescent="0.35">
      <c r="A357" s="41">
        <f>A356</f>
        <v>2023</v>
      </c>
      <c r="B357" s="70" t="s">
        <v>642</v>
      </c>
      <c r="C357" s="22">
        <f>Month!B342+C356</f>
        <v>58.7</v>
      </c>
      <c r="D357" s="22">
        <f>Month!C342+D356</f>
        <v>16.899999999999999</v>
      </c>
      <c r="E357" s="22">
        <f>Month!D342+E356</f>
        <v>41.79</v>
      </c>
      <c r="F357" s="22">
        <f>Month!E342+F356</f>
        <v>679.02</v>
      </c>
      <c r="G357" s="22">
        <f>Month!F342+G356</f>
        <v>810.8</v>
      </c>
      <c r="H357" s="22">
        <f>Month!G342+H356</f>
        <v>131.78</v>
      </c>
    </row>
    <row r="358" spans="1:8" x14ac:dyDescent="0.35">
      <c r="A358" s="41">
        <f t="shared" ref="A358:A367" si="9">A357</f>
        <v>2023</v>
      </c>
      <c r="B358" s="70" t="s">
        <v>643</v>
      </c>
      <c r="C358" s="22">
        <f>Month!B343+C357</f>
        <v>93.23</v>
      </c>
      <c r="D358" s="22">
        <f>Month!C343+D357</f>
        <v>26.869999999999997</v>
      </c>
      <c r="E358" s="22">
        <f>Month!D343+E357</f>
        <v>66.349999999999994</v>
      </c>
      <c r="F358" s="22">
        <f>Month!E343+F357</f>
        <v>1060.5</v>
      </c>
      <c r="G358" s="22">
        <f>Month!F343+G357</f>
        <v>1268.3799999999999</v>
      </c>
      <c r="H358" s="22">
        <f>Month!G343+H357</f>
        <v>207.88</v>
      </c>
    </row>
    <row r="359" spans="1:8" x14ac:dyDescent="0.35">
      <c r="A359" s="41">
        <f t="shared" si="9"/>
        <v>2023</v>
      </c>
      <c r="B359" s="70" t="s">
        <v>644</v>
      </c>
      <c r="C359" s="22">
        <f>Month!B344+C358</f>
        <v>122.14</v>
      </c>
      <c r="D359" s="22">
        <f>Month!C344+D358</f>
        <v>32.409999999999997</v>
      </c>
      <c r="E359" s="22">
        <f>Month!D344+E358</f>
        <v>89.72</v>
      </c>
      <c r="F359" s="22">
        <f>Month!E344+F358</f>
        <v>1232.55</v>
      </c>
      <c r="G359" s="22">
        <f>Month!F344+G358</f>
        <v>1494.56</v>
      </c>
      <c r="H359" s="22">
        <f>Month!G344+H358</f>
        <v>262</v>
      </c>
    </row>
    <row r="360" spans="1:8" x14ac:dyDescent="0.35">
      <c r="A360" s="41">
        <f t="shared" si="9"/>
        <v>2023</v>
      </c>
      <c r="B360" s="70" t="s">
        <v>645</v>
      </c>
      <c r="C360" s="22">
        <f>Month!B345+C359</f>
        <v>163.35</v>
      </c>
      <c r="D360" s="22">
        <f>Month!C345+D359</f>
        <v>38.809999999999995</v>
      </c>
      <c r="E360" s="22">
        <f>Month!D345+E359</f>
        <v>124.53</v>
      </c>
      <c r="F360" s="22">
        <f>Month!E345+F359</f>
        <v>1438.08</v>
      </c>
      <c r="G360" s="22">
        <f>Month!F345+G359</f>
        <v>1733.94</v>
      </c>
      <c r="H360" s="22">
        <f>Month!G345+H359</f>
        <v>295.85000000000002</v>
      </c>
    </row>
    <row r="361" spans="1:8" x14ac:dyDescent="0.35">
      <c r="A361" s="41">
        <f t="shared" si="9"/>
        <v>2023</v>
      </c>
      <c r="B361" s="70" t="s">
        <v>646</v>
      </c>
      <c r="C361" s="22">
        <f>Month!B346+C360</f>
        <v>213.26999999999998</v>
      </c>
      <c r="D361" s="22">
        <f>Month!C346+D360</f>
        <v>42.149999999999991</v>
      </c>
      <c r="E361" s="22">
        <f>Month!D346+E360</f>
        <v>171.11</v>
      </c>
      <c r="F361" s="22">
        <f>Month!E346+F360</f>
        <v>1572.49</v>
      </c>
      <c r="G361" s="22">
        <f>Month!F346+G360</f>
        <v>1964.64</v>
      </c>
      <c r="H361" s="22">
        <f>Month!G346+H360</f>
        <v>392.14000000000004</v>
      </c>
    </row>
    <row r="362" spans="1:8" x14ac:dyDescent="0.35">
      <c r="A362" s="41">
        <f t="shared" si="9"/>
        <v>2023</v>
      </c>
      <c r="B362" s="70" t="s">
        <v>647</v>
      </c>
      <c r="C362" s="22">
        <f>Month!B347+C361</f>
        <v>259.22999999999996</v>
      </c>
      <c r="D362" s="22">
        <f>Month!C347+D361</f>
        <v>48.109999999999992</v>
      </c>
      <c r="E362" s="22">
        <f>Month!D347+E361</f>
        <v>211.11</v>
      </c>
      <c r="F362" s="22">
        <f>Month!E347+F361</f>
        <v>1708.28</v>
      </c>
      <c r="G362" s="22">
        <f>Month!F347+G361</f>
        <v>2113.44</v>
      </c>
      <c r="H362" s="22">
        <f>Month!G347+H361</f>
        <v>405.15000000000003</v>
      </c>
    </row>
    <row r="363" spans="1:8" x14ac:dyDescent="0.35">
      <c r="A363" s="41">
        <f t="shared" si="9"/>
        <v>2023</v>
      </c>
      <c r="B363" s="70" t="s">
        <v>648</v>
      </c>
      <c r="C363" s="22">
        <f>Month!B348+C362</f>
        <v>307.21999999999997</v>
      </c>
      <c r="D363" s="22">
        <f>Month!C348+D362</f>
        <v>54.749999999999993</v>
      </c>
      <c r="E363" s="22">
        <f>Month!D348+E362</f>
        <v>252.46</v>
      </c>
      <c r="F363" s="22">
        <f>Month!E348+F362</f>
        <v>1773.97</v>
      </c>
      <c r="G363" s="22">
        <f>Month!F348+G362</f>
        <v>2275.27</v>
      </c>
      <c r="H363" s="22">
        <f>Month!G348+H362</f>
        <v>501.29</v>
      </c>
    </row>
    <row r="364" spans="1:8" x14ac:dyDescent="0.35">
      <c r="A364" s="41">
        <f t="shared" si="9"/>
        <v>2023</v>
      </c>
      <c r="B364" s="70" t="s">
        <v>649</v>
      </c>
      <c r="C364" s="22">
        <f>Month!B349+C363</f>
        <v>357.65</v>
      </c>
      <c r="D364" s="22">
        <f>Month!C349+D363</f>
        <v>61.939999999999991</v>
      </c>
      <c r="E364" s="22">
        <f>Month!D349+E363</f>
        <v>295.7</v>
      </c>
      <c r="F364" s="22">
        <f>Month!E349+F363</f>
        <v>2001.43</v>
      </c>
      <c r="G364" s="22">
        <f>Month!F349+G363</f>
        <v>2529.79</v>
      </c>
      <c r="H364" s="22">
        <f>Month!G349+H363</f>
        <v>528.35</v>
      </c>
    </row>
    <row r="365" spans="1:8" x14ac:dyDescent="0.35">
      <c r="A365" s="41">
        <f t="shared" si="9"/>
        <v>2023</v>
      </c>
      <c r="B365" s="70" t="s">
        <v>650</v>
      </c>
      <c r="C365" s="22">
        <f>Month!B350+C364</f>
        <v>433.75</v>
      </c>
      <c r="D365" s="22">
        <f>Month!C350+D364</f>
        <v>68.55</v>
      </c>
      <c r="E365" s="22">
        <f>Month!D350+E364</f>
        <v>365.19</v>
      </c>
      <c r="F365" s="22">
        <f>Month!E350+F364</f>
        <v>2192.0500000000002</v>
      </c>
      <c r="G365" s="22">
        <f>Month!F350+G364</f>
        <v>2810.36</v>
      </c>
      <c r="H365" s="22">
        <f>Month!G350+H364</f>
        <v>618.30000000000007</v>
      </c>
    </row>
    <row r="366" spans="1:8" x14ac:dyDescent="0.35">
      <c r="A366" s="41">
        <f t="shared" si="9"/>
        <v>2023</v>
      </c>
      <c r="B366" s="70" t="s">
        <v>651</v>
      </c>
      <c r="C366" s="22">
        <f>Month!B351+C365</f>
        <v>500.48</v>
      </c>
      <c r="D366" s="22">
        <f>Month!C351+D365</f>
        <v>75.929999999999993</v>
      </c>
      <c r="E366" s="22">
        <f>Month!D351+E365</f>
        <v>424.55</v>
      </c>
      <c r="F366" s="22">
        <f>Month!E351+F365</f>
        <v>2516.9500000000003</v>
      </c>
      <c r="G366" s="22">
        <f>Month!F351+G365</f>
        <v>3209.67</v>
      </c>
      <c r="H366" s="22">
        <f>Month!G351+H365</f>
        <v>692.71</v>
      </c>
    </row>
    <row r="367" spans="1:8" x14ac:dyDescent="0.35">
      <c r="A367" s="41">
        <f t="shared" si="9"/>
        <v>2023</v>
      </c>
      <c r="B367" s="70" t="s">
        <v>652</v>
      </c>
      <c r="C367" s="22">
        <f>Month!B352+C366</f>
        <v>505.92</v>
      </c>
      <c r="D367" s="22">
        <f>Month!C352+D366</f>
        <v>81.36999999999999</v>
      </c>
      <c r="E367" s="22">
        <f>Month!D352+E366</f>
        <v>424.55</v>
      </c>
      <c r="F367" s="22">
        <f>Month!E352+F366</f>
        <v>2752.0000000000005</v>
      </c>
      <c r="G367" s="22">
        <f>Month!F352+G366</f>
        <v>3482.65</v>
      </c>
      <c r="H367" s="22">
        <f>Month!G352+H366</f>
        <v>730.63</v>
      </c>
    </row>
    <row r="368" spans="1:8" x14ac:dyDescent="0.35">
      <c r="A368" s="41">
        <v>2024</v>
      </c>
      <c r="B368" s="70" t="s">
        <v>629</v>
      </c>
      <c r="C368" s="22">
        <f>Month!B353</f>
        <v>7.54</v>
      </c>
      <c r="D368" s="22">
        <f>Month!C353</f>
        <v>6.73</v>
      </c>
      <c r="E368" s="22">
        <f>Month!D353</f>
        <v>0.81</v>
      </c>
      <c r="F368" s="22">
        <f>Month!E353</f>
        <v>-38.880000000000003</v>
      </c>
      <c r="G368" s="22">
        <f>Month!F353</f>
        <v>71.47</v>
      </c>
      <c r="H368" s="22">
        <f>Month!G353</f>
        <v>110.35</v>
      </c>
    </row>
    <row r="369" spans="1:8" x14ac:dyDescent="0.35">
      <c r="A369" s="41">
        <f>A368</f>
        <v>2024</v>
      </c>
      <c r="B369" s="70" t="s">
        <v>630</v>
      </c>
      <c r="C369" s="22">
        <f>Month!B354+C368</f>
        <v>13.4</v>
      </c>
      <c r="D369" s="22">
        <f>Month!C354+D368</f>
        <v>12.59</v>
      </c>
      <c r="E369" s="22">
        <f>Month!D354+E368</f>
        <v>0.81</v>
      </c>
      <c r="F369" s="22">
        <f>Month!E354+F368</f>
        <v>86.78</v>
      </c>
      <c r="G369" s="22">
        <f>Month!F354+G368</f>
        <v>276.11</v>
      </c>
      <c r="H369" s="22">
        <f>Month!G354+H368</f>
        <v>189.32999999999998</v>
      </c>
    </row>
    <row r="370" spans="1:8" x14ac:dyDescent="0.35">
      <c r="A370" s="41">
        <f t="shared" ref="A370:A379" si="10">A369</f>
        <v>2024</v>
      </c>
      <c r="B370" s="70" t="s">
        <v>631</v>
      </c>
      <c r="C370" s="22">
        <f>Month!B355+C369</f>
        <v>20.27</v>
      </c>
      <c r="D370" s="22">
        <f>Month!C355+D369</f>
        <v>19.46</v>
      </c>
      <c r="E370" s="22">
        <f>Month!D355+E369</f>
        <v>0.81</v>
      </c>
      <c r="F370" s="22">
        <f>Month!E355+F369</f>
        <v>194.63</v>
      </c>
      <c r="G370" s="22">
        <f>Month!F355+G369</f>
        <v>417.43</v>
      </c>
      <c r="H370" s="22">
        <f>Month!G355+H369</f>
        <v>222.79999999999998</v>
      </c>
    </row>
    <row r="371" spans="1:8" x14ac:dyDescent="0.35">
      <c r="A371" s="41">
        <f t="shared" si="10"/>
        <v>2024</v>
      </c>
      <c r="B371" s="70" t="s">
        <v>632</v>
      </c>
      <c r="C371" s="22">
        <f>Month!B356+C370</f>
        <v>24.81</v>
      </c>
      <c r="D371" s="22">
        <f>Month!C356+D370</f>
        <v>24</v>
      </c>
      <c r="E371" s="22">
        <f>Month!D356+E370</f>
        <v>0.81</v>
      </c>
      <c r="F371" s="22">
        <f>Month!E356+F370</f>
        <v>202.51999999999998</v>
      </c>
      <c r="G371" s="22">
        <f>Month!F356+G370</f>
        <v>480.73</v>
      </c>
      <c r="H371" s="22">
        <f>Month!G356+H370</f>
        <v>278.20999999999998</v>
      </c>
    </row>
    <row r="372" spans="1:8" x14ac:dyDescent="0.35">
      <c r="A372" s="41">
        <f t="shared" si="10"/>
        <v>2024</v>
      </c>
      <c r="B372" s="70" t="s">
        <v>633</v>
      </c>
      <c r="C372" s="22">
        <f>Month!B357+C371</f>
        <v>31.46</v>
      </c>
      <c r="D372" s="22">
        <f>Month!C357+D371</f>
        <v>30.65</v>
      </c>
      <c r="E372" s="22">
        <f>Month!D357+E371</f>
        <v>0.81</v>
      </c>
      <c r="F372" s="22">
        <f>Month!E357+F371</f>
        <v>330.98</v>
      </c>
      <c r="G372" s="22">
        <f>Month!F357+G371</f>
        <v>655.44</v>
      </c>
      <c r="H372" s="22">
        <f>Month!G357+H371</f>
        <v>324.45999999999998</v>
      </c>
    </row>
    <row r="373" spans="1:8" x14ac:dyDescent="0.35">
      <c r="A373" s="41">
        <f t="shared" si="10"/>
        <v>2024</v>
      </c>
      <c r="B373" s="70" t="s">
        <v>634</v>
      </c>
      <c r="C373" s="22">
        <f>Month!B358+C372</f>
        <v>39.04</v>
      </c>
      <c r="D373" s="22">
        <f>Month!C358+D372</f>
        <v>38.229999999999997</v>
      </c>
      <c r="E373" s="22">
        <f>Month!D358+E372</f>
        <v>0.81</v>
      </c>
      <c r="F373" s="22">
        <f>Month!E358+F372</f>
        <v>377.31</v>
      </c>
      <c r="G373" s="22">
        <f>Month!F358+G372</f>
        <v>815.80000000000007</v>
      </c>
      <c r="H373" s="22">
        <f>Month!G358+H372</f>
        <v>438.49</v>
      </c>
    </row>
    <row r="374" spans="1:8" x14ac:dyDescent="0.35">
      <c r="A374" s="41">
        <f t="shared" si="10"/>
        <v>2024</v>
      </c>
      <c r="B374" s="70" t="s">
        <v>635</v>
      </c>
      <c r="C374" s="22">
        <f>Month!B359+C373</f>
        <v>47.79</v>
      </c>
      <c r="D374" s="22">
        <f>Month!C359+D373</f>
        <v>46.98</v>
      </c>
      <c r="E374" s="22">
        <f>Month!D359+E373</f>
        <v>0.81</v>
      </c>
      <c r="F374" s="22">
        <f>Month!E359+F373</f>
        <v>436.47</v>
      </c>
      <c r="G374" s="22">
        <f>Month!F359+G373</f>
        <v>976.09</v>
      </c>
      <c r="H374" s="22">
        <f>Month!G359+H373</f>
        <v>539.62</v>
      </c>
    </row>
    <row r="375" spans="1:8" x14ac:dyDescent="0.35">
      <c r="A375" s="41">
        <f t="shared" si="10"/>
        <v>2024</v>
      </c>
      <c r="B375" s="70" t="s">
        <v>636</v>
      </c>
      <c r="C375" s="22">
        <f>Month!B360+C374</f>
        <v>56.31</v>
      </c>
      <c r="D375" s="22">
        <f>Month!C360+D374</f>
        <v>55.5</v>
      </c>
      <c r="E375" s="22">
        <f>Month!D360+E374</f>
        <v>0.81</v>
      </c>
      <c r="F375" s="22">
        <f>Month!E360+F374</f>
        <v>558.27</v>
      </c>
      <c r="G375" s="22">
        <f>Month!F360+G374</f>
        <v>1218.29</v>
      </c>
      <c r="H375" s="22">
        <f>Month!G360+H374</f>
        <v>660.02</v>
      </c>
    </row>
    <row r="376" spans="1:8" x14ac:dyDescent="0.35">
      <c r="A376" s="41">
        <f t="shared" si="10"/>
        <v>2024</v>
      </c>
      <c r="B376" s="70" t="s">
        <v>637</v>
      </c>
      <c r="C376" s="22">
        <f>Month!B361+C375</f>
        <v>69.02000000000001</v>
      </c>
      <c r="D376" s="22">
        <f>Month!C361+D375</f>
        <v>68.210000000000008</v>
      </c>
      <c r="E376" s="22">
        <f>Month!D361+E375</f>
        <v>0.81</v>
      </c>
      <c r="F376" s="22">
        <f>Month!E361+F375</f>
        <v>617.89</v>
      </c>
      <c r="G376" s="22">
        <f>Month!F361+G375</f>
        <v>1456.6799999999998</v>
      </c>
      <c r="H376" s="22">
        <f>Month!G361+H375</f>
        <v>838.79</v>
      </c>
    </row>
    <row r="377" spans="1:8" x14ac:dyDescent="0.35">
      <c r="A377" s="41">
        <f t="shared" si="10"/>
        <v>2024</v>
      </c>
      <c r="B377" s="70" t="s">
        <v>638</v>
      </c>
      <c r="C377" s="22">
        <f>Month!B362+C376</f>
        <v>83.850000000000009</v>
      </c>
      <c r="D377" s="22">
        <f>Month!C362+D376</f>
        <v>83.04</v>
      </c>
      <c r="E377" s="22">
        <f>Month!D362+E376</f>
        <v>0.81</v>
      </c>
      <c r="F377" s="22">
        <f>Month!E362+F376</f>
        <v>595.54999999999995</v>
      </c>
      <c r="G377" s="22">
        <f>Month!F362+G376</f>
        <v>1509.7199999999998</v>
      </c>
      <c r="H377" s="22">
        <f>Month!G362+H376</f>
        <v>914.17</v>
      </c>
    </row>
    <row r="378" spans="1:8" x14ac:dyDescent="0.35">
      <c r="A378" s="41">
        <f t="shared" si="10"/>
        <v>2024</v>
      </c>
      <c r="B378" s="70" t="s">
        <v>639</v>
      </c>
      <c r="C378" s="22">
        <f>Month!B363+C377</f>
        <v>96.06</v>
      </c>
      <c r="D378" s="22">
        <f>Month!C363+D377</f>
        <v>95.25</v>
      </c>
      <c r="E378" s="22">
        <f>Month!D363+E377</f>
        <v>0.81</v>
      </c>
      <c r="F378" s="22">
        <f>Month!E363+F377</f>
        <v>594.96999999999991</v>
      </c>
      <c r="G378" s="22">
        <f>Month!F363+G377</f>
        <v>1638.8399999999997</v>
      </c>
      <c r="H378" s="22">
        <f>Month!G363+H377</f>
        <v>1043.8699999999999</v>
      </c>
    </row>
    <row r="379" spans="1:8" x14ac:dyDescent="0.35">
      <c r="A379" s="41">
        <f t="shared" si="10"/>
        <v>2024</v>
      </c>
      <c r="B379" s="70" t="s">
        <v>640</v>
      </c>
    </row>
  </sheetData>
  <printOptions gridLines="1" gridLinesSet="0"/>
  <pageMargins left="0.75" right="0.75" top="1" bottom="1" header="0.5" footer="0.5"/>
  <pageSetup paperSize="9" scale="10" orientation="landscape" horizontalDpi="300" verticalDpi="30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Cover Sheet</vt:lpstr>
      <vt:lpstr>Contents</vt:lpstr>
      <vt:lpstr>Notes</vt:lpstr>
      <vt:lpstr>Commentary</vt:lpstr>
      <vt:lpstr>Main Table</vt:lpstr>
      <vt:lpstr>Annual</vt:lpstr>
      <vt:lpstr>Quarter</vt:lpstr>
      <vt:lpstr>Month</vt:lpstr>
      <vt:lpstr>calculation_hide</vt:lpstr>
      <vt:lpstr>calculation_hide!INPUT_BOX</vt:lpstr>
      <vt:lpstr>'Main Table'!Print_Area</vt:lpstr>
      <vt:lpstr>calculation_hide!Print_Titles</vt:lpstr>
      <vt:lpstr>table11_full</vt:lpstr>
      <vt:lpstr>table11_short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Coal production and foreign trade</dc:title>
  <dc:creator>energy.stats@beis.gov.uk</dc:creator>
  <cp:keywords>Coal production, foreign trade</cp:keywords>
  <cp:lastModifiedBy>Harris, Kevin (Energy Security)</cp:lastModifiedBy>
  <cp:lastPrinted>2023-10-13T10:43:55Z</cp:lastPrinted>
  <dcterms:created xsi:type="dcterms:W3CDTF">2021-09-22T14:14:43Z</dcterms:created>
  <dcterms:modified xsi:type="dcterms:W3CDTF">2025-01-28T10:33:31Z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