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defaultThemeVersion="124226"/>
  <mc:AlternateContent xmlns:mc="http://schemas.openxmlformats.org/markup-compatibility/2006">
    <mc:Choice Requires="x15">
      <x15ac:absPath xmlns:x15ac="http://schemas.microsoft.com/office/spreadsheetml/2010/11/ac" url="https://homesandcommunities.sharepoint.com/sites/OfficialStatistics_TM-WorkingData/Shared Documents/Working Data/"/>
    </mc:Choice>
  </mc:AlternateContent>
  <xr:revisionPtr revIDLastSave="1" documentId="8_{CD830F88-B2FA-40BE-A2F1-A714533A659D}" xr6:coauthVersionLast="47" xr6:coauthVersionMax="47" xr10:uidLastSave="{FE6B0068-D68B-4360-91FE-4A5FDD676826}"/>
  <bookViews>
    <workbookView xWindow="-110" yWindow="-110" windowWidth="22780" windowHeight="14660" tabRatio="879" firstSheet="3" activeTab="3" xr2:uid="{00000000-000D-0000-FFFF-FFFF00000000}"/>
  </bookViews>
  <sheets>
    <sheet name="Cover" sheetId="50" r:id="rId1"/>
    <sheet name="Notes" sheetId="39" r:id="rId2"/>
    <sheet name="Table 1" sheetId="5" r:id="rId3"/>
    <sheet name="Table 2" sheetId="66" r:id="rId4"/>
    <sheet name="Table 2b" sheetId="62" state="hidden" r:id="rId5"/>
    <sheet name="Table 2 c" sheetId="59" state="hidden" r:id="rId6"/>
    <sheet name="Table 2 21-22" sheetId="56" state="hidden" r:id="rId7"/>
    <sheet name="Table 2 20-21" sheetId="51" state="hidden" r:id="rId8"/>
    <sheet name="Table 2 19-20" sheetId="47" state="hidden" r:id="rId9"/>
    <sheet name="Table 2 18-19" sheetId="46" state="hidden" r:id="rId10"/>
    <sheet name="Table 2 17-18" sheetId="43" state="hidden" r:id="rId11"/>
    <sheet name="Table 2 16-17" sheetId="40" state="hidden" r:id="rId12"/>
    <sheet name="Table 2 15-16" sheetId="36" state="hidden" r:id="rId13"/>
    <sheet name="Table 2 14-15" sheetId="33" state="hidden" r:id="rId14"/>
    <sheet name="Table 2 13-14" sheetId="22" state="hidden" r:id="rId15"/>
    <sheet name="Table 2 12-13" sheetId="23" state="hidden" r:id="rId16"/>
    <sheet name="Table 2 11-12" sheetId="24" state="hidden" r:id="rId17"/>
    <sheet name="Table 2 10-11" sheetId="25" state="hidden" r:id="rId18"/>
    <sheet name="CY vs PY" sheetId="41" state="hidden" r:id="rId19"/>
    <sheet name="Charts (FY)" sheetId="21" state="hidden" r:id="rId20"/>
    <sheet name="Chart 1c" sheetId="64" state="hidden" r:id="rId21"/>
    <sheet name="Region (FY)" sheetId="53" state="hidden" r:id="rId22"/>
    <sheet name="OA %s" sheetId="38" state="hidden" r:id="rId23"/>
    <sheet name="Prog Trends" sheetId="45" state="hidden" r:id="rId24"/>
    <sheet name="Year comparison" sheetId="34" state="hidden" r:id="rId25"/>
  </sheets>
  <definedNames>
    <definedName name="_xlnm._FilterDatabase" localSheetId="23" hidden="1">'Prog Trends'!$A$2:$T$68</definedName>
    <definedName name="_xlnm._FilterDatabase" localSheetId="2" hidden="1">'Table 1'!$A$10:$T$10</definedName>
    <definedName name="_xlnm._FilterDatabase" localSheetId="3" hidden="1">'Table 2'!$A$9:$T$245</definedName>
    <definedName name="_xlnm._FilterDatabase" localSheetId="17" hidden="1">'Table 2 10-11'!$A$7:$J$7</definedName>
    <definedName name="_xlnm._FilterDatabase" localSheetId="16" hidden="1">'Table 2 11-12'!$A$7:$R$7</definedName>
    <definedName name="_xlnm._FilterDatabase" localSheetId="11" hidden="1">'Table 2 16-17'!$A$9:$U$298</definedName>
    <definedName name="_xlnm._FilterDatabase" localSheetId="10" hidden="1">'Table 2 17-18'!$A$9:$T$299</definedName>
    <definedName name="_xlnm._FilterDatabase" localSheetId="5" hidden="1">'Table 2 c'!$A$11:$V$279</definedName>
    <definedName name="_xlnm._FilterDatabase" localSheetId="4" hidden="1">'Table 2b'!$A$9:$U$264</definedName>
    <definedName name="_xlnm.Print_Titles" localSheetId="22">'OA %s'!$7:$8</definedName>
    <definedName name="_xlnm.Print_Titles" localSheetId="21">'Region (FY)'!$7:$8</definedName>
    <definedName name="_xlnm.Print_Titles" localSheetId="2">'Table 1'!$8:$10</definedName>
    <definedName name="_xlnm.Print_Titles" localSheetId="3">'Table 2'!$8:$9</definedName>
    <definedName name="_xlnm.Print_Titles" localSheetId="17">'Table 2 10-11'!$6:$7</definedName>
    <definedName name="_xlnm.Print_Titles" localSheetId="16">'Table 2 11-12'!$6:$7</definedName>
    <definedName name="_xlnm.Print_Titles" localSheetId="15">'Table 2 12-13'!$6:$7</definedName>
    <definedName name="_xlnm.Print_Titles" localSheetId="14">'Table 2 13-14'!$7:$8</definedName>
    <definedName name="_xlnm.Print_Titles" localSheetId="13">'Table 2 14-15'!$7:$8</definedName>
    <definedName name="_xlnm.Print_Titles" localSheetId="12">'Table 2 15-16'!$8:$9</definedName>
    <definedName name="_xlnm.Print_Titles" localSheetId="11">'Table 2 16-17'!$8:$9</definedName>
    <definedName name="_xlnm.Print_Titles" localSheetId="10">'Table 2 17-18'!$8:$9</definedName>
    <definedName name="_xlnm.Print_Titles" localSheetId="9">'Table 2 18-19'!$8:$9</definedName>
    <definedName name="_xlnm.Print_Titles" localSheetId="8">'Table 2 19-20'!$8:$9</definedName>
    <definedName name="_xlnm.Print_Titles" localSheetId="7">'Table 2 20-21'!$8:$9</definedName>
    <definedName name="_xlnm.Print_Titles" localSheetId="6">'Table 2 21-22'!$8:$9</definedName>
    <definedName name="_xlnm.Print_Titles" localSheetId="5">'Table 2 c'!$8:$9</definedName>
    <definedName name="_xlnm.Print_Titles" localSheetId="4">'Table 2b'!$8:$9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3" i="66" l="1"/>
  <c r="E273" i="66"/>
  <c r="F273" i="66"/>
  <c r="G273" i="66"/>
  <c r="H273" i="66"/>
  <c r="Q259" i="66" l="1"/>
  <c r="Q258" i="66"/>
  <c r="Q257" i="66"/>
  <c r="S257" i="66" s="1"/>
  <c r="Q256" i="66"/>
  <c r="S256" i="66" s="1"/>
  <c r="Q255" i="66"/>
  <c r="S255" i="66" s="1"/>
  <c r="Q254" i="66"/>
  <c r="Q253" i="66"/>
  <c r="Q252" i="66"/>
  <c r="Q251" i="66"/>
  <c r="Q250" i="66"/>
  <c r="Q249" i="66"/>
  <c r="S249" i="66" s="1"/>
  <c r="Q13" i="66"/>
  <c r="Q14" i="66"/>
  <c r="S14" i="66" s="1"/>
  <c r="Q15" i="66"/>
  <c r="Q17" i="66"/>
  <c r="S17" i="66" s="1"/>
  <c r="Q18" i="66"/>
  <c r="S18" i="66" s="1"/>
  <c r="Q19" i="66"/>
  <c r="Q20" i="66"/>
  <c r="S20" i="66" s="1"/>
  <c r="Q21" i="66"/>
  <c r="Q22" i="66"/>
  <c r="S22" i="66" s="1"/>
  <c r="Q23" i="66"/>
  <c r="S23" i="66" s="1"/>
  <c r="Q26" i="66"/>
  <c r="S26" i="66" s="1"/>
  <c r="Q27" i="66"/>
  <c r="Q29" i="66"/>
  <c r="Q30" i="66"/>
  <c r="S30" i="66" s="1"/>
  <c r="Q31" i="66"/>
  <c r="Q33" i="66"/>
  <c r="S33" i="66" s="1"/>
  <c r="Q34" i="66"/>
  <c r="S34" i="66" s="1"/>
  <c r="Q35" i="66"/>
  <c r="Q37" i="66"/>
  <c r="Q38" i="66"/>
  <c r="S38" i="66" s="1"/>
  <c r="Q39" i="66"/>
  <c r="Q40" i="66"/>
  <c r="S40" i="66" s="1"/>
  <c r="Q42" i="66"/>
  <c r="S42" i="66" s="1"/>
  <c r="Q43" i="66"/>
  <c r="Q45" i="66"/>
  <c r="Q46" i="66"/>
  <c r="S46" i="66" s="1"/>
  <c r="Q47" i="66"/>
  <c r="S47" i="66" s="1"/>
  <c r="Q48" i="66"/>
  <c r="S48" i="66" s="1"/>
  <c r="Q49" i="66"/>
  <c r="S49" i="66" s="1"/>
  <c r="Q50" i="66"/>
  <c r="S50" i="66" s="1"/>
  <c r="Q51" i="66"/>
  <c r="Q54" i="66"/>
  <c r="S54" i="66" s="1"/>
  <c r="Q55" i="66"/>
  <c r="S55" i="66" s="1"/>
  <c r="Q56" i="66"/>
  <c r="S56" i="66" s="1"/>
  <c r="Q58" i="66"/>
  <c r="S58" i="66" s="1"/>
  <c r="Q59" i="66"/>
  <c r="Q61" i="66"/>
  <c r="Q62" i="66"/>
  <c r="S62" i="66" s="1"/>
  <c r="Q63" i="66"/>
  <c r="S63" i="66" s="1"/>
  <c r="Q64" i="66"/>
  <c r="S64" i="66" s="1"/>
  <c r="Q65" i="66"/>
  <c r="S65" i="66" s="1"/>
  <c r="Q66" i="66"/>
  <c r="S66" i="66" s="1"/>
  <c r="Q67" i="66"/>
  <c r="Q68" i="66"/>
  <c r="S68" i="66" s="1"/>
  <c r="Q69" i="66"/>
  <c r="S69" i="66" s="1"/>
  <c r="Q70" i="66"/>
  <c r="S70" i="66" s="1"/>
  <c r="Q71" i="66"/>
  <c r="Q72" i="66"/>
  <c r="S72" i="66" s="1"/>
  <c r="Q73" i="66"/>
  <c r="S73" i="66" s="1"/>
  <c r="Q74" i="66"/>
  <c r="S74" i="66" s="1"/>
  <c r="Q75" i="66"/>
  <c r="Q76" i="66"/>
  <c r="S76" i="66" s="1"/>
  <c r="Q77" i="66"/>
  <c r="S77" i="66" s="1"/>
  <c r="Q78" i="66"/>
  <c r="S78" i="66" s="1"/>
  <c r="Q79" i="66"/>
  <c r="Q80" i="66"/>
  <c r="S80" i="66" s="1"/>
  <c r="Q81" i="66"/>
  <c r="S81" i="66" s="1"/>
  <c r="Q82" i="66"/>
  <c r="S82" i="66" s="1"/>
  <c r="Q83" i="66"/>
  <c r="Q84" i="66"/>
  <c r="S84" i="66" s="1"/>
  <c r="Q85" i="66"/>
  <c r="S85" i="66" s="1"/>
  <c r="Q86" i="66"/>
  <c r="S86" i="66" s="1"/>
  <c r="Q87" i="66"/>
  <c r="Q88" i="66"/>
  <c r="S88" i="66" s="1"/>
  <c r="Q89" i="66"/>
  <c r="S89" i="66" s="1"/>
  <c r="Q90" i="66"/>
  <c r="S90" i="66" s="1"/>
  <c r="Q91" i="66"/>
  <c r="Q92" i="66"/>
  <c r="S92" i="66" s="1"/>
  <c r="Q93" i="66"/>
  <c r="S93" i="66" s="1"/>
  <c r="Q94" i="66"/>
  <c r="Q95" i="66"/>
  <c r="Q96" i="66"/>
  <c r="S96" i="66" s="1"/>
  <c r="Q97" i="66"/>
  <c r="S97" i="66" s="1"/>
  <c r="Q98" i="66"/>
  <c r="S98" i="66" s="1"/>
  <c r="Q99" i="66"/>
  <c r="Q100" i="66"/>
  <c r="S100" i="66" s="1"/>
  <c r="Q101" i="66"/>
  <c r="S101" i="66" s="1"/>
  <c r="Q102" i="66"/>
  <c r="S102" i="66" s="1"/>
  <c r="Q103" i="66"/>
  <c r="Q104" i="66"/>
  <c r="S104" i="66" s="1"/>
  <c r="Q105" i="66"/>
  <c r="S105" i="66" s="1"/>
  <c r="Q106" i="66"/>
  <c r="S106" i="66" s="1"/>
  <c r="Q107" i="66"/>
  <c r="Q108" i="66"/>
  <c r="S108" i="66" s="1"/>
  <c r="Q109" i="66"/>
  <c r="S109" i="66" s="1"/>
  <c r="Q110" i="66"/>
  <c r="S110" i="66" s="1"/>
  <c r="Q111" i="66"/>
  <c r="Q112" i="66"/>
  <c r="S112" i="66" s="1"/>
  <c r="Q113" i="66"/>
  <c r="S113" i="66" s="1"/>
  <c r="Q114" i="66"/>
  <c r="S114" i="66" s="1"/>
  <c r="Q115" i="66"/>
  <c r="Q116" i="66"/>
  <c r="S116" i="66" s="1"/>
  <c r="Q117" i="66"/>
  <c r="S117" i="66" s="1"/>
  <c r="Q118" i="66"/>
  <c r="S118" i="66" s="1"/>
  <c r="Q119" i="66"/>
  <c r="Q120" i="66"/>
  <c r="S120" i="66" s="1"/>
  <c r="Q121" i="66"/>
  <c r="S121" i="66" s="1"/>
  <c r="Q122" i="66"/>
  <c r="S122" i="66" s="1"/>
  <c r="Q123" i="66"/>
  <c r="Q124" i="66"/>
  <c r="S124" i="66" s="1"/>
  <c r="Q125" i="66"/>
  <c r="S125" i="66" s="1"/>
  <c r="Q126" i="66"/>
  <c r="S126" i="66" s="1"/>
  <c r="Q127" i="66"/>
  <c r="Q128" i="66"/>
  <c r="S128" i="66" s="1"/>
  <c r="Q129" i="66"/>
  <c r="S129" i="66" s="1"/>
  <c r="Q130" i="66"/>
  <c r="S130" i="66" s="1"/>
  <c r="Q131" i="66"/>
  <c r="Q132" i="66"/>
  <c r="S132" i="66" s="1"/>
  <c r="Q133" i="66"/>
  <c r="S133" i="66" s="1"/>
  <c r="Q134" i="66"/>
  <c r="S134" i="66" s="1"/>
  <c r="Q135" i="66"/>
  <c r="Q136" i="66"/>
  <c r="S136" i="66" s="1"/>
  <c r="Q137" i="66"/>
  <c r="S137" i="66" s="1"/>
  <c r="Q138" i="66"/>
  <c r="S138" i="66" s="1"/>
  <c r="Q139" i="66"/>
  <c r="Q140" i="66"/>
  <c r="S140" i="66" s="1"/>
  <c r="Q141" i="66"/>
  <c r="S141" i="66" s="1"/>
  <c r="Q142" i="66"/>
  <c r="S142" i="66" s="1"/>
  <c r="Q143" i="66"/>
  <c r="Q144" i="66"/>
  <c r="S144" i="66" s="1"/>
  <c r="Q145" i="66"/>
  <c r="S145" i="66" s="1"/>
  <c r="Q146" i="66"/>
  <c r="S146" i="66" s="1"/>
  <c r="Q147" i="66"/>
  <c r="Q148" i="66"/>
  <c r="S148" i="66" s="1"/>
  <c r="Q149" i="66"/>
  <c r="S149" i="66" s="1"/>
  <c r="Q150" i="66"/>
  <c r="S150" i="66" s="1"/>
  <c r="Q151" i="66"/>
  <c r="Q152" i="66"/>
  <c r="S152" i="66" s="1"/>
  <c r="Q153" i="66"/>
  <c r="S153" i="66" s="1"/>
  <c r="Q154" i="66"/>
  <c r="S154" i="66" s="1"/>
  <c r="Q155" i="66"/>
  <c r="Q156" i="66"/>
  <c r="S156" i="66" s="1"/>
  <c r="Q157" i="66"/>
  <c r="S157" i="66" s="1"/>
  <c r="Q158" i="66"/>
  <c r="S158" i="66" s="1"/>
  <c r="Q159" i="66"/>
  <c r="Q160" i="66"/>
  <c r="S160" i="66" s="1"/>
  <c r="Q161" i="66"/>
  <c r="S161" i="66" s="1"/>
  <c r="Q162" i="66"/>
  <c r="S162" i="66" s="1"/>
  <c r="Q163" i="66"/>
  <c r="Q164" i="66"/>
  <c r="S164" i="66" s="1"/>
  <c r="Q165" i="66"/>
  <c r="S165" i="66" s="1"/>
  <c r="Q166" i="66"/>
  <c r="S166" i="66" s="1"/>
  <c r="Q167" i="66"/>
  <c r="Q168" i="66"/>
  <c r="S168" i="66" s="1"/>
  <c r="Q169" i="66"/>
  <c r="S169" i="66" s="1"/>
  <c r="Q170" i="66"/>
  <c r="S170" i="66" s="1"/>
  <c r="Q171" i="66"/>
  <c r="Q172" i="66"/>
  <c r="S172" i="66" s="1"/>
  <c r="Q173" i="66"/>
  <c r="S173" i="66" s="1"/>
  <c r="Q174" i="66"/>
  <c r="S174" i="66" s="1"/>
  <c r="Q175" i="66"/>
  <c r="Q176" i="66"/>
  <c r="S176" i="66" s="1"/>
  <c r="Q177" i="66"/>
  <c r="S177" i="66" s="1"/>
  <c r="Q178" i="66"/>
  <c r="S178" i="66" s="1"/>
  <c r="Q179" i="66"/>
  <c r="Q180" i="66"/>
  <c r="S180" i="66" s="1"/>
  <c r="Q181" i="66"/>
  <c r="S181" i="66" s="1"/>
  <c r="Q182" i="66"/>
  <c r="S182" i="66" s="1"/>
  <c r="Q183" i="66"/>
  <c r="Q184" i="66"/>
  <c r="S184" i="66" s="1"/>
  <c r="Q185" i="66"/>
  <c r="S185" i="66" s="1"/>
  <c r="Q186" i="66"/>
  <c r="S186" i="66" s="1"/>
  <c r="Q187" i="66"/>
  <c r="Q188" i="66"/>
  <c r="S188" i="66" s="1"/>
  <c r="Q189" i="66"/>
  <c r="S189" i="66" s="1"/>
  <c r="Q190" i="66"/>
  <c r="S190" i="66" s="1"/>
  <c r="Q191" i="66"/>
  <c r="Q192" i="66"/>
  <c r="S192" i="66" s="1"/>
  <c r="Q193" i="66"/>
  <c r="S193" i="66" s="1"/>
  <c r="Q194" i="66"/>
  <c r="S194" i="66" s="1"/>
  <c r="Q195" i="66"/>
  <c r="Q196" i="66"/>
  <c r="S196" i="66" s="1"/>
  <c r="Q197" i="66"/>
  <c r="S197" i="66" s="1"/>
  <c r="Q198" i="66"/>
  <c r="S198" i="66" s="1"/>
  <c r="Q199" i="66"/>
  <c r="Q200" i="66"/>
  <c r="S200" i="66" s="1"/>
  <c r="Q201" i="66"/>
  <c r="S201" i="66" s="1"/>
  <c r="Q202" i="66"/>
  <c r="S202" i="66" s="1"/>
  <c r="Q203" i="66"/>
  <c r="Q204" i="66"/>
  <c r="S204" i="66" s="1"/>
  <c r="Q205" i="66"/>
  <c r="S205" i="66" s="1"/>
  <c r="Q206" i="66"/>
  <c r="S206" i="66" s="1"/>
  <c r="Q207" i="66"/>
  <c r="Q208" i="66"/>
  <c r="S208" i="66" s="1"/>
  <c r="Q209" i="66"/>
  <c r="S209" i="66" s="1"/>
  <c r="Q210" i="66"/>
  <c r="S210" i="66" s="1"/>
  <c r="Q211" i="66"/>
  <c r="Q212" i="66"/>
  <c r="S212" i="66" s="1"/>
  <c r="Q213" i="66"/>
  <c r="S213" i="66" s="1"/>
  <c r="Q214" i="66"/>
  <c r="S214" i="66" s="1"/>
  <c r="Q215" i="66"/>
  <c r="Q216" i="66"/>
  <c r="S216" i="66" s="1"/>
  <c r="Q217" i="66"/>
  <c r="S217" i="66" s="1"/>
  <c r="Q218" i="66"/>
  <c r="S218" i="66" s="1"/>
  <c r="Q219" i="66"/>
  <c r="Q220" i="66"/>
  <c r="S220" i="66" s="1"/>
  <c r="Q221" i="66"/>
  <c r="S221" i="66" s="1"/>
  <c r="Q222" i="66"/>
  <c r="S222" i="66" s="1"/>
  <c r="Q223" i="66"/>
  <c r="Q224" i="66"/>
  <c r="S224" i="66" s="1"/>
  <c r="Q225" i="66"/>
  <c r="S225" i="66" s="1"/>
  <c r="Q226" i="66"/>
  <c r="S226" i="66" s="1"/>
  <c r="Q227" i="66"/>
  <c r="Q228" i="66"/>
  <c r="S228" i="66" s="1"/>
  <c r="Q229" i="66"/>
  <c r="S229" i="66" s="1"/>
  <c r="Q230" i="66"/>
  <c r="S230" i="66" s="1"/>
  <c r="Q231" i="66"/>
  <c r="Q232" i="66"/>
  <c r="S232" i="66" s="1"/>
  <c r="Q233" i="66"/>
  <c r="S233" i="66" s="1"/>
  <c r="Q234" i="66"/>
  <c r="S234" i="66" s="1"/>
  <c r="Q235" i="66"/>
  <c r="Q236" i="66"/>
  <c r="S236" i="66" s="1"/>
  <c r="Q237" i="66"/>
  <c r="S237" i="66" s="1"/>
  <c r="Q238" i="66"/>
  <c r="S238" i="66" s="1"/>
  <c r="Q239" i="66"/>
  <c r="Q240" i="66"/>
  <c r="S240" i="66" s="1"/>
  <c r="Q241" i="66"/>
  <c r="S241" i="66" s="1"/>
  <c r="Q242" i="66"/>
  <c r="S242" i="66" s="1"/>
  <c r="Q243" i="66"/>
  <c r="Q244" i="66"/>
  <c r="S244" i="66" s="1"/>
  <c r="I259" i="66"/>
  <c r="I258" i="66"/>
  <c r="K258" i="66" s="1"/>
  <c r="I257" i="66"/>
  <c r="K257" i="66" s="1"/>
  <c r="I256" i="66"/>
  <c r="K256" i="66" s="1"/>
  <c r="I255" i="66"/>
  <c r="K255" i="66" s="1"/>
  <c r="I254" i="66"/>
  <c r="I253" i="66"/>
  <c r="K253" i="66" s="1"/>
  <c r="I252" i="66"/>
  <c r="I251" i="66"/>
  <c r="I250" i="66"/>
  <c r="K250" i="66" s="1"/>
  <c r="I249" i="66"/>
  <c r="K249" i="66" s="1"/>
  <c r="I243" i="66"/>
  <c r="I241" i="66"/>
  <c r="K241" i="66" s="1"/>
  <c r="I239" i="66"/>
  <c r="K239" i="66" s="1"/>
  <c r="I235" i="66"/>
  <c r="I233" i="66"/>
  <c r="K233" i="66" s="1"/>
  <c r="I231" i="66"/>
  <c r="K231" i="66" s="1"/>
  <c r="I227" i="66"/>
  <c r="I223" i="66"/>
  <c r="K223" i="66" s="1"/>
  <c r="I219" i="66"/>
  <c r="I217" i="66"/>
  <c r="K217" i="66" s="1"/>
  <c r="I215" i="66"/>
  <c r="K215" i="66" s="1"/>
  <c r="I211" i="66"/>
  <c r="I209" i="66"/>
  <c r="K209" i="66" s="1"/>
  <c r="I208" i="66"/>
  <c r="K208" i="66" s="1"/>
  <c r="I207" i="66"/>
  <c r="K207" i="66" s="1"/>
  <c r="I203" i="66"/>
  <c r="I201" i="66"/>
  <c r="K201" i="66" s="1"/>
  <c r="I199" i="66"/>
  <c r="K199" i="66" s="1"/>
  <c r="I195" i="66"/>
  <c r="I193" i="66"/>
  <c r="K193" i="66" s="1"/>
  <c r="I189" i="66"/>
  <c r="I187" i="66"/>
  <c r="I185" i="66"/>
  <c r="K185" i="66" s="1"/>
  <c r="I183" i="66"/>
  <c r="K183" i="66" s="1"/>
  <c r="I181" i="66"/>
  <c r="I177" i="66"/>
  <c r="K177" i="66" s="1"/>
  <c r="I175" i="66"/>
  <c r="K175" i="66" s="1"/>
  <c r="I173" i="66"/>
  <c r="I171" i="66"/>
  <c r="I169" i="66"/>
  <c r="K169" i="66" s="1"/>
  <c r="I167" i="66"/>
  <c r="K167" i="66" s="1"/>
  <c r="I165" i="66"/>
  <c r="I163" i="66"/>
  <c r="I161" i="66"/>
  <c r="K161" i="66" s="1"/>
  <c r="I157" i="66"/>
  <c r="I155" i="66"/>
  <c r="I153" i="66"/>
  <c r="K153" i="66" s="1"/>
  <c r="I151" i="66"/>
  <c r="K151" i="66" s="1"/>
  <c r="I149" i="66"/>
  <c r="I147" i="66"/>
  <c r="I145" i="66"/>
  <c r="K145" i="66" s="1"/>
  <c r="I143" i="66"/>
  <c r="K143" i="66" s="1"/>
  <c r="I141" i="66"/>
  <c r="I139" i="66"/>
  <c r="I137" i="66"/>
  <c r="K137" i="66" s="1"/>
  <c r="I135" i="66"/>
  <c r="K135" i="66" s="1"/>
  <c r="I133" i="66"/>
  <c r="I131" i="66"/>
  <c r="K131" i="66" s="1"/>
  <c r="I130" i="66"/>
  <c r="K130" i="66" s="1"/>
  <c r="I129" i="66"/>
  <c r="K129" i="66" s="1"/>
  <c r="I128" i="66"/>
  <c r="K128" i="66" s="1"/>
  <c r="I127" i="66"/>
  <c r="K127" i="66" s="1"/>
  <c r="I126" i="66"/>
  <c r="K126" i="66" s="1"/>
  <c r="I125" i="66"/>
  <c r="I124" i="66"/>
  <c r="K124" i="66" s="1"/>
  <c r="I123" i="66"/>
  <c r="K123" i="66" s="1"/>
  <c r="I122" i="66"/>
  <c r="K122" i="66" s="1"/>
  <c r="I121" i="66"/>
  <c r="K121" i="66" s="1"/>
  <c r="I120" i="66"/>
  <c r="K120" i="66" s="1"/>
  <c r="I119" i="66"/>
  <c r="K119" i="66" s="1"/>
  <c r="I118" i="66"/>
  <c r="K118" i="66" s="1"/>
  <c r="I117" i="66"/>
  <c r="I116" i="66"/>
  <c r="K116" i="66" s="1"/>
  <c r="I115" i="66"/>
  <c r="K115" i="66" s="1"/>
  <c r="I114" i="66"/>
  <c r="K114" i="66" s="1"/>
  <c r="I113" i="66"/>
  <c r="K113" i="66" s="1"/>
  <c r="I112" i="66"/>
  <c r="K112" i="66" s="1"/>
  <c r="I111" i="66"/>
  <c r="K111" i="66" s="1"/>
  <c r="I110" i="66"/>
  <c r="K110" i="66" s="1"/>
  <c r="I109" i="66"/>
  <c r="I108" i="66"/>
  <c r="K108" i="66" s="1"/>
  <c r="I107" i="66"/>
  <c r="K107" i="66" s="1"/>
  <c r="I106" i="66"/>
  <c r="K106" i="66" s="1"/>
  <c r="I105" i="66"/>
  <c r="K105" i="66" s="1"/>
  <c r="I104" i="66"/>
  <c r="K104" i="66" s="1"/>
  <c r="I103" i="66"/>
  <c r="K103" i="66" s="1"/>
  <c r="I102" i="66"/>
  <c r="K102" i="66" s="1"/>
  <c r="I101" i="66"/>
  <c r="I100" i="66"/>
  <c r="K100" i="66" s="1"/>
  <c r="I99" i="66"/>
  <c r="K99" i="66" s="1"/>
  <c r="I98" i="66"/>
  <c r="K98" i="66" s="1"/>
  <c r="I97" i="66"/>
  <c r="K97" i="66" s="1"/>
  <c r="I96" i="66"/>
  <c r="K96" i="66" s="1"/>
  <c r="I95" i="66"/>
  <c r="I94" i="66"/>
  <c r="K94" i="66" s="1"/>
  <c r="I93" i="66"/>
  <c r="I92" i="66"/>
  <c r="K92" i="66" s="1"/>
  <c r="I91" i="66"/>
  <c r="K91" i="66" s="1"/>
  <c r="I90" i="66"/>
  <c r="K90" i="66" s="1"/>
  <c r="I89" i="66"/>
  <c r="K89" i="66" s="1"/>
  <c r="I88" i="66"/>
  <c r="K88" i="66" s="1"/>
  <c r="I87" i="66"/>
  <c r="K87" i="66" s="1"/>
  <c r="I86" i="66"/>
  <c r="K86" i="66" s="1"/>
  <c r="I85" i="66"/>
  <c r="I84" i="66"/>
  <c r="K84" i="66" s="1"/>
  <c r="I83" i="66"/>
  <c r="K83" i="66" s="1"/>
  <c r="I82" i="66"/>
  <c r="K82" i="66" s="1"/>
  <c r="I81" i="66"/>
  <c r="K81" i="66" s="1"/>
  <c r="I80" i="66"/>
  <c r="K80" i="66" s="1"/>
  <c r="I79" i="66"/>
  <c r="K79" i="66" s="1"/>
  <c r="I78" i="66"/>
  <c r="K78" i="66" s="1"/>
  <c r="I77" i="66"/>
  <c r="I76" i="66"/>
  <c r="K76" i="66" s="1"/>
  <c r="I75" i="66"/>
  <c r="K75" i="66" s="1"/>
  <c r="I74" i="66"/>
  <c r="K74" i="66" s="1"/>
  <c r="I73" i="66"/>
  <c r="K73" i="66" s="1"/>
  <c r="I72" i="66"/>
  <c r="K72" i="66" s="1"/>
  <c r="I71" i="66"/>
  <c r="K71" i="66" s="1"/>
  <c r="I70" i="66"/>
  <c r="K70" i="66" s="1"/>
  <c r="I69" i="66"/>
  <c r="I68" i="66"/>
  <c r="K68" i="66" s="1"/>
  <c r="I67" i="66"/>
  <c r="K67" i="66" s="1"/>
  <c r="I66" i="66"/>
  <c r="K66" i="66" s="1"/>
  <c r="I65" i="66"/>
  <c r="K65" i="66" s="1"/>
  <c r="I64" i="66"/>
  <c r="K64" i="66" s="1"/>
  <c r="I63" i="66"/>
  <c r="K63" i="66" s="1"/>
  <c r="I62" i="66"/>
  <c r="K62" i="66" s="1"/>
  <c r="I61" i="66"/>
  <c r="I60" i="66"/>
  <c r="K60" i="66" s="1"/>
  <c r="I59" i="66"/>
  <c r="K59" i="66" s="1"/>
  <c r="I58" i="66"/>
  <c r="K58" i="66" s="1"/>
  <c r="I57" i="66"/>
  <c r="K57" i="66" s="1"/>
  <c r="I56" i="66"/>
  <c r="K56" i="66" s="1"/>
  <c r="I55" i="66"/>
  <c r="K55" i="66" s="1"/>
  <c r="I54" i="66"/>
  <c r="K54" i="66" s="1"/>
  <c r="I53" i="66"/>
  <c r="I52" i="66"/>
  <c r="K52" i="66" s="1"/>
  <c r="I51" i="66"/>
  <c r="K51" i="66" s="1"/>
  <c r="I50" i="66"/>
  <c r="K50" i="66" s="1"/>
  <c r="I49" i="66"/>
  <c r="K49" i="66" s="1"/>
  <c r="I48" i="66"/>
  <c r="K48" i="66" s="1"/>
  <c r="I47" i="66"/>
  <c r="K47" i="66" s="1"/>
  <c r="I46" i="66"/>
  <c r="K46" i="66" s="1"/>
  <c r="I45" i="66"/>
  <c r="I44" i="66"/>
  <c r="K44" i="66" s="1"/>
  <c r="I43" i="66"/>
  <c r="K43" i="66" s="1"/>
  <c r="I42" i="66"/>
  <c r="K42" i="66" s="1"/>
  <c r="I41" i="66"/>
  <c r="K41" i="66" s="1"/>
  <c r="I40" i="66"/>
  <c r="K40" i="66" s="1"/>
  <c r="I39" i="66"/>
  <c r="K39" i="66" s="1"/>
  <c r="I38" i="66"/>
  <c r="K38" i="66" s="1"/>
  <c r="I37" i="66"/>
  <c r="I36" i="66"/>
  <c r="K36" i="66" s="1"/>
  <c r="I35" i="66"/>
  <c r="K35" i="66" s="1"/>
  <c r="I34" i="66"/>
  <c r="K34" i="66" s="1"/>
  <c r="I33" i="66"/>
  <c r="K33" i="66" s="1"/>
  <c r="I32" i="66"/>
  <c r="K32" i="66" s="1"/>
  <c r="I31" i="66"/>
  <c r="K31" i="66" s="1"/>
  <c r="I30" i="66"/>
  <c r="K30" i="66" s="1"/>
  <c r="I29" i="66"/>
  <c r="I28" i="66"/>
  <c r="K28" i="66" s="1"/>
  <c r="I27" i="66"/>
  <c r="K27" i="66" s="1"/>
  <c r="I26" i="66"/>
  <c r="K26" i="66" s="1"/>
  <c r="I25" i="66"/>
  <c r="K25" i="66" s="1"/>
  <c r="I24" i="66"/>
  <c r="K24" i="66" s="1"/>
  <c r="I23" i="66"/>
  <c r="K23" i="66" s="1"/>
  <c r="I22" i="66"/>
  <c r="K22" i="66" s="1"/>
  <c r="I21" i="66"/>
  <c r="I20" i="66"/>
  <c r="K20" i="66" s="1"/>
  <c r="I19" i="66"/>
  <c r="K19" i="66" s="1"/>
  <c r="I18" i="66"/>
  <c r="K18" i="66" s="1"/>
  <c r="I17" i="66"/>
  <c r="K17" i="66" s="1"/>
  <c r="I16" i="66"/>
  <c r="K16" i="66" s="1"/>
  <c r="I15" i="66"/>
  <c r="K15" i="66" s="1"/>
  <c r="I14" i="66"/>
  <c r="K14" i="66" s="1"/>
  <c r="I13" i="66"/>
  <c r="I12" i="66"/>
  <c r="K12" i="66" s="1"/>
  <c r="P273" i="66"/>
  <c r="O273" i="66"/>
  <c r="N273" i="66"/>
  <c r="M273" i="66"/>
  <c r="J273" i="66"/>
  <c r="Q272" i="66"/>
  <c r="I272" i="66"/>
  <c r="Q271" i="66"/>
  <c r="I271" i="66"/>
  <c r="Q270" i="66"/>
  <c r="I270" i="66"/>
  <c r="Q269" i="66"/>
  <c r="I269" i="66"/>
  <c r="R273" i="66"/>
  <c r="Q268" i="66"/>
  <c r="I268" i="66"/>
  <c r="Q267" i="66"/>
  <c r="I267" i="66"/>
  <c r="Q266" i="66"/>
  <c r="I266" i="66"/>
  <c r="Q265" i="66"/>
  <c r="I265" i="66"/>
  <c r="Q264" i="66"/>
  <c r="I264" i="66"/>
  <c r="P260" i="66"/>
  <c r="I244" i="66"/>
  <c r="K244" i="66" s="1"/>
  <c r="I242" i="66"/>
  <c r="K242" i="66" s="1"/>
  <c r="I240" i="66"/>
  <c r="K240" i="66" s="1"/>
  <c r="I238" i="66"/>
  <c r="K238" i="66" s="1"/>
  <c r="I237" i="66"/>
  <c r="I236" i="66"/>
  <c r="K236" i="66" s="1"/>
  <c r="I234" i="66"/>
  <c r="K234" i="66" s="1"/>
  <c r="I232" i="66"/>
  <c r="K232" i="66" s="1"/>
  <c r="I230" i="66"/>
  <c r="K230" i="66" s="1"/>
  <c r="I229" i="66"/>
  <c r="I228" i="66"/>
  <c r="K228" i="66" s="1"/>
  <c r="I226" i="66"/>
  <c r="K226" i="66" s="1"/>
  <c r="I225" i="66"/>
  <c r="K225" i="66" s="1"/>
  <c r="I224" i="66"/>
  <c r="K224" i="66" s="1"/>
  <c r="I222" i="66"/>
  <c r="K222" i="66" s="1"/>
  <c r="I221" i="66"/>
  <c r="I220" i="66"/>
  <c r="K220" i="66" s="1"/>
  <c r="I218" i="66"/>
  <c r="K218" i="66" s="1"/>
  <c r="I216" i="66"/>
  <c r="K216" i="66" s="1"/>
  <c r="I214" i="66"/>
  <c r="K214" i="66" s="1"/>
  <c r="I213" i="66"/>
  <c r="I212" i="66"/>
  <c r="K212" i="66" s="1"/>
  <c r="I210" i="66"/>
  <c r="K210" i="66" s="1"/>
  <c r="I206" i="66"/>
  <c r="K206" i="66" s="1"/>
  <c r="I205" i="66"/>
  <c r="I204" i="66"/>
  <c r="K204" i="66" s="1"/>
  <c r="I202" i="66"/>
  <c r="K202" i="66" s="1"/>
  <c r="I200" i="66"/>
  <c r="K200" i="66" s="1"/>
  <c r="I198" i="66"/>
  <c r="K198" i="66" s="1"/>
  <c r="I197" i="66"/>
  <c r="I196" i="66"/>
  <c r="K196" i="66" s="1"/>
  <c r="I194" i="66"/>
  <c r="K194" i="66" s="1"/>
  <c r="I192" i="66"/>
  <c r="K192" i="66" s="1"/>
  <c r="I191" i="66"/>
  <c r="K191" i="66" s="1"/>
  <c r="I190" i="66"/>
  <c r="K190" i="66" s="1"/>
  <c r="I188" i="66"/>
  <c r="K188" i="66" s="1"/>
  <c r="I186" i="66"/>
  <c r="K186" i="66" s="1"/>
  <c r="I184" i="66"/>
  <c r="K184" i="66" s="1"/>
  <c r="I182" i="66"/>
  <c r="K182" i="66" s="1"/>
  <c r="I180" i="66"/>
  <c r="K180" i="66" s="1"/>
  <c r="I179" i="66"/>
  <c r="I178" i="66"/>
  <c r="K178" i="66" s="1"/>
  <c r="I176" i="66"/>
  <c r="K176" i="66" s="1"/>
  <c r="I174" i="66"/>
  <c r="K174" i="66" s="1"/>
  <c r="I172" i="66"/>
  <c r="K172" i="66" s="1"/>
  <c r="I170" i="66"/>
  <c r="K170" i="66" s="1"/>
  <c r="I168" i="66"/>
  <c r="K168" i="66" s="1"/>
  <c r="I166" i="66"/>
  <c r="K166" i="66" s="1"/>
  <c r="I164" i="66"/>
  <c r="K164" i="66" s="1"/>
  <c r="I162" i="66"/>
  <c r="K162" i="66" s="1"/>
  <c r="I160" i="66"/>
  <c r="K160" i="66" s="1"/>
  <c r="I159" i="66"/>
  <c r="K159" i="66" s="1"/>
  <c r="I158" i="66"/>
  <c r="K158" i="66" s="1"/>
  <c r="I156" i="66"/>
  <c r="K156" i="66" s="1"/>
  <c r="I154" i="66"/>
  <c r="K154" i="66" s="1"/>
  <c r="I152" i="66"/>
  <c r="K152" i="66" s="1"/>
  <c r="I150" i="66"/>
  <c r="K150" i="66" s="1"/>
  <c r="I148" i="66"/>
  <c r="K148" i="66" s="1"/>
  <c r="I146" i="66"/>
  <c r="K146" i="66" s="1"/>
  <c r="I144" i="66"/>
  <c r="K144" i="66" s="1"/>
  <c r="I142" i="66"/>
  <c r="K142" i="66" s="1"/>
  <c r="I140" i="66"/>
  <c r="K140" i="66" s="1"/>
  <c r="I138" i="66"/>
  <c r="K138" i="66" s="1"/>
  <c r="I136" i="66"/>
  <c r="K136" i="66" s="1"/>
  <c r="I134" i="66"/>
  <c r="K134" i="66" s="1"/>
  <c r="I132" i="66"/>
  <c r="K132" i="66" s="1"/>
  <c r="Q60" i="66"/>
  <c r="S60" i="66" s="1"/>
  <c r="Q57" i="66"/>
  <c r="S57" i="66" s="1"/>
  <c r="Q53" i="66"/>
  <c r="Q52" i="66"/>
  <c r="S52" i="66" s="1"/>
  <c r="Q44" i="66"/>
  <c r="S44" i="66" s="1"/>
  <c r="Q41" i="66"/>
  <c r="S41" i="66" s="1"/>
  <c r="Q36" i="66"/>
  <c r="S36" i="66" s="1"/>
  <c r="Q32" i="66"/>
  <c r="S32" i="66" s="1"/>
  <c r="Q28" i="66"/>
  <c r="S28" i="66" s="1"/>
  <c r="Q25" i="66"/>
  <c r="S25" i="66" s="1"/>
  <c r="Q24" i="66"/>
  <c r="S24" i="66" s="1"/>
  <c r="Q16" i="66"/>
  <c r="S16" i="66" s="1"/>
  <c r="Q12" i="66"/>
  <c r="S12" i="66" s="1"/>
  <c r="S1" i="66"/>
  <c r="S272" i="66" l="1"/>
  <c r="S264" i="66"/>
  <c r="S265" i="66"/>
  <c r="S269" i="66"/>
  <c r="S266" i="66"/>
  <c r="S270" i="66"/>
  <c r="S271" i="66"/>
  <c r="S267" i="66"/>
  <c r="K264" i="66"/>
  <c r="K268" i="66"/>
  <c r="K272" i="66"/>
  <c r="K265" i="66"/>
  <c r="K266" i="66"/>
  <c r="K270" i="66"/>
  <c r="K271" i="66"/>
  <c r="K269" i="66"/>
  <c r="K267" i="66"/>
  <c r="K237" i="66"/>
  <c r="S53" i="66"/>
  <c r="K229" i="66"/>
  <c r="S39" i="66"/>
  <c r="K205" i="66"/>
  <c r="K13" i="66"/>
  <c r="K37" i="66"/>
  <c r="K45" i="66"/>
  <c r="K53" i="66"/>
  <c r="K61" i="66"/>
  <c r="K69" i="66"/>
  <c r="K77" i="66"/>
  <c r="K85" i="66"/>
  <c r="K93" i="66"/>
  <c r="K101" i="66"/>
  <c r="K109" i="66"/>
  <c r="K117" i="66"/>
  <c r="K125" i="66"/>
  <c r="K133" i="66"/>
  <c r="K141" i="66"/>
  <c r="K149" i="66"/>
  <c r="K157" i="66"/>
  <c r="K165" i="66"/>
  <c r="K173" i="66"/>
  <c r="K181" i="66"/>
  <c r="S31" i="66"/>
  <c r="K29" i="66"/>
  <c r="K197" i="66"/>
  <c r="K21" i="66"/>
  <c r="K221" i="66"/>
  <c r="S15" i="66"/>
  <c r="K213" i="66"/>
  <c r="S37" i="66"/>
  <c r="S61" i="66"/>
  <c r="S29" i="66"/>
  <c r="S21" i="66"/>
  <c r="S45" i="66"/>
  <c r="S13" i="66"/>
  <c r="J260" i="66"/>
  <c r="R260" i="66"/>
  <c r="O245" i="66"/>
  <c r="P245" i="66"/>
  <c r="K252" i="66"/>
  <c r="S239" i="66"/>
  <c r="S231" i="66"/>
  <c r="S223" i="66"/>
  <c r="S215" i="66"/>
  <c r="S207" i="66"/>
  <c r="S199" i="66"/>
  <c r="S191" i="66"/>
  <c r="S183" i="66"/>
  <c r="S175" i="66"/>
  <c r="S167" i="66"/>
  <c r="S159" i="66"/>
  <c r="S151" i="66"/>
  <c r="S143" i="66"/>
  <c r="S135" i="66"/>
  <c r="S127" i="66"/>
  <c r="S119" i="66"/>
  <c r="S111" i="66"/>
  <c r="S103" i="66"/>
  <c r="S95" i="66"/>
  <c r="S87" i="66"/>
  <c r="S79" i="66"/>
  <c r="S71" i="66"/>
  <c r="N245" i="66"/>
  <c r="E260" i="66"/>
  <c r="E245" i="66"/>
  <c r="F260" i="66"/>
  <c r="J245" i="66"/>
  <c r="R245" i="66"/>
  <c r="F245" i="66"/>
  <c r="G260" i="66"/>
  <c r="G245" i="66"/>
  <c r="N260" i="66"/>
  <c r="K189" i="66"/>
  <c r="S254" i="66"/>
  <c r="H245" i="66"/>
  <c r="O260" i="66"/>
  <c r="S250" i="66"/>
  <c r="S258" i="66"/>
  <c r="S251" i="66"/>
  <c r="S259" i="66"/>
  <c r="S252" i="66"/>
  <c r="S253" i="66"/>
  <c r="Q248" i="66"/>
  <c r="S248" i="66" s="1"/>
  <c r="M260" i="66"/>
  <c r="K251" i="66"/>
  <c r="K259" i="66"/>
  <c r="K254" i="66"/>
  <c r="S51" i="66"/>
  <c r="S243" i="66"/>
  <c r="S235" i="66"/>
  <c r="S227" i="66"/>
  <c r="S219" i="66"/>
  <c r="S211" i="66"/>
  <c r="S203" i="66"/>
  <c r="S195" i="66"/>
  <c r="S187" i="66"/>
  <c r="S179" i="66"/>
  <c r="S171" i="66"/>
  <c r="S163" i="66"/>
  <c r="S155" i="66"/>
  <c r="S147" i="66"/>
  <c r="S139" i="66"/>
  <c r="S131" i="66"/>
  <c r="S123" i="66"/>
  <c r="S115" i="66"/>
  <c r="S107" i="66"/>
  <c r="S99" i="66"/>
  <c r="S91" i="66"/>
  <c r="S83" i="66"/>
  <c r="S75" i="66"/>
  <c r="S67" i="66"/>
  <c r="S19" i="66"/>
  <c r="S43" i="66"/>
  <c r="S27" i="66"/>
  <c r="S35" i="66"/>
  <c r="S59" i="66"/>
  <c r="M245" i="66"/>
  <c r="Q11" i="66"/>
  <c r="Q245" i="66" s="1"/>
  <c r="K163" i="66"/>
  <c r="K195" i="66"/>
  <c r="K203" i="66"/>
  <c r="K187" i="66"/>
  <c r="K155" i="66"/>
  <c r="K147" i="66"/>
  <c r="K179" i="66"/>
  <c r="K139" i="66"/>
  <c r="K171" i="66"/>
  <c r="K211" i="66"/>
  <c r="K219" i="66"/>
  <c r="K227" i="66"/>
  <c r="K235" i="66"/>
  <c r="K243" i="66"/>
  <c r="I248" i="66"/>
  <c r="K248" i="66" s="1"/>
  <c r="D260" i="66"/>
  <c r="D245" i="66"/>
  <c r="I11" i="66"/>
  <c r="K11" i="66" s="1"/>
  <c r="S94" i="66"/>
  <c r="S268" i="66"/>
  <c r="K95" i="66"/>
  <c r="I273" i="66"/>
  <c r="Q273" i="66"/>
  <c r="K273" i="66" l="1"/>
  <c r="S273" i="66"/>
  <c r="S11" i="66"/>
  <c r="S245" i="66" s="1"/>
  <c r="Q260" i="66"/>
  <c r="S260" i="66"/>
  <c r="K260" i="66"/>
  <c r="I260" i="66"/>
  <c r="I245" i="66"/>
  <c r="K245" i="66"/>
  <c r="H17" i="5" l="1"/>
  <c r="J17" i="5"/>
  <c r="Q18" i="5"/>
  <c r="Q13" i="5"/>
  <c r="S13" i="5" s="1"/>
  <c r="P20" i="5" l="1"/>
  <c r="O20" i="5"/>
  <c r="N20" i="5"/>
  <c r="M20" i="5"/>
  <c r="L20" i="5"/>
  <c r="I20" i="5"/>
  <c r="G20" i="5"/>
  <c r="F20" i="5"/>
  <c r="E20" i="5"/>
  <c r="D20" i="5"/>
  <c r="C20" i="5"/>
  <c r="Q19" i="5"/>
  <c r="S19" i="5" s="1"/>
  <c r="H19" i="5"/>
  <c r="J19" i="5" s="1"/>
  <c r="R20" i="5"/>
  <c r="H18" i="5"/>
  <c r="J18" i="5" s="1"/>
  <c r="Q17" i="5"/>
  <c r="S17" i="5" s="1"/>
  <c r="Q16" i="5"/>
  <c r="S16" i="5" s="1"/>
  <c r="H16" i="5"/>
  <c r="J16" i="5" s="1"/>
  <c r="Q15" i="5"/>
  <c r="S15" i="5" s="1"/>
  <c r="H15" i="5"/>
  <c r="J15" i="5" s="1"/>
  <c r="Q14" i="5"/>
  <c r="S14" i="5" s="1"/>
  <c r="H14" i="5"/>
  <c r="J14" i="5" s="1"/>
  <c r="Q12" i="5"/>
  <c r="S12" i="5" s="1"/>
  <c r="H12" i="5"/>
  <c r="J12" i="5" s="1"/>
  <c r="H20" i="5" l="1"/>
  <c r="S18" i="5"/>
  <c r="S20" i="5" s="1"/>
  <c r="J20" i="5"/>
  <c r="Q20" i="5"/>
  <c r="C79" i="53" l="1"/>
  <c r="B79" i="53"/>
  <c r="C80" i="53"/>
  <c r="B80" i="53"/>
  <c r="C83" i="53"/>
  <c r="B83" i="53"/>
  <c r="C78" i="53"/>
  <c r="B78" i="53"/>
  <c r="C77" i="53"/>
  <c r="B77" i="53"/>
  <c r="C84" i="53"/>
  <c r="B84" i="53"/>
  <c r="C85" i="53"/>
  <c r="B85" i="53"/>
  <c r="C81" i="53"/>
  <c r="B81" i="53"/>
  <c r="C82" i="53"/>
  <c r="B82" i="53"/>
  <c r="C71" i="53"/>
  <c r="B71" i="53"/>
  <c r="C70" i="53"/>
  <c r="B70" i="53"/>
  <c r="C67" i="53"/>
  <c r="B67" i="53"/>
  <c r="C66" i="53"/>
  <c r="B66" i="53"/>
  <c r="C65" i="53"/>
  <c r="B65" i="53"/>
  <c r="C72" i="53"/>
  <c r="B72" i="53"/>
  <c r="C73" i="53"/>
  <c r="B73" i="53"/>
  <c r="C68" i="53"/>
  <c r="B68" i="53"/>
  <c r="C69" i="53"/>
  <c r="B69" i="53"/>
  <c r="O57" i="53" l="1"/>
  <c r="O56" i="53"/>
  <c r="O55" i="53"/>
  <c r="O54" i="53"/>
  <c r="O53" i="53"/>
  <c r="O52" i="53"/>
  <c r="O51" i="53"/>
  <c r="O50" i="53"/>
  <c r="O49" i="53"/>
  <c r="O58" i="53" s="1"/>
  <c r="O47" i="53"/>
  <c r="H46" i="53"/>
  <c r="H45" i="53"/>
  <c r="H44" i="53"/>
  <c r="H43" i="53"/>
  <c r="H42" i="53"/>
  <c r="H41" i="53"/>
  <c r="H40" i="53"/>
  <c r="H39" i="53"/>
  <c r="H38" i="53"/>
  <c r="Q46" i="53"/>
  <c r="Q45" i="53"/>
  <c r="Q44" i="53"/>
  <c r="Q43" i="53"/>
  <c r="Q42" i="53"/>
  <c r="Q41" i="53"/>
  <c r="Q40" i="53"/>
  <c r="Q39" i="53"/>
  <c r="Q38" i="53"/>
  <c r="O46" i="53"/>
  <c r="O45" i="53"/>
  <c r="O44" i="53"/>
  <c r="O43" i="53"/>
  <c r="O42" i="53"/>
  <c r="O41" i="53"/>
  <c r="O39" i="53"/>
  <c r="O38" i="53"/>
  <c r="N46" i="53"/>
  <c r="N45" i="53"/>
  <c r="N44" i="53"/>
  <c r="N43" i="53"/>
  <c r="N42" i="53"/>
  <c r="N41" i="53"/>
  <c r="P41" i="53" s="1"/>
  <c r="N40" i="53"/>
  <c r="N39" i="53"/>
  <c r="N38" i="53"/>
  <c r="M46" i="53"/>
  <c r="M45" i="53"/>
  <c r="M44" i="53"/>
  <c r="P44" i="53" s="1"/>
  <c r="M43" i="53"/>
  <c r="M42" i="53"/>
  <c r="M41" i="53"/>
  <c r="M40" i="53"/>
  <c r="M39" i="53"/>
  <c r="M38" i="53"/>
  <c r="L46" i="53"/>
  <c r="L45" i="53"/>
  <c r="L44" i="53"/>
  <c r="L43" i="53"/>
  <c r="L42" i="53"/>
  <c r="L41" i="53"/>
  <c r="L40" i="53"/>
  <c r="L39" i="53"/>
  <c r="L38" i="53"/>
  <c r="K46" i="53"/>
  <c r="K45" i="53"/>
  <c r="K44" i="53"/>
  <c r="K43" i="53"/>
  <c r="K42" i="53"/>
  <c r="K41" i="53"/>
  <c r="K40" i="53"/>
  <c r="K39" i="53"/>
  <c r="K38" i="53"/>
  <c r="F46" i="53"/>
  <c r="E46" i="53"/>
  <c r="D46" i="53"/>
  <c r="C46" i="53"/>
  <c r="F45" i="53"/>
  <c r="E45" i="53"/>
  <c r="D45" i="53"/>
  <c r="C45" i="53"/>
  <c r="F44" i="53"/>
  <c r="E44" i="53"/>
  <c r="D44" i="53"/>
  <c r="C44" i="53"/>
  <c r="F43" i="53"/>
  <c r="E43" i="53"/>
  <c r="D43" i="53"/>
  <c r="C43" i="53"/>
  <c r="F42" i="53"/>
  <c r="E42" i="53"/>
  <c r="D42" i="53"/>
  <c r="C42" i="53"/>
  <c r="F41" i="53"/>
  <c r="E41" i="53"/>
  <c r="D41" i="53"/>
  <c r="C41" i="53"/>
  <c r="E40" i="53"/>
  <c r="D40" i="53"/>
  <c r="C40" i="53"/>
  <c r="F39" i="53"/>
  <c r="E39" i="53"/>
  <c r="D39" i="53"/>
  <c r="C39" i="53"/>
  <c r="F38" i="53"/>
  <c r="E38" i="53"/>
  <c r="D38" i="53"/>
  <c r="C38" i="53"/>
  <c r="B46" i="53"/>
  <c r="B45" i="53"/>
  <c r="B44" i="53"/>
  <c r="B43" i="53"/>
  <c r="B42" i="53"/>
  <c r="B41" i="53"/>
  <c r="B40" i="53"/>
  <c r="B39" i="53"/>
  <c r="B38" i="53"/>
  <c r="P46" i="53"/>
  <c r="P43" i="53"/>
  <c r="P42" i="53"/>
  <c r="P40" i="53"/>
  <c r="P38" i="53"/>
  <c r="P20" i="53"/>
  <c r="P19" i="53"/>
  <c r="P18" i="53"/>
  <c r="P17" i="53"/>
  <c r="P16" i="53"/>
  <c r="P15" i="53"/>
  <c r="P14" i="53"/>
  <c r="P13" i="53"/>
  <c r="P12" i="53"/>
  <c r="O21" i="53"/>
  <c r="Q20" i="53"/>
  <c r="Q19" i="53"/>
  <c r="Q18" i="53"/>
  <c r="Q17" i="53"/>
  <c r="Q16" i="53"/>
  <c r="Q15" i="53"/>
  <c r="Q14" i="53"/>
  <c r="Q13" i="53"/>
  <c r="Q12" i="53"/>
  <c r="O20" i="53"/>
  <c r="O19" i="53"/>
  <c r="O18" i="53"/>
  <c r="O17" i="53"/>
  <c r="O16" i="53"/>
  <c r="O15" i="53"/>
  <c r="O13" i="53"/>
  <c r="O12" i="53"/>
  <c r="N20" i="53"/>
  <c r="N19" i="53"/>
  <c r="N18" i="53"/>
  <c r="N17" i="53"/>
  <c r="N16" i="53"/>
  <c r="N15" i="53"/>
  <c r="N14" i="53"/>
  <c r="N13" i="53"/>
  <c r="N12" i="53"/>
  <c r="M20" i="53"/>
  <c r="M19" i="53"/>
  <c r="M18" i="53"/>
  <c r="M17" i="53"/>
  <c r="M16" i="53"/>
  <c r="M15" i="53"/>
  <c r="M14" i="53"/>
  <c r="M13" i="53"/>
  <c r="M12" i="53"/>
  <c r="L20" i="53"/>
  <c r="L19" i="53"/>
  <c r="L18" i="53"/>
  <c r="L17" i="53"/>
  <c r="L16" i="53"/>
  <c r="L15" i="53"/>
  <c r="L14" i="53"/>
  <c r="L13" i="53"/>
  <c r="L12" i="53"/>
  <c r="K20" i="53"/>
  <c r="K19" i="53"/>
  <c r="K18" i="53"/>
  <c r="K17" i="53"/>
  <c r="K16" i="53"/>
  <c r="K15" i="53"/>
  <c r="K14" i="53"/>
  <c r="K13" i="53"/>
  <c r="K12" i="53"/>
  <c r="H20" i="53"/>
  <c r="H19" i="53"/>
  <c r="H18" i="53"/>
  <c r="H17" i="53"/>
  <c r="H16" i="53"/>
  <c r="H15" i="53"/>
  <c r="H14" i="53"/>
  <c r="H13" i="53"/>
  <c r="H12" i="53"/>
  <c r="F20" i="53"/>
  <c r="F19" i="53"/>
  <c r="F18" i="53"/>
  <c r="F17" i="53"/>
  <c r="F16" i="53"/>
  <c r="F15" i="53"/>
  <c r="F13" i="53"/>
  <c r="F12" i="53"/>
  <c r="E20" i="53"/>
  <c r="E19" i="53"/>
  <c r="E18" i="53"/>
  <c r="E17" i="53"/>
  <c r="E16" i="53"/>
  <c r="E15" i="53"/>
  <c r="E14" i="53"/>
  <c r="E13" i="53"/>
  <c r="E12" i="53"/>
  <c r="D20" i="53"/>
  <c r="D19" i="53"/>
  <c r="D18" i="53"/>
  <c r="D17" i="53"/>
  <c r="D16" i="53"/>
  <c r="D15" i="53"/>
  <c r="D14" i="53"/>
  <c r="D13" i="53"/>
  <c r="D12" i="53"/>
  <c r="C20" i="53"/>
  <c r="C19" i="53"/>
  <c r="C18" i="53"/>
  <c r="C17" i="53"/>
  <c r="C16" i="53"/>
  <c r="C15" i="53"/>
  <c r="C14" i="53"/>
  <c r="C13" i="53"/>
  <c r="C12" i="53"/>
  <c r="B20" i="53"/>
  <c r="B19" i="53"/>
  <c r="B18" i="53"/>
  <c r="B17" i="53"/>
  <c r="B16" i="53"/>
  <c r="B15" i="53"/>
  <c r="B14" i="53"/>
  <c r="B13" i="53"/>
  <c r="B12" i="53"/>
  <c r="R119" i="5"/>
  <c r="S287" i="62"/>
  <c r="S99" i="62"/>
  <c r="R276" i="62"/>
  <c r="T276" i="62" s="1"/>
  <c r="R275" i="62"/>
  <c r="T275" i="62" s="1"/>
  <c r="R274" i="62"/>
  <c r="T274" i="62" s="1"/>
  <c r="R273" i="62"/>
  <c r="T273" i="62" s="1"/>
  <c r="R272" i="62"/>
  <c r="T272" i="62" s="1"/>
  <c r="R271" i="62"/>
  <c r="T271" i="62" s="1"/>
  <c r="R270" i="62"/>
  <c r="T270" i="62" s="1"/>
  <c r="R269" i="62"/>
  <c r="T269" i="62" s="1"/>
  <c r="K271" i="62"/>
  <c r="I275" i="62"/>
  <c r="K275" i="62" s="1"/>
  <c r="I274" i="62"/>
  <c r="K274" i="62" s="1"/>
  <c r="I273" i="62"/>
  <c r="K273" i="62" s="1"/>
  <c r="I272" i="62"/>
  <c r="K272" i="62" s="1"/>
  <c r="I271" i="62"/>
  <c r="I270" i="62"/>
  <c r="K270" i="62" s="1"/>
  <c r="I269" i="62"/>
  <c r="K269" i="62" s="1"/>
  <c r="M279" i="62"/>
  <c r="D279" i="62"/>
  <c r="R190" i="62"/>
  <c r="T190" i="62" s="1"/>
  <c r="R182" i="62"/>
  <c r="T182" i="62" s="1"/>
  <c r="R176" i="62"/>
  <c r="T176" i="62" s="1"/>
  <c r="R172" i="62"/>
  <c r="T172" i="62" s="1"/>
  <c r="R170" i="62"/>
  <c r="T170" i="62" s="1"/>
  <c r="R147" i="62"/>
  <c r="T147" i="62" s="1"/>
  <c r="R146" i="62"/>
  <c r="T146" i="62" s="1"/>
  <c r="R145" i="62"/>
  <c r="T145" i="62" s="1"/>
  <c r="R144" i="62"/>
  <c r="T144" i="62" s="1"/>
  <c r="R143" i="62"/>
  <c r="T143" i="62" s="1"/>
  <c r="R142" i="62"/>
  <c r="T142" i="62" s="1"/>
  <c r="R141" i="62"/>
  <c r="T141" i="62" s="1"/>
  <c r="R140" i="62"/>
  <c r="T140" i="62" s="1"/>
  <c r="R139" i="62"/>
  <c r="T139" i="62" s="1"/>
  <c r="R138" i="62"/>
  <c r="T138" i="62" s="1"/>
  <c r="R137" i="62"/>
  <c r="T137" i="62" s="1"/>
  <c r="R136" i="62"/>
  <c r="T136" i="62" s="1"/>
  <c r="R135" i="62"/>
  <c r="T135" i="62" s="1"/>
  <c r="R134" i="62"/>
  <c r="T134" i="62" s="1"/>
  <c r="R133" i="62"/>
  <c r="T133" i="62" s="1"/>
  <c r="R132" i="62"/>
  <c r="T132" i="62" s="1"/>
  <c r="R131" i="62"/>
  <c r="T131" i="62" s="1"/>
  <c r="R130" i="62"/>
  <c r="T130" i="62" s="1"/>
  <c r="R129" i="62"/>
  <c r="T129" i="62" s="1"/>
  <c r="R128" i="62"/>
  <c r="T128" i="62" s="1"/>
  <c r="R127" i="62"/>
  <c r="T127" i="62" s="1"/>
  <c r="R126" i="62"/>
  <c r="T126" i="62" s="1"/>
  <c r="R125" i="62"/>
  <c r="T125" i="62" s="1"/>
  <c r="R124" i="62"/>
  <c r="T124" i="62" s="1"/>
  <c r="R123" i="62"/>
  <c r="T123" i="62" s="1"/>
  <c r="R122" i="62"/>
  <c r="T122" i="62" s="1"/>
  <c r="R121" i="62"/>
  <c r="T121" i="62" s="1"/>
  <c r="R120" i="62"/>
  <c r="T120" i="62" s="1"/>
  <c r="R119" i="62"/>
  <c r="T119" i="62" s="1"/>
  <c r="R118" i="62"/>
  <c r="T118" i="62" s="1"/>
  <c r="R117" i="62"/>
  <c r="T117" i="62" s="1"/>
  <c r="R116" i="62"/>
  <c r="T116" i="62" s="1"/>
  <c r="R115" i="62"/>
  <c r="T115" i="62" s="1"/>
  <c r="R114" i="62"/>
  <c r="T114" i="62" s="1"/>
  <c r="R113" i="62"/>
  <c r="T113" i="62" s="1"/>
  <c r="R112" i="62"/>
  <c r="T112" i="62" s="1"/>
  <c r="R111" i="62"/>
  <c r="T111" i="62" s="1"/>
  <c r="R110" i="62"/>
  <c r="T110" i="62" s="1"/>
  <c r="R109" i="62"/>
  <c r="T109" i="62" s="1"/>
  <c r="R108" i="62"/>
  <c r="T108" i="62" s="1"/>
  <c r="R107" i="62"/>
  <c r="T107" i="62" s="1"/>
  <c r="R106" i="62"/>
  <c r="T106" i="62" s="1"/>
  <c r="R105" i="62"/>
  <c r="T105" i="62" s="1"/>
  <c r="R104" i="62"/>
  <c r="T104" i="62" s="1"/>
  <c r="R103" i="62"/>
  <c r="T103" i="62" s="1"/>
  <c r="R102" i="62"/>
  <c r="T102" i="62" s="1"/>
  <c r="R101" i="62"/>
  <c r="T101" i="62" s="1"/>
  <c r="R100" i="62"/>
  <c r="T100" i="62" s="1"/>
  <c r="R99" i="62"/>
  <c r="R98" i="62"/>
  <c r="T98" i="62" s="1"/>
  <c r="R97" i="62"/>
  <c r="T97" i="62" s="1"/>
  <c r="R96" i="62"/>
  <c r="T96" i="62" s="1"/>
  <c r="R95" i="62"/>
  <c r="T95" i="62" s="1"/>
  <c r="R94" i="62"/>
  <c r="T94" i="62" s="1"/>
  <c r="R93" i="62"/>
  <c r="T93" i="62" s="1"/>
  <c r="R92" i="62"/>
  <c r="T92" i="62" s="1"/>
  <c r="R91" i="62"/>
  <c r="T91" i="62" s="1"/>
  <c r="R90" i="62"/>
  <c r="T90" i="62" s="1"/>
  <c r="R89" i="62"/>
  <c r="T89" i="62" s="1"/>
  <c r="R88" i="62"/>
  <c r="T88" i="62" s="1"/>
  <c r="R87" i="62"/>
  <c r="T87" i="62" s="1"/>
  <c r="R86" i="62"/>
  <c r="T86" i="62" s="1"/>
  <c r="R85" i="62"/>
  <c r="T85" i="62" s="1"/>
  <c r="R84" i="62"/>
  <c r="T84" i="62" s="1"/>
  <c r="R83" i="62"/>
  <c r="T83" i="62" s="1"/>
  <c r="R82" i="62"/>
  <c r="T82" i="62" s="1"/>
  <c r="R81" i="62"/>
  <c r="T81" i="62" s="1"/>
  <c r="R80" i="62"/>
  <c r="T80" i="62" s="1"/>
  <c r="R79" i="62"/>
  <c r="T79" i="62" s="1"/>
  <c r="R78" i="62"/>
  <c r="T78" i="62" s="1"/>
  <c r="R77" i="62"/>
  <c r="T77" i="62" s="1"/>
  <c r="R76" i="62"/>
  <c r="T76" i="62" s="1"/>
  <c r="R75" i="62"/>
  <c r="T75" i="62" s="1"/>
  <c r="R74" i="62"/>
  <c r="T74" i="62" s="1"/>
  <c r="R73" i="62"/>
  <c r="T73" i="62" s="1"/>
  <c r="R72" i="62"/>
  <c r="T72" i="62" s="1"/>
  <c r="R71" i="62"/>
  <c r="T71" i="62" s="1"/>
  <c r="R70" i="62"/>
  <c r="T70" i="62" s="1"/>
  <c r="R69" i="62"/>
  <c r="T69" i="62" s="1"/>
  <c r="R68" i="62"/>
  <c r="T68" i="62" s="1"/>
  <c r="R67" i="62"/>
  <c r="T67" i="62" s="1"/>
  <c r="R66" i="62"/>
  <c r="T66" i="62" s="1"/>
  <c r="R65" i="62"/>
  <c r="T65" i="62" s="1"/>
  <c r="R64" i="62"/>
  <c r="T64" i="62" s="1"/>
  <c r="R63" i="62"/>
  <c r="T63" i="62" s="1"/>
  <c r="R62" i="62"/>
  <c r="T62" i="62" s="1"/>
  <c r="R61" i="62"/>
  <c r="T61" i="62" s="1"/>
  <c r="R60" i="62"/>
  <c r="T60" i="62" s="1"/>
  <c r="R59" i="62"/>
  <c r="T59" i="62" s="1"/>
  <c r="R58" i="62"/>
  <c r="T58" i="62" s="1"/>
  <c r="R57" i="62"/>
  <c r="T57" i="62" s="1"/>
  <c r="R56" i="62"/>
  <c r="T56" i="62" s="1"/>
  <c r="R55" i="62"/>
  <c r="T55" i="62" s="1"/>
  <c r="R54" i="62"/>
  <c r="T54" i="62" s="1"/>
  <c r="R53" i="62"/>
  <c r="T53" i="62" s="1"/>
  <c r="R52" i="62"/>
  <c r="T52" i="62" s="1"/>
  <c r="R51" i="62"/>
  <c r="T51" i="62" s="1"/>
  <c r="R50" i="62"/>
  <c r="T50" i="62" s="1"/>
  <c r="R49" i="62"/>
  <c r="T49" i="62" s="1"/>
  <c r="R48" i="62"/>
  <c r="T48" i="62" s="1"/>
  <c r="R47" i="62"/>
  <c r="T47" i="62" s="1"/>
  <c r="R46" i="62"/>
  <c r="T46" i="62" s="1"/>
  <c r="R45" i="62"/>
  <c r="T45" i="62" s="1"/>
  <c r="R44" i="62"/>
  <c r="T44" i="62" s="1"/>
  <c r="R43" i="62"/>
  <c r="T43" i="62" s="1"/>
  <c r="R42" i="62"/>
  <c r="T42" i="62" s="1"/>
  <c r="R41" i="62"/>
  <c r="T41" i="62" s="1"/>
  <c r="R40" i="62"/>
  <c r="T40" i="62" s="1"/>
  <c r="R39" i="62"/>
  <c r="T39" i="62" s="1"/>
  <c r="R38" i="62"/>
  <c r="T38" i="62" s="1"/>
  <c r="R37" i="62"/>
  <c r="T37" i="62" s="1"/>
  <c r="R36" i="62"/>
  <c r="T36" i="62" s="1"/>
  <c r="R35" i="62"/>
  <c r="T35" i="62" s="1"/>
  <c r="R34" i="62"/>
  <c r="T34" i="62" s="1"/>
  <c r="R33" i="62"/>
  <c r="T33" i="62" s="1"/>
  <c r="R32" i="62"/>
  <c r="T32" i="62" s="1"/>
  <c r="R31" i="62"/>
  <c r="T31" i="62" s="1"/>
  <c r="R30" i="62"/>
  <c r="T30" i="62" s="1"/>
  <c r="R29" i="62"/>
  <c r="T29" i="62" s="1"/>
  <c r="R28" i="62"/>
  <c r="T28" i="62" s="1"/>
  <c r="R27" i="62"/>
  <c r="T27" i="62" s="1"/>
  <c r="R26" i="62"/>
  <c r="T26" i="62" s="1"/>
  <c r="R25" i="62"/>
  <c r="T25" i="62" s="1"/>
  <c r="R24" i="62"/>
  <c r="T24" i="62" s="1"/>
  <c r="R23" i="62"/>
  <c r="T23" i="62" s="1"/>
  <c r="R22" i="62"/>
  <c r="T22" i="62" s="1"/>
  <c r="R21" i="62"/>
  <c r="T21" i="62" s="1"/>
  <c r="R20" i="62"/>
  <c r="T20" i="62" s="1"/>
  <c r="R19" i="62"/>
  <c r="T19" i="62" s="1"/>
  <c r="R18" i="62"/>
  <c r="T18" i="62" s="1"/>
  <c r="R17" i="62"/>
  <c r="T17" i="62" s="1"/>
  <c r="R16" i="62"/>
  <c r="T16" i="62" s="1"/>
  <c r="R15" i="62"/>
  <c r="T15" i="62" s="1"/>
  <c r="R14" i="62"/>
  <c r="T14" i="62" s="1"/>
  <c r="R13" i="62"/>
  <c r="T13" i="62" s="1"/>
  <c r="R12" i="62"/>
  <c r="T12" i="62" s="1"/>
  <c r="I151" i="62"/>
  <c r="I150" i="62"/>
  <c r="I149" i="62"/>
  <c r="I148" i="62"/>
  <c r="I239" i="62"/>
  <c r="K239" i="62" s="1"/>
  <c r="I232" i="62"/>
  <c r="K232" i="62" s="1"/>
  <c r="I231" i="62"/>
  <c r="K231" i="62" s="1"/>
  <c r="I226" i="62"/>
  <c r="K226" i="62" s="1"/>
  <c r="I219" i="62"/>
  <c r="K219" i="62" s="1"/>
  <c r="I215" i="62"/>
  <c r="K215" i="62" s="1"/>
  <c r="I208" i="62"/>
  <c r="K208" i="62" s="1"/>
  <c r="I204" i="62"/>
  <c r="I190" i="62"/>
  <c r="K190" i="62" s="1"/>
  <c r="I182" i="62"/>
  <c r="K182" i="62" s="1"/>
  <c r="I176" i="62"/>
  <c r="K176" i="62" s="1"/>
  <c r="I172" i="62"/>
  <c r="K172" i="62" s="1"/>
  <c r="I170" i="62"/>
  <c r="K170" i="62" s="1"/>
  <c r="I147" i="62"/>
  <c r="K147" i="62" s="1"/>
  <c r="I146" i="62"/>
  <c r="K146" i="62" s="1"/>
  <c r="I145" i="62"/>
  <c r="K145" i="62" s="1"/>
  <c r="I144" i="62"/>
  <c r="K144" i="62" s="1"/>
  <c r="I143" i="62"/>
  <c r="K143" i="62" s="1"/>
  <c r="I142" i="62"/>
  <c r="K142" i="62" s="1"/>
  <c r="I141" i="62"/>
  <c r="K141" i="62" s="1"/>
  <c r="I140" i="62"/>
  <c r="K140" i="62" s="1"/>
  <c r="I139" i="62"/>
  <c r="K139" i="62" s="1"/>
  <c r="I138" i="62"/>
  <c r="K138" i="62" s="1"/>
  <c r="I137" i="62"/>
  <c r="K137" i="62" s="1"/>
  <c r="I136" i="62"/>
  <c r="K136" i="62" s="1"/>
  <c r="I135" i="62"/>
  <c r="K135" i="62" s="1"/>
  <c r="I134" i="62"/>
  <c r="K134" i="62" s="1"/>
  <c r="I133" i="62"/>
  <c r="K133" i="62" s="1"/>
  <c r="I132" i="62"/>
  <c r="K132" i="62" s="1"/>
  <c r="I131" i="62"/>
  <c r="K131" i="62" s="1"/>
  <c r="I130" i="62"/>
  <c r="K130" i="62" s="1"/>
  <c r="I129" i="62"/>
  <c r="K129" i="62" s="1"/>
  <c r="I128" i="62"/>
  <c r="K128" i="62" s="1"/>
  <c r="I127" i="62"/>
  <c r="K127" i="62" s="1"/>
  <c r="I126" i="62"/>
  <c r="K126" i="62" s="1"/>
  <c r="I125" i="62"/>
  <c r="K125" i="62" s="1"/>
  <c r="I124" i="62"/>
  <c r="K124" i="62" s="1"/>
  <c r="I123" i="62"/>
  <c r="K123" i="62" s="1"/>
  <c r="I122" i="62"/>
  <c r="K122" i="62" s="1"/>
  <c r="I121" i="62"/>
  <c r="K121" i="62" s="1"/>
  <c r="I120" i="62"/>
  <c r="K120" i="62" s="1"/>
  <c r="I119" i="62"/>
  <c r="K119" i="62" s="1"/>
  <c r="I118" i="62"/>
  <c r="K118" i="62" s="1"/>
  <c r="I117" i="62"/>
  <c r="K117" i="62" s="1"/>
  <c r="I116" i="62"/>
  <c r="K116" i="62" s="1"/>
  <c r="I115" i="62"/>
  <c r="K115" i="62" s="1"/>
  <c r="I114" i="62"/>
  <c r="K114" i="62" s="1"/>
  <c r="I113" i="62"/>
  <c r="K113" i="62" s="1"/>
  <c r="I112" i="62"/>
  <c r="K112" i="62" s="1"/>
  <c r="I111" i="62"/>
  <c r="K111" i="62" s="1"/>
  <c r="I110" i="62"/>
  <c r="K110" i="62" s="1"/>
  <c r="I109" i="62"/>
  <c r="K109" i="62" s="1"/>
  <c r="I108" i="62"/>
  <c r="K108" i="62" s="1"/>
  <c r="I107" i="62"/>
  <c r="K107" i="62" s="1"/>
  <c r="I106" i="62"/>
  <c r="K106" i="62" s="1"/>
  <c r="I105" i="62"/>
  <c r="K105" i="62" s="1"/>
  <c r="I104" i="62"/>
  <c r="K104" i="62" s="1"/>
  <c r="I103" i="62"/>
  <c r="K103" i="62" s="1"/>
  <c r="I102" i="62"/>
  <c r="K102" i="62" s="1"/>
  <c r="I101" i="62"/>
  <c r="K101" i="62" s="1"/>
  <c r="I100" i="62"/>
  <c r="K100" i="62" s="1"/>
  <c r="I99" i="62"/>
  <c r="K99" i="62" s="1"/>
  <c r="I98" i="62"/>
  <c r="K98" i="62" s="1"/>
  <c r="I97" i="62"/>
  <c r="K97" i="62" s="1"/>
  <c r="I96" i="62"/>
  <c r="K96" i="62" s="1"/>
  <c r="I95" i="62"/>
  <c r="K95" i="62" s="1"/>
  <c r="I94" i="62"/>
  <c r="K94" i="62" s="1"/>
  <c r="I93" i="62"/>
  <c r="K93" i="62" s="1"/>
  <c r="I92" i="62"/>
  <c r="K92" i="62" s="1"/>
  <c r="I91" i="62"/>
  <c r="K91" i="62" s="1"/>
  <c r="I90" i="62"/>
  <c r="K90" i="62" s="1"/>
  <c r="I89" i="62"/>
  <c r="K89" i="62" s="1"/>
  <c r="I88" i="62"/>
  <c r="K88" i="62" s="1"/>
  <c r="I87" i="62"/>
  <c r="K87" i="62" s="1"/>
  <c r="I86" i="62"/>
  <c r="K86" i="62" s="1"/>
  <c r="I85" i="62"/>
  <c r="K85" i="62" s="1"/>
  <c r="I84" i="62"/>
  <c r="K84" i="62" s="1"/>
  <c r="I83" i="62"/>
  <c r="K83" i="62" s="1"/>
  <c r="I82" i="62"/>
  <c r="K82" i="62" s="1"/>
  <c r="I81" i="62"/>
  <c r="K81" i="62" s="1"/>
  <c r="I80" i="62"/>
  <c r="K80" i="62" s="1"/>
  <c r="I79" i="62"/>
  <c r="K79" i="62" s="1"/>
  <c r="I78" i="62"/>
  <c r="K78" i="62" s="1"/>
  <c r="I77" i="62"/>
  <c r="K77" i="62" s="1"/>
  <c r="I76" i="62"/>
  <c r="K76" i="62" s="1"/>
  <c r="I75" i="62"/>
  <c r="K75" i="62" s="1"/>
  <c r="I74" i="62"/>
  <c r="K74" i="62" s="1"/>
  <c r="I73" i="62"/>
  <c r="K73" i="62" s="1"/>
  <c r="I72" i="62"/>
  <c r="K72" i="62" s="1"/>
  <c r="I71" i="62"/>
  <c r="K71" i="62" s="1"/>
  <c r="I70" i="62"/>
  <c r="K70" i="62" s="1"/>
  <c r="I69" i="62"/>
  <c r="K69" i="62" s="1"/>
  <c r="I68" i="62"/>
  <c r="K68" i="62" s="1"/>
  <c r="I67" i="62"/>
  <c r="K67" i="62" s="1"/>
  <c r="I66" i="62"/>
  <c r="K66" i="62" s="1"/>
  <c r="I65" i="62"/>
  <c r="K65" i="62" s="1"/>
  <c r="I64" i="62"/>
  <c r="K64" i="62" s="1"/>
  <c r="I63" i="62"/>
  <c r="K63" i="62" s="1"/>
  <c r="I62" i="62"/>
  <c r="K62" i="62" s="1"/>
  <c r="I61" i="62"/>
  <c r="K61" i="62" s="1"/>
  <c r="I60" i="62"/>
  <c r="K60" i="62" s="1"/>
  <c r="I59" i="62"/>
  <c r="K59" i="62" s="1"/>
  <c r="I58" i="62"/>
  <c r="K58" i="62" s="1"/>
  <c r="I57" i="62"/>
  <c r="K57" i="62" s="1"/>
  <c r="I56" i="62"/>
  <c r="K56" i="62" s="1"/>
  <c r="I55" i="62"/>
  <c r="K55" i="62" s="1"/>
  <c r="I54" i="62"/>
  <c r="K54" i="62" s="1"/>
  <c r="I53" i="62"/>
  <c r="K53" i="62" s="1"/>
  <c r="I52" i="62"/>
  <c r="K52" i="62" s="1"/>
  <c r="I51" i="62"/>
  <c r="K51" i="62" s="1"/>
  <c r="I50" i="62"/>
  <c r="K50" i="62" s="1"/>
  <c r="I49" i="62"/>
  <c r="K49" i="62" s="1"/>
  <c r="I48" i="62"/>
  <c r="K48" i="62" s="1"/>
  <c r="I47" i="62"/>
  <c r="K47" i="62" s="1"/>
  <c r="I46" i="62"/>
  <c r="K46" i="62" s="1"/>
  <c r="I45" i="62"/>
  <c r="K45" i="62" s="1"/>
  <c r="I44" i="62"/>
  <c r="K44" i="62" s="1"/>
  <c r="I43" i="62"/>
  <c r="K43" i="62" s="1"/>
  <c r="I42" i="62"/>
  <c r="K42" i="62" s="1"/>
  <c r="I41" i="62"/>
  <c r="K41" i="62" s="1"/>
  <c r="I40" i="62"/>
  <c r="K40" i="62" s="1"/>
  <c r="I39" i="62"/>
  <c r="K39" i="62" s="1"/>
  <c r="I38" i="62"/>
  <c r="K38" i="62" s="1"/>
  <c r="I37" i="62"/>
  <c r="K37" i="62" s="1"/>
  <c r="I36" i="62"/>
  <c r="K36" i="62" s="1"/>
  <c r="I35" i="62"/>
  <c r="K35" i="62" s="1"/>
  <c r="I34" i="62"/>
  <c r="K34" i="62" s="1"/>
  <c r="I33" i="62"/>
  <c r="K33" i="62" s="1"/>
  <c r="I32" i="62"/>
  <c r="K32" i="62" s="1"/>
  <c r="I31" i="62"/>
  <c r="K31" i="62" s="1"/>
  <c r="I30" i="62"/>
  <c r="K30" i="62" s="1"/>
  <c r="I29" i="62"/>
  <c r="K29" i="62" s="1"/>
  <c r="I28" i="62"/>
  <c r="K28" i="62" s="1"/>
  <c r="I27" i="62"/>
  <c r="K27" i="62" s="1"/>
  <c r="I26" i="62"/>
  <c r="K26" i="62" s="1"/>
  <c r="I25" i="62"/>
  <c r="K25" i="62" s="1"/>
  <c r="I24" i="62"/>
  <c r="K24" i="62" s="1"/>
  <c r="I23" i="62"/>
  <c r="K23" i="62" s="1"/>
  <c r="I22" i="62"/>
  <c r="K22" i="62" s="1"/>
  <c r="I21" i="62"/>
  <c r="K21" i="62" s="1"/>
  <c r="I20" i="62"/>
  <c r="K20" i="62" s="1"/>
  <c r="I19" i="62"/>
  <c r="K19" i="62" s="1"/>
  <c r="I18" i="62"/>
  <c r="K18" i="62" s="1"/>
  <c r="I17" i="62"/>
  <c r="K17" i="62" s="1"/>
  <c r="I16" i="62"/>
  <c r="K16" i="62" s="1"/>
  <c r="I15" i="62"/>
  <c r="K15" i="62" s="1"/>
  <c r="I14" i="62"/>
  <c r="K14" i="62" s="1"/>
  <c r="I13" i="62"/>
  <c r="K13" i="62" s="1"/>
  <c r="I12" i="62"/>
  <c r="K12" i="62" s="1"/>
  <c r="R239" i="62"/>
  <c r="T239" i="62" s="1"/>
  <c r="R232" i="62"/>
  <c r="T232" i="62" s="1"/>
  <c r="R231" i="62"/>
  <c r="T231" i="62" s="1"/>
  <c r="R226" i="62"/>
  <c r="T226" i="62" s="1"/>
  <c r="R219" i="62"/>
  <c r="T219" i="62" s="1"/>
  <c r="R215" i="62"/>
  <c r="T215" i="62" s="1"/>
  <c r="R208" i="62"/>
  <c r="T208" i="62" s="1"/>
  <c r="R204" i="62"/>
  <c r="T204" i="62" s="1"/>
  <c r="K204" i="62"/>
  <c r="U298" i="59"/>
  <c r="U297" i="59"/>
  <c r="U105" i="59"/>
  <c r="U65" i="59"/>
  <c r="P45" i="53" l="1"/>
  <c r="P39" i="53"/>
  <c r="O31" i="53"/>
  <c r="O25" i="53"/>
  <c r="O29" i="53"/>
  <c r="O26" i="53"/>
  <c r="O27" i="53"/>
  <c r="O24" i="53"/>
  <c r="O23" i="53"/>
  <c r="O28" i="53"/>
  <c r="O30" i="53"/>
  <c r="O290" i="59"/>
  <c r="F290" i="59"/>
  <c r="P47" i="53" l="1"/>
  <c r="O32" i="53"/>
  <c r="U302" i="56"/>
  <c r="U298" i="56"/>
  <c r="O291" i="56"/>
  <c r="F291" i="56"/>
  <c r="U65" i="56" l="1"/>
  <c r="U48" i="56"/>
  <c r="U29" i="56"/>
  <c r="R79" i="5" l="1"/>
  <c r="J316" i="40" l="1"/>
  <c r="L316" i="40" s="1"/>
  <c r="J314" i="40"/>
  <c r="L314" i="40" s="1"/>
  <c r="J313" i="40"/>
  <c r="R316" i="40"/>
  <c r="T316" i="40" s="1"/>
  <c r="R313" i="40"/>
  <c r="T313" i="40" s="1"/>
  <c r="R320" i="40"/>
  <c r="T320" i="40" s="1"/>
  <c r="R317" i="40"/>
  <c r="T317" i="40" s="1"/>
  <c r="R315" i="40"/>
  <c r="T315" i="40" s="1"/>
  <c r="S322" i="40"/>
  <c r="R314" i="40"/>
  <c r="T314" i="40" s="1"/>
  <c r="F322" i="40"/>
  <c r="O322" i="40" l="1"/>
  <c r="I322" i="40"/>
  <c r="J321" i="40"/>
  <c r="L321" i="40" s="1"/>
  <c r="J315" i="40"/>
  <c r="L315" i="40" s="1"/>
  <c r="J317" i="40"/>
  <c r="L317" i="40" s="1"/>
  <c r="R318" i="40"/>
  <c r="T318" i="40" s="1"/>
  <c r="J318" i="40"/>
  <c r="L318" i="40" s="1"/>
  <c r="R321" i="40"/>
  <c r="T321" i="40" s="1"/>
  <c r="H322" i="40"/>
  <c r="N322" i="40"/>
  <c r="Q322" i="40"/>
  <c r="J320" i="40"/>
  <c r="L320" i="40" s="1"/>
  <c r="J319" i="40"/>
  <c r="L319" i="40" s="1"/>
  <c r="R319" i="40"/>
  <c r="T319" i="40" s="1"/>
  <c r="G322" i="40"/>
  <c r="P322" i="40"/>
  <c r="K322" i="40"/>
  <c r="L313" i="40"/>
  <c r="T322" i="40" l="1"/>
  <c r="L322" i="40"/>
  <c r="J322" i="40"/>
  <c r="R322" i="40"/>
  <c r="R30" i="5"/>
  <c r="R66" i="5"/>
  <c r="P54" i="5" l="1"/>
  <c r="O53" i="5"/>
  <c r="O55" i="5"/>
  <c r="N55" i="5"/>
  <c r="O54" i="5"/>
  <c r="N54" i="5"/>
  <c r="M55" i="5"/>
  <c r="L55" i="5"/>
  <c r="M54" i="5"/>
  <c r="L54" i="5"/>
  <c r="M53" i="5"/>
  <c r="L53" i="5"/>
  <c r="M52" i="5"/>
  <c r="L52" i="5"/>
  <c r="O51" i="5"/>
  <c r="N51" i="5"/>
  <c r="M51" i="5"/>
  <c r="L51" i="5"/>
  <c r="O50" i="5"/>
  <c r="N50" i="5"/>
  <c r="M50" i="5"/>
  <c r="L50" i="5"/>
  <c r="R55" i="5"/>
  <c r="C26" i="41" s="1"/>
  <c r="R54" i="5"/>
  <c r="C25" i="41" s="1"/>
  <c r="R51" i="5"/>
  <c r="C24" i="41" s="1"/>
  <c r="R50" i="5"/>
  <c r="C23" i="41" s="1"/>
  <c r="P49" i="5"/>
  <c r="O48" i="5"/>
  <c r="O47" i="5"/>
  <c r="M48" i="5"/>
  <c r="L48" i="5"/>
  <c r="M47" i="5"/>
  <c r="L47" i="5"/>
  <c r="I55" i="5"/>
  <c r="C12" i="41" s="1"/>
  <c r="I54" i="5"/>
  <c r="C11" i="41" s="1"/>
  <c r="I51" i="5"/>
  <c r="C10" i="41" s="1"/>
  <c r="I50" i="5"/>
  <c r="C9" i="41" s="1"/>
  <c r="G53" i="5"/>
  <c r="F55" i="5"/>
  <c r="F54" i="5"/>
  <c r="F53" i="5"/>
  <c r="E55" i="5"/>
  <c r="E54" i="5"/>
  <c r="D55" i="5"/>
  <c r="C55" i="5"/>
  <c r="D54" i="5"/>
  <c r="C54" i="5"/>
  <c r="D53" i="5"/>
  <c r="C53" i="5"/>
  <c r="D52" i="5"/>
  <c r="C52" i="5"/>
  <c r="F51" i="5"/>
  <c r="E51" i="5"/>
  <c r="D51" i="5"/>
  <c r="C51" i="5"/>
  <c r="F50" i="5"/>
  <c r="E50" i="5"/>
  <c r="D50" i="5"/>
  <c r="C50" i="5"/>
  <c r="G48" i="5"/>
  <c r="F48" i="5"/>
  <c r="D48" i="5"/>
  <c r="C48" i="5"/>
  <c r="F47" i="5"/>
  <c r="D47" i="5"/>
  <c r="C47" i="5"/>
  <c r="C44" i="5"/>
  <c r="D44" i="5"/>
  <c r="P44" i="5"/>
  <c r="O44" i="5"/>
  <c r="N44" i="5"/>
  <c r="M44" i="5"/>
  <c r="L44" i="5"/>
  <c r="I44" i="5"/>
  <c r="G44" i="5"/>
  <c r="F44" i="5"/>
  <c r="E44" i="5"/>
  <c r="Q43" i="5"/>
  <c r="S43" i="5" s="1"/>
  <c r="H43" i="5"/>
  <c r="J43" i="5" s="1"/>
  <c r="R44" i="5"/>
  <c r="Q42" i="5"/>
  <c r="H42" i="5"/>
  <c r="J42" i="5" s="1"/>
  <c r="Q41" i="5"/>
  <c r="S41" i="5" s="1"/>
  <c r="H41" i="5"/>
  <c r="J41" i="5" s="1"/>
  <c r="Q40" i="5"/>
  <c r="S40" i="5" s="1"/>
  <c r="H40" i="5"/>
  <c r="J40" i="5" s="1"/>
  <c r="Q39" i="5"/>
  <c r="S39" i="5" s="1"/>
  <c r="H39" i="5"/>
  <c r="J39" i="5" s="1"/>
  <c r="Q38" i="5"/>
  <c r="S38" i="5" s="1"/>
  <c r="H38" i="5"/>
  <c r="J38" i="5" s="1"/>
  <c r="Q37" i="5"/>
  <c r="S37" i="5" s="1"/>
  <c r="Q36" i="5"/>
  <c r="S36" i="5" s="1"/>
  <c r="H36" i="5"/>
  <c r="J36" i="5" s="1"/>
  <c r="Q35" i="5"/>
  <c r="S35" i="5" s="1"/>
  <c r="H35" i="5"/>
  <c r="J35" i="5" s="1"/>
  <c r="Q52" i="5" l="1"/>
  <c r="S52" i="5" s="1"/>
  <c r="Q55" i="5"/>
  <c r="S55" i="5" s="1"/>
  <c r="Q50" i="5"/>
  <c r="S50" i="5" s="1"/>
  <c r="Q48" i="5"/>
  <c r="S48" i="5" s="1"/>
  <c r="Q47" i="5"/>
  <c r="S47" i="5" s="1"/>
  <c r="H55" i="5"/>
  <c r="J55" i="5" s="1"/>
  <c r="H54" i="5"/>
  <c r="J54" i="5" s="1"/>
  <c r="H52" i="5"/>
  <c r="J52" i="5" s="1"/>
  <c r="E56" i="5"/>
  <c r="H50" i="5"/>
  <c r="J50" i="5" s="1"/>
  <c r="Q51" i="5"/>
  <c r="S51" i="5" s="1"/>
  <c r="G56" i="5"/>
  <c r="H53" i="5"/>
  <c r="J53" i="5" s="1"/>
  <c r="H51" i="5"/>
  <c r="J51" i="5" s="1"/>
  <c r="I56" i="5"/>
  <c r="Q54" i="5"/>
  <c r="S54" i="5" s="1"/>
  <c r="P56" i="5"/>
  <c r="Q53" i="5"/>
  <c r="S53" i="5" s="1"/>
  <c r="N56" i="5"/>
  <c r="O56" i="5"/>
  <c r="L56" i="5"/>
  <c r="M56" i="5"/>
  <c r="R56" i="5"/>
  <c r="Q49" i="5"/>
  <c r="S49" i="5" s="1"/>
  <c r="F56" i="5"/>
  <c r="C56" i="5"/>
  <c r="H48" i="5"/>
  <c r="J48" i="5" s="1"/>
  <c r="D56" i="5"/>
  <c r="H47" i="5"/>
  <c r="J47" i="5" s="1"/>
  <c r="S42" i="5"/>
  <c r="S44" i="5" s="1"/>
  <c r="J44" i="5"/>
  <c r="Q44" i="5"/>
  <c r="H44" i="5"/>
  <c r="Q19" i="21" l="1"/>
  <c r="C19" i="41"/>
  <c r="C8" i="41"/>
  <c r="Q10" i="21"/>
  <c r="C4" i="41"/>
  <c r="Q7" i="21"/>
  <c r="Q16" i="21"/>
  <c r="C16" i="41"/>
  <c r="C5" i="41"/>
  <c r="Q8" i="21"/>
  <c r="Q17" i="21"/>
  <c r="C17" i="41"/>
  <c r="C6" i="41"/>
  <c r="Q9" i="21"/>
  <c r="Q20" i="21"/>
  <c r="C21" i="41"/>
  <c r="Q18" i="21"/>
  <c r="C18" i="41"/>
  <c r="Q6" i="21"/>
  <c r="C3" i="41"/>
  <c r="S56" i="5"/>
  <c r="Q56" i="5"/>
  <c r="J56" i="5"/>
  <c r="H56" i="5"/>
  <c r="C7" i="41" l="1"/>
  <c r="C20" i="41"/>
  <c r="G10" i="41"/>
  <c r="G9" i="41"/>
  <c r="G11" i="41"/>
  <c r="G12" i="41"/>
  <c r="C13" i="41"/>
  <c r="G8" i="41" s="1"/>
  <c r="C27" i="41"/>
  <c r="G21" i="41" s="1"/>
  <c r="G26" i="41"/>
  <c r="G22" i="41"/>
  <c r="G23" i="41"/>
  <c r="G25" i="41"/>
  <c r="G24" i="41"/>
  <c r="G20" i="41" l="1"/>
  <c r="G17" i="41"/>
  <c r="G19" i="41"/>
  <c r="G18" i="41"/>
  <c r="G16" i="41"/>
  <c r="T296" i="59" l="1"/>
  <c r="H24" i="5" l="1"/>
  <c r="J24" i="5" s="1"/>
  <c r="T1" i="62"/>
  <c r="I290" i="62"/>
  <c r="K290" i="62" s="1"/>
  <c r="S279" i="62"/>
  <c r="P279" i="62"/>
  <c r="O279" i="62"/>
  <c r="N279" i="62"/>
  <c r="J279" i="62"/>
  <c r="G279" i="62"/>
  <c r="F279" i="62"/>
  <c r="E279" i="62"/>
  <c r="R278" i="62"/>
  <c r="T278" i="62" s="1"/>
  <c r="I278" i="62"/>
  <c r="K278" i="62" s="1"/>
  <c r="R277" i="62"/>
  <c r="T277" i="62" s="1"/>
  <c r="I277" i="62"/>
  <c r="K277" i="62" s="1"/>
  <c r="I276" i="62"/>
  <c r="K276" i="62" s="1"/>
  <c r="R268" i="62"/>
  <c r="T268" i="62" s="1"/>
  <c r="I268" i="62"/>
  <c r="K268" i="62" s="1"/>
  <c r="R267" i="62"/>
  <c r="T267" i="62" s="1"/>
  <c r="I267" i="62"/>
  <c r="K267" i="62" s="1"/>
  <c r="Q264" i="62"/>
  <c r="P264" i="62"/>
  <c r="O264" i="62"/>
  <c r="N264" i="62"/>
  <c r="M264" i="62"/>
  <c r="J264" i="62"/>
  <c r="H264" i="62"/>
  <c r="G264" i="62"/>
  <c r="F264" i="62"/>
  <c r="E264" i="62"/>
  <c r="D264" i="62"/>
  <c r="R263" i="62"/>
  <c r="T263" i="62" s="1"/>
  <c r="I263" i="62"/>
  <c r="K263" i="62" s="1"/>
  <c r="R262" i="62"/>
  <c r="T262" i="62" s="1"/>
  <c r="I262" i="62"/>
  <c r="K262" i="62" s="1"/>
  <c r="R261" i="62"/>
  <c r="T261" i="62" s="1"/>
  <c r="I261" i="62"/>
  <c r="K261" i="62" s="1"/>
  <c r="R260" i="62"/>
  <c r="T260" i="62" s="1"/>
  <c r="I260" i="62"/>
  <c r="K260" i="62" s="1"/>
  <c r="R259" i="62"/>
  <c r="T259" i="62" s="1"/>
  <c r="I259" i="62"/>
  <c r="K259" i="62" s="1"/>
  <c r="R258" i="62"/>
  <c r="T258" i="62" s="1"/>
  <c r="I258" i="62"/>
  <c r="K258" i="62" s="1"/>
  <c r="R257" i="62"/>
  <c r="T257" i="62" s="1"/>
  <c r="I257" i="62"/>
  <c r="K257" i="62" s="1"/>
  <c r="R256" i="62"/>
  <c r="T256" i="62" s="1"/>
  <c r="I256" i="62"/>
  <c r="K256" i="62" s="1"/>
  <c r="R255" i="62"/>
  <c r="T255" i="62" s="1"/>
  <c r="I255" i="62"/>
  <c r="K255" i="62" s="1"/>
  <c r="R254" i="62"/>
  <c r="T254" i="62" s="1"/>
  <c r="I254" i="62"/>
  <c r="K254" i="62" s="1"/>
  <c r="R253" i="62"/>
  <c r="T253" i="62" s="1"/>
  <c r="I253" i="62"/>
  <c r="K253" i="62" s="1"/>
  <c r="R252" i="62"/>
  <c r="T252" i="62" s="1"/>
  <c r="I252" i="62"/>
  <c r="K252" i="62" s="1"/>
  <c r="R251" i="62"/>
  <c r="T251" i="62" s="1"/>
  <c r="I251" i="62"/>
  <c r="K251" i="62" s="1"/>
  <c r="R250" i="62"/>
  <c r="T250" i="62" s="1"/>
  <c r="I250" i="62"/>
  <c r="K250" i="62" s="1"/>
  <c r="R249" i="62"/>
  <c r="T249" i="62" s="1"/>
  <c r="I249" i="62"/>
  <c r="K249" i="62" s="1"/>
  <c r="R248" i="62"/>
  <c r="T248" i="62" s="1"/>
  <c r="I248" i="62"/>
  <c r="K248" i="62" s="1"/>
  <c r="R247" i="62"/>
  <c r="T247" i="62" s="1"/>
  <c r="I247" i="62"/>
  <c r="K247" i="62" s="1"/>
  <c r="R246" i="62"/>
  <c r="T246" i="62" s="1"/>
  <c r="I246" i="62"/>
  <c r="K246" i="62" s="1"/>
  <c r="R245" i="62"/>
  <c r="T245" i="62" s="1"/>
  <c r="I245" i="62"/>
  <c r="K245" i="62" s="1"/>
  <c r="R244" i="62"/>
  <c r="T244" i="62" s="1"/>
  <c r="I244" i="62"/>
  <c r="K244" i="62" s="1"/>
  <c r="R243" i="62"/>
  <c r="T243" i="62" s="1"/>
  <c r="I243" i="62"/>
  <c r="K243" i="62" s="1"/>
  <c r="R242" i="62"/>
  <c r="T242" i="62" s="1"/>
  <c r="I242" i="62"/>
  <c r="K242" i="62" s="1"/>
  <c r="R241" i="62"/>
  <c r="T241" i="62" s="1"/>
  <c r="I241" i="62"/>
  <c r="K241" i="62" s="1"/>
  <c r="R240" i="62"/>
  <c r="T240" i="62" s="1"/>
  <c r="I240" i="62"/>
  <c r="K240" i="62" s="1"/>
  <c r="R238" i="62"/>
  <c r="T238" i="62" s="1"/>
  <c r="I238" i="62"/>
  <c r="K238" i="62" s="1"/>
  <c r="R237" i="62"/>
  <c r="T237" i="62" s="1"/>
  <c r="I237" i="62"/>
  <c r="K237" i="62" s="1"/>
  <c r="R236" i="62"/>
  <c r="T236" i="62" s="1"/>
  <c r="I236" i="62"/>
  <c r="K236" i="62" s="1"/>
  <c r="R235" i="62"/>
  <c r="T235" i="62" s="1"/>
  <c r="I235" i="62"/>
  <c r="K235" i="62" s="1"/>
  <c r="R234" i="62"/>
  <c r="T234" i="62" s="1"/>
  <c r="I234" i="62"/>
  <c r="K234" i="62" s="1"/>
  <c r="R233" i="62"/>
  <c r="T233" i="62" s="1"/>
  <c r="I233" i="62"/>
  <c r="K233" i="62" s="1"/>
  <c r="R230" i="62"/>
  <c r="T230" i="62" s="1"/>
  <c r="I230" i="62"/>
  <c r="K230" i="62" s="1"/>
  <c r="R229" i="62"/>
  <c r="T229" i="62" s="1"/>
  <c r="I229" i="62"/>
  <c r="K229" i="62" s="1"/>
  <c r="R228" i="62"/>
  <c r="T228" i="62" s="1"/>
  <c r="I228" i="62"/>
  <c r="K228" i="62" s="1"/>
  <c r="R227" i="62"/>
  <c r="T227" i="62" s="1"/>
  <c r="I227" i="62"/>
  <c r="K227" i="62" s="1"/>
  <c r="R225" i="62"/>
  <c r="T225" i="62" s="1"/>
  <c r="I225" i="62"/>
  <c r="K225" i="62" s="1"/>
  <c r="R224" i="62"/>
  <c r="T224" i="62" s="1"/>
  <c r="I224" i="62"/>
  <c r="K224" i="62" s="1"/>
  <c r="R223" i="62"/>
  <c r="T223" i="62" s="1"/>
  <c r="I223" i="62"/>
  <c r="K223" i="62" s="1"/>
  <c r="R222" i="62"/>
  <c r="T222" i="62" s="1"/>
  <c r="I222" i="62"/>
  <c r="K222" i="62" s="1"/>
  <c r="R221" i="62"/>
  <c r="T221" i="62" s="1"/>
  <c r="I221" i="62"/>
  <c r="K221" i="62" s="1"/>
  <c r="R220" i="62"/>
  <c r="T220" i="62" s="1"/>
  <c r="I220" i="62"/>
  <c r="K220" i="62" s="1"/>
  <c r="R218" i="62"/>
  <c r="T218" i="62" s="1"/>
  <c r="I218" i="62"/>
  <c r="K218" i="62" s="1"/>
  <c r="R217" i="62"/>
  <c r="T217" i="62" s="1"/>
  <c r="I217" i="62"/>
  <c r="K217" i="62" s="1"/>
  <c r="R216" i="62"/>
  <c r="T216" i="62" s="1"/>
  <c r="I216" i="62"/>
  <c r="K216" i="62" s="1"/>
  <c r="R214" i="62"/>
  <c r="T214" i="62" s="1"/>
  <c r="I214" i="62"/>
  <c r="K214" i="62" s="1"/>
  <c r="R213" i="62"/>
  <c r="T213" i="62" s="1"/>
  <c r="I213" i="62"/>
  <c r="K213" i="62" s="1"/>
  <c r="R212" i="62"/>
  <c r="T212" i="62" s="1"/>
  <c r="I212" i="62"/>
  <c r="K212" i="62" s="1"/>
  <c r="R211" i="62"/>
  <c r="T211" i="62" s="1"/>
  <c r="I211" i="62"/>
  <c r="K211" i="62" s="1"/>
  <c r="R210" i="62"/>
  <c r="T210" i="62" s="1"/>
  <c r="I210" i="62"/>
  <c r="K210" i="62" s="1"/>
  <c r="R209" i="62"/>
  <c r="T209" i="62" s="1"/>
  <c r="I209" i="62"/>
  <c r="K209" i="62" s="1"/>
  <c r="R207" i="62"/>
  <c r="T207" i="62" s="1"/>
  <c r="I207" i="62"/>
  <c r="K207" i="62" s="1"/>
  <c r="R206" i="62"/>
  <c r="T206" i="62" s="1"/>
  <c r="I206" i="62"/>
  <c r="K206" i="62" s="1"/>
  <c r="R205" i="62"/>
  <c r="T205" i="62" s="1"/>
  <c r="I205" i="62"/>
  <c r="K205" i="62" s="1"/>
  <c r="R203" i="62"/>
  <c r="T203" i="62" s="1"/>
  <c r="I203" i="62"/>
  <c r="K203" i="62" s="1"/>
  <c r="R202" i="62"/>
  <c r="T202" i="62" s="1"/>
  <c r="I202" i="62"/>
  <c r="K202" i="62" s="1"/>
  <c r="R201" i="62"/>
  <c r="T201" i="62" s="1"/>
  <c r="I201" i="62"/>
  <c r="K201" i="62" s="1"/>
  <c r="R200" i="62"/>
  <c r="T200" i="62" s="1"/>
  <c r="I200" i="62"/>
  <c r="K200" i="62" s="1"/>
  <c r="R199" i="62"/>
  <c r="T199" i="62" s="1"/>
  <c r="I199" i="62"/>
  <c r="K199" i="62" s="1"/>
  <c r="R198" i="62"/>
  <c r="T198" i="62" s="1"/>
  <c r="I198" i="62"/>
  <c r="K198" i="62" s="1"/>
  <c r="R197" i="62"/>
  <c r="T197" i="62" s="1"/>
  <c r="I197" i="62"/>
  <c r="K197" i="62" s="1"/>
  <c r="R196" i="62"/>
  <c r="T196" i="62" s="1"/>
  <c r="I196" i="62"/>
  <c r="K196" i="62" s="1"/>
  <c r="R195" i="62"/>
  <c r="T195" i="62" s="1"/>
  <c r="I195" i="62"/>
  <c r="K195" i="62" s="1"/>
  <c r="R194" i="62"/>
  <c r="T194" i="62" s="1"/>
  <c r="I194" i="62"/>
  <c r="K194" i="62" s="1"/>
  <c r="R193" i="62"/>
  <c r="T193" i="62" s="1"/>
  <c r="I193" i="62"/>
  <c r="K193" i="62" s="1"/>
  <c r="R192" i="62"/>
  <c r="T192" i="62" s="1"/>
  <c r="I192" i="62"/>
  <c r="K192" i="62" s="1"/>
  <c r="R191" i="62"/>
  <c r="T191" i="62" s="1"/>
  <c r="I191" i="62"/>
  <c r="K191" i="62" s="1"/>
  <c r="R189" i="62"/>
  <c r="T189" i="62" s="1"/>
  <c r="I189" i="62"/>
  <c r="K189" i="62" s="1"/>
  <c r="R188" i="62"/>
  <c r="T188" i="62" s="1"/>
  <c r="I188" i="62"/>
  <c r="K188" i="62" s="1"/>
  <c r="R187" i="62"/>
  <c r="T187" i="62" s="1"/>
  <c r="I187" i="62"/>
  <c r="K187" i="62" s="1"/>
  <c r="R186" i="62"/>
  <c r="T186" i="62" s="1"/>
  <c r="I186" i="62"/>
  <c r="K186" i="62" s="1"/>
  <c r="R185" i="62"/>
  <c r="T185" i="62" s="1"/>
  <c r="I185" i="62"/>
  <c r="K185" i="62" s="1"/>
  <c r="R184" i="62"/>
  <c r="T184" i="62" s="1"/>
  <c r="I184" i="62"/>
  <c r="K184" i="62" s="1"/>
  <c r="R183" i="62"/>
  <c r="T183" i="62" s="1"/>
  <c r="I183" i="62"/>
  <c r="K183" i="62" s="1"/>
  <c r="R181" i="62"/>
  <c r="T181" i="62" s="1"/>
  <c r="I181" i="62"/>
  <c r="K181" i="62" s="1"/>
  <c r="R180" i="62"/>
  <c r="T180" i="62" s="1"/>
  <c r="I180" i="62"/>
  <c r="K180" i="62" s="1"/>
  <c r="R179" i="62"/>
  <c r="T179" i="62" s="1"/>
  <c r="I179" i="62"/>
  <c r="K179" i="62" s="1"/>
  <c r="R178" i="62"/>
  <c r="T178" i="62" s="1"/>
  <c r="I178" i="62"/>
  <c r="K178" i="62" s="1"/>
  <c r="R177" i="62"/>
  <c r="T177" i="62" s="1"/>
  <c r="I177" i="62"/>
  <c r="K177" i="62" s="1"/>
  <c r="R175" i="62"/>
  <c r="T175" i="62" s="1"/>
  <c r="I175" i="62"/>
  <c r="K175" i="62" s="1"/>
  <c r="R174" i="62"/>
  <c r="T174" i="62" s="1"/>
  <c r="I174" i="62"/>
  <c r="K174" i="62" s="1"/>
  <c r="R173" i="62"/>
  <c r="T173" i="62" s="1"/>
  <c r="I173" i="62"/>
  <c r="K173" i="62" s="1"/>
  <c r="R171" i="62"/>
  <c r="T171" i="62" s="1"/>
  <c r="I171" i="62"/>
  <c r="K171" i="62" s="1"/>
  <c r="R169" i="62"/>
  <c r="T169" i="62" s="1"/>
  <c r="I169" i="62"/>
  <c r="K169" i="62" s="1"/>
  <c r="R168" i="62"/>
  <c r="T168" i="62" s="1"/>
  <c r="I168" i="62"/>
  <c r="K168" i="62" s="1"/>
  <c r="R167" i="62"/>
  <c r="T167" i="62" s="1"/>
  <c r="I167" i="62"/>
  <c r="K167" i="62" s="1"/>
  <c r="R166" i="62"/>
  <c r="T166" i="62" s="1"/>
  <c r="I166" i="62"/>
  <c r="K166" i="62" s="1"/>
  <c r="R165" i="62"/>
  <c r="T165" i="62" s="1"/>
  <c r="I165" i="62"/>
  <c r="K165" i="62" s="1"/>
  <c r="R164" i="62"/>
  <c r="T164" i="62" s="1"/>
  <c r="I164" i="62"/>
  <c r="K164" i="62" s="1"/>
  <c r="R163" i="62"/>
  <c r="T163" i="62" s="1"/>
  <c r="I163" i="62"/>
  <c r="K163" i="62" s="1"/>
  <c r="R162" i="62"/>
  <c r="T162" i="62" s="1"/>
  <c r="I162" i="62"/>
  <c r="K162" i="62" s="1"/>
  <c r="R161" i="62"/>
  <c r="T161" i="62" s="1"/>
  <c r="I161" i="62"/>
  <c r="K161" i="62" s="1"/>
  <c r="R160" i="62"/>
  <c r="T160" i="62" s="1"/>
  <c r="I160" i="62"/>
  <c r="K160" i="62" s="1"/>
  <c r="R159" i="62"/>
  <c r="T159" i="62" s="1"/>
  <c r="I159" i="62"/>
  <c r="K159" i="62" s="1"/>
  <c r="R158" i="62"/>
  <c r="T158" i="62" s="1"/>
  <c r="I158" i="62"/>
  <c r="K158" i="62" s="1"/>
  <c r="R157" i="62"/>
  <c r="T157" i="62" s="1"/>
  <c r="I157" i="62"/>
  <c r="K157" i="62" s="1"/>
  <c r="R156" i="62"/>
  <c r="T156" i="62" s="1"/>
  <c r="I156" i="62"/>
  <c r="K156" i="62" s="1"/>
  <c r="R155" i="62"/>
  <c r="T155" i="62" s="1"/>
  <c r="I155" i="62"/>
  <c r="K155" i="62" s="1"/>
  <c r="R154" i="62"/>
  <c r="T154" i="62" s="1"/>
  <c r="I154" i="62"/>
  <c r="K154" i="62" s="1"/>
  <c r="R153" i="62"/>
  <c r="T153" i="62" s="1"/>
  <c r="I153" i="62"/>
  <c r="K153" i="62" s="1"/>
  <c r="R152" i="62"/>
  <c r="T152" i="62" s="1"/>
  <c r="I152" i="62"/>
  <c r="K152" i="62" s="1"/>
  <c r="R151" i="62"/>
  <c r="T151" i="62" s="1"/>
  <c r="K151" i="62"/>
  <c r="R150" i="62"/>
  <c r="T150" i="62" s="1"/>
  <c r="K150" i="62"/>
  <c r="R149" i="62"/>
  <c r="T149" i="62" s="1"/>
  <c r="K149" i="62"/>
  <c r="R148" i="62"/>
  <c r="T148" i="62" s="1"/>
  <c r="K148" i="62"/>
  <c r="T99" i="62"/>
  <c r="R11" i="62"/>
  <c r="T11" i="62" s="1"/>
  <c r="I11" i="62"/>
  <c r="K11" i="62" s="1"/>
  <c r="P292" i="62" l="1"/>
  <c r="F292" i="62"/>
  <c r="R284" i="62"/>
  <c r="T284" i="62" s="1"/>
  <c r="R285" i="62"/>
  <c r="T285" i="62" s="1"/>
  <c r="D292" i="62"/>
  <c r="O292" i="62"/>
  <c r="R289" i="62"/>
  <c r="T289" i="62" s="1"/>
  <c r="R291" i="62"/>
  <c r="T291" i="62" s="1"/>
  <c r="R287" i="62"/>
  <c r="T287" i="62" s="1"/>
  <c r="G292" i="62"/>
  <c r="I289" i="62"/>
  <c r="K289" i="62" s="1"/>
  <c r="I291" i="62"/>
  <c r="K291" i="62" s="1"/>
  <c r="H292" i="62"/>
  <c r="I287" i="62"/>
  <c r="K287" i="62" s="1"/>
  <c r="R288" i="62"/>
  <c r="T288" i="62" s="1"/>
  <c r="R290" i="62"/>
  <c r="T290" i="62" s="1"/>
  <c r="I284" i="62"/>
  <c r="K284" i="62" s="1"/>
  <c r="I264" i="62"/>
  <c r="K264" i="62"/>
  <c r="K279" i="62"/>
  <c r="R264" i="62"/>
  <c r="R279" i="62"/>
  <c r="M292" i="62"/>
  <c r="Q292" i="62"/>
  <c r="I283" i="62"/>
  <c r="R283" i="62"/>
  <c r="J292" i="62"/>
  <c r="S292" i="62"/>
  <c r="S264" i="62"/>
  <c r="T279" i="62"/>
  <c r="R286" i="62"/>
  <c r="T286" i="62" s="1"/>
  <c r="I279" i="62"/>
  <c r="I285" i="62"/>
  <c r="K285" i="62" s="1"/>
  <c r="E292" i="62"/>
  <c r="N292" i="62"/>
  <c r="I286" i="62"/>
  <c r="K286" i="62" s="1"/>
  <c r="I288" i="62"/>
  <c r="K288" i="62" s="1"/>
  <c r="R292" i="62" l="1"/>
  <c r="T283" i="62"/>
  <c r="T292" i="62" s="1"/>
  <c r="T264" i="62"/>
  <c r="I292" i="62"/>
  <c r="K283" i="62"/>
  <c r="K292" i="62" s="1"/>
  <c r="T302" i="59" l="1"/>
  <c r="T301" i="59"/>
  <c r="T300" i="59"/>
  <c r="T299" i="59"/>
  <c r="T298" i="59"/>
  <c r="T297" i="59"/>
  <c r="T295" i="59"/>
  <c r="T94" i="59"/>
  <c r="V94" i="59" s="1"/>
  <c r="K94" i="59"/>
  <c r="M94" i="59" s="1"/>
  <c r="U295" i="56"/>
  <c r="S279" i="59"/>
  <c r="T271" i="59"/>
  <c r="T263" i="59"/>
  <c r="T255" i="59"/>
  <c r="T247" i="59"/>
  <c r="T239" i="59"/>
  <c r="T231" i="59"/>
  <c r="T223" i="59"/>
  <c r="T215" i="59"/>
  <c r="T207" i="59"/>
  <c r="T199" i="59"/>
  <c r="T191" i="59"/>
  <c r="T183" i="59"/>
  <c r="T175" i="59"/>
  <c r="T167" i="59"/>
  <c r="T159" i="59"/>
  <c r="T151" i="59"/>
  <c r="T143" i="59"/>
  <c r="T135" i="59"/>
  <c r="T127" i="59"/>
  <c r="T119" i="59"/>
  <c r="T111" i="59"/>
  <c r="T97" i="59"/>
  <c r="T88" i="59"/>
  <c r="T80" i="59"/>
  <c r="T78" i="59"/>
  <c r="T77" i="59"/>
  <c r="T72" i="59"/>
  <c r="T70" i="59"/>
  <c r="T69" i="59"/>
  <c r="T57" i="59"/>
  <c r="T49" i="59"/>
  <c r="T47" i="59"/>
  <c r="T41" i="59"/>
  <c r="T39" i="59"/>
  <c r="T33" i="59"/>
  <c r="T31" i="59"/>
  <c r="T25" i="59"/>
  <c r="T23" i="59"/>
  <c r="T17" i="59"/>
  <c r="T15" i="59"/>
  <c r="T14" i="59"/>
  <c r="T13" i="59"/>
  <c r="T11" i="59"/>
  <c r="T12" i="59"/>
  <c r="T16" i="59"/>
  <c r="T18" i="59"/>
  <c r="T19" i="59"/>
  <c r="T20" i="59"/>
  <c r="T21" i="59"/>
  <c r="T22" i="59"/>
  <c r="T24" i="59"/>
  <c r="T26" i="59"/>
  <c r="T27" i="59"/>
  <c r="T28" i="59"/>
  <c r="T29" i="59"/>
  <c r="T30" i="59"/>
  <c r="T32" i="59"/>
  <c r="T34" i="59"/>
  <c r="T35" i="59"/>
  <c r="T36" i="59"/>
  <c r="T37" i="59"/>
  <c r="T38" i="59"/>
  <c r="T40" i="59"/>
  <c r="T42" i="59"/>
  <c r="T43" i="59"/>
  <c r="T44" i="59"/>
  <c r="T45" i="59"/>
  <c r="T46" i="59"/>
  <c r="T48" i="59"/>
  <c r="T50" i="59"/>
  <c r="T51" i="59"/>
  <c r="T52" i="59"/>
  <c r="T53" i="59"/>
  <c r="T54" i="59"/>
  <c r="T55" i="59"/>
  <c r="T56" i="59"/>
  <c r="T58" i="59"/>
  <c r="T59" i="59"/>
  <c r="T60" i="59"/>
  <c r="T61" i="59"/>
  <c r="T62" i="59"/>
  <c r="T63" i="59"/>
  <c r="T64" i="59"/>
  <c r="T65" i="59"/>
  <c r="T66" i="59"/>
  <c r="T67" i="59"/>
  <c r="T68" i="59"/>
  <c r="T71" i="59"/>
  <c r="T73" i="59"/>
  <c r="T74" i="59"/>
  <c r="T75" i="59"/>
  <c r="T76" i="59"/>
  <c r="T79" i="59"/>
  <c r="T81" i="59"/>
  <c r="T82" i="59"/>
  <c r="T83" i="59"/>
  <c r="T84" i="59"/>
  <c r="T85" i="59"/>
  <c r="T86" i="59"/>
  <c r="T87" i="59"/>
  <c r="T89" i="59"/>
  <c r="T90" i="59"/>
  <c r="T91" i="59"/>
  <c r="T92" i="59"/>
  <c r="T93" i="59"/>
  <c r="T95" i="59"/>
  <c r="T96" i="59"/>
  <c r="T98" i="59"/>
  <c r="T99" i="59"/>
  <c r="T100" i="59"/>
  <c r="T101" i="59"/>
  <c r="T102" i="59"/>
  <c r="T103" i="59"/>
  <c r="T104" i="59"/>
  <c r="T105" i="59"/>
  <c r="T106" i="59"/>
  <c r="T107" i="59"/>
  <c r="T108" i="59"/>
  <c r="T109" i="59"/>
  <c r="T110" i="59"/>
  <c r="T112" i="59"/>
  <c r="T113" i="59"/>
  <c r="T114" i="59"/>
  <c r="T115" i="59"/>
  <c r="T116" i="59"/>
  <c r="T117" i="59"/>
  <c r="T118" i="59"/>
  <c r="T120" i="59"/>
  <c r="T121" i="59"/>
  <c r="T122" i="59"/>
  <c r="T123" i="59"/>
  <c r="T124" i="59"/>
  <c r="T125" i="59"/>
  <c r="T126" i="59"/>
  <c r="T128" i="59"/>
  <c r="T129" i="59"/>
  <c r="T130" i="59"/>
  <c r="T131" i="59"/>
  <c r="T132" i="59"/>
  <c r="T133" i="59"/>
  <c r="T134" i="59"/>
  <c r="T136" i="59"/>
  <c r="T137" i="59"/>
  <c r="T138" i="59"/>
  <c r="T139" i="59"/>
  <c r="T140" i="59"/>
  <c r="T141" i="59"/>
  <c r="T142" i="59"/>
  <c r="T144" i="59"/>
  <c r="T145" i="59"/>
  <c r="T146" i="59"/>
  <c r="T147" i="59"/>
  <c r="T148" i="59"/>
  <c r="T149" i="59"/>
  <c r="T150" i="59"/>
  <c r="T152" i="59"/>
  <c r="T153" i="59"/>
  <c r="T154" i="59"/>
  <c r="T155" i="59"/>
  <c r="T156" i="59"/>
  <c r="T157" i="59"/>
  <c r="T158" i="59"/>
  <c r="T160" i="59"/>
  <c r="T161" i="59"/>
  <c r="T162" i="59"/>
  <c r="T163" i="59"/>
  <c r="T164" i="59"/>
  <c r="T165" i="59"/>
  <c r="T166" i="59"/>
  <c r="T168" i="59"/>
  <c r="T169" i="59"/>
  <c r="T170" i="59"/>
  <c r="T171" i="59"/>
  <c r="T172" i="59"/>
  <c r="T173" i="59"/>
  <c r="T174" i="59"/>
  <c r="T176" i="59"/>
  <c r="T177" i="59"/>
  <c r="T178" i="59"/>
  <c r="T179" i="59"/>
  <c r="T180" i="59"/>
  <c r="T181" i="59"/>
  <c r="T182" i="59"/>
  <c r="T184" i="59"/>
  <c r="T185" i="59"/>
  <c r="T186" i="59"/>
  <c r="T187" i="59"/>
  <c r="T188" i="59"/>
  <c r="T189" i="59"/>
  <c r="T190" i="59"/>
  <c r="T192" i="59"/>
  <c r="T193" i="59"/>
  <c r="T194" i="59"/>
  <c r="T195" i="59"/>
  <c r="T196" i="59"/>
  <c r="T197" i="59"/>
  <c r="T198" i="59"/>
  <c r="T200" i="59"/>
  <c r="T201" i="59"/>
  <c r="T202" i="59"/>
  <c r="T203" i="59"/>
  <c r="T204" i="59"/>
  <c r="T205" i="59"/>
  <c r="T206" i="59"/>
  <c r="T208" i="59"/>
  <c r="T209" i="59"/>
  <c r="T210" i="59"/>
  <c r="T211" i="59"/>
  <c r="T212" i="59"/>
  <c r="T213" i="59"/>
  <c r="T214" i="59"/>
  <c r="T216" i="59"/>
  <c r="T217" i="59"/>
  <c r="T218" i="59"/>
  <c r="T219" i="59"/>
  <c r="T220" i="59"/>
  <c r="T221" i="59"/>
  <c r="T222" i="59"/>
  <c r="T224" i="59"/>
  <c r="T225" i="59"/>
  <c r="T226" i="59"/>
  <c r="T227" i="59"/>
  <c r="T228" i="59"/>
  <c r="T229" i="59"/>
  <c r="T230" i="59"/>
  <c r="T232" i="59"/>
  <c r="T233" i="59"/>
  <c r="T234" i="59"/>
  <c r="T235" i="59"/>
  <c r="T236" i="59"/>
  <c r="T237" i="59"/>
  <c r="T238" i="59"/>
  <c r="T240" i="59"/>
  <c r="T241" i="59"/>
  <c r="T242" i="59"/>
  <c r="T243" i="59"/>
  <c r="T244" i="59"/>
  <c r="T245" i="59"/>
  <c r="T246" i="59"/>
  <c r="T248" i="59"/>
  <c r="T249" i="59"/>
  <c r="T250" i="59"/>
  <c r="T251" i="59"/>
  <c r="T252" i="59"/>
  <c r="T253" i="59"/>
  <c r="T254" i="59"/>
  <c r="T256" i="59"/>
  <c r="T257" i="59"/>
  <c r="T258" i="59"/>
  <c r="T259" i="59"/>
  <c r="T260" i="59"/>
  <c r="T261" i="59"/>
  <c r="T262" i="59"/>
  <c r="T264" i="59"/>
  <c r="T265" i="59"/>
  <c r="T266" i="59"/>
  <c r="T267" i="59"/>
  <c r="T268" i="59"/>
  <c r="T269" i="59"/>
  <c r="T270" i="59"/>
  <c r="T272" i="59"/>
  <c r="T273" i="59"/>
  <c r="T274" i="59"/>
  <c r="T275" i="59"/>
  <c r="T276" i="59"/>
  <c r="T277" i="59"/>
  <c r="T278" i="59"/>
  <c r="S304" i="56"/>
  <c r="T303" i="56"/>
  <c r="T302" i="56"/>
  <c r="T301" i="56"/>
  <c r="T300" i="56"/>
  <c r="T299" i="56"/>
  <c r="T298" i="56"/>
  <c r="T297" i="56"/>
  <c r="T296" i="56"/>
  <c r="T295" i="56"/>
  <c r="S279" i="56"/>
  <c r="T12" i="56"/>
  <c r="T13" i="56"/>
  <c r="T14" i="56"/>
  <c r="T15" i="56"/>
  <c r="T16" i="56"/>
  <c r="T17" i="56"/>
  <c r="T18" i="56"/>
  <c r="T19" i="56"/>
  <c r="T20" i="56"/>
  <c r="T21" i="56"/>
  <c r="T22" i="56"/>
  <c r="T23" i="56"/>
  <c r="T24" i="56"/>
  <c r="T25" i="56"/>
  <c r="T26" i="56"/>
  <c r="T27" i="56"/>
  <c r="T28" i="56"/>
  <c r="T29" i="56"/>
  <c r="T30" i="56"/>
  <c r="T31" i="56"/>
  <c r="T32" i="56"/>
  <c r="T33" i="56"/>
  <c r="T34" i="56"/>
  <c r="T35" i="56"/>
  <c r="T36" i="56"/>
  <c r="T37" i="56"/>
  <c r="T38" i="56"/>
  <c r="T39" i="56"/>
  <c r="T40" i="56"/>
  <c r="T41" i="56"/>
  <c r="T42" i="56"/>
  <c r="T43" i="56"/>
  <c r="T44" i="56"/>
  <c r="T45" i="56"/>
  <c r="T46" i="56"/>
  <c r="T47" i="56"/>
  <c r="T48" i="56"/>
  <c r="T49" i="56"/>
  <c r="T50" i="56"/>
  <c r="T51" i="56"/>
  <c r="T52" i="56"/>
  <c r="T53" i="56"/>
  <c r="T54" i="56"/>
  <c r="T55" i="56"/>
  <c r="T56" i="56"/>
  <c r="T57" i="56"/>
  <c r="T58" i="56"/>
  <c r="T59" i="56"/>
  <c r="T60" i="56"/>
  <c r="T61" i="56"/>
  <c r="T62" i="56"/>
  <c r="T63" i="56"/>
  <c r="T64" i="56"/>
  <c r="T65" i="56"/>
  <c r="T66" i="56"/>
  <c r="T67" i="56"/>
  <c r="T68" i="56"/>
  <c r="T69" i="56"/>
  <c r="T70" i="56"/>
  <c r="T71" i="56"/>
  <c r="T72" i="56"/>
  <c r="T73" i="56"/>
  <c r="T74" i="56"/>
  <c r="T75" i="56"/>
  <c r="T76" i="56"/>
  <c r="T77" i="56"/>
  <c r="T78" i="56"/>
  <c r="T79" i="56"/>
  <c r="T80" i="56"/>
  <c r="T81" i="56"/>
  <c r="T82" i="56"/>
  <c r="T83" i="56"/>
  <c r="T84" i="56"/>
  <c r="T85" i="56"/>
  <c r="T86" i="56"/>
  <c r="T87" i="56"/>
  <c r="T88" i="56"/>
  <c r="T89" i="56"/>
  <c r="T90" i="56"/>
  <c r="T91" i="56"/>
  <c r="T92" i="56"/>
  <c r="T93" i="56"/>
  <c r="T94" i="56"/>
  <c r="T95" i="56"/>
  <c r="T96" i="56"/>
  <c r="T97" i="56"/>
  <c r="T98" i="56"/>
  <c r="T99" i="56"/>
  <c r="T100" i="56"/>
  <c r="T101" i="56"/>
  <c r="T102" i="56"/>
  <c r="T103" i="56"/>
  <c r="T104" i="56"/>
  <c r="T105" i="56"/>
  <c r="T106" i="56"/>
  <c r="T107" i="56"/>
  <c r="T108" i="56"/>
  <c r="T109" i="56"/>
  <c r="T110" i="56"/>
  <c r="T111" i="56"/>
  <c r="T112" i="56"/>
  <c r="T113" i="56"/>
  <c r="T114" i="56"/>
  <c r="T115" i="56"/>
  <c r="T116" i="56"/>
  <c r="T117" i="56"/>
  <c r="T118" i="56"/>
  <c r="T119" i="56"/>
  <c r="T120" i="56"/>
  <c r="T121" i="56"/>
  <c r="T122" i="56"/>
  <c r="T123" i="56"/>
  <c r="T124" i="56"/>
  <c r="T125" i="56"/>
  <c r="T126" i="56"/>
  <c r="T127" i="56"/>
  <c r="T128" i="56"/>
  <c r="T129" i="56"/>
  <c r="T130" i="56"/>
  <c r="T131" i="56"/>
  <c r="T132" i="56"/>
  <c r="T133" i="56"/>
  <c r="T134" i="56"/>
  <c r="T135" i="56"/>
  <c r="T136" i="56"/>
  <c r="T137" i="56"/>
  <c r="T138" i="56"/>
  <c r="T139" i="56"/>
  <c r="T140" i="56"/>
  <c r="T141" i="56"/>
  <c r="T142" i="56"/>
  <c r="T143" i="56"/>
  <c r="T144" i="56"/>
  <c r="T145" i="56"/>
  <c r="T146" i="56"/>
  <c r="T147" i="56"/>
  <c r="T148" i="56"/>
  <c r="T149" i="56"/>
  <c r="T150" i="56"/>
  <c r="T151" i="56"/>
  <c r="T152" i="56"/>
  <c r="T153" i="56"/>
  <c r="T154" i="56"/>
  <c r="T155" i="56"/>
  <c r="T156" i="56"/>
  <c r="T157" i="56"/>
  <c r="T158" i="56"/>
  <c r="T159" i="56"/>
  <c r="T160" i="56"/>
  <c r="T161" i="56"/>
  <c r="T162" i="56"/>
  <c r="T163" i="56"/>
  <c r="T164" i="56"/>
  <c r="T165" i="56"/>
  <c r="T166" i="56"/>
  <c r="T167" i="56"/>
  <c r="T168" i="56"/>
  <c r="T169" i="56"/>
  <c r="T170" i="56"/>
  <c r="T171" i="56"/>
  <c r="T172" i="56"/>
  <c r="T173" i="56"/>
  <c r="T174" i="56"/>
  <c r="T175" i="56"/>
  <c r="T176" i="56"/>
  <c r="T177" i="56"/>
  <c r="T178" i="56"/>
  <c r="T179" i="56"/>
  <c r="T180" i="56"/>
  <c r="T181" i="56"/>
  <c r="T182" i="56"/>
  <c r="T183" i="56"/>
  <c r="T184" i="56"/>
  <c r="T185" i="56"/>
  <c r="T186" i="56"/>
  <c r="T187" i="56"/>
  <c r="T188" i="56"/>
  <c r="T189" i="56"/>
  <c r="T190" i="56"/>
  <c r="T191" i="56"/>
  <c r="T192" i="56"/>
  <c r="T193" i="56"/>
  <c r="T194" i="56"/>
  <c r="T195" i="56"/>
  <c r="T196" i="56"/>
  <c r="T197" i="56"/>
  <c r="T198" i="56"/>
  <c r="T199" i="56"/>
  <c r="T200" i="56"/>
  <c r="T201" i="56"/>
  <c r="T202" i="56"/>
  <c r="T203" i="56"/>
  <c r="T204" i="56"/>
  <c r="T205" i="56"/>
  <c r="T206" i="56"/>
  <c r="T207" i="56"/>
  <c r="T208" i="56"/>
  <c r="T209" i="56"/>
  <c r="T210" i="56"/>
  <c r="T211" i="56"/>
  <c r="T212" i="56"/>
  <c r="T213" i="56"/>
  <c r="T214" i="56"/>
  <c r="T215" i="56"/>
  <c r="T216" i="56"/>
  <c r="T217" i="56"/>
  <c r="T218" i="56"/>
  <c r="T219" i="56"/>
  <c r="T220" i="56"/>
  <c r="T221" i="56"/>
  <c r="T222" i="56"/>
  <c r="T223" i="56"/>
  <c r="T224" i="56"/>
  <c r="T225" i="56"/>
  <c r="T226" i="56"/>
  <c r="T227" i="56"/>
  <c r="T228" i="56"/>
  <c r="T229" i="56"/>
  <c r="T230" i="56"/>
  <c r="T231" i="56"/>
  <c r="T232" i="56"/>
  <c r="T233" i="56"/>
  <c r="T234" i="56"/>
  <c r="T235" i="56"/>
  <c r="T236" i="56"/>
  <c r="T237" i="56"/>
  <c r="T238" i="56"/>
  <c r="T239" i="56"/>
  <c r="T240" i="56"/>
  <c r="T241" i="56"/>
  <c r="T242" i="56"/>
  <c r="T243" i="56"/>
  <c r="T244" i="56"/>
  <c r="T245" i="56"/>
  <c r="T246" i="56"/>
  <c r="T247" i="56"/>
  <c r="T248" i="56"/>
  <c r="T249" i="56"/>
  <c r="T250" i="56"/>
  <c r="T251" i="56"/>
  <c r="T252" i="56"/>
  <c r="T253" i="56"/>
  <c r="T254" i="56"/>
  <c r="T255" i="56"/>
  <c r="T256" i="56"/>
  <c r="T257" i="56"/>
  <c r="T258" i="56"/>
  <c r="T259" i="56"/>
  <c r="T260" i="56"/>
  <c r="T261" i="56"/>
  <c r="T262" i="56"/>
  <c r="T263" i="56"/>
  <c r="T264" i="56"/>
  <c r="T265" i="56"/>
  <c r="T266" i="56"/>
  <c r="T267" i="56"/>
  <c r="T268" i="56"/>
  <c r="T269" i="56"/>
  <c r="T270" i="56"/>
  <c r="T271" i="56"/>
  <c r="T272" i="56"/>
  <c r="T273" i="56"/>
  <c r="T274" i="56"/>
  <c r="T275" i="56"/>
  <c r="T276" i="56"/>
  <c r="T277" i="56"/>
  <c r="T278" i="56"/>
  <c r="T11" i="56"/>
  <c r="Q119" i="5"/>
  <c r="Q79" i="5"/>
  <c r="Q66" i="5"/>
  <c r="Q73" i="5"/>
  <c r="S73" i="5" s="1"/>
  <c r="Q61" i="5"/>
  <c r="S61" i="5" s="1"/>
  <c r="Q25" i="5"/>
  <c r="S25" i="5" s="1"/>
  <c r="P86" i="5"/>
  <c r="Q86" i="5" s="1"/>
  <c r="S86" i="5" s="1"/>
  <c r="S303" i="59" l="1"/>
  <c r="T294" i="59"/>
  <c r="Q30" i="5"/>
  <c r="S30" i="5" s="1"/>
  <c r="P92" i="5"/>
  <c r="P135" i="5"/>
  <c r="P137" i="5" s="1"/>
  <c r="P32" i="5"/>
  <c r="P68" i="5"/>
  <c r="P81" i="5"/>
  <c r="P121" i="5"/>
  <c r="R32" i="5"/>
  <c r="O32" i="5"/>
  <c r="N32" i="5"/>
  <c r="M32" i="5"/>
  <c r="L32" i="5"/>
  <c r="I32" i="5"/>
  <c r="G32" i="5"/>
  <c r="F32" i="5"/>
  <c r="E32" i="5"/>
  <c r="D32" i="5"/>
  <c r="C32" i="5"/>
  <c r="Q31" i="5"/>
  <c r="S31" i="5" s="1"/>
  <c r="H31" i="5"/>
  <c r="J31" i="5" s="1"/>
  <c r="H30" i="5"/>
  <c r="J30" i="5" s="1"/>
  <c r="Q29" i="5"/>
  <c r="S29" i="5" s="1"/>
  <c r="H29" i="5"/>
  <c r="J29" i="5" s="1"/>
  <c r="Q28" i="5"/>
  <c r="S28" i="5" s="1"/>
  <c r="H28" i="5"/>
  <c r="J28" i="5" s="1"/>
  <c r="Q27" i="5"/>
  <c r="S27" i="5" s="1"/>
  <c r="H27" i="5"/>
  <c r="J27" i="5" s="1"/>
  <c r="Q26" i="5"/>
  <c r="S26" i="5" s="1"/>
  <c r="H26" i="5"/>
  <c r="J26" i="5" s="1"/>
  <c r="Q24" i="5"/>
  <c r="S24" i="5" s="1"/>
  <c r="Q23" i="5"/>
  <c r="H23" i="5"/>
  <c r="O19" i="21" l="1"/>
  <c r="P94" i="5"/>
  <c r="H32" i="5"/>
  <c r="Q32" i="5"/>
  <c r="J23" i="5"/>
  <c r="J32" i="5" s="1"/>
  <c r="S23" i="5"/>
  <c r="S32" i="5" s="1"/>
  <c r="L89" i="5"/>
  <c r="L88" i="5"/>
  <c r="C88" i="5"/>
  <c r="C89" i="5"/>
  <c r="P19" i="21" l="1"/>
  <c r="D19" i="41"/>
  <c r="E19" i="41" s="1"/>
  <c r="F19" i="41" s="1"/>
  <c r="L168" i="5"/>
  <c r="L167" i="5"/>
  <c r="L164" i="5"/>
  <c r="C164" i="5"/>
  <c r="C168" i="5"/>
  <c r="C167" i="5"/>
  <c r="C131" i="5"/>
  <c r="L131" i="5"/>
  <c r="L132" i="5"/>
  <c r="C132" i="5"/>
  <c r="T283" i="56" l="1"/>
  <c r="V283" i="56" s="1"/>
  <c r="T287" i="56"/>
  <c r="V287" i="56" s="1"/>
  <c r="K287" i="56"/>
  <c r="M287" i="56" s="1"/>
  <c r="T289" i="56"/>
  <c r="V289" i="56" s="1"/>
  <c r="K289" i="56"/>
  <c r="M289" i="56" s="1"/>
  <c r="K283" i="56"/>
  <c r="M283" i="56" s="1"/>
  <c r="U290" i="59" l="1"/>
  <c r="R290" i="59"/>
  <c r="Q290" i="59"/>
  <c r="P290" i="59"/>
  <c r="I290" i="59"/>
  <c r="H290" i="59"/>
  <c r="G290" i="59"/>
  <c r="L290" i="59"/>
  <c r="T288" i="59"/>
  <c r="V288" i="59" s="1"/>
  <c r="T287" i="59"/>
  <c r="V287" i="59" s="1"/>
  <c r="T286" i="59"/>
  <c r="V286" i="59" s="1"/>
  <c r="T285" i="59"/>
  <c r="V285" i="59" s="1"/>
  <c r="T283" i="59"/>
  <c r="V283" i="59" s="1"/>
  <c r="T282" i="59"/>
  <c r="V282" i="59" s="1"/>
  <c r="K288" i="59"/>
  <c r="M288" i="59" s="1"/>
  <c r="K287" i="59"/>
  <c r="M287" i="59" s="1"/>
  <c r="K286" i="59"/>
  <c r="M286" i="59" s="1"/>
  <c r="K285" i="59"/>
  <c r="M285" i="59" s="1"/>
  <c r="K283" i="59"/>
  <c r="M283" i="59" s="1"/>
  <c r="K282" i="59"/>
  <c r="V278" i="59"/>
  <c r="K278" i="59"/>
  <c r="M278" i="59" s="1"/>
  <c r="V277" i="59"/>
  <c r="K277" i="59"/>
  <c r="M277" i="59" s="1"/>
  <c r="K276" i="59"/>
  <c r="M276" i="59" s="1"/>
  <c r="V275" i="59"/>
  <c r="K275" i="59"/>
  <c r="M275" i="59" s="1"/>
  <c r="V273" i="59"/>
  <c r="K273" i="59"/>
  <c r="M273" i="59" s="1"/>
  <c r="V271" i="59"/>
  <c r="K271" i="59"/>
  <c r="M271" i="59" s="1"/>
  <c r="V270" i="59"/>
  <c r="K270" i="59"/>
  <c r="M270" i="59" s="1"/>
  <c r="V269" i="59"/>
  <c r="K269" i="59"/>
  <c r="M269" i="59" s="1"/>
  <c r="V268" i="59"/>
  <c r="K268" i="59"/>
  <c r="M268" i="59" s="1"/>
  <c r="V267" i="59"/>
  <c r="V263" i="59"/>
  <c r="K263" i="59"/>
  <c r="M263" i="59" s="1"/>
  <c r="V262" i="59"/>
  <c r="K262" i="59"/>
  <c r="M262" i="59" s="1"/>
  <c r="V261" i="59"/>
  <c r="K261" i="59"/>
  <c r="M261" i="59" s="1"/>
  <c r="K260" i="59"/>
  <c r="M260" i="59" s="1"/>
  <c r="V259" i="59"/>
  <c r="K259" i="59"/>
  <c r="M259" i="59" s="1"/>
  <c r="V258" i="59"/>
  <c r="K258" i="59"/>
  <c r="M258" i="59" s="1"/>
  <c r="V257" i="59"/>
  <c r="K256" i="59"/>
  <c r="M256" i="59" s="1"/>
  <c r="V255" i="59"/>
  <c r="K255" i="59"/>
  <c r="M255" i="59" s="1"/>
  <c r="V254" i="59"/>
  <c r="K254" i="59"/>
  <c r="M254" i="59" s="1"/>
  <c r="V253" i="59"/>
  <c r="K253" i="59"/>
  <c r="K252" i="59"/>
  <c r="M252" i="59" s="1"/>
  <c r="V251" i="59"/>
  <c r="V250" i="59"/>
  <c r="K250" i="59"/>
  <c r="M250" i="59" s="1"/>
  <c r="V248" i="59"/>
  <c r="K248" i="59"/>
  <c r="M248" i="59" s="1"/>
  <c r="V247" i="59"/>
  <c r="K247" i="59"/>
  <c r="M247" i="59" s="1"/>
  <c r="V246" i="59"/>
  <c r="K246" i="59"/>
  <c r="M246" i="59" s="1"/>
  <c r="V245" i="59"/>
  <c r="K245" i="59"/>
  <c r="K244" i="59"/>
  <c r="M244" i="59" s="1"/>
  <c r="V243" i="59"/>
  <c r="K243" i="59"/>
  <c r="M243" i="59" s="1"/>
  <c r="V241" i="59"/>
  <c r="V239" i="59"/>
  <c r="K239" i="59"/>
  <c r="M239" i="59" s="1"/>
  <c r="V238" i="59"/>
  <c r="K238" i="59"/>
  <c r="M238" i="59" s="1"/>
  <c r="V237" i="59"/>
  <c r="K237" i="59"/>
  <c r="K236" i="59"/>
  <c r="M236" i="59" s="1"/>
  <c r="V235" i="59"/>
  <c r="V234" i="59"/>
  <c r="K234" i="59"/>
  <c r="M234" i="59" s="1"/>
  <c r="V232" i="59"/>
  <c r="V231" i="59"/>
  <c r="K231" i="59"/>
  <c r="M231" i="59" s="1"/>
  <c r="V230" i="59"/>
  <c r="K230" i="59"/>
  <c r="M230" i="59" s="1"/>
  <c r="V229" i="59"/>
  <c r="K229" i="59"/>
  <c r="M229" i="59" s="1"/>
  <c r="V228" i="59"/>
  <c r="K228" i="59"/>
  <c r="M228" i="59" s="1"/>
  <c r="V227" i="59"/>
  <c r="K227" i="59"/>
  <c r="M227" i="59" s="1"/>
  <c r="V225" i="59"/>
  <c r="V223" i="59"/>
  <c r="K223" i="59"/>
  <c r="M223" i="59" s="1"/>
  <c r="V222" i="59"/>
  <c r="K222" i="59"/>
  <c r="M222" i="59" s="1"/>
  <c r="V221" i="59"/>
  <c r="K221" i="59"/>
  <c r="V220" i="59"/>
  <c r="K220" i="59"/>
  <c r="M220" i="59" s="1"/>
  <c r="V219" i="59"/>
  <c r="K218" i="59"/>
  <c r="M218" i="59" s="1"/>
  <c r="V216" i="59"/>
  <c r="V215" i="59"/>
  <c r="K215" i="59"/>
  <c r="M215" i="59" s="1"/>
  <c r="V214" i="59"/>
  <c r="K214" i="59"/>
  <c r="M214" i="59" s="1"/>
  <c r="V213" i="59"/>
  <c r="K213" i="59"/>
  <c r="M213" i="59" s="1"/>
  <c r="V212" i="59"/>
  <c r="K212" i="59"/>
  <c r="M212" i="59" s="1"/>
  <c r="V211" i="59"/>
  <c r="K211" i="59"/>
  <c r="M211" i="59" s="1"/>
  <c r="V209" i="59"/>
  <c r="V207" i="59"/>
  <c r="K207" i="59"/>
  <c r="M207" i="59" s="1"/>
  <c r="V206" i="59"/>
  <c r="K206" i="59"/>
  <c r="M206" i="59" s="1"/>
  <c r="V205" i="59"/>
  <c r="K205" i="59"/>
  <c r="V204" i="59"/>
  <c r="K204" i="59"/>
  <c r="M204" i="59" s="1"/>
  <c r="V203" i="59"/>
  <c r="K202" i="59"/>
  <c r="M202" i="59" s="1"/>
  <c r="V201" i="59"/>
  <c r="V200" i="59"/>
  <c r="V199" i="59"/>
  <c r="K199" i="59"/>
  <c r="M199" i="59" s="1"/>
  <c r="V198" i="59"/>
  <c r="K198" i="59"/>
  <c r="M198" i="59" s="1"/>
  <c r="V197" i="59"/>
  <c r="K197" i="59"/>
  <c r="M197" i="59" s="1"/>
  <c r="V196" i="59"/>
  <c r="K196" i="59"/>
  <c r="M196" i="59" s="1"/>
  <c r="V195" i="59"/>
  <c r="K195" i="59"/>
  <c r="M195" i="59" s="1"/>
  <c r="V193" i="59"/>
  <c r="V191" i="59"/>
  <c r="K191" i="59"/>
  <c r="M191" i="59" s="1"/>
  <c r="V190" i="59"/>
  <c r="K190" i="59"/>
  <c r="M190" i="59" s="1"/>
  <c r="V189" i="59"/>
  <c r="K189" i="59"/>
  <c r="V188" i="59"/>
  <c r="K188" i="59"/>
  <c r="M188" i="59" s="1"/>
  <c r="V187" i="59"/>
  <c r="K186" i="59"/>
  <c r="M186" i="59" s="1"/>
  <c r="V185" i="59"/>
  <c r="V184" i="59"/>
  <c r="K184" i="59"/>
  <c r="M184" i="59" s="1"/>
  <c r="V183" i="59"/>
  <c r="K183" i="59"/>
  <c r="M183" i="59" s="1"/>
  <c r="V182" i="59"/>
  <c r="K182" i="59"/>
  <c r="M182" i="59" s="1"/>
  <c r="V181" i="59"/>
  <c r="K181" i="59"/>
  <c r="M181" i="59" s="1"/>
  <c r="V180" i="59"/>
  <c r="K180" i="59"/>
  <c r="M180" i="59" s="1"/>
  <c r="V179" i="59"/>
  <c r="K179" i="59"/>
  <c r="M179" i="59" s="1"/>
  <c r="V177" i="59"/>
  <c r="K176" i="59"/>
  <c r="M176" i="59" s="1"/>
  <c r="V175" i="59"/>
  <c r="K175" i="59"/>
  <c r="M175" i="59" s="1"/>
  <c r="V174" i="59"/>
  <c r="K174" i="59"/>
  <c r="M174" i="59" s="1"/>
  <c r="V173" i="59"/>
  <c r="K173" i="59"/>
  <c r="K172" i="59"/>
  <c r="M172" i="59" s="1"/>
  <c r="V171" i="59"/>
  <c r="K170" i="59"/>
  <c r="M170" i="59" s="1"/>
  <c r="V169" i="59"/>
  <c r="V168" i="59"/>
  <c r="K168" i="59"/>
  <c r="M168" i="59" s="1"/>
  <c r="V167" i="59"/>
  <c r="K167" i="59"/>
  <c r="M167" i="59" s="1"/>
  <c r="V166" i="59"/>
  <c r="K166" i="59"/>
  <c r="M166" i="59" s="1"/>
  <c r="V165" i="59"/>
  <c r="K165" i="59"/>
  <c r="M165" i="59" s="1"/>
  <c r="V164" i="59"/>
  <c r="K164" i="59"/>
  <c r="M164" i="59" s="1"/>
  <c r="V163" i="59"/>
  <c r="K163" i="59"/>
  <c r="M163" i="59" s="1"/>
  <c r="V161" i="59"/>
  <c r="K160" i="59"/>
  <c r="M160" i="59" s="1"/>
  <c r="V159" i="59"/>
  <c r="K159" i="59"/>
  <c r="M159" i="59" s="1"/>
  <c r="V158" i="59"/>
  <c r="K158" i="59"/>
  <c r="M158" i="59" s="1"/>
  <c r="V157" i="59"/>
  <c r="K157" i="59"/>
  <c r="K156" i="59"/>
  <c r="M156" i="59" s="1"/>
  <c r="V155" i="59"/>
  <c r="V153" i="59"/>
  <c r="V152" i="59"/>
  <c r="K152" i="59"/>
  <c r="M152" i="59" s="1"/>
  <c r="V151" i="59"/>
  <c r="K151" i="59"/>
  <c r="M151" i="59" s="1"/>
  <c r="V150" i="59"/>
  <c r="K150" i="59"/>
  <c r="M150" i="59" s="1"/>
  <c r="V149" i="59"/>
  <c r="K149" i="59"/>
  <c r="M149" i="59" s="1"/>
  <c r="K148" i="59"/>
  <c r="M148" i="59" s="1"/>
  <c r="V147" i="59"/>
  <c r="K147" i="59"/>
  <c r="M147" i="59" s="1"/>
  <c r="V145" i="59"/>
  <c r="K144" i="59"/>
  <c r="M144" i="59" s="1"/>
  <c r="V143" i="59"/>
  <c r="K143" i="59"/>
  <c r="M143" i="59" s="1"/>
  <c r="V142" i="59"/>
  <c r="K142" i="59"/>
  <c r="M142" i="59" s="1"/>
  <c r="V141" i="59"/>
  <c r="K141" i="59"/>
  <c r="K140" i="59"/>
  <c r="M140" i="59" s="1"/>
  <c r="V139" i="59"/>
  <c r="V137" i="59"/>
  <c r="V136" i="59"/>
  <c r="K136" i="59"/>
  <c r="M136" i="59" s="1"/>
  <c r="V135" i="59"/>
  <c r="K135" i="59"/>
  <c r="M135" i="59" s="1"/>
  <c r="V134" i="59"/>
  <c r="K134" i="59"/>
  <c r="M134" i="59" s="1"/>
  <c r="V133" i="59"/>
  <c r="K133" i="59"/>
  <c r="M133" i="59" s="1"/>
  <c r="K132" i="59"/>
  <c r="M132" i="59" s="1"/>
  <c r="V131" i="59"/>
  <c r="K131" i="59"/>
  <c r="M131" i="59" s="1"/>
  <c r="V129" i="59"/>
  <c r="K128" i="59"/>
  <c r="M128" i="59" s="1"/>
  <c r="V127" i="59"/>
  <c r="K127" i="59"/>
  <c r="M127" i="59" s="1"/>
  <c r="V126" i="59"/>
  <c r="K126" i="59"/>
  <c r="M126" i="59" s="1"/>
  <c r="V125" i="59"/>
  <c r="K125" i="59"/>
  <c r="K124" i="59"/>
  <c r="M124" i="59" s="1"/>
  <c r="V123" i="59"/>
  <c r="V122" i="59"/>
  <c r="V121" i="59"/>
  <c r="V120" i="59"/>
  <c r="K120" i="59"/>
  <c r="M120" i="59" s="1"/>
  <c r="V119" i="59"/>
  <c r="K119" i="59"/>
  <c r="M119" i="59" s="1"/>
  <c r="V118" i="59"/>
  <c r="K118" i="59"/>
  <c r="M118" i="59" s="1"/>
  <c r="V117" i="59"/>
  <c r="K117" i="59"/>
  <c r="M117" i="59" s="1"/>
  <c r="K116" i="59"/>
  <c r="M116" i="59" s="1"/>
  <c r="V115" i="59"/>
  <c r="K115" i="59"/>
  <c r="M115" i="59" s="1"/>
  <c r="V114" i="59"/>
  <c r="K113" i="59"/>
  <c r="M113" i="59" s="1"/>
  <c r="K112" i="59"/>
  <c r="M112" i="59" s="1"/>
  <c r="V111" i="59"/>
  <c r="K111" i="59"/>
  <c r="M111" i="59" s="1"/>
  <c r="K110" i="59"/>
  <c r="M110" i="59" s="1"/>
  <c r="K109" i="59"/>
  <c r="M109" i="59" s="1"/>
  <c r="V108" i="59"/>
  <c r="V106" i="59"/>
  <c r="K105" i="59"/>
  <c r="M105" i="59" s="1"/>
  <c r="V104" i="59"/>
  <c r="K104" i="59"/>
  <c r="M104" i="59" s="1"/>
  <c r="V103" i="59"/>
  <c r="K103" i="59"/>
  <c r="M103" i="59" s="1"/>
  <c r="V102" i="59"/>
  <c r="K102" i="59"/>
  <c r="K101" i="59"/>
  <c r="M101" i="59" s="1"/>
  <c r="V100" i="59"/>
  <c r="K100" i="59"/>
  <c r="M100" i="59" s="1"/>
  <c r="V99" i="59"/>
  <c r="K99" i="59"/>
  <c r="M99" i="59" s="1"/>
  <c r="V98" i="59"/>
  <c r="V97" i="59"/>
  <c r="V96" i="59"/>
  <c r="K96" i="59"/>
  <c r="M96" i="59" s="1"/>
  <c r="V95" i="59"/>
  <c r="K95" i="59"/>
  <c r="M95" i="59" s="1"/>
  <c r="V93" i="59"/>
  <c r="K93" i="59"/>
  <c r="K92" i="59"/>
  <c r="M92" i="59" s="1"/>
  <c r="V91" i="59"/>
  <c r="K91" i="59"/>
  <c r="M91" i="59" s="1"/>
  <c r="V90" i="59"/>
  <c r="K89" i="59"/>
  <c r="M89" i="59" s="1"/>
  <c r="V87" i="59"/>
  <c r="K87" i="59"/>
  <c r="M87" i="59" s="1"/>
  <c r="V86" i="59"/>
  <c r="K86" i="59"/>
  <c r="M86" i="59" s="1"/>
  <c r="V85" i="59"/>
  <c r="K85" i="59"/>
  <c r="M85" i="59" s="1"/>
  <c r="V84" i="59"/>
  <c r="K84" i="59"/>
  <c r="V83" i="59"/>
  <c r="K83" i="59"/>
  <c r="M83" i="59" s="1"/>
  <c r="V82" i="59"/>
  <c r="K82" i="59"/>
  <c r="M82" i="59" s="1"/>
  <c r="V80" i="59"/>
  <c r="K80" i="59"/>
  <c r="M80" i="59" s="1"/>
  <c r="K79" i="59"/>
  <c r="M79" i="59" s="1"/>
  <c r="V78" i="59"/>
  <c r="K78" i="59"/>
  <c r="M78" i="59" s="1"/>
  <c r="V77" i="59"/>
  <c r="K77" i="59"/>
  <c r="M77" i="59" s="1"/>
  <c r="V76" i="59"/>
  <c r="K76" i="59"/>
  <c r="M76" i="59" s="1"/>
  <c r="K75" i="59"/>
  <c r="M75" i="59" s="1"/>
  <c r="V74" i="59"/>
  <c r="K72" i="59"/>
  <c r="M72" i="59" s="1"/>
  <c r="K71" i="59"/>
  <c r="M71" i="59" s="1"/>
  <c r="V70" i="59"/>
  <c r="K70" i="59"/>
  <c r="M70" i="59" s="1"/>
  <c r="V69" i="59"/>
  <c r="K69" i="59"/>
  <c r="K68" i="59"/>
  <c r="M68" i="59" s="1"/>
  <c r="V67" i="59"/>
  <c r="K67" i="59"/>
  <c r="M67" i="59" s="1"/>
  <c r="V66" i="59"/>
  <c r="K66" i="59"/>
  <c r="M66" i="59" s="1"/>
  <c r="K65" i="59"/>
  <c r="M65" i="59" s="1"/>
  <c r="V64" i="59"/>
  <c r="K64" i="59"/>
  <c r="K63" i="59"/>
  <c r="M63" i="59" s="1"/>
  <c r="V62" i="59"/>
  <c r="K62" i="59"/>
  <c r="M62" i="59" s="1"/>
  <c r="V61" i="59"/>
  <c r="K61" i="59"/>
  <c r="K60" i="59"/>
  <c r="M60" i="59" s="1"/>
  <c r="V59" i="59"/>
  <c r="K59" i="59"/>
  <c r="M59" i="59" s="1"/>
  <c r="V58" i="59"/>
  <c r="K58" i="59"/>
  <c r="M58" i="59" s="1"/>
  <c r="K57" i="59"/>
  <c r="M57" i="59" s="1"/>
  <c r="V56" i="59"/>
  <c r="K56" i="59"/>
  <c r="K55" i="59"/>
  <c r="M55" i="59" s="1"/>
  <c r="V54" i="59"/>
  <c r="K54" i="59"/>
  <c r="M54" i="59" s="1"/>
  <c r="V53" i="59"/>
  <c r="K53" i="59"/>
  <c r="M53" i="59" s="1"/>
  <c r="K52" i="59"/>
  <c r="M52" i="59" s="1"/>
  <c r="V51" i="59"/>
  <c r="K51" i="59"/>
  <c r="M51" i="59" s="1"/>
  <c r="V50" i="59"/>
  <c r="K50" i="59"/>
  <c r="M50" i="59" s="1"/>
  <c r="K49" i="59"/>
  <c r="M49" i="59" s="1"/>
  <c r="V48" i="59"/>
  <c r="K48" i="59"/>
  <c r="K47" i="59"/>
  <c r="M47" i="59" s="1"/>
  <c r="V46" i="59"/>
  <c r="K46" i="59"/>
  <c r="M46" i="59" s="1"/>
  <c r="V45" i="59"/>
  <c r="K45" i="59"/>
  <c r="M45" i="59" s="1"/>
  <c r="V44" i="59"/>
  <c r="K44" i="59"/>
  <c r="M44" i="59" s="1"/>
  <c r="V43" i="59"/>
  <c r="K43" i="59"/>
  <c r="M43" i="59" s="1"/>
  <c r="V42" i="59"/>
  <c r="K42" i="59"/>
  <c r="M42" i="59" s="1"/>
  <c r="K41" i="59"/>
  <c r="M41" i="59" s="1"/>
  <c r="V40" i="59"/>
  <c r="K39" i="59"/>
  <c r="M39" i="59" s="1"/>
  <c r="V38" i="59"/>
  <c r="K37" i="59"/>
  <c r="M37" i="59" s="1"/>
  <c r="V36" i="59"/>
  <c r="K36" i="59"/>
  <c r="M36" i="59" s="1"/>
  <c r="V35" i="59"/>
  <c r="K35" i="59"/>
  <c r="M35" i="59" s="1"/>
  <c r="V34" i="59"/>
  <c r="V33" i="59"/>
  <c r="K33" i="59"/>
  <c r="M33" i="59" s="1"/>
  <c r="V32" i="59"/>
  <c r="K31" i="59"/>
  <c r="M31" i="59" s="1"/>
  <c r="V30" i="59"/>
  <c r="K30" i="59"/>
  <c r="M30" i="59" s="1"/>
  <c r="V29" i="59"/>
  <c r="K29" i="59"/>
  <c r="M29" i="59" s="1"/>
  <c r="V28" i="59"/>
  <c r="K28" i="59"/>
  <c r="M28" i="59" s="1"/>
  <c r="V27" i="59"/>
  <c r="K27" i="59"/>
  <c r="M27" i="59" s="1"/>
  <c r="V26" i="59"/>
  <c r="V25" i="59"/>
  <c r="K25" i="59"/>
  <c r="M25" i="59" s="1"/>
  <c r="V24" i="59"/>
  <c r="K23" i="59"/>
  <c r="M23" i="59" s="1"/>
  <c r="V22" i="59"/>
  <c r="K22" i="59"/>
  <c r="M22" i="59" s="1"/>
  <c r="V21" i="59"/>
  <c r="K21" i="59"/>
  <c r="M21" i="59" s="1"/>
  <c r="V20" i="59"/>
  <c r="K20" i="59"/>
  <c r="M20" i="59" s="1"/>
  <c r="V19" i="59"/>
  <c r="K19" i="59"/>
  <c r="M19" i="59" s="1"/>
  <c r="V18" i="59"/>
  <c r="V17" i="59"/>
  <c r="K17" i="59"/>
  <c r="M17" i="59" s="1"/>
  <c r="V16" i="59"/>
  <c r="K15" i="59"/>
  <c r="M15" i="59" s="1"/>
  <c r="V14" i="59"/>
  <c r="K14" i="59"/>
  <c r="M14" i="59" s="1"/>
  <c r="V13" i="59"/>
  <c r="K13" i="59"/>
  <c r="M13" i="59" s="1"/>
  <c r="V12" i="59"/>
  <c r="K12" i="59"/>
  <c r="M12" i="59" s="1"/>
  <c r="M87" i="5"/>
  <c r="N87" i="5"/>
  <c r="O87" i="5"/>
  <c r="R87" i="5"/>
  <c r="D22" i="41" s="1"/>
  <c r="Q74" i="5"/>
  <c r="S74" i="5" s="1"/>
  <c r="L136" i="5"/>
  <c r="L135" i="5"/>
  <c r="C136" i="5"/>
  <c r="C135" i="5"/>
  <c r="C93" i="5"/>
  <c r="C92" i="5"/>
  <c r="L93" i="5"/>
  <c r="L92" i="5"/>
  <c r="E22" i="41" l="1"/>
  <c r="F22" i="41" s="1"/>
  <c r="Q87" i="5"/>
  <c r="S87" i="5" s="1"/>
  <c r="M282" i="59"/>
  <c r="V68" i="59"/>
  <c r="V101" i="59"/>
  <c r="V60" i="59"/>
  <c r="V92" i="59"/>
  <c r="V52" i="59"/>
  <c r="M69" i="59"/>
  <c r="M93" i="59"/>
  <c r="M102" i="59"/>
  <c r="M61" i="59"/>
  <c r="K16" i="59"/>
  <c r="M16" i="59" s="1"/>
  <c r="K24" i="59"/>
  <c r="M24" i="59" s="1"/>
  <c r="K32" i="59"/>
  <c r="M32" i="59" s="1"/>
  <c r="V39" i="59"/>
  <c r="V73" i="59"/>
  <c r="V88" i="59"/>
  <c r="K90" i="59"/>
  <c r="M90" i="59" s="1"/>
  <c r="K97" i="59"/>
  <c r="M97" i="59" s="1"/>
  <c r="K108" i="59"/>
  <c r="M108" i="59" s="1"/>
  <c r="M64" i="59"/>
  <c r="M48" i="59"/>
  <c r="M56" i="59"/>
  <c r="V15" i="59"/>
  <c r="V23" i="59"/>
  <c r="V31" i="59"/>
  <c r="K38" i="59"/>
  <c r="M38" i="59" s="1"/>
  <c r="V41" i="59"/>
  <c r="V71" i="59"/>
  <c r="V81" i="59"/>
  <c r="K88" i="59"/>
  <c r="M88" i="59" s="1"/>
  <c r="K106" i="59"/>
  <c r="M106" i="59" s="1"/>
  <c r="V107" i="59"/>
  <c r="V109" i="59"/>
  <c r="K73" i="59"/>
  <c r="M73" i="59" s="1"/>
  <c r="V89" i="59"/>
  <c r="K18" i="59"/>
  <c r="M18" i="59" s="1"/>
  <c r="K26" i="59"/>
  <c r="M26" i="59" s="1"/>
  <c r="K34" i="59"/>
  <c r="M34" i="59" s="1"/>
  <c r="V47" i="59"/>
  <c r="V49" i="59"/>
  <c r="V55" i="59"/>
  <c r="V57" i="59"/>
  <c r="V63" i="59"/>
  <c r="V65" i="59"/>
  <c r="V75" i="59"/>
  <c r="V79" i="59"/>
  <c r="K98" i="59"/>
  <c r="M98" i="59" s="1"/>
  <c r="V105" i="59"/>
  <c r="K107" i="59"/>
  <c r="M107" i="59" s="1"/>
  <c r="V37" i="59"/>
  <c r="K40" i="59"/>
  <c r="M40" i="59" s="1"/>
  <c r="V72" i="59"/>
  <c r="K74" i="59"/>
  <c r="M74" i="59" s="1"/>
  <c r="K81" i="59"/>
  <c r="M81" i="59" s="1"/>
  <c r="M84" i="59"/>
  <c r="K122" i="59"/>
  <c r="M122" i="59" s="1"/>
  <c r="K129" i="59"/>
  <c r="M129" i="59" s="1"/>
  <c r="K138" i="59"/>
  <c r="M138" i="59" s="1"/>
  <c r="K145" i="59"/>
  <c r="M145" i="59" s="1"/>
  <c r="K154" i="59"/>
  <c r="M154" i="59" s="1"/>
  <c r="K161" i="59"/>
  <c r="M161" i="59" s="1"/>
  <c r="K177" i="59"/>
  <c r="M177" i="59" s="1"/>
  <c r="K193" i="59"/>
  <c r="M193" i="59" s="1"/>
  <c r="K209" i="59"/>
  <c r="M209" i="59" s="1"/>
  <c r="K225" i="59"/>
  <c r="M225" i="59" s="1"/>
  <c r="K241" i="59"/>
  <c r="M241" i="59" s="1"/>
  <c r="M245" i="59"/>
  <c r="K257" i="59"/>
  <c r="M257" i="59" s="1"/>
  <c r="V264" i="59"/>
  <c r="K266" i="59"/>
  <c r="M266" i="59" s="1"/>
  <c r="V110" i="59"/>
  <c r="V112" i="59"/>
  <c r="V116" i="59"/>
  <c r="V130" i="59"/>
  <c r="V132" i="59"/>
  <c r="V146" i="59"/>
  <c r="V148" i="59"/>
  <c r="V162" i="59"/>
  <c r="V178" i="59"/>
  <c r="V194" i="59"/>
  <c r="K200" i="59"/>
  <c r="M200" i="59" s="1"/>
  <c r="V210" i="59"/>
  <c r="K216" i="59"/>
  <c r="M216" i="59" s="1"/>
  <c r="V226" i="59"/>
  <c r="K232" i="59"/>
  <c r="M232" i="59" s="1"/>
  <c r="V242" i="59"/>
  <c r="V244" i="59"/>
  <c r="K123" i="59"/>
  <c r="M123" i="59" s="1"/>
  <c r="M125" i="59"/>
  <c r="K139" i="59"/>
  <c r="M139" i="59" s="1"/>
  <c r="M141" i="59"/>
  <c r="K155" i="59"/>
  <c r="M155" i="59" s="1"/>
  <c r="M157" i="59"/>
  <c r="K171" i="59"/>
  <c r="M171" i="59" s="1"/>
  <c r="M173" i="59"/>
  <c r="K187" i="59"/>
  <c r="M187" i="59" s="1"/>
  <c r="M189" i="59"/>
  <c r="K203" i="59"/>
  <c r="M203" i="59" s="1"/>
  <c r="V217" i="59"/>
  <c r="K219" i="59"/>
  <c r="M219" i="59" s="1"/>
  <c r="V233" i="59"/>
  <c r="K235" i="59"/>
  <c r="M235" i="59" s="1"/>
  <c r="V249" i="59"/>
  <c r="K251" i="59"/>
  <c r="M251" i="59" s="1"/>
  <c r="V260" i="59"/>
  <c r="K264" i="59"/>
  <c r="M264" i="59" s="1"/>
  <c r="V274" i="59"/>
  <c r="V276" i="59"/>
  <c r="K114" i="59"/>
  <c r="M114" i="59" s="1"/>
  <c r="V128" i="59"/>
  <c r="V144" i="59"/>
  <c r="V160" i="59"/>
  <c r="K162" i="59"/>
  <c r="M162" i="59" s="1"/>
  <c r="V176" i="59"/>
  <c r="K178" i="59"/>
  <c r="M178" i="59" s="1"/>
  <c r="V192" i="59"/>
  <c r="K194" i="59"/>
  <c r="M194" i="59" s="1"/>
  <c r="V208" i="59"/>
  <c r="K210" i="59"/>
  <c r="M210" i="59" s="1"/>
  <c r="V224" i="59"/>
  <c r="K226" i="59"/>
  <c r="M226" i="59" s="1"/>
  <c r="V240" i="59"/>
  <c r="K242" i="59"/>
  <c r="M242" i="59" s="1"/>
  <c r="V256" i="59"/>
  <c r="V265" i="59"/>
  <c r="K267" i="59"/>
  <c r="M267" i="59" s="1"/>
  <c r="V113" i="59"/>
  <c r="K121" i="59"/>
  <c r="M121" i="59" s="1"/>
  <c r="K130" i="59"/>
  <c r="M130" i="59" s="1"/>
  <c r="K137" i="59"/>
  <c r="M137" i="59" s="1"/>
  <c r="K146" i="59"/>
  <c r="M146" i="59" s="1"/>
  <c r="K153" i="59"/>
  <c r="M153" i="59" s="1"/>
  <c r="K169" i="59"/>
  <c r="M169" i="59" s="1"/>
  <c r="K185" i="59"/>
  <c r="M185" i="59" s="1"/>
  <c r="K201" i="59"/>
  <c r="M201" i="59" s="1"/>
  <c r="M205" i="59"/>
  <c r="K217" i="59"/>
  <c r="M217" i="59" s="1"/>
  <c r="M221" i="59"/>
  <c r="K233" i="59"/>
  <c r="M233" i="59" s="1"/>
  <c r="M237" i="59"/>
  <c r="K249" i="59"/>
  <c r="M249" i="59" s="1"/>
  <c r="M253" i="59"/>
  <c r="V272" i="59"/>
  <c r="K274" i="59"/>
  <c r="M274" i="59" s="1"/>
  <c r="V124" i="59"/>
  <c r="V138" i="59"/>
  <c r="V140" i="59"/>
  <c r="V154" i="59"/>
  <c r="V156" i="59"/>
  <c r="V170" i="59"/>
  <c r="V172" i="59"/>
  <c r="V186" i="59"/>
  <c r="K192" i="59"/>
  <c r="M192" i="59" s="1"/>
  <c r="V202" i="59"/>
  <c r="K208" i="59"/>
  <c r="M208" i="59" s="1"/>
  <c r="V218" i="59"/>
  <c r="K224" i="59"/>
  <c r="M224" i="59" s="1"/>
  <c r="V236" i="59"/>
  <c r="K240" i="59"/>
  <c r="M240" i="59" s="1"/>
  <c r="V252" i="59"/>
  <c r="K265" i="59"/>
  <c r="M265" i="59" s="1"/>
  <c r="V266" i="59"/>
  <c r="K272" i="59"/>
  <c r="M272" i="59" s="1"/>
  <c r="R41" i="53" l="1"/>
  <c r="R40" i="53"/>
  <c r="R43" i="53"/>
  <c r="R46" i="53"/>
  <c r="R42" i="53"/>
  <c r="G42" i="53"/>
  <c r="I42" i="53" s="1"/>
  <c r="R39" i="53"/>
  <c r="G40" i="53"/>
  <c r="I40" i="53" s="1"/>
  <c r="G46" i="53"/>
  <c r="I46" i="53" s="1"/>
  <c r="G41" i="53"/>
  <c r="I41" i="53" s="1"/>
  <c r="G44" i="53"/>
  <c r="I44" i="53" s="1"/>
  <c r="R45" i="53"/>
  <c r="G43" i="53"/>
  <c r="I43" i="53" s="1"/>
  <c r="G39" i="53"/>
  <c r="I39" i="53" s="1"/>
  <c r="G45" i="53"/>
  <c r="I45" i="53" s="1"/>
  <c r="R44" i="53"/>
  <c r="R14" i="53"/>
  <c r="R19" i="53"/>
  <c r="R20" i="53"/>
  <c r="R17" i="53"/>
  <c r="R18" i="53"/>
  <c r="R15" i="53"/>
  <c r="R16" i="53"/>
  <c r="R13" i="53"/>
  <c r="G14" i="53"/>
  <c r="I14" i="53" s="1"/>
  <c r="G16" i="53"/>
  <c r="I16" i="53" s="1"/>
  <c r="G19" i="53"/>
  <c r="I19" i="53" s="1"/>
  <c r="G20" i="53"/>
  <c r="I20" i="53" s="1"/>
  <c r="G15" i="53"/>
  <c r="I15" i="53" s="1"/>
  <c r="G17" i="53"/>
  <c r="I17" i="53" s="1"/>
  <c r="G18" i="53"/>
  <c r="I18" i="53" s="1"/>
  <c r="G13" i="53"/>
  <c r="I13" i="53" s="1"/>
  <c r="R93" i="5"/>
  <c r="D26" i="41" s="1"/>
  <c r="E26" i="41" s="1"/>
  <c r="F26" i="41" s="1"/>
  <c r="R92" i="5"/>
  <c r="D25" i="41" s="1"/>
  <c r="R89" i="5"/>
  <c r="D24" i="41" s="1"/>
  <c r="R88" i="5"/>
  <c r="D23" i="41" s="1"/>
  <c r="O93" i="5"/>
  <c r="O92" i="5"/>
  <c r="O91" i="5"/>
  <c r="O89" i="5"/>
  <c r="O88" i="5"/>
  <c r="O85" i="5"/>
  <c r="O84" i="5"/>
  <c r="N93" i="5"/>
  <c r="N92" i="5"/>
  <c r="N89" i="5"/>
  <c r="N88" i="5"/>
  <c r="M93" i="5"/>
  <c r="M92" i="5"/>
  <c r="M91" i="5"/>
  <c r="M90" i="5"/>
  <c r="M89" i="5"/>
  <c r="M88" i="5"/>
  <c r="M85" i="5"/>
  <c r="M84" i="5"/>
  <c r="L91" i="5"/>
  <c r="L90" i="5"/>
  <c r="L85" i="5"/>
  <c r="L84" i="5"/>
  <c r="I93" i="5"/>
  <c r="D12" i="41" s="1"/>
  <c r="I92" i="5"/>
  <c r="D11" i="41" s="1"/>
  <c r="I89" i="5"/>
  <c r="D10" i="41" s="1"/>
  <c r="I88" i="5"/>
  <c r="D9" i="41" s="1"/>
  <c r="G91" i="5"/>
  <c r="G85" i="5"/>
  <c r="F93" i="5"/>
  <c r="F92" i="5"/>
  <c r="F91" i="5"/>
  <c r="F89" i="5"/>
  <c r="F88" i="5"/>
  <c r="F85" i="5"/>
  <c r="F84" i="5"/>
  <c r="E93" i="5"/>
  <c r="E92" i="5"/>
  <c r="E89" i="5"/>
  <c r="E88" i="5"/>
  <c r="D93" i="5"/>
  <c r="D92" i="5"/>
  <c r="D91" i="5"/>
  <c r="D90" i="5"/>
  <c r="D89" i="5"/>
  <c r="D88" i="5"/>
  <c r="C91" i="5"/>
  <c r="C90" i="5"/>
  <c r="D85" i="5"/>
  <c r="C85" i="5"/>
  <c r="D84" i="5"/>
  <c r="C84" i="5"/>
  <c r="R81" i="5"/>
  <c r="O81" i="5"/>
  <c r="N81" i="5"/>
  <c r="M81" i="5"/>
  <c r="L81" i="5"/>
  <c r="I81" i="5"/>
  <c r="G81" i="5"/>
  <c r="F81" i="5"/>
  <c r="E81" i="5"/>
  <c r="D81" i="5"/>
  <c r="C81" i="5"/>
  <c r="Q80" i="5"/>
  <c r="S80" i="5" s="1"/>
  <c r="H80" i="5"/>
  <c r="J80" i="5" s="1"/>
  <c r="S79" i="5"/>
  <c r="H79" i="5"/>
  <c r="J79" i="5" s="1"/>
  <c r="Q78" i="5"/>
  <c r="S78" i="5" s="1"/>
  <c r="H78" i="5"/>
  <c r="J78" i="5" s="1"/>
  <c r="Q77" i="5"/>
  <c r="S77" i="5" s="1"/>
  <c r="H77" i="5"/>
  <c r="J77" i="5" s="1"/>
  <c r="Q76" i="5"/>
  <c r="S76" i="5" s="1"/>
  <c r="H76" i="5"/>
  <c r="J76" i="5" s="1"/>
  <c r="Q75" i="5"/>
  <c r="S75" i="5" s="1"/>
  <c r="H75" i="5"/>
  <c r="J75" i="5" s="1"/>
  <c r="Q72" i="5"/>
  <c r="S72" i="5" s="1"/>
  <c r="H72" i="5"/>
  <c r="J72" i="5" s="1"/>
  <c r="Q71" i="5"/>
  <c r="S71" i="5" s="1"/>
  <c r="H71" i="5"/>
  <c r="J71" i="5" s="1"/>
  <c r="E9" i="41" l="1"/>
  <c r="F9" i="41" s="1"/>
  <c r="E10" i="41"/>
  <c r="F10" i="41" s="1"/>
  <c r="E11" i="41"/>
  <c r="F11" i="41" s="1"/>
  <c r="E12" i="41"/>
  <c r="F12" i="41" s="1"/>
  <c r="E23" i="41"/>
  <c r="F23" i="41" s="1"/>
  <c r="E24" i="41"/>
  <c r="F24" i="41" s="1"/>
  <c r="E25" i="41"/>
  <c r="F25" i="41" s="1"/>
  <c r="Q92" i="5"/>
  <c r="S92" i="5" s="1"/>
  <c r="Q90" i="5"/>
  <c r="S90" i="5" s="1"/>
  <c r="Q88" i="5"/>
  <c r="S88" i="5" s="1"/>
  <c r="Q85" i="5"/>
  <c r="S85" i="5" s="1"/>
  <c r="M94" i="5"/>
  <c r="H90" i="5"/>
  <c r="J90" i="5" s="1"/>
  <c r="C94" i="5"/>
  <c r="Q91" i="5"/>
  <c r="S91" i="5" s="1"/>
  <c r="I94" i="5"/>
  <c r="R94" i="5"/>
  <c r="O94" i="5"/>
  <c r="Q89" i="5"/>
  <c r="S89" i="5" s="1"/>
  <c r="Q93" i="5"/>
  <c r="S93" i="5" s="1"/>
  <c r="N94" i="5"/>
  <c r="G94" i="5"/>
  <c r="H85" i="5"/>
  <c r="J85" i="5" s="1"/>
  <c r="F94" i="5"/>
  <c r="H91" i="5"/>
  <c r="J91" i="5" s="1"/>
  <c r="H93" i="5"/>
  <c r="J93" i="5" s="1"/>
  <c r="H89" i="5"/>
  <c r="J89" i="5" s="1"/>
  <c r="E94" i="5"/>
  <c r="H92" i="5"/>
  <c r="J92" i="5" s="1"/>
  <c r="H88" i="5"/>
  <c r="J88" i="5" s="1"/>
  <c r="D94" i="5"/>
  <c r="Q84" i="5"/>
  <c r="S84" i="5" s="1"/>
  <c r="L94" i="5"/>
  <c r="H84" i="5"/>
  <c r="J84" i="5" s="1"/>
  <c r="Q81" i="5"/>
  <c r="S81" i="5"/>
  <c r="J81" i="5"/>
  <c r="H81" i="5"/>
  <c r="P20" i="21" l="1"/>
  <c r="D21" i="41"/>
  <c r="P10" i="21"/>
  <c r="D8" i="41"/>
  <c r="P7" i="21"/>
  <c r="D4" i="41"/>
  <c r="D16" i="41"/>
  <c r="P16" i="21"/>
  <c r="P9" i="21"/>
  <c r="D6" i="41"/>
  <c r="P6" i="21"/>
  <c r="D3" i="41"/>
  <c r="D18" i="41"/>
  <c r="P18" i="21"/>
  <c r="P8" i="21"/>
  <c r="D5" i="41"/>
  <c r="D17" i="41"/>
  <c r="P17" i="21"/>
  <c r="S94" i="5"/>
  <c r="D27" i="41" s="1"/>
  <c r="Q94" i="5"/>
  <c r="D20" i="41" s="1"/>
  <c r="J94" i="5"/>
  <c r="D13" i="41" s="1"/>
  <c r="H94" i="5"/>
  <c r="D7" i="41" s="1"/>
  <c r="Q62" i="5"/>
  <c r="S62" i="5" s="1"/>
  <c r="H62" i="5"/>
  <c r="J62" i="5" s="1"/>
  <c r="I20" i="41" l="1"/>
  <c r="P14" i="21"/>
  <c r="P15" i="21"/>
  <c r="I16" i="41"/>
  <c r="I18" i="41"/>
  <c r="I4" i="41"/>
  <c r="I3" i="41"/>
  <c r="I8" i="41"/>
  <c r="I10" i="41"/>
  <c r="I11" i="41"/>
  <c r="I9" i="41"/>
  <c r="I12" i="41"/>
  <c r="I17" i="41"/>
  <c r="P5" i="21"/>
  <c r="P4" i="21"/>
  <c r="I5" i="41"/>
  <c r="I7" i="41"/>
  <c r="I6" i="41"/>
  <c r="I26" i="41"/>
  <c r="I21" i="41"/>
  <c r="I22" i="41"/>
  <c r="I24" i="41"/>
  <c r="I25" i="41"/>
  <c r="I23" i="41"/>
  <c r="R68" i="5"/>
  <c r="O68" i="5"/>
  <c r="N68" i="5"/>
  <c r="M68" i="5"/>
  <c r="L68" i="5"/>
  <c r="I68" i="5"/>
  <c r="G68" i="5"/>
  <c r="F68" i="5"/>
  <c r="E68" i="5"/>
  <c r="D68" i="5"/>
  <c r="C68" i="5"/>
  <c r="Q67" i="5"/>
  <c r="S67" i="5" s="1"/>
  <c r="H67" i="5"/>
  <c r="J67" i="5" s="1"/>
  <c r="S66" i="5"/>
  <c r="H66" i="5"/>
  <c r="J66" i="5" s="1"/>
  <c r="Q65" i="5"/>
  <c r="S65" i="5" s="1"/>
  <c r="H65" i="5"/>
  <c r="J65" i="5" s="1"/>
  <c r="Q64" i="5"/>
  <c r="S64" i="5" s="1"/>
  <c r="H64" i="5"/>
  <c r="J64" i="5" s="1"/>
  <c r="Q63" i="5"/>
  <c r="S63" i="5" s="1"/>
  <c r="H63" i="5"/>
  <c r="J63" i="5" s="1"/>
  <c r="Q60" i="5"/>
  <c r="S60" i="5" s="1"/>
  <c r="H60" i="5"/>
  <c r="J60" i="5" s="1"/>
  <c r="Q59" i="5"/>
  <c r="H59" i="5"/>
  <c r="J59" i="5" s="1"/>
  <c r="U303" i="59"/>
  <c r="R303" i="59"/>
  <c r="Q303" i="59"/>
  <c r="P303" i="59"/>
  <c r="O303" i="59"/>
  <c r="L303" i="59"/>
  <c r="J303" i="59"/>
  <c r="I303" i="59"/>
  <c r="H303" i="59"/>
  <c r="G303" i="59"/>
  <c r="F303" i="59"/>
  <c r="V302" i="59"/>
  <c r="K302" i="59"/>
  <c r="V301" i="59"/>
  <c r="K301" i="59"/>
  <c r="V300" i="59"/>
  <c r="K300" i="59"/>
  <c r="V299" i="59"/>
  <c r="K299" i="59"/>
  <c r="V298" i="59"/>
  <c r="K298" i="59"/>
  <c r="V297" i="59"/>
  <c r="K297" i="59"/>
  <c r="V296" i="59"/>
  <c r="K296" i="59"/>
  <c r="M296" i="59" s="1"/>
  <c r="V295" i="59"/>
  <c r="K295" i="59"/>
  <c r="K294" i="59"/>
  <c r="T289" i="59"/>
  <c r="V289" i="59" s="1"/>
  <c r="K289" i="59"/>
  <c r="M289" i="59" s="1"/>
  <c r="T284" i="59"/>
  <c r="K284" i="59"/>
  <c r="U279" i="59"/>
  <c r="R279" i="59"/>
  <c r="Q279" i="59"/>
  <c r="P279" i="59"/>
  <c r="O279" i="59"/>
  <c r="L279" i="59"/>
  <c r="J279" i="59"/>
  <c r="I279" i="59"/>
  <c r="H279" i="59"/>
  <c r="G279" i="59"/>
  <c r="F279" i="59"/>
  <c r="K11" i="59"/>
  <c r="M11" i="59" s="1"/>
  <c r="V1" i="59"/>
  <c r="M298" i="59" l="1"/>
  <c r="M300" i="59"/>
  <c r="M302" i="59"/>
  <c r="M299" i="59"/>
  <c r="M297" i="59"/>
  <c r="M301" i="59"/>
  <c r="M295" i="59"/>
  <c r="M284" i="59"/>
  <c r="K290" i="59"/>
  <c r="V284" i="59"/>
  <c r="T290" i="59"/>
  <c r="K303" i="59"/>
  <c r="T303" i="59"/>
  <c r="T279" i="59"/>
  <c r="M294" i="59"/>
  <c r="Q68" i="5"/>
  <c r="J68" i="5"/>
  <c r="H68" i="5"/>
  <c r="S59" i="5"/>
  <c r="S68" i="5" s="1"/>
  <c r="V11" i="59"/>
  <c r="K279" i="59"/>
  <c r="M279" i="59"/>
  <c r="V294" i="59"/>
  <c r="V303" i="59" l="1"/>
  <c r="M303" i="59"/>
  <c r="V279" i="59"/>
  <c r="V290" i="59"/>
  <c r="M290" i="59"/>
  <c r="F304" i="56" l="1"/>
  <c r="G304" i="56"/>
  <c r="H304" i="56"/>
  <c r="I304" i="56"/>
  <c r="J304" i="56"/>
  <c r="K276" i="56"/>
  <c r="K275" i="56"/>
  <c r="K274" i="56"/>
  <c r="K273" i="56"/>
  <c r="K268" i="56"/>
  <c r="K266" i="56"/>
  <c r="K260" i="56"/>
  <c r="K258" i="56"/>
  <c r="K253" i="56"/>
  <c r="K251" i="56"/>
  <c r="K250" i="56"/>
  <c r="K248" i="56"/>
  <c r="K245" i="56"/>
  <c r="K243" i="56"/>
  <c r="K237" i="56"/>
  <c r="K236" i="56"/>
  <c r="K235" i="56"/>
  <c r="K229" i="56"/>
  <c r="K227" i="56"/>
  <c r="K222" i="56"/>
  <c r="K221" i="56"/>
  <c r="K219" i="56"/>
  <c r="K218" i="56"/>
  <c r="K216" i="56"/>
  <c r="K213" i="56"/>
  <c r="K211" i="56"/>
  <c r="K205" i="56"/>
  <c r="K204" i="56"/>
  <c r="K203" i="56"/>
  <c r="K197" i="56"/>
  <c r="K190" i="56"/>
  <c r="K189" i="56"/>
  <c r="K183" i="56"/>
  <c r="K182" i="56"/>
  <c r="K181" i="56"/>
  <c r="K179" i="56"/>
  <c r="K178" i="56"/>
  <c r="K176" i="56"/>
  <c r="K175" i="56"/>
  <c r="K173" i="56"/>
  <c r="K170" i="56"/>
  <c r="K168" i="56"/>
  <c r="K165" i="56"/>
  <c r="K157" i="56"/>
  <c r="K149" i="56"/>
  <c r="K141" i="56"/>
  <c r="K138" i="56"/>
  <c r="K136" i="56"/>
  <c r="K133" i="56"/>
  <c r="K131" i="56"/>
  <c r="K126" i="56"/>
  <c r="K125" i="56"/>
  <c r="K122" i="56"/>
  <c r="K120" i="56"/>
  <c r="K117" i="56"/>
  <c r="K113" i="56"/>
  <c r="K110" i="56"/>
  <c r="K108" i="56"/>
  <c r="K106" i="56"/>
  <c r="K103" i="56"/>
  <c r="K94" i="56"/>
  <c r="K90" i="56"/>
  <c r="K82" i="56"/>
  <c r="K74" i="56"/>
  <c r="K66" i="56"/>
  <c r="K59" i="56"/>
  <c r="K58" i="56"/>
  <c r="K49" i="56"/>
  <c r="K48" i="56"/>
  <c r="K47" i="56"/>
  <c r="K42" i="56"/>
  <c r="K39" i="56"/>
  <c r="K35" i="56"/>
  <c r="K34" i="56"/>
  <c r="K32" i="56"/>
  <c r="K31" i="56"/>
  <c r="K26" i="56"/>
  <c r="K24" i="56"/>
  <c r="K22" i="56"/>
  <c r="K20" i="56"/>
  <c r="K19" i="56"/>
  <c r="K16" i="56"/>
  <c r="V30" i="56" l="1"/>
  <c r="V148" i="56"/>
  <c r="V210" i="56"/>
  <c r="V259" i="56"/>
  <c r="V228" i="56"/>
  <c r="V250" i="56"/>
  <c r="V154" i="56"/>
  <c r="V186" i="56"/>
  <c r="V202" i="56"/>
  <c r="V220" i="56"/>
  <c r="V242" i="56"/>
  <c r="V262" i="56"/>
  <c r="V93" i="56"/>
  <c r="V129" i="56"/>
  <c r="V138" i="56"/>
  <c r="V156" i="56"/>
  <c r="V170" i="56"/>
  <c r="V178" i="56"/>
  <c r="V188" i="56"/>
  <c r="V212" i="56"/>
  <c r="V231" i="56"/>
  <c r="V252" i="56"/>
  <c r="V265" i="56"/>
  <c r="V48" i="56"/>
  <c r="V73" i="56"/>
  <c r="V106" i="56"/>
  <c r="V130" i="56"/>
  <c r="V140" i="56"/>
  <c r="V172" i="56"/>
  <c r="V234" i="56"/>
  <c r="V244" i="56"/>
  <c r="V275" i="56"/>
  <c r="V102" i="56"/>
  <c r="V166" i="56"/>
  <c r="V218" i="56"/>
  <c r="V46" i="56"/>
  <c r="V113" i="56"/>
  <c r="V136" i="56"/>
  <c r="V199" i="56"/>
  <c r="V240" i="56"/>
  <c r="V273" i="56"/>
  <c r="V65" i="56"/>
  <c r="V91" i="56"/>
  <c r="V116" i="56"/>
  <c r="V25" i="56"/>
  <c r="V97" i="56"/>
  <c r="V107" i="56"/>
  <c r="V162" i="56"/>
  <c r="V180" i="56"/>
  <c r="V204" i="56"/>
  <c r="V214" i="56"/>
  <c r="V256" i="56"/>
  <c r="V267" i="56"/>
  <c r="V40" i="56"/>
  <c r="V55" i="56"/>
  <c r="V77" i="56"/>
  <c r="V99" i="56"/>
  <c r="V122" i="56"/>
  <c r="V132" i="56"/>
  <c r="V143" i="56"/>
  <c r="V164" i="56"/>
  <c r="V173" i="56"/>
  <c r="V194" i="56"/>
  <c r="V225" i="56"/>
  <c r="V246" i="56"/>
  <c r="V257" i="56"/>
  <c r="V277" i="56"/>
  <c r="V15" i="56"/>
  <c r="V28" i="56"/>
  <c r="V41" i="56"/>
  <c r="V57" i="56"/>
  <c r="V81" i="56"/>
  <c r="V101" i="56"/>
  <c r="V124" i="56"/>
  <c r="V146" i="56"/>
  <c r="V174" i="56"/>
  <c r="V181" i="56"/>
  <c r="V196" i="56"/>
  <c r="V208" i="56"/>
  <c r="V226" i="56"/>
  <c r="V236" i="56"/>
  <c r="V271" i="56"/>
  <c r="M94" i="56"/>
  <c r="M213" i="56"/>
  <c r="M141" i="56"/>
  <c r="M235" i="56"/>
  <c r="M245" i="56"/>
  <c r="M276" i="56"/>
  <c r="M266" i="56"/>
  <c r="M122" i="56"/>
  <c r="M222" i="56"/>
  <c r="M108" i="56"/>
  <c r="M181" i="56"/>
  <c r="M205" i="56"/>
  <c r="M216" i="56"/>
  <c r="M268" i="56"/>
  <c r="M189" i="56"/>
  <c r="M39" i="56"/>
  <c r="M173" i="56"/>
  <c r="M26" i="56"/>
  <c r="M133" i="56"/>
  <c r="M165" i="56"/>
  <c r="M218" i="56"/>
  <c r="M248" i="56"/>
  <c r="M258" i="56"/>
  <c r="M82" i="56"/>
  <c r="M113" i="56"/>
  <c r="M125" i="56"/>
  <c r="M136" i="56"/>
  <c r="M175" i="56"/>
  <c r="M182" i="56"/>
  <c r="M197" i="56"/>
  <c r="M227" i="56"/>
  <c r="M237" i="56"/>
  <c r="M250" i="56"/>
  <c r="M273" i="56"/>
  <c r="M179" i="56"/>
  <c r="M49" i="56"/>
  <c r="M16" i="56"/>
  <c r="M59" i="56"/>
  <c r="M103" i="56"/>
  <c r="M149" i="56"/>
  <c r="M168" i="56"/>
  <c r="M211" i="56"/>
  <c r="M260" i="56"/>
  <c r="M253" i="56"/>
  <c r="M74" i="56"/>
  <c r="M58" i="56"/>
  <c r="M19" i="56"/>
  <c r="M20" i="56"/>
  <c r="M47" i="56"/>
  <c r="M126" i="56"/>
  <c r="M138" i="56"/>
  <c r="M170" i="56"/>
  <c r="M178" i="56"/>
  <c r="M229" i="56"/>
  <c r="M274" i="56"/>
  <c r="M157" i="56"/>
  <c r="M131" i="56"/>
  <c r="M42" i="56"/>
  <c r="M31" i="56"/>
  <c r="M90" i="56"/>
  <c r="M32" i="56"/>
  <c r="M22" i="56"/>
  <c r="M34" i="56"/>
  <c r="M48" i="56"/>
  <c r="M66" i="56"/>
  <c r="M106" i="56"/>
  <c r="M117" i="56"/>
  <c r="M203" i="56"/>
  <c r="M221" i="56"/>
  <c r="M243" i="56"/>
  <c r="M275" i="56"/>
  <c r="K25" i="56"/>
  <c r="K96" i="56"/>
  <c r="K98" i="56"/>
  <c r="K99" i="56"/>
  <c r="K100" i="56"/>
  <c r="K101" i="56"/>
  <c r="K114" i="56"/>
  <c r="K124" i="56"/>
  <c r="K128" i="56"/>
  <c r="K142" i="56"/>
  <c r="K192" i="56"/>
  <c r="K194" i="56"/>
  <c r="K199" i="56"/>
  <c r="K212" i="56"/>
  <c r="K244" i="56"/>
  <c r="K54" i="56"/>
  <c r="K68" i="56"/>
  <c r="K86" i="56"/>
  <c r="K14" i="56"/>
  <c r="K18" i="56"/>
  <c r="K27" i="56"/>
  <c r="K45" i="56"/>
  <c r="K62" i="56"/>
  <c r="K67" i="56"/>
  <c r="K72" i="56"/>
  <c r="K76" i="56"/>
  <c r="K87" i="56"/>
  <c r="K116" i="56"/>
  <c r="K152" i="56"/>
  <c r="K154" i="56"/>
  <c r="K159" i="56"/>
  <c r="K163" i="56"/>
  <c r="K166" i="56"/>
  <c r="K214" i="56"/>
  <c r="K246" i="56"/>
  <c r="K267" i="56"/>
  <c r="K277" i="56"/>
  <c r="M176" i="56"/>
  <c r="M183" i="56"/>
  <c r="K187" i="56"/>
  <c r="M190" i="56"/>
  <c r="V221" i="56"/>
  <c r="K64" i="56"/>
  <c r="M35" i="56"/>
  <c r="V125" i="56"/>
  <c r="K17" i="56"/>
  <c r="K50" i="56"/>
  <c r="K52" i="56"/>
  <c r="K70" i="56"/>
  <c r="K75" i="56"/>
  <c r="K80" i="56"/>
  <c r="K84" i="56"/>
  <c r="K85" i="56"/>
  <c r="K132" i="56"/>
  <c r="K143" i="56"/>
  <c r="K147" i="56"/>
  <c r="K150" i="56"/>
  <c r="K200" i="56"/>
  <c r="K202" i="56"/>
  <c r="K206" i="56"/>
  <c r="K232" i="56"/>
  <c r="K234" i="56"/>
  <c r="K238" i="56"/>
  <c r="K259" i="56"/>
  <c r="K269" i="56"/>
  <c r="K97" i="56"/>
  <c r="K41" i="56"/>
  <c r="K92" i="56"/>
  <c r="K95" i="56"/>
  <c r="K102" i="56"/>
  <c r="K105" i="56"/>
  <c r="K107" i="56"/>
  <c r="K111" i="56"/>
  <c r="K123" i="56"/>
  <c r="K160" i="56"/>
  <c r="K162" i="56"/>
  <c r="K167" i="56"/>
  <c r="K171" i="56"/>
  <c r="K174" i="56"/>
  <c r="K228" i="56"/>
  <c r="M24" i="56"/>
  <c r="K37" i="56"/>
  <c r="M110" i="56"/>
  <c r="K134" i="56"/>
  <c r="K12" i="56"/>
  <c r="K29" i="56"/>
  <c r="K33" i="56"/>
  <c r="K43" i="56"/>
  <c r="K51" i="56"/>
  <c r="K56" i="56"/>
  <c r="K60" i="56"/>
  <c r="K78" i="56"/>
  <c r="K83" i="56"/>
  <c r="K130" i="56"/>
  <c r="K139" i="56"/>
  <c r="K153" i="56"/>
  <c r="K184" i="56"/>
  <c r="K186" i="56"/>
  <c r="K191" i="56"/>
  <c r="K195" i="56"/>
  <c r="K198" i="56"/>
  <c r="K230" i="56"/>
  <c r="K252" i="56"/>
  <c r="K261" i="56"/>
  <c r="V105" i="56"/>
  <c r="K109" i="56"/>
  <c r="M120" i="56"/>
  <c r="K144" i="56"/>
  <c r="K146" i="56"/>
  <c r="K151" i="56"/>
  <c r="K155" i="56"/>
  <c r="K158" i="56"/>
  <c r="M219" i="56"/>
  <c r="K220" i="56"/>
  <c r="M251" i="56"/>
  <c r="K264" i="56"/>
  <c r="K88" i="56"/>
  <c r="K112" i="56"/>
  <c r="K23" i="56"/>
  <c r="K38" i="56"/>
  <c r="K53" i="56"/>
  <c r="K61" i="56"/>
  <c r="K69" i="56"/>
  <c r="K77" i="56"/>
  <c r="K13" i="56"/>
  <c r="K28" i="56"/>
  <c r="K44" i="56"/>
  <c r="K104" i="56"/>
  <c r="K55" i="56"/>
  <c r="K63" i="56"/>
  <c r="K71" i="56"/>
  <c r="K79" i="56"/>
  <c r="K89" i="56"/>
  <c r="K91" i="56"/>
  <c r="K40" i="56"/>
  <c r="K15" i="56"/>
  <c r="K46" i="56"/>
  <c r="K57" i="56"/>
  <c r="K65" i="56"/>
  <c r="K73" i="56"/>
  <c r="K81" i="56"/>
  <c r="K93" i="56"/>
  <c r="K115" i="56"/>
  <c r="K30" i="56"/>
  <c r="K21" i="56"/>
  <c r="K36" i="56"/>
  <c r="K225" i="56"/>
  <c r="K231" i="56"/>
  <c r="K256" i="56"/>
  <c r="K262" i="56"/>
  <c r="K208" i="56"/>
  <c r="K210" i="56"/>
  <c r="K240" i="56"/>
  <c r="K242" i="56"/>
  <c r="K265" i="56"/>
  <c r="M267" i="56"/>
  <c r="K271" i="56"/>
  <c r="K140" i="56"/>
  <c r="K148" i="56"/>
  <c r="K156" i="56"/>
  <c r="K164" i="56"/>
  <c r="K172" i="56"/>
  <c r="K180" i="56"/>
  <c r="K188" i="56"/>
  <c r="K196" i="56"/>
  <c r="M204" i="56"/>
  <c r="V211" i="56"/>
  <c r="K217" i="56"/>
  <c r="K223" i="56"/>
  <c r="M236" i="56"/>
  <c r="K249" i="56"/>
  <c r="K254" i="56"/>
  <c r="K119" i="56"/>
  <c r="K127" i="56"/>
  <c r="K135" i="56"/>
  <c r="K263" i="56"/>
  <c r="K209" i="56"/>
  <c r="K215" i="56"/>
  <c r="K241" i="56"/>
  <c r="K247" i="56"/>
  <c r="K272" i="56"/>
  <c r="K278" i="56"/>
  <c r="K121" i="56"/>
  <c r="K129" i="56"/>
  <c r="K137" i="56"/>
  <c r="K224" i="56"/>
  <c r="K226" i="56"/>
  <c r="K255" i="56"/>
  <c r="K257" i="56"/>
  <c r="K118" i="56"/>
  <c r="K145" i="56"/>
  <c r="K161" i="56"/>
  <c r="K169" i="56"/>
  <c r="K177" i="56"/>
  <c r="K185" i="56"/>
  <c r="K193" i="56"/>
  <c r="K201" i="56"/>
  <c r="K207" i="56"/>
  <c r="K233" i="56"/>
  <c r="K239" i="56"/>
  <c r="K270" i="56"/>
  <c r="V147" i="56" l="1"/>
  <c r="V90" i="56"/>
  <c r="V87" i="56"/>
  <c r="V69" i="56"/>
  <c r="V103" i="56"/>
  <c r="V193" i="56"/>
  <c r="V139" i="56"/>
  <c r="V82" i="56"/>
  <c r="V237" i="56"/>
  <c r="V222" i="56"/>
  <c r="V117" i="56"/>
  <c r="V191" i="56"/>
  <c r="V223" i="56"/>
  <c r="V85" i="56"/>
  <c r="V197" i="56"/>
  <c r="V185" i="56"/>
  <c r="V195" i="56"/>
  <c r="V152" i="56"/>
  <c r="V43" i="56"/>
  <c r="V74" i="56"/>
  <c r="V29" i="56"/>
  <c r="V227" i="56"/>
  <c r="V149" i="56"/>
  <c r="V207" i="56"/>
  <c r="V89" i="56"/>
  <c r="V18" i="56"/>
  <c r="V276" i="56"/>
  <c r="V47" i="56"/>
  <c r="V198" i="56"/>
  <c r="V128" i="56"/>
  <c r="V78" i="56"/>
  <c r="V44" i="56"/>
  <c r="V32" i="56"/>
  <c r="V260" i="56"/>
  <c r="V120" i="56"/>
  <c r="V94" i="56"/>
  <c r="V248" i="56"/>
  <c r="V177" i="56"/>
  <c r="V187" i="56"/>
  <c r="V255" i="56"/>
  <c r="V144" i="56"/>
  <c r="V37" i="56"/>
  <c r="V66" i="56"/>
  <c r="V72" i="56"/>
  <c r="V20" i="56"/>
  <c r="V270" i="56"/>
  <c r="V151" i="56"/>
  <c r="V86" i="56"/>
  <c r="V54" i="56"/>
  <c r="V266" i="56"/>
  <c r="V121" i="56"/>
  <c r="V16" i="56"/>
  <c r="V230" i="56"/>
  <c r="V167" i="56"/>
  <c r="V115" i="56"/>
  <c r="V75" i="56"/>
  <c r="V31" i="56"/>
  <c r="V274" i="56"/>
  <c r="V206" i="56"/>
  <c r="V150" i="56"/>
  <c r="V33" i="56"/>
  <c r="V251" i="56"/>
  <c r="V38" i="56"/>
  <c r="V233" i="56"/>
  <c r="V58" i="56"/>
  <c r="V83" i="56"/>
  <c r="V243" i="56"/>
  <c r="V269" i="56"/>
  <c r="V190" i="56"/>
  <c r="V110" i="56"/>
  <c r="V169" i="56"/>
  <c r="V27" i="56"/>
  <c r="V14" i="56"/>
  <c r="V245" i="56"/>
  <c r="V224" i="56"/>
  <c r="V70" i="56"/>
  <c r="V171" i="56"/>
  <c r="V84" i="56"/>
  <c r="V92" i="56"/>
  <c r="V253" i="56"/>
  <c r="V109" i="56"/>
  <c r="V17" i="56"/>
  <c r="V179" i="56"/>
  <c r="V263" i="56"/>
  <c r="V100" i="56"/>
  <c r="V183" i="56"/>
  <c r="V264" i="56"/>
  <c r="V192" i="56"/>
  <c r="V22" i="56"/>
  <c r="V268" i="56"/>
  <c r="V142" i="56"/>
  <c r="V165" i="56"/>
  <c r="V39" i="56"/>
  <c r="V215" i="56"/>
  <c r="V71" i="56"/>
  <c r="V229" i="56"/>
  <c r="V241" i="56"/>
  <c r="V200" i="56"/>
  <c r="V104" i="56"/>
  <c r="V51" i="56"/>
  <c r="V26" i="56"/>
  <c r="V127" i="56"/>
  <c r="V161" i="56"/>
  <c r="V249" i="56"/>
  <c r="V95" i="56"/>
  <c r="V64" i="56"/>
  <c r="V205" i="56"/>
  <c r="V133" i="56"/>
  <c r="V235" i="56"/>
  <c r="V261" i="56"/>
  <c r="V98" i="56"/>
  <c r="V118" i="56"/>
  <c r="V67" i="56"/>
  <c r="V159" i="56"/>
  <c r="V24" i="56"/>
  <c r="V131" i="56"/>
  <c r="V153" i="56"/>
  <c r="V163" i="56"/>
  <c r="V184" i="56"/>
  <c r="V76" i="56"/>
  <c r="V12" i="56"/>
  <c r="V175" i="56"/>
  <c r="V189" i="56"/>
  <c r="V79" i="56"/>
  <c r="V49" i="56"/>
  <c r="V36" i="56"/>
  <c r="V209" i="56"/>
  <c r="V88" i="56"/>
  <c r="V254" i="56"/>
  <c r="V219" i="56"/>
  <c r="V21" i="56"/>
  <c r="V123" i="56"/>
  <c r="V216" i="56"/>
  <c r="V145" i="56"/>
  <c r="V155" i="56"/>
  <c r="V176" i="56"/>
  <c r="V68" i="56"/>
  <c r="V111" i="56"/>
  <c r="V56" i="56"/>
  <c r="V50" i="56"/>
  <c r="V258" i="56"/>
  <c r="V114" i="56"/>
  <c r="V239" i="56"/>
  <c r="V126" i="56"/>
  <c r="V213" i="56"/>
  <c r="V34" i="56"/>
  <c r="V247" i="56"/>
  <c r="V141" i="56"/>
  <c r="V61" i="56"/>
  <c r="V13" i="56"/>
  <c r="V108" i="56"/>
  <c r="V63" i="56"/>
  <c r="V134" i="56"/>
  <c r="V19" i="56"/>
  <c r="V201" i="56"/>
  <c r="V60" i="56"/>
  <c r="V119" i="56"/>
  <c r="V158" i="56"/>
  <c r="V137" i="56"/>
  <c r="V157" i="56"/>
  <c r="V59" i="56"/>
  <c r="V232" i="56"/>
  <c r="V96" i="56"/>
  <c r="V45" i="56"/>
  <c r="V62" i="56"/>
  <c r="V23" i="56"/>
  <c r="V238" i="56"/>
  <c r="V272" i="56"/>
  <c r="V160" i="56"/>
  <c r="V80" i="56"/>
  <c r="V42" i="56"/>
  <c r="V278" i="56"/>
  <c r="V168" i="56"/>
  <c r="V112" i="56"/>
  <c r="V203" i="56"/>
  <c r="V217" i="56"/>
  <c r="V52" i="56"/>
  <c r="V35" i="56"/>
  <c r="V182" i="56"/>
  <c r="V135" i="56"/>
  <c r="V53" i="56"/>
  <c r="M13" i="56"/>
  <c r="M158" i="56"/>
  <c r="M212" i="56"/>
  <c r="M193" i="56"/>
  <c r="M215" i="56"/>
  <c r="M73" i="56"/>
  <c r="M104" i="56"/>
  <c r="M53" i="56"/>
  <c r="M155" i="56"/>
  <c r="M230" i="56"/>
  <c r="M184" i="56"/>
  <c r="M33" i="56"/>
  <c r="M238" i="56"/>
  <c r="M202" i="56"/>
  <c r="M84" i="56"/>
  <c r="M52" i="56"/>
  <c r="M87" i="56"/>
  <c r="M62" i="56"/>
  <c r="M68" i="56"/>
  <c r="M199" i="56"/>
  <c r="M128" i="56"/>
  <c r="M98" i="56"/>
  <c r="M119" i="56"/>
  <c r="M187" i="56"/>
  <c r="M137" i="56"/>
  <c r="M140" i="56"/>
  <c r="M185" i="56"/>
  <c r="M257" i="56"/>
  <c r="M129" i="56"/>
  <c r="M209" i="56"/>
  <c r="M196" i="56"/>
  <c r="M271" i="56"/>
  <c r="M36" i="56"/>
  <c r="M65" i="56"/>
  <c r="M91" i="56"/>
  <c r="M38" i="56"/>
  <c r="M151" i="56"/>
  <c r="M109" i="56"/>
  <c r="M60" i="56"/>
  <c r="M29" i="56"/>
  <c r="M102" i="56"/>
  <c r="M97" i="56"/>
  <c r="M234" i="56"/>
  <c r="M200" i="56"/>
  <c r="M132" i="56"/>
  <c r="M80" i="56"/>
  <c r="M50" i="56"/>
  <c r="M154" i="56"/>
  <c r="M54" i="56"/>
  <c r="M124" i="56"/>
  <c r="M96" i="56"/>
  <c r="M201" i="56"/>
  <c r="M240" i="56"/>
  <c r="M43" i="56"/>
  <c r="M85" i="56"/>
  <c r="M86" i="56"/>
  <c r="M118" i="56"/>
  <c r="M177" i="56"/>
  <c r="M121" i="56"/>
  <c r="M263" i="56"/>
  <c r="M254" i="56"/>
  <c r="M210" i="56"/>
  <c r="M21" i="56"/>
  <c r="M57" i="56"/>
  <c r="M89" i="56"/>
  <c r="M77" i="56"/>
  <c r="M23" i="56"/>
  <c r="M153" i="56"/>
  <c r="M56" i="56"/>
  <c r="M174" i="56"/>
  <c r="M123" i="56"/>
  <c r="M95" i="56"/>
  <c r="M232" i="56"/>
  <c r="M64" i="56"/>
  <c r="M214" i="56"/>
  <c r="M152" i="56"/>
  <c r="M76" i="56"/>
  <c r="M45" i="56"/>
  <c r="M194" i="56"/>
  <c r="M40" i="56"/>
  <c r="M160" i="56"/>
  <c r="M246" i="56"/>
  <c r="M99" i="56"/>
  <c r="M255" i="56"/>
  <c r="M188" i="56"/>
  <c r="M270" i="56"/>
  <c r="M169" i="56"/>
  <c r="M278" i="56"/>
  <c r="M249" i="56"/>
  <c r="M180" i="56"/>
  <c r="M265" i="56"/>
  <c r="M208" i="56"/>
  <c r="M30" i="56"/>
  <c r="M46" i="56"/>
  <c r="M79" i="56"/>
  <c r="M112" i="56"/>
  <c r="M220" i="56"/>
  <c r="M146" i="56"/>
  <c r="M198" i="56"/>
  <c r="M12" i="56"/>
  <c r="M171" i="56"/>
  <c r="M92" i="56"/>
  <c r="M277" i="56"/>
  <c r="M72" i="56"/>
  <c r="M192" i="56"/>
  <c r="M114" i="56"/>
  <c r="M148" i="56"/>
  <c r="M105" i="56"/>
  <c r="M115" i="56"/>
  <c r="M261" i="56"/>
  <c r="M139" i="56"/>
  <c r="M134" i="56"/>
  <c r="M167" i="56"/>
  <c r="M41" i="56"/>
  <c r="M269" i="56"/>
  <c r="M150" i="56"/>
  <c r="M75" i="56"/>
  <c r="M27" i="56"/>
  <c r="M244" i="56"/>
  <c r="M25" i="56"/>
  <c r="M225" i="56"/>
  <c r="M186" i="56"/>
  <c r="M206" i="56"/>
  <c r="M159" i="56"/>
  <c r="M239" i="56"/>
  <c r="M262" i="56"/>
  <c r="M71" i="56"/>
  <c r="M69" i="56"/>
  <c r="M144" i="56"/>
  <c r="M111" i="56"/>
  <c r="M233" i="56"/>
  <c r="M145" i="56"/>
  <c r="M226" i="56"/>
  <c r="M135" i="56"/>
  <c r="M223" i="56"/>
  <c r="M164" i="56"/>
  <c r="M256" i="56"/>
  <c r="M63" i="56"/>
  <c r="M44" i="56"/>
  <c r="M191" i="56"/>
  <c r="M83" i="56"/>
  <c r="M51" i="56"/>
  <c r="M147" i="56"/>
  <c r="M166" i="56"/>
  <c r="M18" i="56"/>
  <c r="M101" i="56"/>
  <c r="M241" i="56"/>
  <c r="M81" i="56"/>
  <c r="M78" i="56"/>
  <c r="M161" i="56"/>
  <c r="M272" i="56"/>
  <c r="M172" i="56"/>
  <c r="M15" i="56"/>
  <c r="M195" i="56"/>
  <c r="M207" i="56"/>
  <c r="M224" i="56"/>
  <c r="M247" i="56"/>
  <c r="M127" i="56"/>
  <c r="M217" i="56"/>
  <c r="M156" i="56"/>
  <c r="M242" i="56"/>
  <c r="M231" i="56"/>
  <c r="M93" i="56"/>
  <c r="M55" i="56"/>
  <c r="M28" i="56"/>
  <c r="M61" i="56"/>
  <c r="M88" i="56"/>
  <c r="M264" i="56"/>
  <c r="M252" i="56"/>
  <c r="M130" i="56"/>
  <c r="M37" i="56"/>
  <c r="M228" i="56"/>
  <c r="M162" i="56"/>
  <c r="M107" i="56"/>
  <c r="M259" i="56"/>
  <c r="M143" i="56"/>
  <c r="M70" i="56"/>
  <c r="M17" i="56"/>
  <c r="M163" i="56"/>
  <c r="M116" i="56"/>
  <c r="M67" i="56"/>
  <c r="M14" i="56"/>
  <c r="M142" i="56"/>
  <c r="M100" i="56"/>
  <c r="T290" i="56"/>
  <c r="V290" i="56" s="1"/>
  <c r="K290" i="56"/>
  <c r="M290" i="56" s="1"/>
  <c r="T288" i="56"/>
  <c r="V288" i="56" s="1"/>
  <c r="K288" i="56"/>
  <c r="M288" i="56" s="1"/>
  <c r="T286" i="56"/>
  <c r="V286" i="56" s="1"/>
  <c r="K286" i="56"/>
  <c r="M286" i="56" s="1"/>
  <c r="T285" i="56"/>
  <c r="V285" i="56" s="1"/>
  <c r="K285" i="56"/>
  <c r="M285" i="56" s="1"/>
  <c r="T284" i="56"/>
  <c r="V284" i="56" s="1"/>
  <c r="K284" i="56"/>
  <c r="M284" i="56" s="1"/>
  <c r="S310" i="51"/>
  <c r="K310" i="51"/>
  <c r="M310" i="51" s="1"/>
  <c r="S309" i="51"/>
  <c r="K309" i="51"/>
  <c r="M309" i="51" s="1"/>
  <c r="S308" i="51"/>
  <c r="K308" i="51"/>
  <c r="M308" i="51" s="1"/>
  <c r="S307" i="51"/>
  <c r="K307" i="51"/>
  <c r="M307" i="51" s="1"/>
  <c r="S306" i="51"/>
  <c r="K306" i="51"/>
  <c r="M306" i="51" s="1"/>
  <c r="S305" i="51"/>
  <c r="K305" i="51"/>
  <c r="M305" i="51" s="1"/>
  <c r="S304" i="51"/>
  <c r="K304" i="51"/>
  <c r="M304" i="51" s="1"/>
  <c r="S303" i="51"/>
  <c r="K303" i="51"/>
  <c r="M303" i="51" s="1"/>
  <c r="S302" i="51"/>
  <c r="K302" i="51"/>
  <c r="M302" i="51" s="1"/>
  <c r="S314" i="47" l="1"/>
  <c r="U314" i="47" s="1"/>
  <c r="S313" i="47"/>
  <c r="U313" i="47" s="1"/>
  <c r="S312" i="47"/>
  <c r="U312" i="47" s="1"/>
  <c r="S311" i="47"/>
  <c r="U311" i="47" s="1"/>
  <c r="S310" i="47"/>
  <c r="U310" i="47" s="1"/>
  <c r="S309" i="47"/>
  <c r="U309" i="47" s="1"/>
  <c r="S308" i="47"/>
  <c r="U308" i="47" s="1"/>
  <c r="S307" i="47"/>
  <c r="U307" i="47" s="1"/>
  <c r="S306" i="47"/>
  <c r="U306" i="47" s="1"/>
  <c r="K314" i="47"/>
  <c r="M314" i="47" s="1"/>
  <c r="K313" i="47"/>
  <c r="M313" i="47" s="1"/>
  <c r="K312" i="47"/>
  <c r="M312" i="47" s="1"/>
  <c r="K311" i="47"/>
  <c r="M311" i="47" s="1"/>
  <c r="K310" i="47"/>
  <c r="M310" i="47" s="1"/>
  <c r="K309" i="47"/>
  <c r="M309" i="47" s="1"/>
  <c r="K308" i="47"/>
  <c r="M308" i="47" s="1"/>
  <c r="K307" i="47"/>
  <c r="M307" i="47" s="1"/>
  <c r="K306" i="47"/>
  <c r="M306" i="47" s="1"/>
  <c r="R136" i="5" l="1"/>
  <c r="R135" i="5"/>
  <c r="O134" i="5"/>
  <c r="O135" i="5"/>
  <c r="O136" i="5"/>
  <c r="N135" i="5"/>
  <c r="N136" i="5"/>
  <c r="M136" i="5"/>
  <c r="M135" i="5"/>
  <c r="M134" i="5"/>
  <c r="L134" i="5"/>
  <c r="I136" i="5"/>
  <c r="I135" i="5"/>
  <c r="G134" i="5"/>
  <c r="F134" i="5"/>
  <c r="F135" i="5"/>
  <c r="F136" i="5"/>
  <c r="E135" i="5"/>
  <c r="E136" i="5"/>
  <c r="D136" i="5"/>
  <c r="D135" i="5"/>
  <c r="D134" i="5"/>
  <c r="C134" i="5"/>
  <c r="M133" i="5"/>
  <c r="L133" i="5"/>
  <c r="D133" i="5"/>
  <c r="C133" i="5"/>
  <c r="R132" i="5"/>
  <c r="O132" i="5"/>
  <c r="N132" i="5"/>
  <c r="M132" i="5"/>
  <c r="I132" i="5"/>
  <c r="F132" i="5"/>
  <c r="E132" i="5"/>
  <c r="D132" i="5"/>
  <c r="R131" i="5"/>
  <c r="O131" i="5"/>
  <c r="N131" i="5"/>
  <c r="M131" i="5"/>
  <c r="I131" i="5"/>
  <c r="F131" i="5"/>
  <c r="E131" i="5"/>
  <c r="D131" i="5"/>
  <c r="R130" i="5"/>
  <c r="O130" i="5"/>
  <c r="N130" i="5"/>
  <c r="M130" i="5"/>
  <c r="M129" i="5"/>
  <c r="L129" i="5"/>
  <c r="O128" i="5"/>
  <c r="M128" i="5"/>
  <c r="L128" i="5"/>
  <c r="F128" i="5"/>
  <c r="D128" i="5"/>
  <c r="C128" i="5"/>
  <c r="R127" i="5"/>
  <c r="S127" i="5" s="1"/>
  <c r="O126" i="5"/>
  <c r="M126" i="5"/>
  <c r="L126" i="5"/>
  <c r="G126" i="5"/>
  <c r="F126" i="5"/>
  <c r="D126" i="5"/>
  <c r="C126" i="5"/>
  <c r="O125" i="5"/>
  <c r="M125" i="5"/>
  <c r="L125" i="5"/>
  <c r="F125" i="5"/>
  <c r="D125" i="5"/>
  <c r="C125" i="5"/>
  <c r="O124" i="5"/>
  <c r="M124" i="5"/>
  <c r="L124" i="5"/>
  <c r="Q110" i="5"/>
  <c r="S110" i="5" s="1"/>
  <c r="H110" i="5"/>
  <c r="J110" i="5" s="1"/>
  <c r="Q135" i="5" l="1"/>
  <c r="S135" i="5" s="1"/>
  <c r="Q133" i="5"/>
  <c r="S133" i="5" s="1"/>
  <c r="Q131" i="5"/>
  <c r="S131" i="5" s="1"/>
  <c r="Q136" i="5"/>
  <c r="S136" i="5" s="1"/>
  <c r="H136" i="5"/>
  <c r="J136" i="5" s="1"/>
  <c r="Q134" i="5"/>
  <c r="S134" i="5" s="1"/>
  <c r="H135" i="5"/>
  <c r="J135" i="5" s="1"/>
  <c r="H134" i="5"/>
  <c r="J134" i="5" s="1"/>
  <c r="H133" i="5"/>
  <c r="J133" i="5" s="1"/>
  <c r="Q132" i="5"/>
  <c r="S132" i="5" s="1"/>
  <c r="H132" i="5"/>
  <c r="J132" i="5" s="1"/>
  <c r="H131" i="5"/>
  <c r="J131" i="5" s="1"/>
  <c r="Q130" i="5"/>
  <c r="S130" i="5" s="1"/>
  <c r="Q129" i="5"/>
  <c r="S129" i="5" s="1"/>
  <c r="Q128" i="5"/>
  <c r="S128" i="5" s="1"/>
  <c r="H128" i="5"/>
  <c r="J128" i="5" s="1"/>
  <c r="Q126" i="5"/>
  <c r="S126" i="5" s="1"/>
  <c r="H126" i="5"/>
  <c r="J126" i="5" s="1"/>
  <c r="Q125" i="5"/>
  <c r="S125" i="5" s="1"/>
  <c r="H125" i="5"/>
  <c r="J125" i="5" s="1"/>
  <c r="Q124" i="5"/>
  <c r="S124" i="5" s="1"/>
  <c r="Q115" i="5"/>
  <c r="S115" i="5" s="1"/>
  <c r="H115" i="5"/>
  <c r="J115" i="5" s="1"/>
  <c r="Q114" i="5"/>
  <c r="S114" i="5" s="1"/>
  <c r="Q113" i="5"/>
  <c r="S113" i="5" s="1"/>
  <c r="Q108" i="5" l="1"/>
  <c r="S108" i="5" s="1"/>
  <c r="Q109" i="5"/>
  <c r="S109" i="5" s="1"/>
  <c r="H109" i="5"/>
  <c r="J109" i="5" s="1"/>
  <c r="G137" i="5" l="1"/>
  <c r="N137" i="5"/>
  <c r="I137" i="5"/>
  <c r="E137" i="5"/>
  <c r="R121" i="5"/>
  <c r="O121" i="5"/>
  <c r="N121" i="5"/>
  <c r="M121" i="5"/>
  <c r="L121" i="5"/>
  <c r="I121" i="5"/>
  <c r="G121" i="5"/>
  <c r="F121" i="5"/>
  <c r="E121" i="5"/>
  <c r="D121" i="5"/>
  <c r="C121" i="5"/>
  <c r="Q120" i="5"/>
  <c r="S120" i="5" s="1"/>
  <c r="H120" i="5"/>
  <c r="J120" i="5" s="1"/>
  <c r="S119" i="5"/>
  <c r="H119" i="5"/>
  <c r="J119" i="5" s="1"/>
  <c r="Q118" i="5"/>
  <c r="S118" i="5" s="1"/>
  <c r="H118" i="5"/>
  <c r="J118" i="5" s="1"/>
  <c r="Q117" i="5"/>
  <c r="S117" i="5" s="1"/>
  <c r="H117" i="5"/>
  <c r="J117" i="5" s="1"/>
  <c r="Q116" i="5"/>
  <c r="S116" i="5" s="1"/>
  <c r="H116" i="5"/>
  <c r="J116" i="5" s="1"/>
  <c r="Q112" i="5"/>
  <c r="H112" i="5"/>
  <c r="J112" i="5" s="1"/>
  <c r="S111" i="5"/>
  <c r="O9" i="21" l="1"/>
  <c r="O10" i="21"/>
  <c r="H121" i="5"/>
  <c r="R137" i="5"/>
  <c r="O137" i="5"/>
  <c r="C137" i="5"/>
  <c r="D137" i="5"/>
  <c r="Q121" i="5"/>
  <c r="M137" i="5"/>
  <c r="F137" i="5"/>
  <c r="S112" i="5"/>
  <c r="S121" i="5" s="1"/>
  <c r="J121" i="5"/>
  <c r="L137" i="5"/>
  <c r="U304" i="56"/>
  <c r="R304" i="56"/>
  <c r="Q304" i="56"/>
  <c r="P304" i="56"/>
  <c r="O304" i="56"/>
  <c r="L304" i="56"/>
  <c r="V303" i="56"/>
  <c r="K303" i="56"/>
  <c r="M303" i="56" s="1"/>
  <c r="V302" i="56"/>
  <c r="K302" i="56"/>
  <c r="M302" i="56" s="1"/>
  <c r="V301" i="56"/>
  <c r="K301" i="56"/>
  <c r="M301" i="56" s="1"/>
  <c r="V300" i="56"/>
  <c r="K300" i="56"/>
  <c r="M300" i="56" s="1"/>
  <c r="V299" i="56"/>
  <c r="K299" i="56"/>
  <c r="M299" i="56" s="1"/>
  <c r="V298" i="56"/>
  <c r="K298" i="56"/>
  <c r="M298" i="56" s="1"/>
  <c r="V297" i="56"/>
  <c r="K297" i="56"/>
  <c r="M297" i="56" s="1"/>
  <c r="V296" i="56"/>
  <c r="K296" i="56"/>
  <c r="M296" i="56" s="1"/>
  <c r="K295" i="56"/>
  <c r="U291" i="56"/>
  <c r="R291" i="56"/>
  <c r="Q291" i="56"/>
  <c r="P291" i="56"/>
  <c r="L291" i="56"/>
  <c r="I291" i="56"/>
  <c r="H291" i="56"/>
  <c r="G291" i="56"/>
  <c r="T282" i="56"/>
  <c r="K282" i="56"/>
  <c r="U279" i="56"/>
  <c r="R279" i="56"/>
  <c r="Q279" i="56"/>
  <c r="P279" i="56"/>
  <c r="O279" i="56"/>
  <c r="L279" i="56"/>
  <c r="J279" i="56"/>
  <c r="I279" i="56"/>
  <c r="H279" i="56"/>
  <c r="G279" i="56"/>
  <c r="F279" i="56"/>
  <c r="K11" i="56"/>
  <c r="V1" i="56"/>
  <c r="Q98" i="5"/>
  <c r="S98" i="5" s="1"/>
  <c r="H98" i="5"/>
  <c r="J98" i="5" s="1"/>
  <c r="O18" i="21" l="1"/>
  <c r="O17" i="21"/>
  <c r="O8" i="21"/>
  <c r="O20" i="21"/>
  <c r="O7" i="21"/>
  <c r="O16" i="21"/>
  <c r="O6" i="21"/>
  <c r="Q137" i="5"/>
  <c r="S137" i="5"/>
  <c r="J137" i="5"/>
  <c r="H137" i="5"/>
  <c r="M282" i="56"/>
  <c r="V282" i="56"/>
  <c r="T291" i="56"/>
  <c r="K291" i="56"/>
  <c r="K304" i="56"/>
  <c r="K279" i="56"/>
  <c r="M11" i="56"/>
  <c r="T279" i="56"/>
  <c r="V11" i="56"/>
  <c r="T304" i="56"/>
  <c r="V295" i="56"/>
  <c r="V304" i="56" s="1"/>
  <c r="M295" i="56"/>
  <c r="M304" i="56" s="1"/>
  <c r="R105" i="5"/>
  <c r="O105" i="5"/>
  <c r="N105" i="5"/>
  <c r="M105" i="5"/>
  <c r="L105" i="5"/>
  <c r="I105" i="5"/>
  <c r="G105" i="5"/>
  <c r="F105" i="5"/>
  <c r="E105" i="5"/>
  <c r="D105" i="5"/>
  <c r="C105" i="5"/>
  <c r="Q104" i="5"/>
  <c r="S104" i="5" s="1"/>
  <c r="H104" i="5"/>
  <c r="J104" i="5" s="1"/>
  <c r="Q103" i="5"/>
  <c r="S103" i="5" s="1"/>
  <c r="H103" i="5"/>
  <c r="J103" i="5" s="1"/>
  <c r="Q102" i="5"/>
  <c r="S102" i="5" s="1"/>
  <c r="H102" i="5"/>
  <c r="J102" i="5" s="1"/>
  <c r="Q101" i="5"/>
  <c r="S101" i="5" s="1"/>
  <c r="H101" i="5"/>
  <c r="J101" i="5" s="1"/>
  <c r="Q100" i="5"/>
  <c r="S100" i="5" s="1"/>
  <c r="H100" i="5"/>
  <c r="J100" i="5" s="1"/>
  <c r="Q99" i="5"/>
  <c r="S99" i="5" s="1"/>
  <c r="H99" i="5"/>
  <c r="J99" i="5" s="1"/>
  <c r="Q97" i="5"/>
  <c r="S97" i="5" s="1"/>
  <c r="H97" i="5"/>
  <c r="O15" i="21" l="1"/>
  <c r="O14" i="21"/>
  <c r="O5" i="21"/>
  <c r="O4" i="21"/>
  <c r="M279" i="56"/>
  <c r="M291" i="56"/>
  <c r="V279" i="56"/>
  <c r="V291" i="56"/>
  <c r="Q105" i="5"/>
  <c r="H105" i="5"/>
  <c r="S105" i="5"/>
  <c r="J97" i="5"/>
  <c r="J105" i="5" s="1"/>
  <c r="R321" i="43" l="1"/>
  <c r="T321" i="43" s="1"/>
  <c r="R320" i="43"/>
  <c r="T320" i="43" s="1"/>
  <c r="R319" i="43"/>
  <c r="T319" i="43" s="1"/>
  <c r="J321" i="43"/>
  <c r="L321" i="43" s="1"/>
  <c r="J320" i="43"/>
  <c r="L320" i="43" s="1"/>
  <c r="J319" i="43"/>
  <c r="L319" i="43" s="1"/>
  <c r="G12" i="53" l="1"/>
  <c r="I12" i="53" s="1"/>
  <c r="M58" i="53" l="1"/>
  <c r="D58" i="53"/>
  <c r="Q47" i="53"/>
  <c r="Q53" i="53" s="1"/>
  <c r="N47" i="53"/>
  <c r="N55" i="53" s="1"/>
  <c r="M47" i="53"/>
  <c r="L47" i="53"/>
  <c r="L54" i="53" s="1"/>
  <c r="K47" i="53"/>
  <c r="K56" i="53" s="1"/>
  <c r="H47" i="53"/>
  <c r="H51" i="53" s="1"/>
  <c r="F47" i="53"/>
  <c r="F53" i="53" s="1"/>
  <c r="E47" i="53"/>
  <c r="E50" i="53" s="1"/>
  <c r="D47" i="53"/>
  <c r="C47" i="53"/>
  <c r="C57" i="53" s="1"/>
  <c r="B47" i="53"/>
  <c r="B51" i="53" s="1"/>
  <c r="R38" i="53"/>
  <c r="G38" i="53"/>
  <c r="Q21" i="53"/>
  <c r="Q30" i="53" s="1"/>
  <c r="N21" i="53"/>
  <c r="N30" i="53" s="1"/>
  <c r="M21" i="53"/>
  <c r="M30" i="53" s="1"/>
  <c r="L21" i="53"/>
  <c r="L29" i="53" s="1"/>
  <c r="K21" i="53"/>
  <c r="K28" i="53" s="1"/>
  <c r="H21" i="53"/>
  <c r="H31" i="53" s="1"/>
  <c r="F21" i="53"/>
  <c r="F28" i="53" s="1"/>
  <c r="E21" i="53"/>
  <c r="E30" i="53" s="1"/>
  <c r="D21" i="53"/>
  <c r="D30" i="53" s="1"/>
  <c r="C21" i="53"/>
  <c r="C29" i="53" s="1"/>
  <c r="B21" i="53"/>
  <c r="B28" i="53" s="1"/>
  <c r="G21" i="53"/>
  <c r="R1" i="53"/>
  <c r="C24" i="53" l="1"/>
  <c r="L25" i="53"/>
  <c r="N49" i="53"/>
  <c r="L51" i="53"/>
  <c r="N52" i="53"/>
  <c r="H54" i="53"/>
  <c r="F52" i="53"/>
  <c r="F54" i="53"/>
  <c r="E57" i="53"/>
  <c r="F50" i="53"/>
  <c r="F57" i="53"/>
  <c r="E52" i="53"/>
  <c r="K23" i="53"/>
  <c r="M26" i="53"/>
  <c r="K27" i="53"/>
  <c r="M23" i="53"/>
  <c r="N27" i="53"/>
  <c r="L27" i="53"/>
  <c r="L24" i="53"/>
  <c r="P21" i="53"/>
  <c r="P31" i="53" s="1"/>
  <c r="R12" i="53"/>
  <c r="M24" i="53"/>
  <c r="B31" i="53"/>
  <c r="D31" i="53"/>
  <c r="D24" i="53"/>
  <c r="Q54" i="53"/>
  <c r="Q55" i="53"/>
  <c r="Q57" i="53"/>
  <c r="Q49" i="53"/>
  <c r="Q52" i="53"/>
  <c r="Q50" i="53"/>
  <c r="Q51" i="53"/>
  <c r="K51" i="53"/>
  <c r="N57" i="53"/>
  <c r="N51" i="53"/>
  <c r="N54" i="53"/>
  <c r="H57" i="53"/>
  <c r="H50" i="53"/>
  <c r="H52" i="53"/>
  <c r="H55" i="53"/>
  <c r="H53" i="53"/>
  <c r="H56" i="53"/>
  <c r="H49" i="53"/>
  <c r="E49" i="53"/>
  <c r="E55" i="53"/>
  <c r="F49" i="53"/>
  <c r="F55" i="53"/>
  <c r="E54" i="53"/>
  <c r="Q23" i="53"/>
  <c r="Q29" i="53"/>
  <c r="K24" i="53"/>
  <c r="L23" i="53"/>
  <c r="K25" i="53"/>
  <c r="M27" i="53"/>
  <c r="M25" i="53"/>
  <c r="L28" i="53"/>
  <c r="K31" i="53"/>
  <c r="K26" i="53"/>
  <c r="M28" i="53"/>
  <c r="L31" i="53"/>
  <c r="L26" i="53"/>
  <c r="N28" i="53"/>
  <c r="M31" i="53"/>
  <c r="M29" i="53"/>
  <c r="N29" i="53"/>
  <c r="B27" i="53"/>
  <c r="B23" i="53"/>
  <c r="C25" i="53"/>
  <c r="B24" i="53"/>
  <c r="D25" i="53"/>
  <c r="D29" i="53"/>
  <c r="C31" i="53"/>
  <c r="C28" i="53"/>
  <c r="D23" i="53"/>
  <c r="C27" i="53"/>
  <c r="D28" i="53"/>
  <c r="F29" i="53"/>
  <c r="B26" i="53"/>
  <c r="D27" i="53"/>
  <c r="E28" i="53"/>
  <c r="E29" i="53"/>
  <c r="C23" i="53"/>
  <c r="C26" i="53"/>
  <c r="E27" i="53"/>
  <c r="B25" i="53"/>
  <c r="D26" i="53"/>
  <c r="F30" i="53"/>
  <c r="G24" i="53"/>
  <c r="G28" i="53"/>
  <c r="G31" i="53"/>
  <c r="G30" i="53"/>
  <c r="G23" i="53"/>
  <c r="H30" i="53"/>
  <c r="C49" i="53"/>
  <c r="H25" i="53"/>
  <c r="H26" i="53"/>
  <c r="H27" i="53"/>
  <c r="H28" i="53"/>
  <c r="H29" i="53"/>
  <c r="G29" i="53"/>
  <c r="B54" i="53"/>
  <c r="G26" i="53"/>
  <c r="H23" i="53"/>
  <c r="G25" i="53"/>
  <c r="G47" i="53"/>
  <c r="G56" i="53" s="1"/>
  <c r="C54" i="53"/>
  <c r="G27" i="53"/>
  <c r="F31" i="53"/>
  <c r="F23" i="53"/>
  <c r="F24" i="53"/>
  <c r="F26" i="53"/>
  <c r="F25" i="53"/>
  <c r="F27" i="53"/>
  <c r="Q24" i="53"/>
  <c r="Q25" i="53"/>
  <c r="Q26" i="53"/>
  <c r="Q28" i="53"/>
  <c r="Q27" i="53"/>
  <c r="H24" i="53"/>
  <c r="K54" i="53"/>
  <c r="K57" i="53"/>
  <c r="K49" i="53"/>
  <c r="K50" i="53"/>
  <c r="K53" i="53"/>
  <c r="K52" i="53"/>
  <c r="K55" i="53"/>
  <c r="K61" i="53"/>
  <c r="K62" i="53" s="1"/>
  <c r="Q31" i="53"/>
  <c r="L57" i="53"/>
  <c r="L49" i="53"/>
  <c r="L52" i="53"/>
  <c r="L53" i="53"/>
  <c r="L56" i="53"/>
  <c r="L55" i="53"/>
  <c r="L50" i="53"/>
  <c r="L61" i="53"/>
  <c r="L62" i="53" s="1"/>
  <c r="B57" i="53"/>
  <c r="B49" i="53"/>
  <c r="B52" i="53"/>
  <c r="B50" i="53"/>
  <c r="B53" i="53"/>
  <c r="B56" i="53"/>
  <c r="B55" i="53"/>
  <c r="C52" i="53"/>
  <c r="C55" i="53"/>
  <c r="C53" i="53"/>
  <c r="C56" i="53"/>
  <c r="C51" i="53"/>
  <c r="C50" i="53"/>
  <c r="E26" i="53"/>
  <c r="E51" i="53"/>
  <c r="N25" i="53"/>
  <c r="B30" i="53"/>
  <c r="K30" i="53"/>
  <c r="N53" i="53"/>
  <c r="E56" i="53"/>
  <c r="I21" i="53"/>
  <c r="E24" i="53"/>
  <c r="B29" i="53"/>
  <c r="K29" i="53"/>
  <c r="L30" i="53"/>
  <c r="I38" i="53"/>
  <c r="N50" i="53"/>
  <c r="E53" i="53"/>
  <c r="F56" i="53"/>
  <c r="Q56" i="53"/>
  <c r="N61" i="53"/>
  <c r="N62" i="53" s="1"/>
  <c r="N26" i="53"/>
  <c r="N56" i="53"/>
  <c r="E25" i="53"/>
  <c r="P56" i="53"/>
  <c r="F51" i="53"/>
  <c r="N24" i="53"/>
  <c r="C30" i="53"/>
  <c r="E23" i="53"/>
  <c r="N23" i="53"/>
  <c r="E31" i="53"/>
  <c r="N31" i="53"/>
  <c r="S297" i="51"/>
  <c r="S296" i="51"/>
  <c r="S295" i="51"/>
  <c r="S294" i="51"/>
  <c r="S293" i="51"/>
  <c r="S292" i="51"/>
  <c r="S291" i="51"/>
  <c r="S290" i="51"/>
  <c r="K297" i="51"/>
  <c r="K296" i="51"/>
  <c r="K295" i="51"/>
  <c r="K294" i="51"/>
  <c r="K293" i="51"/>
  <c r="K292" i="51"/>
  <c r="K291" i="51"/>
  <c r="K290" i="51"/>
  <c r="S286" i="51"/>
  <c r="K286" i="51"/>
  <c r="S285" i="51"/>
  <c r="K285" i="51"/>
  <c r="S283" i="51"/>
  <c r="S281" i="51"/>
  <c r="K281" i="51"/>
  <c r="S280" i="51"/>
  <c r="K280" i="51"/>
  <c r="S279" i="51"/>
  <c r="K279" i="51"/>
  <c r="S278" i="51"/>
  <c r="K278" i="51"/>
  <c r="S277" i="51"/>
  <c r="S276" i="51"/>
  <c r="K276" i="51"/>
  <c r="S274" i="51"/>
  <c r="S273" i="51"/>
  <c r="K273" i="51"/>
  <c r="S272" i="51"/>
  <c r="K272" i="51"/>
  <c r="S271" i="51"/>
  <c r="K271" i="51"/>
  <c r="S270" i="51"/>
  <c r="K270" i="51"/>
  <c r="S269" i="51"/>
  <c r="K269" i="51"/>
  <c r="S268" i="51"/>
  <c r="K267" i="51"/>
  <c r="S265" i="51"/>
  <c r="K265" i="51"/>
  <c r="S264" i="51"/>
  <c r="K264" i="51"/>
  <c r="S263" i="51"/>
  <c r="K263" i="51"/>
  <c r="S262" i="51"/>
  <c r="K262" i="51"/>
  <c r="S261" i="51"/>
  <c r="K261" i="51"/>
  <c r="S259" i="51"/>
  <c r="S257" i="51"/>
  <c r="K257" i="51"/>
  <c r="S256" i="51"/>
  <c r="K256" i="51"/>
  <c r="S255" i="51"/>
  <c r="K255" i="51"/>
  <c r="S254" i="51"/>
  <c r="K254" i="51"/>
  <c r="S253" i="51"/>
  <c r="K250" i="51"/>
  <c r="S249" i="51"/>
  <c r="K249" i="51"/>
  <c r="S248" i="51"/>
  <c r="K248" i="51"/>
  <c r="S247" i="51"/>
  <c r="K247" i="51"/>
  <c r="S246" i="51"/>
  <c r="K246" i="51"/>
  <c r="S245" i="51"/>
  <c r="K244" i="51"/>
  <c r="S242" i="51"/>
  <c r="S241" i="51"/>
  <c r="K241" i="51"/>
  <c r="S240" i="51"/>
  <c r="K240" i="51"/>
  <c r="S239" i="51"/>
  <c r="K239" i="51"/>
  <c r="S238" i="51"/>
  <c r="K238" i="51"/>
  <c r="S237" i="51"/>
  <c r="K237" i="51"/>
  <c r="S236" i="51"/>
  <c r="K235" i="51"/>
  <c r="S233" i="51"/>
  <c r="K233" i="51"/>
  <c r="S232" i="51"/>
  <c r="K232" i="51"/>
  <c r="S231" i="51"/>
  <c r="K231" i="51"/>
  <c r="S230" i="51"/>
  <c r="K230" i="51"/>
  <c r="S229" i="51"/>
  <c r="K229" i="51"/>
  <c r="S227" i="51"/>
  <c r="S225" i="51"/>
  <c r="K225" i="51"/>
  <c r="S224" i="51"/>
  <c r="K224" i="51"/>
  <c r="S223" i="51"/>
  <c r="K223" i="51"/>
  <c r="S222" i="51"/>
  <c r="K222" i="51"/>
  <c r="S221" i="51"/>
  <c r="K218" i="51"/>
  <c r="S217" i="51"/>
  <c r="K217" i="51"/>
  <c r="S216" i="51"/>
  <c r="K216" i="51"/>
  <c r="S215" i="51"/>
  <c r="K215" i="51"/>
  <c r="S214" i="51"/>
  <c r="K214" i="51"/>
  <c r="S213" i="51"/>
  <c r="K212" i="51"/>
  <c r="S210" i="51"/>
  <c r="S209" i="51"/>
  <c r="K209" i="51"/>
  <c r="S208" i="51"/>
  <c r="K208" i="51"/>
  <c r="S207" i="51"/>
  <c r="K207" i="51"/>
  <c r="S206" i="51"/>
  <c r="K206" i="51"/>
  <c r="K205" i="51"/>
  <c r="S203" i="51"/>
  <c r="K203" i="51"/>
  <c r="S202" i="51"/>
  <c r="K202" i="51"/>
  <c r="S201" i="51"/>
  <c r="K201" i="51"/>
  <c r="S200" i="51"/>
  <c r="K200" i="51"/>
  <c r="S199" i="51"/>
  <c r="K199" i="51"/>
  <c r="S197" i="51"/>
  <c r="S195" i="51"/>
  <c r="K195" i="51"/>
  <c r="S194" i="51"/>
  <c r="K194" i="51"/>
  <c r="S193" i="51"/>
  <c r="K193" i="51"/>
  <c r="S192" i="51"/>
  <c r="K192" i="51"/>
  <c r="S191" i="51"/>
  <c r="K188" i="51"/>
  <c r="S187" i="51"/>
  <c r="K187" i="51"/>
  <c r="S186" i="51"/>
  <c r="K186" i="51"/>
  <c r="S185" i="51"/>
  <c r="K185" i="51"/>
  <c r="S184" i="51"/>
  <c r="K184" i="51"/>
  <c r="S183" i="51"/>
  <c r="K182" i="51"/>
  <c r="S180" i="51"/>
  <c r="S179" i="51"/>
  <c r="K179" i="51"/>
  <c r="S178" i="51"/>
  <c r="K178" i="51"/>
  <c r="S177" i="51"/>
  <c r="K177" i="51"/>
  <c r="S176" i="51"/>
  <c r="K176" i="51"/>
  <c r="S175" i="51"/>
  <c r="K175" i="51"/>
  <c r="S174" i="51"/>
  <c r="K173" i="51"/>
  <c r="S171" i="51"/>
  <c r="K171" i="51"/>
  <c r="S170" i="51"/>
  <c r="K170" i="51"/>
  <c r="S169" i="51"/>
  <c r="K169" i="51"/>
  <c r="S168" i="51"/>
  <c r="K168" i="51"/>
  <c r="S167" i="51"/>
  <c r="K167" i="51"/>
  <c r="S165" i="51"/>
  <c r="S163" i="51"/>
  <c r="K163" i="51"/>
  <c r="S162" i="51"/>
  <c r="K162" i="51"/>
  <c r="S161" i="51"/>
  <c r="K161" i="51"/>
  <c r="S160" i="51"/>
  <c r="K160" i="51"/>
  <c r="S159" i="51"/>
  <c r="K157" i="51"/>
  <c r="S156" i="51"/>
  <c r="K156" i="51"/>
  <c r="S155" i="51"/>
  <c r="K155" i="51"/>
  <c r="S154" i="51"/>
  <c r="K154" i="51"/>
  <c r="S153" i="51"/>
  <c r="K153" i="51"/>
  <c r="S152" i="51"/>
  <c r="S149" i="51"/>
  <c r="S148" i="51"/>
  <c r="K148" i="51"/>
  <c r="S147" i="51"/>
  <c r="K147" i="51"/>
  <c r="S146" i="51"/>
  <c r="K146" i="51"/>
  <c r="S145" i="51"/>
  <c r="K145" i="51"/>
  <c r="S144" i="51"/>
  <c r="K144" i="51"/>
  <c r="S143" i="51"/>
  <c r="K142" i="51"/>
  <c r="S140" i="51"/>
  <c r="K140" i="51"/>
  <c r="S139" i="51"/>
  <c r="K139" i="51"/>
  <c r="S138" i="51"/>
  <c r="K138" i="51"/>
  <c r="S137" i="51"/>
  <c r="K137" i="51"/>
  <c r="S136" i="51"/>
  <c r="K136" i="51"/>
  <c r="S134" i="51"/>
  <c r="K133" i="51"/>
  <c r="S132" i="51"/>
  <c r="K132" i="51"/>
  <c r="S131" i="51"/>
  <c r="K131" i="51"/>
  <c r="S130" i="51"/>
  <c r="K130" i="51"/>
  <c r="S129" i="51"/>
  <c r="K129" i="51"/>
  <c r="S128" i="51"/>
  <c r="K128" i="51"/>
  <c r="S124" i="51"/>
  <c r="K124" i="51"/>
  <c r="K123" i="51"/>
  <c r="S122" i="51"/>
  <c r="K122" i="51"/>
  <c r="K121" i="51"/>
  <c r="K120" i="51"/>
  <c r="S119" i="51"/>
  <c r="K119" i="51"/>
  <c r="S118" i="51"/>
  <c r="K118" i="51"/>
  <c r="S117" i="51"/>
  <c r="K117" i="51"/>
  <c r="S116" i="51"/>
  <c r="K116" i="51"/>
  <c r="S115" i="51"/>
  <c r="S114" i="51"/>
  <c r="K114" i="51"/>
  <c r="K113" i="51"/>
  <c r="S112" i="51"/>
  <c r="K112" i="51"/>
  <c r="S111" i="51"/>
  <c r="K111" i="51"/>
  <c r="S110" i="51"/>
  <c r="K110" i="51"/>
  <c r="S109" i="51"/>
  <c r="K109" i="51"/>
  <c r="S108" i="51"/>
  <c r="K108" i="51"/>
  <c r="S107" i="51"/>
  <c r="K107" i="51"/>
  <c r="S105" i="51"/>
  <c r="K105" i="51"/>
  <c r="S104" i="51"/>
  <c r="K104" i="51"/>
  <c r="S103" i="51"/>
  <c r="S102" i="51"/>
  <c r="S101" i="51"/>
  <c r="K101" i="51"/>
  <c r="S100" i="51"/>
  <c r="K100" i="51"/>
  <c r="S99" i="51"/>
  <c r="S98" i="51"/>
  <c r="S97" i="51"/>
  <c r="K97" i="51"/>
  <c r="S96" i="51"/>
  <c r="S95" i="51"/>
  <c r="K95" i="51"/>
  <c r="S94" i="51"/>
  <c r="K94" i="51"/>
  <c r="K93" i="51"/>
  <c r="K92" i="51"/>
  <c r="S91" i="51"/>
  <c r="K91" i="51"/>
  <c r="S90" i="51"/>
  <c r="S89" i="51"/>
  <c r="K89" i="51"/>
  <c r="S88" i="51"/>
  <c r="K88" i="51"/>
  <c r="K87" i="51"/>
  <c r="S86" i="51"/>
  <c r="S85" i="51"/>
  <c r="K85" i="51"/>
  <c r="S84" i="51"/>
  <c r="K84" i="51"/>
  <c r="S83" i="51"/>
  <c r="S82" i="51"/>
  <c r="K82" i="51"/>
  <c r="K81" i="51"/>
  <c r="S80" i="51"/>
  <c r="K80" i="51"/>
  <c r="K79" i="51"/>
  <c r="S78" i="51"/>
  <c r="S77" i="51"/>
  <c r="K77" i="51"/>
  <c r="S76" i="51"/>
  <c r="K76" i="51"/>
  <c r="S75" i="51"/>
  <c r="S74" i="51"/>
  <c r="K74" i="51"/>
  <c r="K73" i="51"/>
  <c r="S72" i="51"/>
  <c r="K72" i="51"/>
  <c r="K71" i="51"/>
  <c r="S70" i="51"/>
  <c r="S69" i="51"/>
  <c r="K69" i="51"/>
  <c r="S68" i="51"/>
  <c r="K68" i="51"/>
  <c r="S67" i="51"/>
  <c r="S66" i="51"/>
  <c r="K66" i="51"/>
  <c r="K65" i="51"/>
  <c r="S64" i="51"/>
  <c r="K63" i="51"/>
  <c r="S62" i="51"/>
  <c r="K61" i="51"/>
  <c r="S60" i="51"/>
  <c r="K60" i="51"/>
  <c r="S59" i="51"/>
  <c r="K59" i="51"/>
  <c r="S58" i="51"/>
  <c r="S57" i="51"/>
  <c r="K57" i="51"/>
  <c r="S56" i="51"/>
  <c r="K55" i="51"/>
  <c r="S54" i="51"/>
  <c r="K54" i="51"/>
  <c r="S53" i="51"/>
  <c r="K53" i="51"/>
  <c r="S52" i="51"/>
  <c r="K52" i="51"/>
  <c r="S51" i="51"/>
  <c r="K51" i="51"/>
  <c r="S50" i="51"/>
  <c r="K50" i="51"/>
  <c r="K49" i="51"/>
  <c r="S48" i="51"/>
  <c r="K47" i="51"/>
  <c r="S46" i="51"/>
  <c r="K45" i="51"/>
  <c r="S44" i="51"/>
  <c r="K44" i="51"/>
  <c r="S43" i="51"/>
  <c r="K43" i="51"/>
  <c r="S42" i="51"/>
  <c r="S41" i="51"/>
  <c r="K41" i="51"/>
  <c r="S40" i="51"/>
  <c r="K39" i="51"/>
  <c r="S38" i="51"/>
  <c r="K38" i="51"/>
  <c r="S37" i="51"/>
  <c r="K37" i="51"/>
  <c r="S36" i="51"/>
  <c r="K36" i="51"/>
  <c r="S35" i="51"/>
  <c r="K35" i="51"/>
  <c r="S34" i="51"/>
  <c r="K34" i="51"/>
  <c r="K33" i="51"/>
  <c r="S32" i="51"/>
  <c r="K31" i="51"/>
  <c r="S30" i="51"/>
  <c r="S29" i="51"/>
  <c r="K29" i="51"/>
  <c r="S28" i="51"/>
  <c r="K28" i="51"/>
  <c r="S27" i="51"/>
  <c r="K27" i="51"/>
  <c r="S26" i="51"/>
  <c r="S25" i="51"/>
  <c r="K25" i="51"/>
  <c r="S24" i="51"/>
  <c r="K23" i="51"/>
  <c r="S22" i="51"/>
  <c r="K22" i="51"/>
  <c r="S21" i="51"/>
  <c r="K21" i="51"/>
  <c r="S20" i="51"/>
  <c r="K20" i="51"/>
  <c r="S19" i="51"/>
  <c r="K19" i="51"/>
  <c r="S18" i="51"/>
  <c r="K18" i="51"/>
  <c r="K17" i="51"/>
  <c r="K16" i="51"/>
  <c r="S15" i="51"/>
  <c r="S14" i="51"/>
  <c r="K14" i="51"/>
  <c r="S13" i="51"/>
  <c r="K13" i="51"/>
  <c r="S12" i="51"/>
  <c r="K12" i="51"/>
  <c r="M17" i="51" l="1"/>
  <c r="M53" i="51"/>
  <c r="M16" i="51"/>
  <c r="M21" i="51"/>
  <c r="U26" i="51"/>
  <c r="M31" i="51"/>
  <c r="U36" i="51"/>
  <c r="U41" i="51"/>
  <c r="M47" i="51"/>
  <c r="U57" i="51"/>
  <c r="M63" i="51"/>
  <c r="M69" i="51"/>
  <c r="U74" i="51"/>
  <c r="M80" i="51"/>
  <c r="M85" i="51"/>
  <c r="U90" i="51"/>
  <c r="M107" i="51"/>
  <c r="M111" i="51"/>
  <c r="M116" i="51"/>
  <c r="M120" i="51"/>
  <c r="U128" i="51"/>
  <c r="U132" i="51"/>
  <c r="U138" i="51"/>
  <c r="U144" i="51"/>
  <c r="U148" i="51"/>
  <c r="U155" i="51"/>
  <c r="U161" i="51"/>
  <c r="M168" i="51"/>
  <c r="M173" i="51"/>
  <c r="M178" i="51"/>
  <c r="U184" i="51"/>
  <c r="U191" i="51"/>
  <c r="U195" i="51"/>
  <c r="M202" i="51"/>
  <c r="U207" i="51"/>
  <c r="M214" i="51"/>
  <c r="M218" i="51"/>
  <c r="M225" i="51"/>
  <c r="U231" i="51"/>
  <c r="U237" i="51"/>
  <c r="U241" i="51"/>
  <c r="M248" i="51"/>
  <c r="M255" i="51"/>
  <c r="U261" i="51"/>
  <c r="U265" i="51"/>
  <c r="U271" i="51"/>
  <c r="U277" i="51"/>
  <c r="U281" i="51"/>
  <c r="M292" i="51"/>
  <c r="U292" i="51"/>
  <c r="U21" i="51"/>
  <c r="U48" i="51"/>
  <c r="U58" i="51"/>
  <c r="U64" i="51"/>
  <c r="U69" i="51"/>
  <c r="U75" i="51"/>
  <c r="U80" i="51"/>
  <c r="U85" i="51"/>
  <c r="M91" i="51"/>
  <c r="U96" i="51"/>
  <c r="U101" i="51"/>
  <c r="U107" i="51"/>
  <c r="U111" i="51"/>
  <c r="M121" i="51"/>
  <c r="M129" i="51"/>
  <c r="M133" i="51"/>
  <c r="M139" i="51"/>
  <c r="M145" i="51"/>
  <c r="U149" i="51"/>
  <c r="M156" i="51"/>
  <c r="M162" i="51"/>
  <c r="U168" i="51"/>
  <c r="U174" i="51"/>
  <c r="U178" i="51"/>
  <c r="M192" i="51"/>
  <c r="U197" i="51"/>
  <c r="U202" i="51"/>
  <c r="M208" i="51"/>
  <c r="U214" i="51"/>
  <c r="U221" i="51"/>
  <c r="U225" i="51"/>
  <c r="M232" i="51"/>
  <c r="M238" i="51"/>
  <c r="U242" i="51"/>
  <c r="U248" i="51"/>
  <c r="U255" i="51"/>
  <c r="M262" i="51"/>
  <c r="M267" i="51"/>
  <c r="M272" i="51"/>
  <c r="M278" i="51"/>
  <c r="U283" i="51"/>
  <c r="M293" i="51"/>
  <c r="U293" i="51"/>
  <c r="U32" i="51"/>
  <c r="M22" i="51"/>
  <c r="U37" i="51"/>
  <c r="U70" i="51"/>
  <c r="M76" i="51"/>
  <c r="M81" i="51"/>
  <c r="U86" i="51"/>
  <c r="U91" i="51"/>
  <c r="M97" i="51"/>
  <c r="U102" i="51"/>
  <c r="M108" i="51"/>
  <c r="M112" i="51"/>
  <c r="M122" i="51"/>
  <c r="U129" i="51"/>
  <c r="U134" i="51"/>
  <c r="U139" i="51"/>
  <c r="U145" i="51"/>
  <c r="U152" i="51"/>
  <c r="U156" i="51"/>
  <c r="U162" i="51"/>
  <c r="M169" i="51"/>
  <c r="M175" i="51"/>
  <c r="M179" i="51"/>
  <c r="U185" i="51"/>
  <c r="M199" i="51"/>
  <c r="M203" i="51"/>
  <c r="U208" i="51"/>
  <c r="M222" i="51"/>
  <c r="U227" i="51"/>
  <c r="U232" i="51"/>
  <c r="U238" i="51"/>
  <c r="M244" i="51"/>
  <c r="M249" i="51"/>
  <c r="M256" i="51"/>
  <c r="U268" i="51"/>
  <c r="U272" i="51"/>
  <c r="U278" i="51"/>
  <c r="M285" i="51"/>
  <c r="M294" i="51"/>
  <c r="U294" i="51"/>
  <c r="M27" i="51"/>
  <c r="M49" i="51"/>
  <c r="M38" i="51"/>
  <c r="M50" i="51"/>
  <c r="M54" i="51"/>
  <c r="U59" i="51"/>
  <c r="M66" i="51"/>
  <c r="M71" i="51"/>
  <c r="U76" i="51"/>
  <c r="M87" i="51"/>
  <c r="M92" i="51"/>
  <c r="U97" i="51"/>
  <c r="U103" i="51"/>
  <c r="U108" i="51"/>
  <c r="U112" i="51"/>
  <c r="U117" i="51"/>
  <c r="U122" i="51"/>
  <c r="M130" i="51"/>
  <c r="M136" i="51"/>
  <c r="M140" i="51"/>
  <c r="M146" i="51"/>
  <c r="M153" i="51"/>
  <c r="M157" i="51"/>
  <c r="M163" i="51"/>
  <c r="U169" i="51"/>
  <c r="U175" i="51"/>
  <c r="U179" i="51"/>
  <c r="M186" i="51"/>
  <c r="M193" i="51"/>
  <c r="U199" i="51"/>
  <c r="U203" i="51"/>
  <c r="M209" i="51"/>
  <c r="U215" i="51"/>
  <c r="M229" i="51"/>
  <c r="M233" i="51"/>
  <c r="M239" i="51"/>
  <c r="U245" i="51"/>
  <c r="U249" i="51"/>
  <c r="U256" i="51"/>
  <c r="M263" i="51"/>
  <c r="M269" i="51"/>
  <c r="M273" i="51"/>
  <c r="U285" i="51"/>
  <c r="M295" i="51"/>
  <c r="U295" i="51"/>
  <c r="U42" i="51"/>
  <c r="U22" i="51"/>
  <c r="M23" i="51"/>
  <c r="U34" i="51"/>
  <c r="U38" i="51"/>
  <c r="M44" i="51"/>
  <c r="U50" i="51"/>
  <c r="U54" i="51"/>
  <c r="M60" i="51"/>
  <c r="U66" i="51"/>
  <c r="M72" i="51"/>
  <c r="M77" i="51"/>
  <c r="U82" i="51"/>
  <c r="M88" i="51"/>
  <c r="M93" i="51"/>
  <c r="U98" i="51"/>
  <c r="M104" i="51"/>
  <c r="M109" i="51"/>
  <c r="M113" i="51"/>
  <c r="M118" i="51"/>
  <c r="M123" i="51"/>
  <c r="U130" i="51"/>
  <c r="U136" i="51"/>
  <c r="U140" i="51"/>
  <c r="U146" i="51"/>
  <c r="U153" i="51"/>
  <c r="U159" i="51"/>
  <c r="U163" i="51"/>
  <c r="M170" i="51"/>
  <c r="M176" i="51"/>
  <c r="U180" i="51"/>
  <c r="U186" i="51"/>
  <c r="U193" i="51"/>
  <c r="M200" i="51"/>
  <c r="M205" i="51"/>
  <c r="U209" i="51"/>
  <c r="M216" i="51"/>
  <c r="M223" i="51"/>
  <c r="U229" i="51"/>
  <c r="U233" i="51"/>
  <c r="U239" i="51"/>
  <c r="M246" i="51"/>
  <c r="M250" i="51"/>
  <c r="M257" i="51"/>
  <c r="U263" i="51"/>
  <c r="U269" i="51"/>
  <c r="U273" i="51"/>
  <c r="U279" i="51"/>
  <c r="M286" i="51"/>
  <c r="M296" i="51"/>
  <c r="U296" i="51"/>
  <c r="M65" i="51"/>
  <c r="M28" i="51"/>
  <c r="U13" i="51"/>
  <c r="U19" i="51"/>
  <c r="M35" i="51"/>
  <c r="M51" i="51"/>
  <c r="M55" i="51"/>
  <c r="U60" i="51"/>
  <c r="U67" i="51"/>
  <c r="U72" i="51"/>
  <c r="U77" i="51"/>
  <c r="U83" i="51"/>
  <c r="U88" i="51"/>
  <c r="M94" i="51"/>
  <c r="U99" i="51"/>
  <c r="U104" i="51"/>
  <c r="U109" i="51"/>
  <c r="M114" i="51"/>
  <c r="U118" i="51"/>
  <c r="M124" i="51"/>
  <c r="M131" i="51"/>
  <c r="M137" i="51"/>
  <c r="M142" i="51"/>
  <c r="M147" i="51"/>
  <c r="M160" i="51"/>
  <c r="U165" i="51"/>
  <c r="U170" i="51"/>
  <c r="U176" i="51"/>
  <c r="M182" i="51"/>
  <c r="M187" i="51"/>
  <c r="M194" i="51"/>
  <c r="U200" i="51"/>
  <c r="M206" i="51"/>
  <c r="U210" i="51"/>
  <c r="U216" i="51"/>
  <c r="U223" i="51"/>
  <c r="M230" i="51"/>
  <c r="M235" i="51"/>
  <c r="M240" i="51"/>
  <c r="U246" i="51"/>
  <c r="U253" i="51"/>
  <c r="U257" i="51"/>
  <c r="M264" i="51"/>
  <c r="M270" i="51"/>
  <c r="U274" i="51"/>
  <c r="M280" i="51"/>
  <c r="M297" i="51"/>
  <c r="U297" i="51"/>
  <c r="M59" i="51"/>
  <c r="M13" i="51"/>
  <c r="M19" i="51"/>
  <c r="U24" i="51"/>
  <c r="U44" i="51"/>
  <c r="U14" i="51"/>
  <c r="M20" i="51"/>
  <c r="M25" i="51"/>
  <c r="U29" i="51"/>
  <c r="U35" i="51"/>
  <c r="U40" i="51"/>
  <c r="M45" i="51"/>
  <c r="U51" i="51"/>
  <c r="U56" i="51"/>
  <c r="M61" i="51"/>
  <c r="M68" i="51"/>
  <c r="M73" i="51"/>
  <c r="U78" i="51"/>
  <c r="M84" i="51"/>
  <c r="M89" i="51"/>
  <c r="U94" i="51"/>
  <c r="M100" i="51"/>
  <c r="M105" i="51"/>
  <c r="M110" i="51"/>
  <c r="U114" i="51"/>
  <c r="M119" i="51"/>
  <c r="U124" i="51"/>
  <c r="U137" i="51"/>
  <c r="U143" i="51"/>
  <c r="U147" i="51"/>
  <c r="U154" i="51"/>
  <c r="M167" i="51"/>
  <c r="M171" i="51"/>
  <c r="M177" i="51"/>
  <c r="U183" i="51"/>
  <c r="U187" i="51"/>
  <c r="U194" i="51"/>
  <c r="M201" i="51"/>
  <c r="U206" i="51"/>
  <c r="M212" i="51"/>
  <c r="M217" i="51"/>
  <c r="M224" i="51"/>
  <c r="U230" i="51"/>
  <c r="U236" i="51"/>
  <c r="U240" i="51"/>
  <c r="M254" i="51"/>
  <c r="U259" i="51"/>
  <c r="U264" i="51"/>
  <c r="U270" i="51"/>
  <c r="M276" i="51"/>
  <c r="U280" i="51"/>
  <c r="M290" i="51"/>
  <c r="U290" i="51"/>
  <c r="M12" i="51"/>
  <c r="M37" i="51"/>
  <c r="M33" i="51"/>
  <c r="M43" i="51"/>
  <c r="U18" i="51"/>
  <c r="U28" i="51"/>
  <c r="M14" i="51"/>
  <c r="M29" i="51"/>
  <c r="M39" i="51"/>
  <c r="U15" i="51"/>
  <c r="U20" i="51"/>
  <c r="U25" i="51"/>
  <c r="U30" i="51"/>
  <c r="M36" i="51"/>
  <c r="M41" i="51"/>
  <c r="U46" i="51"/>
  <c r="M52" i="51"/>
  <c r="M57" i="51"/>
  <c r="U62" i="51"/>
  <c r="U68" i="51"/>
  <c r="M79" i="51"/>
  <c r="U84" i="51"/>
  <c r="M95" i="51"/>
  <c r="U100" i="51"/>
  <c r="U105" i="51"/>
  <c r="U110" i="51"/>
  <c r="U115" i="51"/>
  <c r="U119" i="51"/>
  <c r="M128" i="51"/>
  <c r="M132" i="51"/>
  <c r="M138" i="51"/>
  <c r="M144" i="51"/>
  <c r="M148" i="51"/>
  <c r="M155" i="51"/>
  <c r="M161" i="51"/>
  <c r="U167" i="51"/>
  <c r="U171" i="51"/>
  <c r="U177" i="51"/>
  <c r="M184" i="51"/>
  <c r="M188" i="51"/>
  <c r="M195" i="51"/>
  <c r="U201" i="51"/>
  <c r="M207" i="51"/>
  <c r="U213" i="51"/>
  <c r="U217" i="51"/>
  <c r="U224" i="51"/>
  <c r="M231" i="51"/>
  <c r="M237" i="51"/>
  <c r="M241" i="51"/>
  <c r="U247" i="51"/>
  <c r="M261" i="51"/>
  <c r="M265" i="51"/>
  <c r="M271" i="51"/>
  <c r="U276" i="51"/>
  <c r="M281" i="51"/>
  <c r="M291" i="51"/>
  <c r="U291" i="51"/>
  <c r="G51" i="53"/>
  <c r="N58" i="53"/>
  <c r="D32" i="53"/>
  <c r="P30" i="53"/>
  <c r="P26" i="53"/>
  <c r="L35" i="53"/>
  <c r="P23" i="53"/>
  <c r="P25" i="53"/>
  <c r="P24" i="53"/>
  <c r="P27" i="53"/>
  <c r="M32" i="53"/>
  <c r="P29" i="53"/>
  <c r="K35" i="53"/>
  <c r="L32" i="53"/>
  <c r="P28" i="53"/>
  <c r="N35" i="53"/>
  <c r="Q58" i="53"/>
  <c r="L58" i="53"/>
  <c r="H58" i="53"/>
  <c r="F58" i="53"/>
  <c r="E58" i="53"/>
  <c r="Q32" i="53"/>
  <c r="N32" i="53"/>
  <c r="K32" i="53"/>
  <c r="C32" i="53"/>
  <c r="B32" i="53"/>
  <c r="I24" i="53"/>
  <c r="I30" i="53"/>
  <c r="I23" i="53"/>
  <c r="I29" i="53"/>
  <c r="I31" i="53"/>
  <c r="I27" i="53"/>
  <c r="I25" i="53"/>
  <c r="I28" i="53"/>
  <c r="P50" i="53"/>
  <c r="P54" i="53"/>
  <c r="R21" i="53"/>
  <c r="R27" i="53" s="1"/>
  <c r="F32" i="53"/>
  <c r="E32" i="53"/>
  <c r="G53" i="53"/>
  <c r="G57" i="53"/>
  <c r="G49" i="53"/>
  <c r="G55" i="53"/>
  <c r="G54" i="53"/>
  <c r="G52" i="53"/>
  <c r="G50" i="53"/>
  <c r="P55" i="53"/>
  <c r="P61" i="53"/>
  <c r="P62" i="53" s="1"/>
  <c r="P51" i="53"/>
  <c r="P53" i="53"/>
  <c r="P57" i="53"/>
  <c r="P52" i="53"/>
  <c r="P49" i="53"/>
  <c r="I26" i="53"/>
  <c r="B58" i="53"/>
  <c r="R47" i="53"/>
  <c r="R56" i="53" s="1"/>
  <c r="H32" i="53"/>
  <c r="C58" i="53"/>
  <c r="I47" i="53"/>
  <c r="I52" i="53" s="1"/>
  <c r="G32" i="53"/>
  <c r="K58" i="53"/>
  <c r="U53" i="51"/>
  <c r="U52" i="51"/>
  <c r="M18" i="51"/>
  <c r="M34" i="51"/>
  <c r="S16" i="51"/>
  <c r="S31" i="51"/>
  <c r="S47" i="51"/>
  <c r="S63" i="51"/>
  <c r="M74" i="51"/>
  <c r="M82" i="51"/>
  <c r="K90" i="51"/>
  <c r="S92" i="51"/>
  <c r="S121" i="51"/>
  <c r="K56" i="51"/>
  <c r="S71" i="51"/>
  <c r="S79" i="51"/>
  <c r="S87" i="51"/>
  <c r="K99" i="51"/>
  <c r="K103" i="51"/>
  <c r="S106" i="51"/>
  <c r="K24" i="51"/>
  <c r="K40" i="51"/>
  <c r="K15" i="51"/>
  <c r="S17" i="51"/>
  <c r="K30" i="51"/>
  <c r="S33" i="51"/>
  <c r="K46" i="51"/>
  <c r="S49" i="51"/>
  <c r="K62" i="51"/>
  <c r="S65" i="51"/>
  <c r="K96" i="51"/>
  <c r="M101" i="51"/>
  <c r="S113" i="51"/>
  <c r="K26" i="51"/>
  <c r="K42" i="51"/>
  <c r="K58" i="51"/>
  <c r="K70" i="51"/>
  <c r="S73" i="51"/>
  <c r="K78" i="51"/>
  <c r="S81" i="51"/>
  <c r="K86" i="51"/>
  <c r="U89" i="51"/>
  <c r="K106" i="51"/>
  <c r="K115" i="51"/>
  <c r="M117" i="51"/>
  <c r="U12" i="51"/>
  <c r="S23" i="51"/>
  <c r="U27" i="51"/>
  <c r="S39" i="51"/>
  <c r="U43" i="51"/>
  <c r="S55" i="51"/>
  <c r="S93" i="51"/>
  <c r="K98" i="51"/>
  <c r="K32" i="51"/>
  <c r="S45" i="51"/>
  <c r="K48" i="51"/>
  <c r="S61" i="51"/>
  <c r="K64" i="51"/>
  <c r="K67" i="51"/>
  <c r="K75" i="51"/>
  <c r="K83" i="51"/>
  <c r="U95" i="51"/>
  <c r="K102" i="51"/>
  <c r="U116" i="51"/>
  <c r="S120" i="51"/>
  <c r="K126" i="51"/>
  <c r="K134" i="51"/>
  <c r="K151" i="51"/>
  <c r="S158" i="51"/>
  <c r="K159" i="51"/>
  <c r="K165" i="51"/>
  <c r="S189" i="51"/>
  <c r="K191" i="51"/>
  <c r="K197" i="51"/>
  <c r="S219" i="51"/>
  <c r="K221" i="51"/>
  <c r="K227" i="51"/>
  <c r="S251" i="51"/>
  <c r="K253" i="51"/>
  <c r="K259" i="51"/>
  <c r="S123" i="51"/>
  <c r="S127" i="51"/>
  <c r="S135" i="51"/>
  <c r="S141" i="51"/>
  <c r="K149" i="51"/>
  <c r="S166" i="51"/>
  <c r="S172" i="51"/>
  <c r="K174" i="51"/>
  <c r="K180" i="51"/>
  <c r="S198" i="51"/>
  <c r="S204" i="51"/>
  <c r="K210" i="51"/>
  <c r="S228" i="51"/>
  <c r="S234" i="51"/>
  <c r="K236" i="51"/>
  <c r="K242" i="51"/>
  <c r="S260" i="51"/>
  <c r="U262" i="51"/>
  <c r="S266" i="51"/>
  <c r="K268" i="51"/>
  <c r="K274" i="51"/>
  <c r="K283" i="51"/>
  <c r="K143" i="51"/>
  <c r="S150" i="51"/>
  <c r="K152" i="51"/>
  <c r="M154" i="51"/>
  <c r="K158" i="51"/>
  <c r="S181" i="51"/>
  <c r="K183" i="51"/>
  <c r="M185" i="51"/>
  <c r="K189" i="51"/>
  <c r="S211" i="51"/>
  <c r="K213" i="51"/>
  <c r="M215" i="51"/>
  <c r="K219" i="51"/>
  <c r="S243" i="51"/>
  <c r="K245" i="51"/>
  <c r="M247" i="51"/>
  <c r="K251" i="51"/>
  <c r="S275" i="51"/>
  <c r="K277" i="51"/>
  <c r="S284" i="51"/>
  <c r="U286" i="51"/>
  <c r="S125" i="51"/>
  <c r="U131" i="51"/>
  <c r="S133" i="51"/>
  <c r="K141" i="51"/>
  <c r="S164" i="51"/>
  <c r="K172" i="51"/>
  <c r="S190" i="51"/>
  <c r="S196" i="51"/>
  <c r="K198" i="51"/>
  <c r="K204" i="51"/>
  <c r="S220" i="51"/>
  <c r="S226" i="51"/>
  <c r="K228" i="51"/>
  <c r="K234" i="51"/>
  <c r="S252" i="51"/>
  <c r="S258" i="51"/>
  <c r="K260" i="51"/>
  <c r="K266" i="51"/>
  <c r="K125" i="51"/>
  <c r="K127" i="51"/>
  <c r="K135" i="51"/>
  <c r="S142" i="51"/>
  <c r="K150" i="51"/>
  <c r="K166" i="51"/>
  <c r="S173" i="51"/>
  <c r="K181" i="51"/>
  <c r="S205" i="51"/>
  <c r="K211" i="51"/>
  <c r="S235" i="51"/>
  <c r="K243" i="51"/>
  <c r="S267" i="51"/>
  <c r="K275" i="51"/>
  <c r="S282" i="51"/>
  <c r="K284" i="51"/>
  <c r="S151" i="51"/>
  <c r="S157" i="51"/>
  <c r="K164" i="51"/>
  <c r="S182" i="51"/>
  <c r="S188" i="51"/>
  <c r="K190" i="51"/>
  <c r="K196" i="51"/>
  <c r="S212" i="51"/>
  <c r="S218" i="51"/>
  <c r="K220" i="51"/>
  <c r="K226" i="51"/>
  <c r="S244" i="51"/>
  <c r="S250" i="51"/>
  <c r="K252" i="51"/>
  <c r="K258" i="51"/>
  <c r="S126" i="51"/>
  <c r="U160" i="51"/>
  <c r="U192" i="51"/>
  <c r="U222" i="51"/>
  <c r="U254" i="51"/>
  <c r="M279" i="51"/>
  <c r="K282" i="51"/>
  <c r="M164" i="51" l="1"/>
  <c r="M228" i="51"/>
  <c r="U211" i="51"/>
  <c r="M259" i="51"/>
  <c r="U63" i="51"/>
  <c r="U151" i="51"/>
  <c r="M125" i="51"/>
  <c r="U133" i="51"/>
  <c r="U234" i="51"/>
  <c r="U251" i="51"/>
  <c r="M159" i="51"/>
  <c r="M32" i="51"/>
  <c r="U73" i="51"/>
  <c r="M40" i="51"/>
  <c r="U31" i="51"/>
  <c r="U126" i="51"/>
  <c r="U212" i="51"/>
  <c r="M284" i="51"/>
  <c r="M181" i="51"/>
  <c r="M266" i="51"/>
  <c r="M204" i="51"/>
  <c r="M245" i="51"/>
  <c r="M183" i="51"/>
  <c r="M274" i="51"/>
  <c r="U228" i="51"/>
  <c r="M149" i="51"/>
  <c r="M227" i="51"/>
  <c r="U158" i="51"/>
  <c r="M83" i="51"/>
  <c r="M98" i="51"/>
  <c r="M70" i="51"/>
  <c r="M62" i="51"/>
  <c r="M24" i="51"/>
  <c r="U121" i="51"/>
  <c r="U16" i="51"/>
  <c r="U282" i="51"/>
  <c r="U181" i="51"/>
  <c r="M75" i="51"/>
  <c r="U49" i="51"/>
  <c r="M196" i="51"/>
  <c r="M198" i="51"/>
  <c r="M210" i="51"/>
  <c r="M151" i="51"/>
  <c r="M58" i="51"/>
  <c r="M282" i="51"/>
  <c r="M252" i="51"/>
  <c r="M190" i="51"/>
  <c r="M275" i="51"/>
  <c r="M166" i="51"/>
  <c r="U258" i="51"/>
  <c r="U196" i="51"/>
  <c r="M219" i="51"/>
  <c r="M158" i="51"/>
  <c r="U266" i="51"/>
  <c r="U204" i="51"/>
  <c r="U135" i="51"/>
  <c r="U219" i="51"/>
  <c r="M134" i="51"/>
  <c r="M67" i="51"/>
  <c r="U55" i="51"/>
  <c r="M106" i="51"/>
  <c r="M42" i="51"/>
  <c r="M46" i="51"/>
  <c r="M103" i="51"/>
  <c r="M90" i="51"/>
  <c r="M226" i="51"/>
  <c r="M260" i="51"/>
  <c r="U243" i="51"/>
  <c r="U141" i="51"/>
  <c r="U93" i="51"/>
  <c r="U106" i="51"/>
  <c r="U250" i="51"/>
  <c r="U267" i="51"/>
  <c r="U252" i="51"/>
  <c r="U284" i="51"/>
  <c r="U198" i="51"/>
  <c r="M197" i="51"/>
  <c r="M64" i="51"/>
  <c r="M99" i="51"/>
  <c r="M258" i="51"/>
  <c r="U173" i="51"/>
  <c r="U125" i="51"/>
  <c r="M268" i="51"/>
  <c r="M221" i="51"/>
  <c r="M115" i="51"/>
  <c r="U92" i="51"/>
  <c r="U188" i="51"/>
  <c r="M150" i="51"/>
  <c r="U190" i="51"/>
  <c r="U127" i="51"/>
  <c r="M126" i="51"/>
  <c r="M26" i="51"/>
  <c r="U33" i="51"/>
  <c r="U244" i="51"/>
  <c r="U182" i="51"/>
  <c r="M243" i="51"/>
  <c r="U142" i="51"/>
  <c r="M234" i="51"/>
  <c r="M172" i="51"/>
  <c r="M277" i="51"/>
  <c r="M213" i="51"/>
  <c r="M152" i="51"/>
  <c r="U260" i="51"/>
  <c r="M180" i="51"/>
  <c r="U123" i="51"/>
  <c r="M191" i="51"/>
  <c r="U120" i="51"/>
  <c r="U61" i="51"/>
  <c r="U39" i="51"/>
  <c r="M86" i="51"/>
  <c r="U113" i="51"/>
  <c r="M30" i="51"/>
  <c r="U87" i="51"/>
  <c r="U235" i="51"/>
  <c r="U164" i="51"/>
  <c r="M242" i="51"/>
  <c r="U79" i="51"/>
  <c r="M220" i="51"/>
  <c r="U157" i="51"/>
  <c r="M211" i="51"/>
  <c r="M127" i="51"/>
  <c r="U226" i="51"/>
  <c r="M141" i="51"/>
  <c r="M251" i="51"/>
  <c r="M189" i="51"/>
  <c r="M143" i="51"/>
  <c r="M236" i="51"/>
  <c r="U172" i="51"/>
  <c r="M253" i="51"/>
  <c r="M165" i="51"/>
  <c r="M102" i="51"/>
  <c r="U45" i="51"/>
  <c r="U23" i="51"/>
  <c r="M78" i="51"/>
  <c r="M96" i="51"/>
  <c r="M15" i="51"/>
  <c r="U71" i="51"/>
  <c r="U47" i="51"/>
  <c r="M135" i="51"/>
  <c r="U275" i="51"/>
  <c r="U150" i="51"/>
  <c r="M174" i="51"/>
  <c r="U189" i="51"/>
  <c r="M48" i="51"/>
  <c r="U81" i="51"/>
  <c r="U17" i="51"/>
  <c r="U218" i="51"/>
  <c r="U205" i="51"/>
  <c r="U220" i="51"/>
  <c r="M283" i="51"/>
  <c r="U166" i="51"/>
  <c r="U65" i="51"/>
  <c r="M56" i="51"/>
  <c r="P32" i="53"/>
  <c r="R50" i="53"/>
  <c r="R54" i="53"/>
  <c r="I49" i="53"/>
  <c r="I54" i="53"/>
  <c r="R31" i="53"/>
  <c r="I32" i="53"/>
  <c r="I50" i="53"/>
  <c r="I57" i="53"/>
  <c r="I56" i="53"/>
  <c r="I53" i="53"/>
  <c r="I55" i="53"/>
  <c r="P58" i="53"/>
  <c r="R30" i="53"/>
  <c r="R24" i="53"/>
  <c r="R29" i="53"/>
  <c r="R28" i="53"/>
  <c r="R26" i="53"/>
  <c r="I51" i="53"/>
  <c r="R55" i="53"/>
  <c r="R53" i="53"/>
  <c r="R52" i="53"/>
  <c r="R49" i="53"/>
  <c r="R51" i="53"/>
  <c r="R57" i="53"/>
  <c r="G58" i="53"/>
  <c r="R23" i="53"/>
  <c r="R25" i="53"/>
  <c r="S290" i="47"/>
  <c r="S289" i="47"/>
  <c r="S288" i="47"/>
  <c r="S287" i="47"/>
  <c r="S286" i="47"/>
  <c r="S285" i="47"/>
  <c r="S284" i="47"/>
  <c r="S283" i="47"/>
  <c r="S282" i="47"/>
  <c r="S281" i="47"/>
  <c r="S280" i="47"/>
  <c r="S279" i="47"/>
  <c r="S278" i="47"/>
  <c r="S277" i="47"/>
  <c r="S276" i="47"/>
  <c r="S275" i="47"/>
  <c r="S274" i="47"/>
  <c r="S273" i="47"/>
  <c r="S272" i="47"/>
  <c r="S271" i="47"/>
  <c r="S270" i="47"/>
  <c r="S269" i="47"/>
  <c r="S268" i="47"/>
  <c r="S267" i="47"/>
  <c r="S266" i="47"/>
  <c r="S265" i="47"/>
  <c r="S264" i="47"/>
  <c r="S263" i="47"/>
  <c r="S262" i="47"/>
  <c r="S261" i="47"/>
  <c r="S260" i="47"/>
  <c r="S259" i="47"/>
  <c r="S258" i="47"/>
  <c r="S257" i="47"/>
  <c r="S256" i="47"/>
  <c r="S255" i="47"/>
  <c r="S254" i="47"/>
  <c r="S253" i="47"/>
  <c r="S252" i="47"/>
  <c r="S251" i="47"/>
  <c r="S250" i="47"/>
  <c r="S249" i="47"/>
  <c r="S248" i="47"/>
  <c r="S247" i="47"/>
  <c r="S246" i="47"/>
  <c r="S245" i="47"/>
  <c r="S244" i="47"/>
  <c r="S243" i="47"/>
  <c r="S242" i="47"/>
  <c r="S241" i="47"/>
  <c r="S240" i="47"/>
  <c r="S239" i="47"/>
  <c r="S238" i="47"/>
  <c r="S237" i="47"/>
  <c r="S236" i="47"/>
  <c r="S235" i="47"/>
  <c r="S234" i="47"/>
  <c r="S233" i="47"/>
  <c r="S232" i="47"/>
  <c r="S231" i="47"/>
  <c r="S230" i="47"/>
  <c r="S229" i="47"/>
  <c r="S228" i="47"/>
  <c r="S227" i="47"/>
  <c r="S226" i="47"/>
  <c r="S225" i="47"/>
  <c r="S224" i="47"/>
  <c r="S223" i="47"/>
  <c r="S222" i="47"/>
  <c r="S221" i="47"/>
  <c r="S220" i="47"/>
  <c r="S219" i="47"/>
  <c r="S218" i="47"/>
  <c r="S217" i="47"/>
  <c r="S216" i="47"/>
  <c r="S215" i="47"/>
  <c r="S214" i="47"/>
  <c r="S213" i="47"/>
  <c r="S212" i="47"/>
  <c r="S211" i="47"/>
  <c r="S210" i="47"/>
  <c r="S209" i="47"/>
  <c r="S208" i="47"/>
  <c r="S100" i="47"/>
  <c r="S207" i="47"/>
  <c r="S206" i="47"/>
  <c r="S205" i="47"/>
  <c r="S204" i="47"/>
  <c r="S203" i="47"/>
  <c r="S202" i="47"/>
  <c r="S201" i="47"/>
  <c r="S200" i="47"/>
  <c r="S199" i="47"/>
  <c r="S198" i="47"/>
  <c r="S197" i="47"/>
  <c r="S196" i="47"/>
  <c r="S195" i="47"/>
  <c r="S194" i="47"/>
  <c r="S193" i="47"/>
  <c r="S192" i="47"/>
  <c r="S191" i="47"/>
  <c r="S190" i="47"/>
  <c r="S189" i="47"/>
  <c r="S188" i="47"/>
  <c r="S187" i="47"/>
  <c r="S186" i="47"/>
  <c r="S185" i="47"/>
  <c r="S184" i="47"/>
  <c r="S183" i="47"/>
  <c r="S182" i="47"/>
  <c r="S181" i="47"/>
  <c r="S180" i="47"/>
  <c r="S179" i="47"/>
  <c r="S178" i="47"/>
  <c r="S177" i="47"/>
  <c r="S176" i="47"/>
  <c r="S175" i="47"/>
  <c r="S174" i="47"/>
  <c r="S173" i="47"/>
  <c r="S172" i="47"/>
  <c r="S171" i="47"/>
  <c r="S170" i="47"/>
  <c r="S169" i="47"/>
  <c r="S168" i="47"/>
  <c r="S167" i="47"/>
  <c r="S166" i="47"/>
  <c r="S165" i="47"/>
  <c r="S164" i="47"/>
  <c r="S163" i="47"/>
  <c r="S162" i="47"/>
  <c r="S161" i="47"/>
  <c r="S160" i="47"/>
  <c r="S159" i="47"/>
  <c r="S158" i="47"/>
  <c r="S157" i="47"/>
  <c r="S156" i="47"/>
  <c r="S155" i="47"/>
  <c r="S154" i="47"/>
  <c r="S153" i="47"/>
  <c r="S152" i="47"/>
  <c r="S151" i="47"/>
  <c r="S150" i="47"/>
  <c r="S149" i="47"/>
  <c r="S148" i="47"/>
  <c r="S147" i="47"/>
  <c r="S146" i="47"/>
  <c r="S145" i="47"/>
  <c r="S144" i="47"/>
  <c r="S143" i="47"/>
  <c r="S142" i="47"/>
  <c r="S141" i="47"/>
  <c r="S140" i="47"/>
  <c r="S139" i="47"/>
  <c r="S138" i="47"/>
  <c r="S137" i="47"/>
  <c r="S136" i="47"/>
  <c r="S135" i="47"/>
  <c r="S134" i="47"/>
  <c r="S133" i="47"/>
  <c r="S132" i="47"/>
  <c r="S131" i="47"/>
  <c r="S130" i="47"/>
  <c r="S129" i="47"/>
  <c r="S128" i="47"/>
  <c r="S127" i="47"/>
  <c r="S126" i="47"/>
  <c r="S125" i="47"/>
  <c r="S124" i="47"/>
  <c r="S123" i="47"/>
  <c r="S122" i="47"/>
  <c r="S121" i="47"/>
  <c r="S120" i="47"/>
  <c r="S119" i="47"/>
  <c r="S118" i="47"/>
  <c r="S117" i="47"/>
  <c r="S116" i="47"/>
  <c r="S115" i="47"/>
  <c r="S114" i="47"/>
  <c r="S113" i="47"/>
  <c r="S112" i="47"/>
  <c r="S111" i="47"/>
  <c r="S110" i="47"/>
  <c r="S109" i="47"/>
  <c r="S108" i="47"/>
  <c r="S107" i="47"/>
  <c r="S106" i="47"/>
  <c r="S105" i="47"/>
  <c r="S104" i="47"/>
  <c r="S103" i="47"/>
  <c r="S102" i="47"/>
  <c r="S101" i="47"/>
  <c r="S99" i="47"/>
  <c r="S98" i="47"/>
  <c r="S97" i="47"/>
  <c r="S96" i="47"/>
  <c r="S95" i="47"/>
  <c r="S94" i="47"/>
  <c r="S93" i="47"/>
  <c r="S92" i="47"/>
  <c r="S91" i="47"/>
  <c r="S90" i="47"/>
  <c r="S89" i="47"/>
  <c r="S88" i="47"/>
  <c r="S87" i="47"/>
  <c r="S86" i="47"/>
  <c r="S85" i="47"/>
  <c r="S84" i="47"/>
  <c r="S83" i="47"/>
  <c r="S82" i="47"/>
  <c r="S81" i="47"/>
  <c r="S80" i="47"/>
  <c r="S79" i="47"/>
  <c r="S78" i="47"/>
  <c r="S77" i="47"/>
  <c r="S76" i="47"/>
  <c r="S75" i="47"/>
  <c r="S74" i="47"/>
  <c r="S73" i="47"/>
  <c r="S72" i="47"/>
  <c r="S71" i="47"/>
  <c r="S70" i="47"/>
  <c r="S69" i="47"/>
  <c r="S68" i="47"/>
  <c r="S67" i="47"/>
  <c r="S66" i="47"/>
  <c r="S65" i="47"/>
  <c r="S64" i="47"/>
  <c r="S63" i="47"/>
  <c r="S62" i="47"/>
  <c r="S61" i="47"/>
  <c r="S60" i="47"/>
  <c r="S59" i="47"/>
  <c r="S58" i="47"/>
  <c r="S57" i="47"/>
  <c r="S56" i="47"/>
  <c r="S55" i="47"/>
  <c r="S54" i="47"/>
  <c r="S53" i="47"/>
  <c r="S52" i="47"/>
  <c r="S51" i="47"/>
  <c r="S50" i="47"/>
  <c r="S49" i="47"/>
  <c r="S48" i="47"/>
  <c r="S47" i="47"/>
  <c r="S46" i="47"/>
  <c r="S45" i="47"/>
  <c r="S44" i="47"/>
  <c r="S43" i="47"/>
  <c r="S42" i="47"/>
  <c r="S41" i="47"/>
  <c r="S40" i="47"/>
  <c r="S39" i="47"/>
  <c r="S38" i="47"/>
  <c r="S37" i="47"/>
  <c r="S36" i="47"/>
  <c r="S35" i="47"/>
  <c r="S34" i="47"/>
  <c r="S33" i="47"/>
  <c r="S32" i="47"/>
  <c r="S31" i="47"/>
  <c r="S30" i="47"/>
  <c r="S29" i="47"/>
  <c r="S28" i="47"/>
  <c r="S27" i="47"/>
  <c r="S26" i="47"/>
  <c r="S25" i="47"/>
  <c r="S24" i="47"/>
  <c r="S23" i="47"/>
  <c r="S22" i="47"/>
  <c r="S21" i="47"/>
  <c r="S20" i="47"/>
  <c r="S19" i="47"/>
  <c r="S18" i="47"/>
  <c r="S17" i="47"/>
  <c r="S16" i="47"/>
  <c r="S15" i="47"/>
  <c r="S14" i="47"/>
  <c r="S13" i="47"/>
  <c r="S12" i="47"/>
  <c r="S1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100"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7"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K18" i="47"/>
  <c r="K17" i="47"/>
  <c r="K16" i="47"/>
  <c r="K15" i="47"/>
  <c r="K14" i="47"/>
  <c r="K13" i="47"/>
  <c r="K12" i="47"/>
  <c r="K11" i="47"/>
  <c r="I58" i="53" l="1"/>
  <c r="R32" i="53"/>
  <c r="R58" i="53"/>
  <c r="R298" i="46"/>
  <c r="T298" i="46" s="1"/>
  <c r="R297" i="46"/>
  <c r="T297" i="46" s="1"/>
  <c r="R296" i="46"/>
  <c r="T296" i="46" s="1"/>
  <c r="R295" i="46"/>
  <c r="T295" i="46" s="1"/>
  <c r="R294" i="46"/>
  <c r="T294" i="46" s="1"/>
  <c r="R293" i="46"/>
  <c r="T293" i="46" s="1"/>
  <c r="R292" i="46"/>
  <c r="T292" i="46" s="1"/>
  <c r="R291" i="46"/>
  <c r="T291" i="46" s="1"/>
  <c r="R290" i="46"/>
  <c r="T290" i="46" s="1"/>
  <c r="R289" i="46"/>
  <c r="T289" i="46" s="1"/>
  <c r="R288" i="46"/>
  <c r="T288" i="46" s="1"/>
  <c r="R287" i="46"/>
  <c r="T287" i="46" s="1"/>
  <c r="R286" i="46"/>
  <c r="T286" i="46" s="1"/>
  <c r="R285" i="46"/>
  <c r="T285" i="46" s="1"/>
  <c r="R284" i="46"/>
  <c r="T284" i="46" s="1"/>
  <c r="R283" i="46"/>
  <c r="T283" i="46" s="1"/>
  <c r="R282" i="46"/>
  <c r="T282" i="46" s="1"/>
  <c r="R281" i="46"/>
  <c r="T281" i="46" s="1"/>
  <c r="R280" i="46"/>
  <c r="T280" i="46" s="1"/>
  <c r="R279" i="46"/>
  <c r="T279" i="46" s="1"/>
  <c r="T278" i="46"/>
  <c r="R278" i="46"/>
  <c r="R277" i="46"/>
  <c r="T277" i="46" s="1"/>
  <c r="R276" i="46"/>
  <c r="T276" i="46" s="1"/>
  <c r="R275" i="46"/>
  <c r="T275" i="46" s="1"/>
  <c r="R274" i="46"/>
  <c r="T274" i="46" s="1"/>
  <c r="R273" i="46"/>
  <c r="T273" i="46" s="1"/>
  <c r="R272" i="46"/>
  <c r="T272" i="46" s="1"/>
  <c r="R271" i="46"/>
  <c r="T271" i="46" s="1"/>
  <c r="R270" i="46"/>
  <c r="T270" i="46" s="1"/>
  <c r="R269" i="46"/>
  <c r="T269" i="46" s="1"/>
  <c r="R268" i="46"/>
  <c r="T268" i="46" s="1"/>
  <c r="R267" i="46"/>
  <c r="T267" i="46" s="1"/>
  <c r="R266" i="46"/>
  <c r="T266" i="46" s="1"/>
  <c r="R265" i="46"/>
  <c r="T265" i="46" s="1"/>
  <c r="R264" i="46"/>
  <c r="T264" i="46" s="1"/>
  <c r="R263" i="46"/>
  <c r="T263" i="46" s="1"/>
  <c r="R262" i="46"/>
  <c r="T262" i="46" s="1"/>
  <c r="R261" i="46"/>
  <c r="T261" i="46" s="1"/>
  <c r="R260" i="46"/>
  <c r="T260" i="46" s="1"/>
  <c r="R259" i="46"/>
  <c r="T259" i="46" s="1"/>
  <c r="R258" i="46"/>
  <c r="T258" i="46" s="1"/>
  <c r="R257" i="46"/>
  <c r="T257" i="46" s="1"/>
  <c r="R256" i="46"/>
  <c r="T256" i="46" s="1"/>
  <c r="R255" i="46"/>
  <c r="T255" i="46" s="1"/>
  <c r="R254" i="46"/>
  <c r="T254" i="46" s="1"/>
  <c r="R253" i="46"/>
  <c r="T253" i="46" s="1"/>
  <c r="R252" i="46"/>
  <c r="T252" i="46" s="1"/>
  <c r="R251" i="46"/>
  <c r="T251" i="46" s="1"/>
  <c r="R250" i="46"/>
  <c r="T250" i="46" s="1"/>
  <c r="R249" i="46"/>
  <c r="T249" i="46" s="1"/>
  <c r="R248" i="46"/>
  <c r="T248" i="46" s="1"/>
  <c r="R247" i="46"/>
  <c r="T247" i="46" s="1"/>
  <c r="R246" i="46"/>
  <c r="T246" i="46" s="1"/>
  <c r="R245" i="46"/>
  <c r="T245" i="46" s="1"/>
  <c r="R244" i="46"/>
  <c r="T244" i="46" s="1"/>
  <c r="R243" i="46"/>
  <c r="T243" i="46" s="1"/>
  <c r="R242" i="46"/>
  <c r="T242" i="46" s="1"/>
  <c r="R241" i="46"/>
  <c r="T241" i="46" s="1"/>
  <c r="R240" i="46"/>
  <c r="T240" i="46" s="1"/>
  <c r="R239" i="46"/>
  <c r="T239" i="46" s="1"/>
  <c r="R238" i="46"/>
  <c r="T238" i="46" s="1"/>
  <c r="R237" i="46"/>
  <c r="T237" i="46" s="1"/>
  <c r="R236" i="46"/>
  <c r="T236" i="46" s="1"/>
  <c r="R235" i="46"/>
  <c r="T235" i="46" s="1"/>
  <c r="R234" i="46"/>
  <c r="T234" i="46" s="1"/>
  <c r="R233" i="46"/>
  <c r="T233" i="46" s="1"/>
  <c r="R232" i="46"/>
  <c r="T232" i="46" s="1"/>
  <c r="R231" i="46"/>
  <c r="T231" i="46" s="1"/>
  <c r="R230" i="46"/>
  <c r="T230" i="46" s="1"/>
  <c r="R229" i="46"/>
  <c r="T229" i="46" s="1"/>
  <c r="R228" i="46"/>
  <c r="T228" i="46" s="1"/>
  <c r="R227" i="46"/>
  <c r="T227" i="46" s="1"/>
  <c r="R226" i="46"/>
  <c r="T226" i="46" s="1"/>
  <c r="R225" i="46"/>
  <c r="T225" i="46" s="1"/>
  <c r="R224" i="46"/>
  <c r="T224" i="46" s="1"/>
  <c r="R223" i="46"/>
  <c r="T223" i="46" s="1"/>
  <c r="R222" i="46"/>
  <c r="T222" i="46" s="1"/>
  <c r="R221" i="46"/>
  <c r="T221" i="46" s="1"/>
  <c r="R220" i="46"/>
  <c r="T220" i="46" s="1"/>
  <c r="R219" i="46"/>
  <c r="T219" i="46" s="1"/>
  <c r="R218" i="46"/>
  <c r="T218" i="46" s="1"/>
  <c r="R217" i="46"/>
  <c r="T217" i="46" s="1"/>
  <c r="R216" i="46"/>
  <c r="T216" i="46" s="1"/>
  <c r="R215" i="46"/>
  <c r="T215" i="46" s="1"/>
  <c r="R214" i="46"/>
  <c r="T214" i="46" s="1"/>
  <c r="R213" i="46"/>
  <c r="T213" i="46" s="1"/>
  <c r="R212" i="46"/>
  <c r="T212" i="46" s="1"/>
  <c r="R211" i="46"/>
  <c r="T211" i="46" s="1"/>
  <c r="R210" i="46"/>
  <c r="T210" i="46" s="1"/>
  <c r="R209" i="46"/>
  <c r="T209" i="46" s="1"/>
  <c r="R208" i="46"/>
  <c r="T208" i="46" s="1"/>
  <c r="R207" i="46"/>
  <c r="T207" i="46" s="1"/>
  <c r="R206" i="46"/>
  <c r="T206" i="46" s="1"/>
  <c r="R205" i="46"/>
  <c r="T205" i="46" s="1"/>
  <c r="R204" i="46"/>
  <c r="T204" i="46" s="1"/>
  <c r="R203" i="46"/>
  <c r="T203" i="46" s="1"/>
  <c r="R202" i="46"/>
  <c r="T202" i="46" s="1"/>
  <c r="R201" i="46"/>
  <c r="T201" i="46" s="1"/>
  <c r="R200" i="46"/>
  <c r="T200" i="46" s="1"/>
  <c r="R199" i="46"/>
  <c r="T199" i="46" s="1"/>
  <c r="R198" i="46"/>
  <c r="T198" i="46" s="1"/>
  <c r="R197" i="46"/>
  <c r="T197" i="46" s="1"/>
  <c r="R196" i="46"/>
  <c r="T196" i="46" s="1"/>
  <c r="R195" i="46"/>
  <c r="T195" i="46" s="1"/>
  <c r="R194" i="46"/>
  <c r="T194" i="46" s="1"/>
  <c r="R193" i="46"/>
  <c r="T193" i="46" s="1"/>
  <c r="R192" i="46"/>
  <c r="T192" i="46" s="1"/>
  <c r="R191" i="46"/>
  <c r="T191" i="46" s="1"/>
  <c r="R190" i="46"/>
  <c r="T190" i="46" s="1"/>
  <c r="R189" i="46"/>
  <c r="T189" i="46" s="1"/>
  <c r="R188" i="46"/>
  <c r="T188" i="46" s="1"/>
  <c r="R187" i="46"/>
  <c r="T187" i="46" s="1"/>
  <c r="R186" i="46"/>
  <c r="T186" i="46" s="1"/>
  <c r="R185" i="46"/>
  <c r="T185" i="46" s="1"/>
  <c r="R184" i="46"/>
  <c r="T184" i="46" s="1"/>
  <c r="R183" i="46"/>
  <c r="T183" i="46" s="1"/>
  <c r="R182" i="46"/>
  <c r="T182" i="46" s="1"/>
  <c r="R181" i="46"/>
  <c r="T181" i="46" s="1"/>
  <c r="R180" i="46"/>
  <c r="T180" i="46" s="1"/>
  <c r="R179" i="46"/>
  <c r="T179" i="46" s="1"/>
  <c r="R178" i="46"/>
  <c r="T178" i="46" s="1"/>
  <c r="R177" i="46"/>
  <c r="T177" i="46" s="1"/>
  <c r="R176" i="46"/>
  <c r="T176" i="46" s="1"/>
  <c r="R175" i="46"/>
  <c r="T175" i="46" s="1"/>
  <c r="R174" i="46"/>
  <c r="T174" i="46" s="1"/>
  <c r="R173" i="46"/>
  <c r="T173" i="46" s="1"/>
  <c r="R172" i="46"/>
  <c r="T172" i="46" s="1"/>
  <c r="R171" i="46"/>
  <c r="T171" i="46" s="1"/>
  <c r="R170" i="46"/>
  <c r="T170" i="46" s="1"/>
  <c r="R169" i="46"/>
  <c r="T169" i="46" s="1"/>
  <c r="R168" i="46"/>
  <c r="T168" i="46" s="1"/>
  <c r="R167" i="46"/>
  <c r="T167" i="46" s="1"/>
  <c r="R166" i="46"/>
  <c r="T166" i="46" s="1"/>
  <c r="R165" i="46"/>
  <c r="T165" i="46" s="1"/>
  <c r="R164" i="46"/>
  <c r="T164" i="46" s="1"/>
  <c r="R163" i="46"/>
  <c r="T163" i="46" s="1"/>
  <c r="R162" i="46"/>
  <c r="T162" i="46" s="1"/>
  <c r="R161" i="46"/>
  <c r="T161" i="46" s="1"/>
  <c r="R160" i="46"/>
  <c r="T160" i="46" s="1"/>
  <c r="R159" i="46"/>
  <c r="T159" i="46" s="1"/>
  <c r="R158" i="46"/>
  <c r="T158" i="46" s="1"/>
  <c r="R157" i="46"/>
  <c r="T157" i="46" s="1"/>
  <c r="R156" i="46"/>
  <c r="T156" i="46" s="1"/>
  <c r="R155" i="46"/>
  <c r="T155" i="46" s="1"/>
  <c r="R154" i="46"/>
  <c r="T154" i="46" s="1"/>
  <c r="R153" i="46"/>
  <c r="T153" i="46" s="1"/>
  <c r="R152" i="46"/>
  <c r="T152" i="46" s="1"/>
  <c r="R151" i="46"/>
  <c r="T151" i="46" s="1"/>
  <c r="R150" i="46"/>
  <c r="T150" i="46" s="1"/>
  <c r="R149" i="46"/>
  <c r="T149" i="46" s="1"/>
  <c r="R148" i="46"/>
  <c r="T148" i="46" s="1"/>
  <c r="R147" i="46"/>
  <c r="T147" i="46" s="1"/>
  <c r="R146" i="46"/>
  <c r="T146" i="46" s="1"/>
  <c r="R145" i="46"/>
  <c r="T145" i="46" s="1"/>
  <c r="R144" i="46"/>
  <c r="T144" i="46" s="1"/>
  <c r="R143" i="46"/>
  <c r="T143" i="46" s="1"/>
  <c r="R142" i="46"/>
  <c r="T142" i="46" s="1"/>
  <c r="R141" i="46"/>
  <c r="T141" i="46" s="1"/>
  <c r="R140" i="46"/>
  <c r="T140" i="46" s="1"/>
  <c r="R139" i="46"/>
  <c r="T139" i="46" s="1"/>
  <c r="R138" i="46"/>
  <c r="T138" i="46" s="1"/>
  <c r="R137" i="46"/>
  <c r="T137" i="46" s="1"/>
  <c r="R136" i="46"/>
  <c r="T136" i="46" s="1"/>
  <c r="R135" i="46"/>
  <c r="T135" i="46" s="1"/>
  <c r="R134" i="46"/>
  <c r="T134" i="46" s="1"/>
  <c r="R133" i="46"/>
  <c r="T133" i="46" s="1"/>
  <c r="R132" i="46"/>
  <c r="T132" i="46" s="1"/>
  <c r="R131" i="46"/>
  <c r="T131" i="46" s="1"/>
  <c r="R130" i="46"/>
  <c r="T130" i="46" s="1"/>
  <c r="R129" i="46"/>
  <c r="T129" i="46" s="1"/>
  <c r="R128" i="46"/>
  <c r="T128" i="46" s="1"/>
  <c r="R127" i="46"/>
  <c r="T127" i="46" s="1"/>
  <c r="R126" i="46"/>
  <c r="T126" i="46" s="1"/>
  <c r="R125" i="46"/>
  <c r="T125" i="46" s="1"/>
  <c r="R124" i="46"/>
  <c r="T124" i="46" s="1"/>
  <c r="R123" i="46"/>
  <c r="T123" i="46" s="1"/>
  <c r="R122" i="46"/>
  <c r="T122" i="46" s="1"/>
  <c r="R121" i="46"/>
  <c r="T121" i="46" s="1"/>
  <c r="R120" i="46"/>
  <c r="T120" i="46" s="1"/>
  <c r="R119" i="46"/>
  <c r="T119" i="46" s="1"/>
  <c r="R118" i="46"/>
  <c r="T118" i="46" s="1"/>
  <c r="R117" i="46"/>
  <c r="T117" i="46" s="1"/>
  <c r="R116" i="46"/>
  <c r="T116" i="46" s="1"/>
  <c r="R115" i="46"/>
  <c r="T115" i="46" s="1"/>
  <c r="R114" i="46"/>
  <c r="T114" i="46" s="1"/>
  <c r="R113" i="46"/>
  <c r="T113" i="46" s="1"/>
  <c r="R112" i="46"/>
  <c r="T112" i="46" s="1"/>
  <c r="R111" i="46"/>
  <c r="T111" i="46" s="1"/>
  <c r="R110" i="46"/>
  <c r="T110" i="46" s="1"/>
  <c r="R109" i="46"/>
  <c r="T109" i="46" s="1"/>
  <c r="R108" i="46"/>
  <c r="T108" i="46" s="1"/>
  <c r="R107" i="46"/>
  <c r="T107" i="46" s="1"/>
  <c r="R106" i="46"/>
  <c r="T106" i="46" s="1"/>
  <c r="R105" i="46"/>
  <c r="T105" i="46" s="1"/>
  <c r="R104" i="46"/>
  <c r="T104" i="46" s="1"/>
  <c r="R103" i="46"/>
  <c r="T103" i="46" s="1"/>
  <c r="R102" i="46"/>
  <c r="T102" i="46" s="1"/>
  <c r="R101" i="46"/>
  <c r="T101" i="46" s="1"/>
  <c r="R100" i="46"/>
  <c r="T100" i="46" s="1"/>
  <c r="R99" i="46"/>
  <c r="T99" i="46" s="1"/>
  <c r="R98" i="46"/>
  <c r="T98" i="46" s="1"/>
  <c r="R97" i="46"/>
  <c r="T97" i="46" s="1"/>
  <c r="R96" i="46"/>
  <c r="T96" i="46" s="1"/>
  <c r="R95" i="46"/>
  <c r="T95" i="46" s="1"/>
  <c r="R94" i="46"/>
  <c r="T94" i="46" s="1"/>
  <c r="R93" i="46"/>
  <c r="T93" i="46" s="1"/>
  <c r="R92" i="46"/>
  <c r="T92" i="46" s="1"/>
  <c r="R91" i="46"/>
  <c r="T91" i="46" s="1"/>
  <c r="R90" i="46"/>
  <c r="T90" i="46" s="1"/>
  <c r="R89" i="46"/>
  <c r="T89" i="46" s="1"/>
  <c r="R88" i="46"/>
  <c r="T88" i="46" s="1"/>
  <c r="R87" i="46"/>
  <c r="T87" i="46" s="1"/>
  <c r="R86" i="46"/>
  <c r="T86" i="46" s="1"/>
  <c r="R85" i="46"/>
  <c r="T85" i="46" s="1"/>
  <c r="R84" i="46"/>
  <c r="T84" i="46" s="1"/>
  <c r="R83" i="46"/>
  <c r="T83" i="46" s="1"/>
  <c r="R82" i="46"/>
  <c r="T82" i="46" s="1"/>
  <c r="R81" i="46"/>
  <c r="T81" i="46" s="1"/>
  <c r="R80" i="46"/>
  <c r="T80" i="46" s="1"/>
  <c r="R79" i="46"/>
  <c r="T79" i="46" s="1"/>
  <c r="R78" i="46"/>
  <c r="T78" i="46" s="1"/>
  <c r="R77" i="46"/>
  <c r="T77" i="46" s="1"/>
  <c r="R76" i="46"/>
  <c r="T76" i="46" s="1"/>
  <c r="R75" i="46"/>
  <c r="T75" i="46" s="1"/>
  <c r="R74" i="46"/>
  <c r="T74" i="46" s="1"/>
  <c r="R73" i="46"/>
  <c r="T73" i="46" s="1"/>
  <c r="R72" i="46"/>
  <c r="T72" i="46" s="1"/>
  <c r="R71" i="46"/>
  <c r="T71" i="46" s="1"/>
  <c r="R70" i="46"/>
  <c r="T70" i="46" s="1"/>
  <c r="R69" i="46"/>
  <c r="T69" i="46" s="1"/>
  <c r="R68" i="46"/>
  <c r="T68" i="46" s="1"/>
  <c r="R67" i="46"/>
  <c r="T67" i="46" s="1"/>
  <c r="R66" i="46"/>
  <c r="T66" i="46" s="1"/>
  <c r="R65" i="46"/>
  <c r="T65" i="46" s="1"/>
  <c r="R64" i="46"/>
  <c r="T64" i="46" s="1"/>
  <c r="R63" i="46"/>
  <c r="T63" i="46" s="1"/>
  <c r="R62" i="46"/>
  <c r="T62" i="46" s="1"/>
  <c r="R61" i="46"/>
  <c r="T61" i="46" s="1"/>
  <c r="R60" i="46"/>
  <c r="T60" i="46" s="1"/>
  <c r="R59" i="46"/>
  <c r="T59" i="46" s="1"/>
  <c r="R58" i="46"/>
  <c r="T58" i="46" s="1"/>
  <c r="R57" i="46"/>
  <c r="T57" i="46" s="1"/>
  <c r="T56" i="46"/>
  <c r="R56" i="46"/>
  <c r="R55" i="46"/>
  <c r="T55" i="46" s="1"/>
  <c r="R54" i="46"/>
  <c r="T54" i="46" s="1"/>
  <c r="R53" i="46"/>
  <c r="T53" i="46" s="1"/>
  <c r="R52" i="46"/>
  <c r="T52" i="46" s="1"/>
  <c r="R51" i="46"/>
  <c r="T51" i="46" s="1"/>
  <c r="R50" i="46"/>
  <c r="T50" i="46" s="1"/>
  <c r="R49" i="46"/>
  <c r="T49" i="46" s="1"/>
  <c r="R48" i="46"/>
  <c r="T48" i="46" s="1"/>
  <c r="R47" i="46"/>
  <c r="T47" i="46" s="1"/>
  <c r="R46" i="46"/>
  <c r="T46" i="46" s="1"/>
  <c r="R45" i="46"/>
  <c r="T45" i="46" s="1"/>
  <c r="R44" i="46"/>
  <c r="T44" i="46" s="1"/>
  <c r="R43" i="46"/>
  <c r="T43" i="46" s="1"/>
  <c r="R42" i="46"/>
  <c r="T42" i="46" s="1"/>
  <c r="R41" i="46"/>
  <c r="T41" i="46" s="1"/>
  <c r="R40" i="46"/>
  <c r="T40" i="46" s="1"/>
  <c r="R39" i="46"/>
  <c r="T39" i="46" s="1"/>
  <c r="R38" i="46"/>
  <c r="T38" i="46" s="1"/>
  <c r="R37" i="46"/>
  <c r="T37" i="46" s="1"/>
  <c r="R36" i="46"/>
  <c r="T36" i="46" s="1"/>
  <c r="R35" i="46"/>
  <c r="T35" i="46" s="1"/>
  <c r="R34" i="46"/>
  <c r="T34" i="46" s="1"/>
  <c r="R33" i="46"/>
  <c r="T33" i="46" s="1"/>
  <c r="R32" i="46"/>
  <c r="T32" i="46" s="1"/>
  <c r="R31" i="46"/>
  <c r="T31" i="46" s="1"/>
  <c r="R30" i="46"/>
  <c r="T30" i="46" s="1"/>
  <c r="R29" i="46"/>
  <c r="T29" i="46" s="1"/>
  <c r="R28" i="46"/>
  <c r="T28" i="46" s="1"/>
  <c r="R27" i="46"/>
  <c r="T27" i="46" s="1"/>
  <c r="R26" i="46"/>
  <c r="T26" i="46" s="1"/>
  <c r="R25" i="46"/>
  <c r="T25" i="46" s="1"/>
  <c r="R24" i="46"/>
  <c r="T24" i="46" s="1"/>
  <c r="R23" i="46"/>
  <c r="T23" i="46" s="1"/>
  <c r="R22" i="46"/>
  <c r="T22" i="46" s="1"/>
  <c r="R21" i="46"/>
  <c r="T21" i="46" s="1"/>
  <c r="R20" i="46"/>
  <c r="T20" i="46" s="1"/>
  <c r="R19" i="46"/>
  <c r="T19" i="46" s="1"/>
  <c r="R18" i="46"/>
  <c r="T18" i="46" s="1"/>
  <c r="R17" i="46"/>
  <c r="T17" i="46" s="1"/>
  <c r="R16" i="46"/>
  <c r="T16" i="46" s="1"/>
  <c r="R15" i="46"/>
  <c r="T15" i="46" s="1"/>
  <c r="R14" i="46"/>
  <c r="T14" i="46" s="1"/>
  <c r="R13" i="46"/>
  <c r="T13" i="46" s="1"/>
  <c r="R12" i="46"/>
  <c r="T12" i="46" s="1"/>
  <c r="R11" i="46"/>
  <c r="T11" i="46" s="1"/>
  <c r="J308" i="46"/>
  <c r="L308" i="46" s="1"/>
  <c r="J307" i="46"/>
  <c r="L307" i="46" s="1"/>
  <c r="J306" i="46"/>
  <c r="L306" i="46" s="1"/>
  <c r="J305" i="46"/>
  <c r="L305" i="46" s="1"/>
  <c r="J304" i="46"/>
  <c r="L304" i="46" s="1"/>
  <c r="J303" i="46"/>
  <c r="L303" i="46" s="1"/>
  <c r="J302" i="46"/>
  <c r="L302" i="46" s="1"/>
  <c r="J298" i="46"/>
  <c r="L298" i="46" s="1"/>
  <c r="J297" i="46"/>
  <c r="L297" i="46" s="1"/>
  <c r="J296" i="46"/>
  <c r="L296" i="46" s="1"/>
  <c r="J295" i="46"/>
  <c r="L295" i="46" s="1"/>
  <c r="J294" i="46"/>
  <c r="L294" i="46" s="1"/>
  <c r="J293" i="46"/>
  <c r="L293" i="46" s="1"/>
  <c r="J292" i="46"/>
  <c r="L292" i="46" s="1"/>
  <c r="J291" i="46"/>
  <c r="L291" i="46" s="1"/>
  <c r="J290" i="46"/>
  <c r="L290" i="46" s="1"/>
  <c r="J289" i="46"/>
  <c r="L289" i="46" s="1"/>
  <c r="J288" i="46"/>
  <c r="L288" i="46" s="1"/>
  <c r="J287" i="46"/>
  <c r="L287" i="46" s="1"/>
  <c r="J286" i="46"/>
  <c r="L286" i="46" s="1"/>
  <c r="J285" i="46"/>
  <c r="L285" i="46" s="1"/>
  <c r="J284" i="46"/>
  <c r="L284" i="46" s="1"/>
  <c r="J283" i="46"/>
  <c r="L283" i="46" s="1"/>
  <c r="J282" i="46"/>
  <c r="L282" i="46" s="1"/>
  <c r="J281" i="46"/>
  <c r="L281" i="46" s="1"/>
  <c r="J280" i="46"/>
  <c r="L280" i="46" s="1"/>
  <c r="J279" i="46"/>
  <c r="L279" i="46" s="1"/>
  <c r="J278" i="46"/>
  <c r="L278" i="46" s="1"/>
  <c r="J277" i="46"/>
  <c r="L277" i="46" s="1"/>
  <c r="J276" i="46"/>
  <c r="L276" i="46" s="1"/>
  <c r="J275" i="46"/>
  <c r="L275" i="46" s="1"/>
  <c r="J274" i="46"/>
  <c r="L274" i="46" s="1"/>
  <c r="J273" i="46"/>
  <c r="L273" i="46" s="1"/>
  <c r="J272" i="46"/>
  <c r="L272" i="46" s="1"/>
  <c r="J271" i="46"/>
  <c r="L271" i="46" s="1"/>
  <c r="J270" i="46"/>
  <c r="L270" i="46" s="1"/>
  <c r="J269" i="46"/>
  <c r="L269" i="46" s="1"/>
  <c r="J268" i="46"/>
  <c r="L268" i="46" s="1"/>
  <c r="J267" i="46"/>
  <c r="L267" i="46" s="1"/>
  <c r="J266" i="46"/>
  <c r="L266" i="46" s="1"/>
  <c r="J265" i="46"/>
  <c r="L265" i="46" s="1"/>
  <c r="J264" i="46"/>
  <c r="L264" i="46" s="1"/>
  <c r="J263" i="46"/>
  <c r="L263" i="46" s="1"/>
  <c r="J262" i="46"/>
  <c r="L262" i="46" s="1"/>
  <c r="J261" i="46"/>
  <c r="L261" i="46" s="1"/>
  <c r="J260" i="46"/>
  <c r="L260" i="46" s="1"/>
  <c r="J259" i="46"/>
  <c r="L259" i="46" s="1"/>
  <c r="J258" i="46"/>
  <c r="L258" i="46" s="1"/>
  <c r="J257" i="46"/>
  <c r="L257" i="46" s="1"/>
  <c r="J256" i="46"/>
  <c r="L256" i="46" s="1"/>
  <c r="J255" i="46"/>
  <c r="L255" i="46" s="1"/>
  <c r="J254" i="46"/>
  <c r="L254" i="46" s="1"/>
  <c r="J253" i="46"/>
  <c r="L253" i="46" s="1"/>
  <c r="J252" i="46"/>
  <c r="L252" i="46" s="1"/>
  <c r="J251" i="46"/>
  <c r="L251" i="46" s="1"/>
  <c r="J250" i="46"/>
  <c r="L250" i="46" s="1"/>
  <c r="J249" i="46"/>
  <c r="L249" i="46" s="1"/>
  <c r="J248" i="46"/>
  <c r="L248" i="46" s="1"/>
  <c r="J247" i="46"/>
  <c r="L247" i="46" s="1"/>
  <c r="J246" i="46"/>
  <c r="L246" i="46" s="1"/>
  <c r="J245" i="46"/>
  <c r="L245" i="46" s="1"/>
  <c r="J244" i="46"/>
  <c r="L244" i="46" s="1"/>
  <c r="J243" i="46"/>
  <c r="L243" i="46" s="1"/>
  <c r="J242" i="46"/>
  <c r="L242" i="46" s="1"/>
  <c r="J241" i="46"/>
  <c r="L241" i="46" s="1"/>
  <c r="J240" i="46"/>
  <c r="L240" i="46" s="1"/>
  <c r="J239" i="46"/>
  <c r="L239" i="46" s="1"/>
  <c r="J238" i="46"/>
  <c r="L238" i="46" s="1"/>
  <c r="J237" i="46"/>
  <c r="L237" i="46" s="1"/>
  <c r="J236" i="46"/>
  <c r="L236" i="46" s="1"/>
  <c r="J235" i="46"/>
  <c r="L235" i="46" s="1"/>
  <c r="J234" i="46"/>
  <c r="L234" i="46" s="1"/>
  <c r="J233" i="46"/>
  <c r="L233" i="46" s="1"/>
  <c r="J232" i="46"/>
  <c r="L232" i="46" s="1"/>
  <c r="J231" i="46"/>
  <c r="L231" i="46" s="1"/>
  <c r="J230" i="46"/>
  <c r="L230" i="46" s="1"/>
  <c r="J229" i="46"/>
  <c r="L229" i="46" s="1"/>
  <c r="J228" i="46"/>
  <c r="L228" i="46" s="1"/>
  <c r="J227" i="46"/>
  <c r="L227" i="46" s="1"/>
  <c r="J226" i="46"/>
  <c r="L226" i="46" s="1"/>
  <c r="J225" i="46"/>
  <c r="L225" i="46" s="1"/>
  <c r="J224" i="46"/>
  <c r="L224" i="46" s="1"/>
  <c r="J223" i="46"/>
  <c r="L223" i="46" s="1"/>
  <c r="J222" i="46"/>
  <c r="L222" i="46" s="1"/>
  <c r="J221" i="46"/>
  <c r="L221" i="46" s="1"/>
  <c r="J220" i="46"/>
  <c r="L220" i="46" s="1"/>
  <c r="J219" i="46"/>
  <c r="L219" i="46" s="1"/>
  <c r="J218" i="46"/>
  <c r="L218" i="46" s="1"/>
  <c r="J217" i="46"/>
  <c r="L217" i="46" s="1"/>
  <c r="J216" i="46"/>
  <c r="L216" i="46" s="1"/>
  <c r="J215" i="46"/>
  <c r="L215" i="46" s="1"/>
  <c r="J214" i="46"/>
  <c r="L214" i="46" s="1"/>
  <c r="J213" i="46"/>
  <c r="L213" i="46" s="1"/>
  <c r="J212" i="46"/>
  <c r="L212" i="46" s="1"/>
  <c r="J211" i="46"/>
  <c r="L211" i="46" s="1"/>
  <c r="J210" i="46"/>
  <c r="L210" i="46" s="1"/>
  <c r="J209" i="46"/>
  <c r="L209" i="46" s="1"/>
  <c r="J208" i="46"/>
  <c r="L208" i="46" s="1"/>
  <c r="J207" i="46"/>
  <c r="L207" i="46" s="1"/>
  <c r="J206" i="46"/>
  <c r="L206" i="46" s="1"/>
  <c r="J205" i="46"/>
  <c r="L205" i="46" s="1"/>
  <c r="J204" i="46"/>
  <c r="L204" i="46" s="1"/>
  <c r="J203" i="46"/>
  <c r="L203" i="46" s="1"/>
  <c r="J202" i="46"/>
  <c r="L202" i="46" s="1"/>
  <c r="J201" i="46"/>
  <c r="L201" i="46" s="1"/>
  <c r="J200" i="46"/>
  <c r="L200" i="46" s="1"/>
  <c r="J199" i="46"/>
  <c r="L199" i="46" s="1"/>
  <c r="J198" i="46"/>
  <c r="L198" i="46" s="1"/>
  <c r="J197" i="46"/>
  <c r="L197" i="46" s="1"/>
  <c r="J196" i="46"/>
  <c r="L196" i="46" s="1"/>
  <c r="J195" i="46"/>
  <c r="L195" i="46" s="1"/>
  <c r="J194" i="46"/>
  <c r="L194" i="46" s="1"/>
  <c r="J193" i="46"/>
  <c r="L193" i="46" s="1"/>
  <c r="J192" i="46"/>
  <c r="L192" i="46" s="1"/>
  <c r="J191" i="46"/>
  <c r="L191" i="46" s="1"/>
  <c r="J190" i="46"/>
  <c r="L190" i="46" s="1"/>
  <c r="J189" i="46"/>
  <c r="L189" i="46" s="1"/>
  <c r="J188" i="46"/>
  <c r="L188" i="46" s="1"/>
  <c r="J187" i="46"/>
  <c r="L187" i="46" s="1"/>
  <c r="J186" i="46"/>
  <c r="L186" i="46" s="1"/>
  <c r="J185" i="46"/>
  <c r="L185" i="46" s="1"/>
  <c r="J184" i="46"/>
  <c r="L184" i="46" s="1"/>
  <c r="J183" i="46"/>
  <c r="L183" i="46" s="1"/>
  <c r="J182" i="46"/>
  <c r="L182" i="46" s="1"/>
  <c r="J181" i="46"/>
  <c r="L181" i="46" s="1"/>
  <c r="J180" i="46"/>
  <c r="L180" i="46" s="1"/>
  <c r="J179" i="46"/>
  <c r="L179" i="46" s="1"/>
  <c r="J178" i="46"/>
  <c r="L178" i="46" s="1"/>
  <c r="J177" i="46"/>
  <c r="L177" i="46" s="1"/>
  <c r="J176" i="46"/>
  <c r="L176" i="46" s="1"/>
  <c r="J175" i="46"/>
  <c r="L175" i="46" s="1"/>
  <c r="J174" i="46"/>
  <c r="L174" i="46" s="1"/>
  <c r="J173" i="46"/>
  <c r="L173" i="46" s="1"/>
  <c r="J172" i="46"/>
  <c r="L172" i="46" s="1"/>
  <c r="J171" i="46"/>
  <c r="L171" i="46" s="1"/>
  <c r="J170" i="46"/>
  <c r="L170" i="46" s="1"/>
  <c r="J169" i="46"/>
  <c r="L169" i="46" s="1"/>
  <c r="J168" i="46"/>
  <c r="L168" i="46" s="1"/>
  <c r="J167" i="46"/>
  <c r="L167" i="46" s="1"/>
  <c r="J166" i="46"/>
  <c r="L166" i="46" s="1"/>
  <c r="J165" i="46"/>
  <c r="L165" i="46" s="1"/>
  <c r="J164" i="46"/>
  <c r="L164" i="46" s="1"/>
  <c r="J163" i="46"/>
  <c r="L163" i="46" s="1"/>
  <c r="J162" i="46"/>
  <c r="L162" i="46" s="1"/>
  <c r="J161" i="46"/>
  <c r="L161" i="46" s="1"/>
  <c r="J160" i="46"/>
  <c r="L160" i="46" s="1"/>
  <c r="J159" i="46"/>
  <c r="L159" i="46" s="1"/>
  <c r="J158" i="46"/>
  <c r="L158" i="46" s="1"/>
  <c r="J157" i="46"/>
  <c r="L157" i="46" s="1"/>
  <c r="J156" i="46"/>
  <c r="L156" i="46" s="1"/>
  <c r="J155" i="46"/>
  <c r="L155" i="46" s="1"/>
  <c r="J154" i="46"/>
  <c r="L154" i="46" s="1"/>
  <c r="J153" i="46"/>
  <c r="L153" i="46" s="1"/>
  <c r="J152" i="46"/>
  <c r="L152" i="46" s="1"/>
  <c r="J151" i="46"/>
  <c r="L151" i="46" s="1"/>
  <c r="J150" i="46"/>
  <c r="L150" i="46" s="1"/>
  <c r="J149" i="46"/>
  <c r="L149" i="46" s="1"/>
  <c r="J148" i="46"/>
  <c r="L148" i="46" s="1"/>
  <c r="J147" i="46"/>
  <c r="L147" i="46" s="1"/>
  <c r="J146" i="46"/>
  <c r="L146" i="46" s="1"/>
  <c r="J145" i="46"/>
  <c r="L145" i="46" s="1"/>
  <c r="J144" i="46"/>
  <c r="L144" i="46" s="1"/>
  <c r="J143" i="46"/>
  <c r="L143" i="46" s="1"/>
  <c r="J142" i="46"/>
  <c r="L142" i="46" s="1"/>
  <c r="J141" i="46"/>
  <c r="L141" i="46" s="1"/>
  <c r="J140" i="46"/>
  <c r="L140" i="46" s="1"/>
  <c r="J139" i="46"/>
  <c r="L139" i="46" s="1"/>
  <c r="J138" i="46"/>
  <c r="L138" i="46" s="1"/>
  <c r="J137" i="46"/>
  <c r="L137" i="46" s="1"/>
  <c r="J136" i="46"/>
  <c r="L136" i="46" s="1"/>
  <c r="J135" i="46"/>
  <c r="L135" i="46" s="1"/>
  <c r="J134" i="46"/>
  <c r="L134" i="46" s="1"/>
  <c r="J133" i="46"/>
  <c r="L133" i="46" s="1"/>
  <c r="J132" i="46"/>
  <c r="L132" i="46" s="1"/>
  <c r="J131" i="46"/>
  <c r="L131" i="46" s="1"/>
  <c r="J130" i="46"/>
  <c r="L130" i="46" s="1"/>
  <c r="J129" i="46"/>
  <c r="L129" i="46" s="1"/>
  <c r="J128" i="46"/>
  <c r="L128" i="46" s="1"/>
  <c r="J127" i="46"/>
  <c r="L127" i="46" s="1"/>
  <c r="J126" i="46"/>
  <c r="L126" i="46" s="1"/>
  <c r="J125" i="46"/>
  <c r="L125" i="46" s="1"/>
  <c r="J124" i="46"/>
  <c r="L124" i="46" s="1"/>
  <c r="J123" i="46"/>
  <c r="L123" i="46" s="1"/>
  <c r="J122" i="46"/>
  <c r="L122" i="46" s="1"/>
  <c r="J121" i="46"/>
  <c r="L121" i="46" s="1"/>
  <c r="J120" i="46"/>
  <c r="L120" i="46" s="1"/>
  <c r="J119" i="46"/>
  <c r="L119" i="46" s="1"/>
  <c r="J118" i="46"/>
  <c r="L118" i="46" s="1"/>
  <c r="J117" i="46"/>
  <c r="L117" i="46" s="1"/>
  <c r="J116" i="46"/>
  <c r="L116" i="46" s="1"/>
  <c r="J115" i="46"/>
  <c r="L115" i="46" s="1"/>
  <c r="J114" i="46"/>
  <c r="L114" i="46" s="1"/>
  <c r="J113" i="46"/>
  <c r="L113" i="46" s="1"/>
  <c r="J112" i="46"/>
  <c r="L112" i="46" s="1"/>
  <c r="J111" i="46"/>
  <c r="L111" i="46" s="1"/>
  <c r="J110" i="46"/>
  <c r="L110" i="46" s="1"/>
  <c r="J109" i="46"/>
  <c r="L109" i="46" s="1"/>
  <c r="J108" i="46"/>
  <c r="L108" i="46" s="1"/>
  <c r="J107" i="46"/>
  <c r="L107" i="46" s="1"/>
  <c r="J106" i="46"/>
  <c r="L106" i="46" s="1"/>
  <c r="J105" i="46"/>
  <c r="L105" i="46" s="1"/>
  <c r="J104" i="46"/>
  <c r="L104" i="46" s="1"/>
  <c r="J103" i="46"/>
  <c r="L103" i="46" s="1"/>
  <c r="J102" i="46"/>
  <c r="L102" i="46" s="1"/>
  <c r="J101" i="46"/>
  <c r="L101" i="46" s="1"/>
  <c r="J100" i="46"/>
  <c r="L100" i="46" s="1"/>
  <c r="J99" i="46"/>
  <c r="L99" i="46" s="1"/>
  <c r="J98" i="46"/>
  <c r="L98" i="46" s="1"/>
  <c r="J97" i="46"/>
  <c r="L97" i="46" s="1"/>
  <c r="J96" i="46"/>
  <c r="L96" i="46" s="1"/>
  <c r="J95" i="46"/>
  <c r="L95" i="46" s="1"/>
  <c r="J94" i="46"/>
  <c r="L94" i="46" s="1"/>
  <c r="J93" i="46"/>
  <c r="L93" i="46" s="1"/>
  <c r="J92" i="46"/>
  <c r="L92" i="46" s="1"/>
  <c r="J91" i="46"/>
  <c r="L91" i="46" s="1"/>
  <c r="J90" i="46"/>
  <c r="L90" i="46" s="1"/>
  <c r="J89" i="46"/>
  <c r="L89" i="46" s="1"/>
  <c r="J88" i="46"/>
  <c r="L88" i="46" s="1"/>
  <c r="J87" i="46"/>
  <c r="L87" i="46" s="1"/>
  <c r="J86" i="46"/>
  <c r="L86" i="46" s="1"/>
  <c r="J85" i="46"/>
  <c r="L85" i="46" s="1"/>
  <c r="J84" i="46"/>
  <c r="L84" i="46" s="1"/>
  <c r="J83" i="46"/>
  <c r="L83" i="46" s="1"/>
  <c r="J82" i="46"/>
  <c r="L82" i="46" s="1"/>
  <c r="J81" i="46"/>
  <c r="L81" i="46" s="1"/>
  <c r="J80" i="46"/>
  <c r="L80" i="46" s="1"/>
  <c r="J79" i="46"/>
  <c r="L79" i="46" s="1"/>
  <c r="J78" i="46"/>
  <c r="L78" i="46" s="1"/>
  <c r="J77" i="46"/>
  <c r="L77" i="46" s="1"/>
  <c r="J76" i="46"/>
  <c r="L76" i="46" s="1"/>
  <c r="J75" i="46"/>
  <c r="L75" i="46" s="1"/>
  <c r="J74" i="46"/>
  <c r="L74" i="46" s="1"/>
  <c r="J73" i="46"/>
  <c r="L73" i="46" s="1"/>
  <c r="J72" i="46"/>
  <c r="L72" i="46" s="1"/>
  <c r="J71" i="46"/>
  <c r="L71" i="46" s="1"/>
  <c r="J70" i="46"/>
  <c r="L70" i="46" s="1"/>
  <c r="J69" i="46"/>
  <c r="L69" i="46" s="1"/>
  <c r="J68" i="46"/>
  <c r="L68" i="46" s="1"/>
  <c r="J67" i="46"/>
  <c r="L67" i="46" s="1"/>
  <c r="J66" i="46"/>
  <c r="L66" i="46" s="1"/>
  <c r="J65" i="46"/>
  <c r="L65" i="46" s="1"/>
  <c r="J64" i="46"/>
  <c r="L64" i="46" s="1"/>
  <c r="J63" i="46"/>
  <c r="L63" i="46" s="1"/>
  <c r="J62" i="46"/>
  <c r="L62" i="46" s="1"/>
  <c r="J61" i="46"/>
  <c r="L61" i="46" s="1"/>
  <c r="J60" i="46"/>
  <c r="L60" i="46" s="1"/>
  <c r="J59" i="46"/>
  <c r="L59" i="46" s="1"/>
  <c r="J58" i="46"/>
  <c r="L58" i="46" s="1"/>
  <c r="J57" i="46"/>
  <c r="L57" i="46" s="1"/>
  <c r="J56" i="46"/>
  <c r="L56" i="46" s="1"/>
  <c r="J55" i="46"/>
  <c r="L55" i="46" s="1"/>
  <c r="J54" i="46"/>
  <c r="L54" i="46" s="1"/>
  <c r="J53" i="46"/>
  <c r="L53" i="46" s="1"/>
  <c r="J52" i="46"/>
  <c r="L52" i="46" s="1"/>
  <c r="J51" i="46"/>
  <c r="L51" i="46" s="1"/>
  <c r="J50" i="46"/>
  <c r="L50" i="46" s="1"/>
  <c r="J49" i="46"/>
  <c r="L49" i="46" s="1"/>
  <c r="J48" i="46"/>
  <c r="L48" i="46" s="1"/>
  <c r="J47" i="46"/>
  <c r="L47" i="46" s="1"/>
  <c r="J46" i="46"/>
  <c r="L46" i="46" s="1"/>
  <c r="J45" i="46"/>
  <c r="L45" i="46" s="1"/>
  <c r="J44" i="46"/>
  <c r="L44" i="46" s="1"/>
  <c r="J43" i="46"/>
  <c r="L43" i="46" s="1"/>
  <c r="J42" i="46"/>
  <c r="L42" i="46" s="1"/>
  <c r="J41" i="46"/>
  <c r="L41" i="46" s="1"/>
  <c r="J40" i="46"/>
  <c r="L40" i="46" s="1"/>
  <c r="J39" i="46"/>
  <c r="L39" i="46" s="1"/>
  <c r="J38" i="46"/>
  <c r="L38" i="46" s="1"/>
  <c r="J37" i="46"/>
  <c r="L37" i="46" s="1"/>
  <c r="J36" i="46"/>
  <c r="L36" i="46" s="1"/>
  <c r="J35" i="46"/>
  <c r="L35" i="46" s="1"/>
  <c r="J34" i="46"/>
  <c r="L34" i="46" s="1"/>
  <c r="J33" i="46"/>
  <c r="L33" i="46" s="1"/>
  <c r="J32" i="46"/>
  <c r="L32" i="46" s="1"/>
  <c r="J31" i="46"/>
  <c r="L31" i="46" s="1"/>
  <c r="J30" i="46"/>
  <c r="L30" i="46" s="1"/>
  <c r="J29" i="46"/>
  <c r="L29" i="46" s="1"/>
  <c r="J28" i="46"/>
  <c r="L28" i="46" s="1"/>
  <c r="J27" i="46"/>
  <c r="L27" i="46" s="1"/>
  <c r="J26" i="46"/>
  <c r="L26" i="46" s="1"/>
  <c r="J25" i="46"/>
  <c r="L25" i="46" s="1"/>
  <c r="J24" i="46"/>
  <c r="L24" i="46" s="1"/>
  <c r="J23" i="46"/>
  <c r="L23" i="46" s="1"/>
  <c r="J22" i="46"/>
  <c r="L22" i="46" s="1"/>
  <c r="J21" i="46"/>
  <c r="L21" i="46" s="1"/>
  <c r="J20" i="46"/>
  <c r="L20" i="46" s="1"/>
  <c r="J19" i="46"/>
  <c r="L19" i="46" s="1"/>
  <c r="J18" i="46"/>
  <c r="L18" i="46" s="1"/>
  <c r="J17" i="46"/>
  <c r="L17" i="46" s="1"/>
  <c r="J16" i="46"/>
  <c r="L16" i="46" s="1"/>
  <c r="J15" i="46"/>
  <c r="L15" i="46" s="1"/>
  <c r="J14" i="46"/>
  <c r="L14" i="46" s="1"/>
  <c r="J13" i="46"/>
  <c r="L13" i="46" s="1"/>
  <c r="J12" i="46"/>
  <c r="L12" i="46" s="1"/>
  <c r="J11" i="46"/>
  <c r="L11" i="46" s="1"/>
  <c r="R168" i="5" l="1"/>
  <c r="R167" i="5"/>
  <c r="O168" i="5"/>
  <c r="O167" i="5"/>
  <c r="N168" i="5"/>
  <c r="N167" i="5"/>
  <c r="M168" i="5"/>
  <c r="M167" i="5"/>
  <c r="I168" i="5"/>
  <c r="I167" i="5"/>
  <c r="F168" i="5"/>
  <c r="F167" i="5"/>
  <c r="E168" i="5"/>
  <c r="E167" i="5"/>
  <c r="D168" i="5"/>
  <c r="D167" i="5"/>
  <c r="O166" i="5"/>
  <c r="M166" i="5"/>
  <c r="L166" i="5"/>
  <c r="G166" i="5"/>
  <c r="F166" i="5"/>
  <c r="D166" i="5"/>
  <c r="C166" i="5"/>
  <c r="M165" i="5"/>
  <c r="L165" i="5"/>
  <c r="D165" i="5"/>
  <c r="C165" i="5"/>
  <c r="R164" i="5"/>
  <c r="O164" i="5"/>
  <c r="N164" i="5"/>
  <c r="M164" i="5"/>
  <c r="I164" i="5"/>
  <c r="F164" i="5"/>
  <c r="E164" i="5"/>
  <c r="D164" i="5"/>
  <c r="O163" i="5"/>
  <c r="M163" i="5"/>
  <c r="L163" i="5"/>
  <c r="F163" i="5"/>
  <c r="D163" i="5"/>
  <c r="C163" i="5"/>
  <c r="R162" i="5"/>
  <c r="O161" i="5"/>
  <c r="M161" i="5"/>
  <c r="L161" i="5"/>
  <c r="F161" i="5"/>
  <c r="D161" i="5"/>
  <c r="C161" i="5"/>
  <c r="Q163" i="5" l="1"/>
  <c r="H163" i="5"/>
  <c r="Q167" i="5" l="1"/>
  <c r="S167" i="5" s="1"/>
  <c r="G169" i="5"/>
  <c r="Q166" i="5"/>
  <c r="S166" i="5" s="1"/>
  <c r="H166" i="5"/>
  <c r="J166" i="5" s="1"/>
  <c r="N169" i="5"/>
  <c r="E169" i="5"/>
  <c r="Q164" i="5"/>
  <c r="S164" i="5" s="1"/>
  <c r="S163" i="5"/>
  <c r="I169" i="5"/>
  <c r="O169" i="5"/>
  <c r="M169" i="5"/>
  <c r="L169" i="5"/>
  <c r="F169" i="5"/>
  <c r="D169" i="5"/>
  <c r="H161" i="5"/>
  <c r="R158" i="5"/>
  <c r="O158" i="5"/>
  <c r="N158" i="5"/>
  <c r="M158" i="5"/>
  <c r="L158" i="5"/>
  <c r="I158" i="5"/>
  <c r="G158" i="5"/>
  <c r="F158" i="5"/>
  <c r="E158" i="5"/>
  <c r="D158" i="5"/>
  <c r="C158" i="5"/>
  <c r="Q157" i="5"/>
  <c r="S157" i="5" s="1"/>
  <c r="H157" i="5"/>
  <c r="Q156" i="5"/>
  <c r="S156" i="5" s="1"/>
  <c r="H156" i="5"/>
  <c r="J156" i="5" s="1"/>
  <c r="Q155" i="5"/>
  <c r="S155" i="5" s="1"/>
  <c r="H155" i="5"/>
  <c r="J155" i="5" s="1"/>
  <c r="Q154" i="5"/>
  <c r="S154" i="5" s="1"/>
  <c r="H154" i="5"/>
  <c r="J154" i="5" s="1"/>
  <c r="Q153" i="5"/>
  <c r="S153" i="5" s="1"/>
  <c r="H153" i="5"/>
  <c r="J153" i="5" s="1"/>
  <c r="Q152" i="5"/>
  <c r="S152" i="5" s="1"/>
  <c r="H152" i="5"/>
  <c r="J152" i="5" s="1"/>
  <c r="S151" i="5"/>
  <c r="Q150" i="5"/>
  <c r="S150" i="5" s="1"/>
  <c r="H150" i="5"/>
  <c r="J150" i="5" s="1"/>
  <c r="R321" i="46"/>
  <c r="T321" i="46" s="1"/>
  <c r="R320" i="46"/>
  <c r="R319" i="46"/>
  <c r="T319" i="46" s="1"/>
  <c r="R318" i="46"/>
  <c r="T318" i="46" s="1"/>
  <c r="R317" i="46"/>
  <c r="T317" i="46" s="1"/>
  <c r="R316" i="46"/>
  <c r="T316" i="46" s="1"/>
  <c r="R315" i="46"/>
  <c r="T315" i="46" s="1"/>
  <c r="R314" i="46"/>
  <c r="T314" i="46" s="1"/>
  <c r="R313" i="46"/>
  <c r="T313" i="46" s="1"/>
  <c r="J319" i="46"/>
  <c r="L319" i="46" s="1"/>
  <c r="J318" i="46"/>
  <c r="L318" i="46" s="1"/>
  <c r="J317" i="46"/>
  <c r="L317" i="46" s="1"/>
  <c r="J313" i="46"/>
  <c r="L313" i="46" s="1"/>
  <c r="J314" i="46"/>
  <c r="L314" i="46" s="1"/>
  <c r="J315" i="46"/>
  <c r="L315" i="46" s="1"/>
  <c r="J316" i="46"/>
  <c r="L316" i="46" s="1"/>
  <c r="J320" i="46"/>
  <c r="L320" i="46" s="1"/>
  <c r="T320" i="46"/>
  <c r="J321" i="46"/>
  <c r="L321" i="46"/>
  <c r="N7" i="21" l="1"/>
  <c r="N8" i="21"/>
  <c r="N18" i="21"/>
  <c r="N16" i="21"/>
  <c r="N17" i="21"/>
  <c r="N9" i="21"/>
  <c r="N10" i="21"/>
  <c r="S162" i="5"/>
  <c r="H158" i="5"/>
  <c r="Q168" i="5"/>
  <c r="S168" i="5" s="1"/>
  <c r="J157" i="5"/>
  <c r="J158" i="5" s="1"/>
  <c r="Q165" i="5"/>
  <c r="S165" i="5" s="1"/>
  <c r="H168" i="5"/>
  <c r="J168" i="5" s="1"/>
  <c r="H167" i="5"/>
  <c r="J167" i="5" s="1"/>
  <c r="Q158" i="5"/>
  <c r="Q161" i="5"/>
  <c r="H165" i="5"/>
  <c r="J165" i="5" s="1"/>
  <c r="H164" i="5"/>
  <c r="J164" i="5" s="1"/>
  <c r="J161" i="5"/>
  <c r="S158" i="5"/>
  <c r="C169" i="5"/>
  <c r="J163" i="5"/>
  <c r="R169" i="5"/>
  <c r="N20" i="21" l="1"/>
  <c r="N14" i="21" s="1"/>
  <c r="N15" i="21"/>
  <c r="N6" i="21"/>
  <c r="Q14" i="21"/>
  <c r="Q15" i="21"/>
  <c r="Q169" i="5"/>
  <c r="J169" i="5"/>
  <c r="H169" i="5"/>
  <c r="S161" i="5"/>
  <c r="S169" i="5" s="1"/>
  <c r="N5" i="21" l="1"/>
  <c r="N4" i="21"/>
  <c r="Q4" i="21"/>
  <c r="Q5" i="21"/>
  <c r="U305" i="51" l="1"/>
  <c r="U306" i="51"/>
  <c r="U307" i="51"/>
  <c r="H142" i="5"/>
  <c r="J142" i="5" s="1"/>
  <c r="Q142" i="5"/>
  <c r="S142" i="5" l="1"/>
  <c r="S11" i="51"/>
  <c r="R147" i="5"/>
  <c r="O147" i="5"/>
  <c r="N147" i="5"/>
  <c r="M147" i="5"/>
  <c r="L147" i="5"/>
  <c r="I147" i="5"/>
  <c r="G147" i="5"/>
  <c r="F147" i="5"/>
  <c r="E147" i="5"/>
  <c r="D147" i="5"/>
  <c r="C147" i="5"/>
  <c r="Q146" i="5"/>
  <c r="H146" i="5"/>
  <c r="Q145" i="5"/>
  <c r="H145" i="5"/>
  <c r="Q144" i="5"/>
  <c r="H144" i="5"/>
  <c r="Q143" i="5"/>
  <c r="H143" i="5"/>
  <c r="Q141" i="5"/>
  <c r="H141" i="5"/>
  <c r="Q140" i="5"/>
  <c r="H140" i="5"/>
  <c r="T311" i="51"/>
  <c r="R311" i="51"/>
  <c r="Q311" i="51"/>
  <c r="P311" i="51"/>
  <c r="O311" i="51"/>
  <c r="L311" i="51"/>
  <c r="J311" i="51"/>
  <c r="I311" i="51"/>
  <c r="H311" i="51"/>
  <c r="G311" i="51"/>
  <c r="F311" i="51"/>
  <c r="U310" i="51"/>
  <c r="U309" i="51"/>
  <c r="U308" i="51"/>
  <c r="U304" i="51"/>
  <c r="U302" i="51"/>
  <c r="T298" i="51"/>
  <c r="R298" i="51"/>
  <c r="Q298" i="51"/>
  <c r="P298" i="51"/>
  <c r="L298" i="51"/>
  <c r="I298" i="51"/>
  <c r="H298" i="51"/>
  <c r="G298" i="51"/>
  <c r="T287" i="51"/>
  <c r="R287" i="51"/>
  <c r="Q287" i="51"/>
  <c r="P287" i="51"/>
  <c r="O287" i="51"/>
  <c r="L287" i="51"/>
  <c r="J287" i="51"/>
  <c r="I287" i="51"/>
  <c r="H287" i="51"/>
  <c r="G287" i="51"/>
  <c r="F287" i="51"/>
  <c r="K11" i="51"/>
  <c r="U1" i="51"/>
  <c r="M11" i="51" l="1"/>
  <c r="U11" i="51"/>
  <c r="J143" i="5"/>
  <c r="J144" i="5"/>
  <c r="S144" i="5"/>
  <c r="J140" i="5"/>
  <c r="J145" i="5"/>
  <c r="S143" i="5"/>
  <c r="S140" i="5"/>
  <c r="S145" i="5"/>
  <c r="J141" i="5"/>
  <c r="J146" i="5"/>
  <c r="S141" i="5"/>
  <c r="S146" i="5"/>
  <c r="M298" i="51"/>
  <c r="S298" i="51"/>
  <c r="K311" i="51"/>
  <c r="K298" i="51"/>
  <c r="K287" i="51"/>
  <c r="Q147" i="5"/>
  <c r="H147" i="5"/>
  <c r="S287" i="51"/>
  <c r="U298" i="51"/>
  <c r="S311" i="51"/>
  <c r="U303" i="51"/>
  <c r="U311" i="51" s="1"/>
  <c r="M311" i="51"/>
  <c r="B30" i="39"/>
  <c r="U287" i="51" l="1"/>
  <c r="M287" i="51"/>
  <c r="J147" i="5"/>
  <c r="S147" i="5"/>
  <c r="G17" i="38"/>
  <c r="G16" i="38"/>
  <c r="G15" i="38"/>
  <c r="G14" i="38"/>
  <c r="G13" i="38"/>
  <c r="G12" i="38"/>
  <c r="F18" i="38"/>
  <c r="F25" i="38" l="1"/>
  <c r="F24" i="38"/>
  <c r="F23" i="38"/>
  <c r="F22" i="38"/>
  <c r="F21" i="38"/>
  <c r="F20" i="38"/>
  <c r="F26" i="38" s="1"/>
  <c r="U289" i="47" l="1"/>
  <c r="U288" i="47"/>
  <c r="U287" i="47"/>
  <c r="U286" i="47"/>
  <c r="U285" i="47"/>
  <c r="U284" i="47"/>
  <c r="U283" i="47"/>
  <c r="U282" i="47"/>
  <c r="U281" i="47"/>
  <c r="U280" i="47"/>
  <c r="U279" i="47"/>
  <c r="U278" i="47"/>
  <c r="U277" i="47"/>
  <c r="U276" i="47"/>
  <c r="U275" i="47"/>
  <c r="U274" i="47"/>
  <c r="U273" i="47"/>
  <c r="U272" i="47"/>
  <c r="U271" i="47"/>
  <c r="U270" i="47"/>
  <c r="U269" i="47"/>
  <c r="U268" i="47"/>
  <c r="U267" i="47"/>
  <c r="U266" i="47"/>
  <c r="U265" i="47"/>
  <c r="U264" i="47"/>
  <c r="U263" i="47"/>
  <c r="U262" i="47"/>
  <c r="U261" i="47"/>
  <c r="U260" i="47"/>
  <c r="U259" i="47"/>
  <c r="U258" i="47"/>
  <c r="U257" i="47"/>
  <c r="U256" i="47"/>
  <c r="U255" i="47"/>
  <c r="U254" i="47"/>
  <c r="U253" i="47"/>
  <c r="U252" i="47"/>
  <c r="U251" i="47"/>
  <c r="U250" i="47"/>
  <c r="U249" i="47"/>
  <c r="U248" i="47"/>
  <c r="U247" i="47"/>
  <c r="U246" i="47"/>
  <c r="U245" i="47"/>
  <c r="U244" i="47"/>
  <c r="U243" i="47"/>
  <c r="U242" i="47"/>
  <c r="U241" i="47"/>
  <c r="U240" i="47"/>
  <c r="U239" i="47"/>
  <c r="U238" i="47"/>
  <c r="U237" i="47"/>
  <c r="U236" i="47"/>
  <c r="U235" i="47"/>
  <c r="U234" i="47"/>
  <c r="U233" i="47"/>
  <c r="U232" i="47"/>
  <c r="U231" i="47"/>
  <c r="U230" i="47"/>
  <c r="U229" i="47"/>
  <c r="U228" i="47"/>
  <c r="U227" i="47"/>
  <c r="U226" i="47"/>
  <c r="U225" i="47"/>
  <c r="U224" i="47"/>
  <c r="U223" i="47"/>
  <c r="U222" i="47"/>
  <c r="U221" i="47"/>
  <c r="U220" i="47"/>
  <c r="U219" i="47"/>
  <c r="U218" i="47"/>
  <c r="U217" i="47"/>
  <c r="U216" i="47"/>
  <c r="U215" i="47"/>
  <c r="U214" i="47"/>
  <c r="U213" i="47"/>
  <c r="U212" i="47"/>
  <c r="U211" i="47"/>
  <c r="U210" i="47"/>
  <c r="U209" i="47"/>
  <c r="U208" i="47"/>
  <c r="U100" i="47"/>
  <c r="U207" i="47"/>
  <c r="U206" i="47"/>
  <c r="U205" i="47"/>
  <c r="U204" i="47"/>
  <c r="U203" i="47"/>
  <c r="U202" i="47"/>
  <c r="U201" i="47"/>
  <c r="U200" i="47"/>
  <c r="U199" i="47"/>
  <c r="U198" i="47"/>
  <c r="U197" i="47"/>
  <c r="U196" i="47"/>
  <c r="U195" i="47"/>
  <c r="U194" i="47"/>
  <c r="U193" i="47"/>
  <c r="U192" i="47"/>
  <c r="U191" i="47"/>
  <c r="U190" i="47"/>
  <c r="U189" i="47"/>
  <c r="U188" i="47"/>
  <c r="U187" i="47"/>
  <c r="U186" i="47"/>
  <c r="U185" i="47"/>
  <c r="U184" i="47"/>
  <c r="U183" i="47"/>
  <c r="U182" i="47"/>
  <c r="U181" i="47"/>
  <c r="U180" i="47"/>
  <c r="U179" i="47"/>
  <c r="U178" i="47"/>
  <c r="U177" i="47"/>
  <c r="U176" i="47"/>
  <c r="U175" i="47"/>
  <c r="U174" i="47"/>
  <c r="U173" i="47"/>
  <c r="U172" i="47"/>
  <c r="U171" i="47"/>
  <c r="U170" i="47"/>
  <c r="U169" i="47"/>
  <c r="U168" i="47"/>
  <c r="U167" i="47"/>
  <c r="U166" i="47"/>
  <c r="U165" i="47"/>
  <c r="U164" i="47"/>
  <c r="U163" i="47"/>
  <c r="U162" i="47"/>
  <c r="U161" i="47"/>
  <c r="U160" i="47"/>
  <c r="U159" i="47"/>
  <c r="U158" i="47"/>
  <c r="U157" i="47"/>
  <c r="U156" i="47"/>
  <c r="U155" i="47"/>
  <c r="U154" i="47"/>
  <c r="U153" i="47"/>
  <c r="U152" i="47"/>
  <c r="U151" i="47"/>
  <c r="U150" i="47"/>
  <c r="U149" i="47"/>
  <c r="U148" i="47"/>
  <c r="U147" i="47"/>
  <c r="U146" i="47"/>
  <c r="U145" i="47"/>
  <c r="U144" i="47"/>
  <c r="U143" i="47"/>
  <c r="U142" i="47"/>
  <c r="U141" i="47"/>
  <c r="U140" i="47"/>
  <c r="U139" i="47"/>
  <c r="U138" i="47"/>
  <c r="U137" i="47"/>
  <c r="U136" i="47"/>
  <c r="U135" i="47"/>
  <c r="U134" i="47"/>
  <c r="U133" i="47"/>
  <c r="U132" i="47"/>
  <c r="U131" i="47"/>
  <c r="U130" i="47"/>
  <c r="U129" i="47"/>
  <c r="U128" i="47"/>
  <c r="U127" i="47"/>
  <c r="U126" i="47"/>
  <c r="U125" i="47"/>
  <c r="U124" i="47"/>
  <c r="U123" i="47"/>
  <c r="U122" i="47"/>
  <c r="U121" i="47"/>
  <c r="U120" i="47"/>
  <c r="U119" i="47"/>
  <c r="U118" i="47"/>
  <c r="U117" i="47"/>
  <c r="U116" i="47"/>
  <c r="U115" i="47"/>
  <c r="U114" i="47"/>
  <c r="U113" i="47"/>
  <c r="U112" i="47"/>
  <c r="U111" i="47"/>
  <c r="U110" i="47"/>
  <c r="U109" i="47"/>
  <c r="U108" i="47"/>
  <c r="U107" i="47"/>
  <c r="U106" i="47"/>
  <c r="U105" i="47"/>
  <c r="U104" i="47"/>
  <c r="U103" i="47"/>
  <c r="U102" i="47"/>
  <c r="U101" i="47"/>
  <c r="U99" i="47"/>
  <c r="U98" i="47"/>
  <c r="U97" i="47"/>
  <c r="U96" i="47"/>
  <c r="U95" i="47"/>
  <c r="U94" i="47"/>
  <c r="U93" i="47"/>
  <c r="U92" i="47"/>
  <c r="U91" i="47"/>
  <c r="U90" i="47"/>
  <c r="U89" i="47"/>
  <c r="U88" i="47"/>
  <c r="U87" i="47"/>
  <c r="U86" i="47"/>
  <c r="U85" i="47"/>
  <c r="U84" i="47"/>
  <c r="U83" i="47"/>
  <c r="U82" i="47"/>
  <c r="U81" i="47"/>
  <c r="U80" i="47"/>
  <c r="U79" i="47"/>
  <c r="U78" i="47"/>
  <c r="U77" i="47"/>
  <c r="U76" i="47"/>
  <c r="U75" i="47"/>
  <c r="U74" i="47"/>
  <c r="U73" i="47"/>
  <c r="U72" i="47"/>
  <c r="U71" i="47"/>
  <c r="U70" i="47"/>
  <c r="U69" i="47"/>
  <c r="U68" i="47"/>
  <c r="U67" i="47"/>
  <c r="U66" i="47"/>
  <c r="U65" i="47"/>
  <c r="U64" i="47"/>
  <c r="U63" i="47"/>
  <c r="U62" i="47"/>
  <c r="U61" i="47"/>
  <c r="U60" i="47"/>
  <c r="U59" i="47"/>
  <c r="U58" i="47"/>
  <c r="U57" i="47"/>
  <c r="U56" i="47"/>
  <c r="U55" i="47"/>
  <c r="U54" i="47"/>
  <c r="U53" i="47"/>
  <c r="U52" i="47"/>
  <c r="U51" i="47"/>
  <c r="U50" i="47"/>
  <c r="U49" i="47"/>
  <c r="U48" i="47"/>
  <c r="U47" i="47"/>
  <c r="U46" i="47"/>
  <c r="U45" i="47"/>
  <c r="U44" i="47"/>
  <c r="U43" i="47"/>
  <c r="U42" i="47"/>
  <c r="U41" i="47"/>
  <c r="U40" i="47"/>
  <c r="U39" i="47"/>
  <c r="U38" i="47"/>
  <c r="U37" i="47"/>
  <c r="U36" i="47"/>
  <c r="U35" i="47"/>
  <c r="U34" i="47"/>
  <c r="U33" i="47"/>
  <c r="U32" i="47"/>
  <c r="U31" i="47"/>
  <c r="U30" i="47"/>
  <c r="U29" i="47"/>
  <c r="U28" i="47"/>
  <c r="U27" i="47"/>
  <c r="U26" i="47"/>
  <c r="U25" i="47"/>
  <c r="U24" i="47"/>
  <c r="U23" i="47"/>
  <c r="U22" i="47"/>
  <c r="U21" i="47"/>
  <c r="U20" i="47"/>
  <c r="U19" i="47"/>
  <c r="U18" i="47"/>
  <c r="U17" i="47"/>
  <c r="U16" i="47"/>
  <c r="U15" i="47"/>
  <c r="M285" i="47"/>
  <c r="M284" i="47"/>
  <c r="M283" i="47"/>
  <c r="M282" i="47"/>
  <c r="M281" i="47"/>
  <c r="M280" i="47"/>
  <c r="M279" i="47"/>
  <c r="M278" i="47"/>
  <c r="M277" i="47"/>
  <c r="M276" i="47"/>
  <c r="M275" i="47"/>
  <c r="M274" i="47"/>
  <c r="M273" i="47"/>
  <c r="M272" i="47"/>
  <c r="M271" i="47"/>
  <c r="M270" i="47"/>
  <c r="M269" i="47"/>
  <c r="M268" i="47"/>
  <c r="M267" i="47"/>
  <c r="M266" i="47"/>
  <c r="M265" i="47"/>
  <c r="M264" i="47"/>
  <c r="M263" i="47"/>
  <c r="M262" i="47"/>
  <c r="M261" i="47"/>
  <c r="M260" i="47"/>
  <c r="M259" i="47"/>
  <c r="M258" i="47"/>
  <c r="M257" i="47"/>
  <c r="M256" i="47"/>
  <c r="M255" i="47"/>
  <c r="M254" i="47"/>
  <c r="M253" i="47"/>
  <c r="M252" i="47"/>
  <c r="M251" i="47"/>
  <c r="M250" i="47"/>
  <c r="M249" i="47"/>
  <c r="M248" i="47"/>
  <c r="M247" i="47"/>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100"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S300" i="47"/>
  <c r="U300" i="47" s="1"/>
  <c r="S299" i="47"/>
  <c r="U299" i="47" s="1"/>
  <c r="S298" i="47"/>
  <c r="U298" i="47" s="1"/>
  <c r="S297" i="47"/>
  <c r="U297" i="47" s="1"/>
  <c r="K300" i="47"/>
  <c r="M300" i="47" s="1"/>
  <c r="K299" i="47"/>
  <c r="M299" i="47" s="1"/>
  <c r="K298" i="47"/>
  <c r="M298" i="47" s="1"/>
  <c r="K297" i="47"/>
  <c r="M297" i="47" s="1"/>
  <c r="R198" i="5" l="1"/>
  <c r="R200" i="5"/>
  <c r="R203" i="5"/>
  <c r="R204" i="5"/>
  <c r="O204" i="5"/>
  <c r="O203" i="5"/>
  <c r="O202" i="5"/>
  <c r="O200" i="5"/>
  <c r="O199" i="5"/>
  <c r="O197" i="5"/>
  <c r="O196" i="5"/>
  <c r="N200" i="5"/>
  <c r="N203" i="5"/>
  <c r="N204" i="5"/>
  <c r="M204" i="5"/>
  <c r="M203" i="5"/>
  <c r="M202" i="5"/>
  <c r="M201" i="5"/>
  <c r="M200" i="5"/>
  <c r="M199" i="5"/>
  <c r="M197" i="5"/>
  <c r="M196" i="5"/>
  <c r="L196" i="5"/>
  <c r="L197" i="5"/>
  <c r="L199" i="5"/>
  <c r="L201" i="5"/>
  <c r="L202" i="5"/>
  <c r="I204" i="5"/>
  <c r="I203" i="5"/>
  <c r="I200" i="5"/>
  <c r="I198" i="5"/>
  <c r="G202" i="5"/>
  <c r="F204" i="5"/>
  <c r="F203" i="5"/>
  <c r="F202" i="5"/>
  <c r="F200" i="5"/>
  <c r="F199" i="5"/>
  <c r="F197" i="5"/>
  <c r="F196" i="5"/>
  <c r="E200" i="5"/>
  <c r="E203" i="5"/>
  <c r="E204" i="5"/>
  <c r="D204" i="5"/>
  <c r="D203" i="5"/>
  <c r="D202" i="5"/>
  <c r="D201" i="5"/>
  <c r="D200" i="5"/>
  <c r="D199" i="5"/>
  <c r="D197" i="5"/>
  <c r="D196" i="5"/>
  <c r="C202" i="5"/>
  <c r="C201" i="5"/>
  <c r="C199" i="5"/>
  <c r="C197" i="5"/>
  <c r="C196" i="5"/>
  <c r="R181" i="5"/>
  <c r="O181" i="5"/>
  <c r="N181" i="5"/>
  <c r="M181" i="5"/>
  <c r="L181" i="5"/>
  <c r="I181" i="5"/>
  <c r="G181" i="5"/>
  <c r="F181" i="5"/>
  <c r="E181" i="5"/>
  <c r="D181" i="5"/>
  <c r="C181" i="5"/>
  <c r="Q180" i="5"/>
  <c r="H180" i="5"/>
  <c r="Q179" i="5"/>
  <c r="H179" i="5"/>
  <c r="Q178" i="5"/>
  <c r="H178" i="5"/>
  <c r="Q177" i="5"/>
  <c r="H177" i="5"/>
  <c r="Q176" i="5"/>
  <c r="H176" i="5"/>
  <c r="Q175" i="5"/>
  <c r="H175" i="5"/>
  <c r="S174" i="5"/>
  <c r="J174" i="5"/>
  <c r="Q173" i="5"/>
  <c r="H173" i="5"/>
  <c r="Q172" i="5"/>
  <c r="H172" i="5"/>
  <c r="R193" i="5"/>
  <c r="O193" i="5"/>
  <c r="N193" i="5"/>
  <c r="M193" i="5"/>
  <c r="L193" i="5"/>
  <c r="I193" i="5"/>
  <c r="G193" i="5"/>
  <c r="F193" i="5"/>
  <c r="E193" i="5"/>
  <c r="D193" i="5"/>
  <c r="C193" i="5"/>
  <c r="Q192" i="5"/>
  <c r="S192" i="5" s="1"/>
  <c r="H192" i="5"/>
  <c r="J192" i="5" s="1"/>
  <c r="Q191" i="5"/>
  <c r="S191" i="5" s="1"/>
  <c r="H191" i="5"/>
  <c r="J191" i="5" s="1"/>
  <c r="Q190" i="5"/>
  <c r="S190" i="5" s="1"/>
  <c r="H190" i="5"/>
  <c r="J190" i="5" s="1"/>
  <c r="Q189" i="5"/>
  <c r="S189" i="5" s="1"/>
  <c r="H189" i="5"/>
  <c r="J189" i="5" s="1"/>
  <c r="Q188" i="5"/>
  <c r="S188" i="5" s="1"/>
  <c r="H188" i="5"/>
  <c r="J188" i="5" s="1"/>
  <c r="Q187" i="5"/>
  <c r="S187" i="5" s="1"/>
  <c r="H187" i="5"/>
  <c r="J187" i="5" s="1"/>
  <c r="S186" i="5"/>
  <c r="J186" i="5"/>
  <c r="Q185" i="5"/>
  <c r="S185" i="5" s="1"/>
  <c r="H185" i="5"/>
  <c r="J185" i="5" s="1"/>
  <c r="Q184" i="5"/>
  <c r="H184" i="5"/>
  <c r="J184" i="5" s="1"/>
  <c r="J179" i="5" l="1"/>
  <c r="S175" i="5"/>
  <c r="S179" i="5"/>
  <c r="J176" i="5"/>
  <c r="J180" i="5"/>
  <c r="S178" i="5"/>
  <c r="S172" i="5"/>
  <c r="S176" i="5"/>
  <c r="S180" i="5"/>
  <c r="J178" i="5"/>
  <c r="J173" i="5"/>
  <c r="J177" i="5"/>
  <c r="J175" i="5"/>
  <c r="S173" i="5"/>
  <c r="S177" i="5"/>
  <c r="H201" i="5"/>
  <c r="Q181" i="5"/>
  <c r="H181" i="5"/>
  <c r="Q193" i="5"/>
  <c r="H193" i="5"/>
  <c r="J172" i="5"/>
  <c r="J193" i="5"/>
  <c r="S184" i="5"/>
  <c r="S193" i="5" s="1"/>
  <c r="S181" i="5" l="1"/>
  <c r="J181" i="5"/>
  <c r="T291" i="47" l="1"/>
  <c r="R291" i="47"/>
  <c r="Q291" i="47"/>
  <c r="P291" i="47"/>
  <c r="O291" i="47"/>
  <c r="L291" i="47"/>
  <c r="J291" i="47"/>
  <c r="I291" i="47"/>
  <c r="H291" i="47"/>
  <c r="G291" i="47"/>
  <c r="F291" i="47"/>
  <c r="Q203" i="5"/>
  <c r="S203" i="5" s="1"/>
  <c r="H203" i="5"/>
  <c r="J203" i="5" s="1"/>
  <c r="S294" i="47" l="1"/>
  <c r="U294" i="47" s="1"/>
  <c r="K294" i="47"/>
  <c r="M294" i="47" s="1"/>
  <c r="J315" i="47"/>
  <c r="K301" i="47"/>
  <c r="K296" i="47"/>
  <c r="K295" i="47"/>
  <c r="K291" i="47" l="1"/>
  <c r="T315" i="47"/>
  <c r="R315" i="47"/>
  <c r="Q315" i="47"/>
  <c r="P315" i="47"/>
  <c r="O315" i="47"/>
  <c r="L315" i="47"/>
  <c r="I315" i="47"/>
  <c r="H315" i="47"/>
  <c r="G315" i="47"/>
  <c r="F315" i="47"/>
  <c r="K315" i="47"/>
  <c r="T302" i="47"/>
  <c r="R302" i="47"/>
  <c r="Q302" i="47"/>
  <c r="P302" i="47"/>
  <c r="L302" i="47"/>
  <c r="K302" i="47"/>
  <c r="I302" i="47"/>
  <c r="H302" i="47"/>
  <c r="G302" i="47"/>
  <c r="U290" i="47"/>
  <c r="M290" i="47"/>
  <c r="M289" i="47"/>
  <c r="M288" i="47"/>
  <c r="M287" i="47"/>
  <c r="M286" i="47"/>
  <c r="S301" i="47"/>
  <c r="U301" i="47" s="1"/>
  <c r="M301" i="47"/>
  <c r="S296" i="47"/>
  <c r="U296" i="47" s="1"/>
  <c r="M296" i="47"/>
  <c r="S295" i="47"/>
  <c r="U295" i="47" s="1"/>
  <c r="M295" i="47"/>
  <c r="U14" i="47"/>
  <c r="U13" i="47"/>
  <c r="U12" i="47"/>
  <c r="M12" i="47"/>
  <c r="M11" i="47"/>
  <c r="U1" i="47"/>
  <c r="S291" i="47" l="1"/>
  <c r="M291" i="47"/>
  <c r="S315" i="47"/>
  <c r="S302" i="47"/>
  <c r="M302" i="47"/>
  <c r="M315" i="47"/>
  <c r="U11" i="47"/>
  <c r="U291" i="47" s="1"/>
  <c r="U302" i="47"/>
  <c r="U315" i="47"/>
  <c r="H196" i="5"/>
  <c r="H197" i="5"/>
  <c r="H202" i="5"/>
  <c r="H200" i="5"/>
  <c r="H199" i="5"/>
  <c r="H204" i="5"/>
  <c r="G205" i="5"/>
  <c r="M9" i="21" l="1"/>
  <c r="M245" i="5"/>
  <c r="R205" i="5"/>
  <c r="O205" i="5"/>
  <c r="N205" i="5"/>
  <c r="M205" i="5"/>
  <c r="L205" i="5"/>
  <c r="I205" i="5"/>
  <c r="F205" i="5"/>
  <c r="E205" i="5"/>
  <c r="D205" i="5"/>
  <c r="C205" i="5"/>
  <c r="Q204" i="5"/>
  <c r="S204" i="5" s="1"/>
  <c r="J204" i="5"/>
  <c r="Q202" i="5"/>
  <c r="S202" i="5" s="1"/>
  <c r="J202" i="5"/>
  <c r="Q201" i="5"/>
  <c r="J201" i="5"/>
  <c r="Q200" i="5"/>
  <c r="S200" i="5" s="1"/>
  <c r="J200" i="5"/>
  <c r="Q199" i="5"/>
  <c r="S199" i="5" s="1"/>
  <c r="S198" i="5"/>
  <c r="J198" i="5"/>
  <c r="Q197" i="5"/>
  <c r="S197" i="5" s="1"/>
  <c r="J197" i="5"/>
  <c r="Q196" i="5"/>
  <c r="S196" i="5" s="1"/>
  <c r="J196" i="5"/>
  <c r="M7" i="21" l="1"/>
  <c r="M20" i="21"/>
  <c r="M17" i="21"/>
  <c r="M8" i="21"/>
  <c r="M16" i="21"/>
  <c r="M10" i="21"/>
  <c r="E6" i="41"/>
  <c r="F6" i="41" s="1"/>
  <c r="M18" i="21"/>
  <c r="M6" i="21"/>
  <c r="Q205" i="5"/>
  <c r="H205" i="5"/>
  <c r="S201" i="5"/>
  <c r="S205" i="5" s="1"/>
  <c r="J199" i="5"/>
  <c r="J205" i="5" s="1"/>
  <c r="D245" i="5"/>
  <c r="R240" i="5"/>
  <c r="S240" i="5" s="1"/>
  <c r="R242" i="5"/>
  <c r="R248" i="5"/>
  <c r="R249" i="5"/>
  <c r="M238" i="5"/>
  <c r="M239" i="5"/>
  <c r="M241" i="5"/>
  <c r="M242" i="5"/>
  <c r="M244" i="5"/>
  <c r="M246" i="5"/>
  <c r="M248" i="5"/>
  <c r="M249" i="5"/>
  <c r="E242" i="5"/>
  <c r="E244" i="5"/>
  <c r="E248" i="5"/>
  <c r="E249" i="5"/>
  <c r="F238" i="5"/>
  <c r="F239" i="5"/>
  <c r="F241" i="5"/>
  <c r="F242" i="5"/>
  <c r="F244" i="5"/>
  <c r="F246" i="5"/>
  <c r="F248" i="5"/>
  <c r="F249" i="5"/>
  <c r="C238" i="5"/>
  <c r="C239" i="5"/>
  <c r="C241" i="5"/>
  <c r="C243" i="5"/>
  <c r="C245" i="5"/>
  <c r="C246" i="5"/>
  <c r="C247" i="5"/>
  <c r="H247" i="5" s="1"/>
  <c r="J247" i="5" s="1"/>
  <c r="R291" i="5"/>
  <c r="S291" i="5" s="1"/>
  <c r="R293" i="5"/>
  <c r="R301" i="5"/>
  <c r="R302" i="5"/>
  <c r="M288" i="5"/>
  <c r="M289" i="5"/>
  <c r="M290" i="5"/>
  <c r="M292" i="5"/>
  <c r="M293" i="5"/>
  <c r="M295" i="5"/>
  <c r="M299" i="5"/>
  <c r="M301" i="5"/>
  <c r="M302" i="5"/>
  <c r="L288" i="5"/>
  <c r="L289" i="5"/>
  <c r="L290" i="5"/>
  <c r="L292" i="5"/>
  <c r="L294" i="5"/>
  <c r="Q294" i="5" s="1"/>
  <c r="S294" i="5" s="1"/>
  <c r="L296" i="5"/>
  <c r="Q296" i="5" s="1"/>
  <c r="S296" i="5" s="1"/>
  <c r="L298" i="5"/>
  <c r="L299" i="5"/>
  <c r="L300" i="5"/>
  <c r="Q300" i="5" s="1"/>
  <c r="S300" i="5" s="1"/>
  <c r="I291" i="5"/>
  <c r="I293" i="5"/>
  <c r="I301" i="5"/>
  <c r="I302" i="5"/>
  <c r="E293" i="5"/>
  <c r="E295" i="5"/>
  <c r="E301" i="5"/>
  <c r="E302" i="5"/>
  <c r="F288" i="5"/>
  <c r="F289" i="5"/>
  <c r="F290" i="5"/>
  <c r="F292" i="5"/>
  <c r="F293" i="5"/>
  <c r="F295" i="5"/>
  <c r="F297" i="5"/>
  <c r="H297" i="5" s="1"/>
  <c r="J297" i="5" s="1"/>
  <c r="F298" i="5"/>
  <c r="F299" i="5"/>
  <c r="F301" i="5"/>
  <c r="F302" i="5"/>
  <c r="D288" i="5"/>
  <c r="D289" i="5"/>
  <c r="D290" i="5"/>
  <c r="D292" i="5"/>
  <c r="D293" i="5"/>
  <c r="D295" i="5"/>
  <c r="D299" i="5"/>
  <c r="D301" i="5"/>
  <c r="D302" i="5"/>
  <c r="C288" i="5"/>
  <c r="C289" i="5"/>
  <c r="C290" i="5"/>
  <c r="C292" i="5"/>
  <c r="C294" i="5"/>
  <c r="H294" i="5" s="1"/>
  <c r="J294" i="5" s="1"/>
  <c r="C296" i="5"/>
  <c r="H296" i="5" s="1"/>
  <c r="J296" i="5" s="1"/>
  <c r="C298" i="5"/>
  <c r="C299" i="5"/>
  <c r="C300" i="5"/>
  <c r="H300" i="5" s="1"/>
  <c r="J300" i="5" s="1"/>
  <c r="R235" i="5"/>
  <c r="N235" i="5"/>
  <c r="N242" i="5"/>
  <c r="N244" i="5"/>
  <c r="N248" i="5"/>
  <c r="N249" i="5"/>
  <c r="M235" i="5"/>
  <c r="R220" i="5"/>
  <c r="N220" i="5"/>
  <c r="M220" i="5"/>
  <c r="H223" i="5"/>
  <c r="H224" i="5"/>
  <c r="J224" i="5" s="1"/>
  <c r="H226" i="5"/>
  <c r="J226" i="5" s="1"/>
  <c r="H227" i="5"/>
  <c r="J227" i="5" s="1"/>
  <c r="H228" i="5"/>
  <c r="J228" i="5" s="1"/>
  <c r="H229" i="5"/>
  <c r="J229" i="5" s="1"/>
  <c r="H230" i="5"/>
  <c r="J230" i="5" s="1"/>
  <c r="H231" i="5"/>
  <c r="J231" i="5" s="1"/>
  <c r="H232" i="5"/>
  <c r="J232" i="5" s="1"/>
  <c r="H233" i="5"/>
  <c r="J233" i="5" s="1"/>
  <c r="H234" i="5"/>
  <c r="J234" i="5" s="1"/>
  <c r="F235" i="5"/>
  <c r="E235" i="5"/>
  <c r="D235" i="5"/>
  <c r="C235" i="5"/>
  <c r="R322" i="43"/>
  <c r="T322" i="43" s="1"/>
  <c r="J322" i="43"/>
  <c r="L322" i="43" s="1"/>
  <c r="R318" i="43"/>
  <c r="T318" i="43" s="1"/>
  <c r="J318" i="43"/>
  <c r="L318" i="43" s="1"/>
  <c r="R317" i="43"/>
  <c r="T317" i="43" s="1"/>
  <c r="J317" i="43"/>
  <c r="L317" i="43" s="1"/>
  <c r="R316" i="43"/>
  <c r="T316" i="43" s="1"/>
  <c r="J316" i="43"/>
  <c r="L316" i="43" s="1"/>
  <c r="R315" i="43"/>
  <c r="T315" i="43" s="1"/>
  <c r="J315" i="43"/>
  <c r="L315" i="43" s="1"/>
  <c r="R314" i="43"/>
  <c r="T314" i="43" s="1"/>
  <c r="J314" i="43"/>
  <c r="L314" i="43" s="1"/>
  <c r="R302" i="46"/>
  <c r="T302" i="46" s="1"/>
  <c r="R307" i="46"/>
  <c r="T307" i="46" s="1"/>
  <c r="R306" i="46"/>
  <c r="T306" i="46" s="1"/>
  <c r="R305" i="46"/>
  <c r="T305" i="46" s="1"/>
  <c r="R304" i="46"/>
  <c r="T304" i="46" s="1"/>
  <c r="R303" i="46"/>
  <c r="T303" i="46" s="1"/>
  <c r="O249" i="5"/>
  <c r="O248" i="5"/>
  <c r="L247" i="5"/>
  <c r="Q247" i="5" s="1"/>
  <c r="S247" i="5" s="1"/>
  <c r="O246" i="5"/>
  <c r="L246" i="5"/>
  <c r="L245" i="5"/>
  <c r="O244" i="5"/>
  <c r="L243" i="5"/>
  <c r="Q243" i="5" s="1"/>
  <c r="S243" i="5" s="1"/>
  <c r="O242" i="5"/>
  <c r="O241" i="5"/>
  <c r="L241" i="5"/>
  <c r="O239" i="5"/>
  <c r="L239" i="5"/>
  <c r="O238" i="5"/>
  <c r="L238" i="5"/>
  <c r="D249" i="5"/>
  <c r="I249" i="5"/>
  <c r="I248" i="5"/>
  <c r="D248" i="5"/>
  <c r="D246" i="5"/>
  <c r="I242" i="5"/>
  <c r="D244" i="5"/>
  <c r="H243" i="5"/>
  <c r="J243" i="5" s="1"/>
  <c r="D242" i="5"/>
  <c r="D241" i="5"/>
  <c r="I240" i="5"/>
  <c r="J240" i="5" s="1"/>
  <c r="D239" i="5"/>
  <c r="D238" i="5"/>
  <c r="Q234" i="5"/>
  <c r="S234" i="5" s="1"/>
  <c r="Q233" i="5"/>
  <c r="S233" i="5" s="1"/>
  <c r="Q232" i="5"/>
  <c r="S232" i="5" s="1"/>
  <c r="Q231" i="5"/>
  <c r="S231" i="5" s="1"/>
  <c r="Q230" i="5"/>
  <c r="S230" i="5" s="1"/>
  <c r="Q229" i="5"/>
  <c r="S229" i="5" s="1"/>
  <c r="Q228" i="5"/>
  <c r="S228" i="5" s="1"/>
  <c r="Q227" i="5"/>
  <c r="S227" i="5" s="1"/>
  <c r="Q226" i="5"/>
  <c r="S226" i="5" s="1"/>
  <c r="S225" i="5"/>
  <c r="J225" i="5"/>
  <c r="Q224" i="5"/>
  <c r="S224" i="5" s="1"/>
  <c r="Q223" i="5"/>
  <c r="S223" i="5" s="1"/>
  <c r="O235" i="5"/>
  <c r="L235" i="5"/>
  <c r="I235" i="5"/>
  <c r="O220" i="5"/>
  <c r="L220" i="5"/>
  <c r="Q208" i="5"/>
  <c r="S208" i="5" s="1"/>
  <c r="Q209" i="5"/>
  <c r="S209" i="5" s="1"/>
  <c r="Q211" i="5"/>
  <c r="S211" i="5" s="1"/>
  <c r="Q212" i="5"/>
  <c r="S212" i="5" s="1"/>
  <c r="Q213" i="5"/>
  <c r="S213" i="5" s="1"/>
  <c r="Q214" i="5"/>
  <c r="S214" i="5" s="1"/>
  <c r="Q215" i="5"/>
  <c r="Q216" i="5"/>
  <c r="S216" i="5" s="1"/>
  <c r="Q217" i="5"/>
  <c r="S217" i="5" s="1"/>
  <c r="Q218" i="5"/>
  <c r="S218" i="5" s="1"/>
  <c r="Q219" i="5"/>
  <c r="S219" i="5" s="1"/>
  <c r="S210" i="5"/>
  <c r="R308" i="46"/>
  <c r="T308" i="46" s="1"/>
  <c r="H208" i="5"/>
  <c r="H214" i="5"/>
  <c r="J214" i="5" s="1"/>
  <c r="S322" i="46"/>
  <c r="Q322" i="46"/>
  <c r="P322" i="46"/>
  <c r="O322" i="46"/>
  <c r="N322" i="46"/>
  <c r="K322" i="46"/>
  <c r="I322" i="46"/>
  <c r="H322" i="46"/>
  <c r="G322" i="46"/>
  <c r="F322" i="46"/>
  <c r="S309" i="46"/>
  <c r="Q309" i="46"/>
  <c r="P309" i="46"/>
  <c r="O309" i="46"/>
  <c r="K309" i="46"/>
  <c r="I309" i="46"/>
  <c r="H309" i="46"/>
  <c r="G309" i="46"/>
  <c r="S299" i="46"/>
  <c r="Q299" i="46"/>
  <c r="P299" i="46"/>
  <c r="O299" i="46"/>
  <c r="N299" i="46"/>
  <c r="K299" i="46"/>
  <c r="I299" i="46"/>
  <c r="H299" i="46"/>
  <c r="G299" i="46"/>
  <c r="F299" i="46"/>
  <c r="T1" i="46"/>
  <c r="I220" i="5"/>
  <c r="F220" i="5"/>
  <c r="E220" i="5"/>
  <c r="D220" i="5"/>
  <c r="C220" i="5"/>
  <c r="H219" i="5"/>
  <c r="J219" i="5" s="1"/>
  <c r="H218" i="5"/>
  <c r="J218" i="5" s="1"/>
  <c r="H217" i="5"/>
  <c r="J217" i="5" s="1"/>
  <c r="H216" i="5"/>
  <c r="J216" i="5" s="1"/>
  <c r="H215" i="5"/>
  <c r="J215" i="5" s="1"/>
  <c r="H213" i="5"/>
  <c r="J213" i="5" s="1"/>
  <c r="H212" i="5"/>
  <c r="J212" i="5" s="1"/>
  <c r="H211" i="5"/>
  <c r="J211" i="5" s="1"/>
  <c r="J210" i="5"/>
  <c r="H209" i="5"/>
  <c r="J209" i="5" s="1"/>
  <c r="O37" i="38"/>
  <c r="Q37" i="38" s="1"/>
  <c r="G37" i="38"/>
  <c r="I37" i="38" s="1"/>
  <c r="O36" i="38"/>
  <c r="Q36" i="38" s="1"/>
  <c r="G36" i="38"/>
  <c r="I36" i="38" s="1"/>
  <c r="O35" i="38"/>
  <c r="Q35" i="38" s="1"/>
  <c r="G35" i="38"/>
  <c r="I35" i="38" s="1"/>
  <c r="O34" i="38"/>
  <c r="Q34" i="38" s="1"/>
  <c r="G34" i="38"/>
  <c r="I34" i="38"/>
  <c r="O33" i="38"/>
  <c r="Q33" i="38" s="1"/>
  <c r="G33" i="38"/>
  <c r="I33" i="38" s="1"/>
  <c r="O32" i="38"/>
  <c r="Q32" i="38" s="1"/>
  <c r="G32" i="38"/>
  <c r="I32" i="38" s="1"/>
  <c r="O17" i="38"/>
  <c r="Q17" i="38" s="1"/>
  <c r="O16" i="38"/>
  <c r="Q16" i="38" s="1"/>
  <c r="O15" i="38"/>
  <c r="Q15" i="38"/>
  <c r="O14" i="38"/>
  <c r="O13" i="38"/>
  <c r="Q13" i="38" s="1"/>
  <c r="O12" i="38"/>
  <c r="Q12" i="38" s="1"/>
  <c r="I17" i="38"/>
  <c r="I16" i="38"/>
  <c r="I15" i="38"/>
  <c r="I14" i="38"/>
  <c r="I13" i="38"/>
  <c r="I12" i="38"/>
  <c r="I350" i="5"/>
  <c r="F350" i="5"/>
  <c r="E350" i="5"/>
  <c r="D350" i="5"/>
  <c r="H330" i="5"/>
  <c r="J330" i="5" s="1"/>
  <c r="H258" i="5"/>
  <c r="J258" i="5" s="1"/>
  <c r="H314" i="5"/>
  <c r="J314" i="5" s="1"/>
  <c r="O298" i="5"/>
  <c r="O295" i="5"/>
  <c r="N295" i="5"/>
  <c r="H275" i="5"/>
  <c r="J275" i="5" s="1"/>
  <c r="Q277" i="5"/>
  <c r="S277" i="5" s="1"/>
  <c r="H277" i="5"/>
  <c r="J277" i="5" s="1"/>
  <c r="R309" i="43"/>
  <c r="T309" i="43" s="1"/>
  <c r="J309" i="43"/>
  <c r="L309" i="43" s="1"/>
  <c r="R308" i="43"/>
  <c r="T308" i="43" s="1"/>
  <c r="J308" i="43"/>
  <c r="L308" i="43" s="1"/>
  <c r="R307" i="43"/>
  <c r="T307" i="43" s="1"/>
  <c r="J307" i="43"/>
  <c r="L307" i="43" s="1"/>
  <c r="R306" i="43"/>
  <c r="T306" i="43" s="1"/>
  <c r="J306" i="43"/>
  <c r="L306" i="43" s="1"/>
  <c r="R305" i="43"/>
  <c r="T305" i="43" s="1"/>
  <c r="J305" i="43"/>
  <c r="L305" i="43" s="1"/>
  <c r="R304" i="43"/>
  <c r="T304" i="43" s="1"/>
  <c r="J304" i="43"/>
  <c r="L304" i="43" s="1"/>
  <c r="R303" i="43"/>
  <c r="T303" i="43" s="1"/>
  <c r="J303" i="43"/>
  <c r="L303" i="43" s="1"/>
  <c r="R298" i="43"/>
  <c r="T298" i="43" s="1"/>
  <c r="J298" i="43"/>
  <c r="L298" i="43" s="1"/>
  <c r="R297" i="43"/>
  <c r="T297" i="43" s="1"/>
  <c r="J297" i="43"/>
  <c r="L297" i="43" s="1"/>
  <c r="R296" i="43"/>
  <c r="T296" i="43" s="1"/>
  <c r="J296" i="43"/>
  <c r="L296" i="43" s="1"/>
  <c r="R295" i="43"/>
  <c r="T295" i="43" s="1"/>
  <c r="J295" i="43"/>
  <c r="L295" i="43" s="1"/>
  <c r="R294" i="43"/>
  <c r="T294" i="43" s="1"/>
  <c r="J294" i="43"/>
  <c r="L294" i="43" s="1"/>
  <c r="R293" i="43"/>
  <c r="T293" i="43" s="1"/>
  <c r="J293" i="43"/>
  <c r="L293" i="43" s="1"/>
  <c r="R292" i="43"/>
  <c r="T292" i="43" s="1"/>
  <c r="J292" i="43"/>
  <c r="L292" i="43" s="1"/>
  <c r="R291" i="43"/>
  <c r="T291" i="43" s="1"/>
  <c r="J291" i="43"/>
  <c r="L291" i="43" s="1"/>
  <c r="R290" i="43"/>
  <c r="T290" i="43" s="1"/>
  <c r="J290" i="43"/>
  <c r="L290" i="43" s="1"/>
  <c r="R289" i="43"/>
  <c r="T289" i="43" s="1"/>
  <c r="J289" i="43"/>
  <c r="L289" i="43" s="1"/>
  <c r="R288" i="43"/>
  <c r="T288" i="43" s="1"/>
  <c r="J288" i="43"/>
  <c r="L288" i="43" s="1"/>
  <c r="R287" i="43"/>
  <c r="T287" i="43" s="1"/>
  <c r="J287" i="43"/>
  <c r="L287" i="43" s="1"/>
  <c r="R286" i="43"/>
  <c r="T286" i="43" s="1"/>
  <c r="J286" i="43"/>
  <c r="L286" i="43" s="1"/>
  <c r="R285" i="43"/>
  <c r="T285" i="43" s="1"/>
  <c r="J285" i="43"/>
  <c r="L285" i="43" s="1"/>
  <c r="R284" i="43"/>
  <c r="T284" i="43" s="1"/>
  <c r="J284" i="43"/>
  <c r="L284" i="43" s="1"/>
  <c r="R283" i="43"/>
  <c r="T283" i="43" s="1"/>
  <c r="J283" i="43"/>
  <c r="L283" i="43" s="1"/>
  <c r="R282" i="43"/>
  <c r="T282" i="43" s="1"/>
  <c r="J282" i="43"/>
  <c r="L282" i="43" s="1"/>
  <c r="R281" i="43"/>
  <c r="T281" i="43" s="1"/>
  <c r="J281" i="43"/>
  <c r="L281" i="43" s="1"/>
  <c r="R280" i="43"/>
  <c r="T280" i="43" s="1"/>
  <c r="J280" i="43"/>
  <c r="L280" i="43" s="1"/>
  <c r="R279" i="43"/>
  <c r="T279" i="43" s="1"/>
  <c r="J279" i="43"/>
  <c r="L279" i="43" s="1"/>
  <c r="R278" i="43"/>
  <c r="T278" i="43" s="1"/>
  <c r="J278" i="43"/>
  <c r="L278" i="43" s="1"/>
  <c r="R277" i="43"/>
  <c r="T277" i="43" s="1"/>
  <c r="J277" i="43"/>
  <c r="L277" i="43" s="1"/>
  <c r="R276" i="43"/>
  <c r="T276" i="43" s="1"/>
  <c r="J276" i="43"/>
  <c r="L276" i="43" s="1"/>
  <c r="R275" i="43"/>
  <c r="T275" i="43" s="1"/>
  <c r="J275" i="43"/>
  <c r="L275" i="43" s="1"/>
  <c r="R274" i="43"/>
  <c r="T274" i="43" s="1"/>
  <c r="J274" i="43"/>
  <c r="L274" i="43" s="1"/>
  <c r="R273" i="43"/>
  <c r="T273" i="43" s="1"/>
  <c r="J273" i="43"/>
  <c r="L273" i="43" s="1"/>
  <c r="R272" i="43"/>
  <c r="T272" i="43" s="1"/>
  <c r="J272" i="43"/>
  <c r="L272" i="43" s="1"/>
  <c r="R271" i="43"/>
  <c r="T271" i="43" s="1"/>
  <c r="J271" i="43"/>
  <c r="L271" i="43" s="1"/>
  <c r="R270" i="43"/>
  <c r="T270" i="43" s="1"/>
  <c r="J270" i="43"/>
  <c r="L270" i="43" s="1"/>
  <c r="R269" i="43"/>
  <c r="T269" i="43" s="1"/>
  <c r="J269" i="43"/>
  <c r="L269" i="43" s="1"/>
  <c r="R268" i="43"/>
  <c r="T268" i="43" s="1"/>
  <c r="J268" i="43"/>
  <c r="L268" i="43" s="1"/>
  <c r="R267" i="43"/>
  <c r="T267" i="43" s="1"/>
  <c r="J267" i="43"/>
  <c r="L267" i="43" s="1"/>
  <c r="R266" i="43"/>
  <c r="T266" i="43" s="1"/>
  <c r="J266" i="43"/>
  <c r="L266" i="43" s="1"/>
  <c r="R265" i="43"/>
  <c r="T265" i="43" s="1"/>
  <c r="J265" i="43"/>
  <c r="L265" i="43" s="1"/>
  <c r="R264" i="43"/>
  <c r="T264" i="43" s="1"/>
  <c r="J264" i="43"/>
  <c r="L264" i="43" s="1"/>
  <c r="R263" i="43"/>
  <c r="T263" i="43" s="1"/>
  <c r="J263" i="43"/>
  <c r="L263" i="43" s="1"/>
  <c r="R262" i="43"/>
  <c r="T262" i="43" s="1"/>
  <c r="J262" i="43"/>
  <c r="L262" i="43" s="1"/>
  <c r="S299" i="43"/>
  <c r="Q299" i="43"/>
  <c r="P299" i="43"/>
  <c r="O299" i="43"/>
  <c r="N299" i="43"/>
  <c r="K299" i="43"/>
  <c r="I299" i="43"/>
  <c r="H299" i="43"/>
  <c r="G299" i="43"/>
  <c r="F299" i="43"/>
  <c r="O302" i="5"/>
  <c r="O301" i="5"/>
  <c r="O299" i="5"/>
  <c r="O297" i="5"/>
  <c r="Q297" i="5" s="1"/>
  <c r="S297" i="5" s="1"/>
  <c r="O293" i="5"/>
  <c r="O292" i="5"/>
  <c r="O290" i="5"/>
  <c r="O289" i="5"/>
  <c r="O288" i="5"/>
  <c r="N302" i="5"/>
  <c r="N301" i="5"/>
  <c r="N293" i="5"/>
  <c r="R285" i="5"/>
  <c r="O285" i="5"/>
  <c r="N285" i="5"/>
  <c r="M285" i="5"/>
  <c r="L285" i="5"/>
  <c r="I285" i="5"/>
  <c r="F285" i="5"/>
  <c r="E285" i="5"/>
  <c r="D285" i="5"/>
  <c r="C285" i="5"/>
  <c r="Q284" i="5"/>
  <c r="S284" i="5" s="1"/>
  <c r="H284" i="5"/>
  <c r="J284" i="5" s="1"/>
  <c r="Q283" i="5"/>
  <c r="S283" i="5" s="1"/>
  <c r="H283" i="5"/>
  <c r="J283" i="5" s="1"/>
  <c r="Q282" i="5"/>
  <c r="S282" i="5" s="1"/>
  <c r="H282" i="5"/>
  <c r="J282" i="5" s="1"/>
  <c r="Q281" i="5"/>
  <c r="S281" i="5" s="1"/>
  <c r="H281" i="5"/>
  <c r="J281" i="5" s="1"/>
  <c r="Q280" i="5"/>
  <c r="S280" i="5" s="1"/>
  <c r="H280" i="5"/>
  <c r="J280" i="5" s="1"/>
  <c r="Q279" i="5"/>
  <c r="S279" i="5" s="1"/>
  <c r="H279" i="5"/>
  <c r="J279" i="5" s="1"/>
  <c r="Q278" i="5"/>
  <c r="S278" i="5" s="1"/>
  <c r="H278" i="5"/>
  <c r="J278" i="5" s="1"/>
  <c r="Q276" i="5"/>
  <c r="S276" i="5" s="1"/>
  <c r="H276" i="5"/>
  <c r="J276" i="5" s="1"/>
  <c r="Q275" i="5"/>
  <c r="S275" i="5" s="1"/>
  <c r="Q274" i="5"/>
  <c r="S274" i="5" s="1"/>
  <c r="H274" i="5"/>
  <c r="J274" i="5" s="1"/>
  <c r="S273" i="5"/>
  <c r="J273" i="5"/>
  <c r="Q272" i="5"/>
  <c r="S272" i="5" s="1"/>
  <c r="H272" i="5"/>
  <c r="J272" i="5" s="1"/>
  <c r="Q271" i="5"/>
  <c r="S271" i="5" s="1"/>
  <c r="H271" i="5"/>
  <c r="J271" i="5" s="1"/>
  <c r="Q270" i="5"/>
  <c r="S270" i="5" s="1"/>
  <c r="H270" i="5"/>
  <c r="J270" i="5" s="1"/>
  <c r="S67" i="45"/>
  <c r="R67" i="45"/>
  <c r="Q67" i="45"/>
  <c r="P67" i="45"/>
  <c r="O67" i="45"/>
  <c r="N67" i="45"/>
  <c r="M67" i="45"/>
  <c r="L67" i="45"/>
  <c r="J67" i="45"/>
  <c r="I67" i="45"/>
  <c r="H67" i="45"/>
  <c r="G67" i="45"/>
  <c r="F67" i="45"/>
  <c r="E67" i="45"/>
  <c r="D67" i="45"/>
  <c r="S39" i="45"/>
  <c r="R39" i="45"/>
  <c r="Q39" i="45"/>
  <c r="P39" i="45"/>
  <c r="O39" i="45"/>
  <c r="N39" i="45"/>
  <c r="M39" i="45"/>
  <c r="L39" i="45"/>
  <c r="J39" i="45"/>
  <c r="I39" i="45"/>
  <c r="H39" i="45"/>
  <c r="G39" i="45"/>
  <c r="F39" i="45"/>
  <c r="E39" i="45"/>
  <c r="D39" i="45"/>
  <c r="C67" i="45"/>
  <c r="C39" i="45"/>
  <c r="S29" i="45"/>
  <c r="R29" i="45"/>
  <c r="Q29" i="45"/>
  <c r="P29" i="45"/>
  <c r="O29" i="45"/>
  <c r="N29" i="45"/>
  <c r="M29" i="45"/>
  <c r="L29" i="45"/>
  <c r="J29" i="45"/>
  <c r="I29" i="45"/>
  <c r="H29" i="45"/>
  <c r="G29" i="45"/>
  <c r="F29" i="45"/>
  <c r="C29" i="45"/>
  <c r="D29" i="45"/>
  <c r="E29" i="45"/>
  <c r="T66" i="45"/>
  <c r="T65" i="45"/>
  <c r="T64" i="45"/>
  <c r="T63" i="45"/>
  <c r="T62" i="45"/>
  <c r="T61" i="45"/>
  <c r="T60" i="45"/>
  <c r="T59" i="45"/>
  <c r="T58" i="45"/>
  <c r="T57" i="45"/>
  <c r="T56" i="45"/>
  <c r="T55" i="45"/>
  <c r="T54" i="45"/>
  <c r="T53" i="45"/>
  <c r="T52" i="45"/>
  <c r="T51" i="45"/>
  <c r="T50" i="45"/>
  <c r="T49" i="45"/>
  <c r="T48" i="45"/>
  <c r="T47" i="45"/>
  <c r="T46" i="45"/>
  <c r="T45" i="45"/>
  <c r="T44" i="45"/>
  <c r="T43" i="45"/>
  <c r="T42" i="45"/>
  <c r="T41" i="45"/>
  <c r="T40" i="45"/>
  <c r="T67" i="45" s="1"/>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T38" i="45"/>
  <c r="T37" i="45"/>
  <c r="T36" i="45"/>
  <c r="T35" i="45"/>
  <c r="T34" i="45"/>
  <c r="T33" i="45"/>
  <c r="T32" i="45"/>
  <c r="T31" i="45"/>
  <c r="T30" i="45"/>
  <c r="T28" i="45"/>
  <c r="T27" i="45"/>
  <c r="T26" i="45"/>
  <c r="T25" i="45"/>
  <c r="T24" i="45"/>
  <c r="T23" i="45"/>
  <c r="T22" i="45"/>
  <c r="T21" i="45"/>
  <c r="T20" i="45"/>
  <c r="T19" i="45"/>
  <c r="T18" i="45"/>
  <c r="T17" i="45"/>
  <c r="T16" i="45"/>
  <c r="T15" i="45"/>
  <c r="T14" i="45"/>
  <c r="T13" i="45"/>
  <c r="T12" i="45"/>
  <c r="T11" i="45"/>
  <c r="T10" i="45"/>
  <c r="T9" i="45"/>
  <c r="T8" i="45"/>
  <c r="T7" i="45"/>
  <c r="T6" i="45"/>
  <c r="T5" i="45"/>
  <c r="T4" i="45"/>
  <c r="T3" i="45"/>
  <c r="K38" i="45"/>
  <c r="K37" i="45"/>
  <c r="K36" i="45"/>
  <c r="K35" i="45"/>
  <c r="K34" i="45"/>
  <c r="K33" i="45"/>
  <c r="K32" i="45"/>
  <c r="K31" i="45"/>
  <c r="K30" i="45"/>
  <c r="K28" i="45"/>
  <c r="K27" i="45"/>
  <c r="K26" i="45"/>
  <c r="K25" i="45"/>
  <c r="K24" i="45"/>
  <c r="K23" i="45"/>
  <c r="K22" i="45"/>
  <c r="K21" i="45"/>
  <c r="K20" i="45"/>
  <c r="K19" i="45"/>
  <c r="K18" i="45"/>
  <c r="K17" i="45"/>
  <c r="K16" i="45"/>
  <c r="K15" i="45"/>
  <c r="K14" i="45"/>
  <c r="K13" i="45"/>
  <c r="K12" i="45"/>
  <c r="K11" i="45"/>
  <c r="K10" i="45"/>
  <c r="K9" i="45"/>
  <c r="K8" i="45"/>
  <c r="K7" i="45"/>
  <c r="K6" i="45"/>
  <c r="K5" i="45"/>
  <c r="K4" i="45"/>
  <c r="K3" i="45"/>
  <c r="R229" i="43"/>
  <c r="T229" i="43" s="1"/>
  <c r="R131" i="43"/>
  <c r="T131" i="43" s="1"/>
  <c r="J229" i="43"/>
  <c r="L229" i="43" s="1"/>
  <c r="R138" i="43"/>
  <c r="T138" i="43" s="1"/>
  <c r="J138" i="43"/>
  <c r="L138" i="43" s="1"/>
  <c r="J131" i="43"/>
  <c r="L131" i="43" s="1"/>
  <c r="Q261" i="5"/>
  <c r="S261" i="5" s="1"/>
  <c r="H261" i="5"/>
  <c r="J261" i="5" s="1"/>
  <c r="R267" i="5"/>
  <c r="O267" i="5"/>
  <c r="N267" i="5"/>
  <c r="M267" i="5"/>
  <c r="L267" i="5"/>
  <c r="I267" i="5"/>
  <c r="F267" i="5"/>
  <c r="E267" i="5"/>
  <c r="D267" i="5"/>
  <c r="C267" i="5"/>
  <c r="S323" i="43"/>
  <c r="Q323" i="43"/>
  <c r="P323" i="43"/>
  <c r="O323" i="43"/>
  <c r="N323" i="43"/>
  <c r="K323" i="43"/>
  <c r="I323" i="43"/>
  <c r="H323" i="43"/>
  <c r="G323" i="43"/>
  <c r="F323" i="43"/>
  <c r="S310" i="43"/>
  <c r="Q310" i="43"/>
  <c r="P310" i="43"/>
  <c r="O310" i="43"/>
  <c r="K310" i="43"/>
  <c r="I310" i="43"/>
  <c r="H310" i="43"/>
  <c r="G310" i="43"/>
  <c r="R302" i="43"/>
  <c r="T302" i="43" s="1"/>
  <c r="J302" i="43"/>
  <c r="R261" i="43"/>
  <c r="T261" i="43" s="1"/>
  <c r="J261" i="43"/>
  <c r="L261" i="43" s="1"/>
  <c r="R260" i="43"/>
  <c r="T260" i="43" s="1"/>
  <c r="J260" i="43"/>
  <c r="L260" i="43" s="1"/>
  <c r="R259" i="43"/>
  <c r="T259" i="43" s="1"/>
  <c r="J259" i="43"/>
  <c r="L259" i="43" s="1"/>
  <c r="R258" i="43"/>
  <c r="T258" i="43" s="1"/>
  <c r="J258" i="43"/>
  <c r="L258" i="43" s="1"/>
  <c r="R257" i="43"/>
  <c r="T257" i="43" s="1"/>
  <c r="J257" i="43"/>
  <c r="L257" i="43" s="1"/>
  <c r="R256" i="43"/>
  <c r="T256" i="43" s="1"/>
  <c r="J256" i="43"/>
  <c r="L256" i="43" s="1"/>
  <c r="R255" i="43"/>
  <c r="T255" i="43" s="1"/>
  <c r="J255" i="43"/>
  <c r="L255" i="43" s="1"/>
  <c r="R254" i="43"/>
  <c r="T254" i="43" s="1"/>
  <c r="J254" i="43"/>
  <c r="L254" i="43" s="1"/>
  <c r="R253" i="43"/>
  <c r="T253" i="43" s="1"/>
  <c r="J253" i="43"/>
  <c r="L253" i="43" s="1"/>
  <c r="R252" i="43"/>
  <c r="T252" i="43" s="1"/>
  <c r="J252" i="43"/>
  <c r="L252" i="43" s="1"/>
  <c r="R251" i="43"/>
  <c r="T251" i="43" s="1"/>
  <c r="J251" i="43"/>
  <c r="L251" i="43" s="1"/>
  <c r="R250" i="43"/>
  <c r="T250" i="43" s="1"/>
  <c r="J250" i="43"/>
  <c r="L250" i="43" s="1"/>
  <c r="R249" i="43"/>
  <c r="T249" i="43" s="1"/>
  <c r="J249" i="43"/>
  <c r="L249" i="43" s="1"/>
  <c r="R248" i="43"/>
  <c r="T248" i="43" s="1"/>
  <c r="J248" i="43"/>
  <c r="L248" i="43" s="1"/>
  <c r="R247" i="43"/>
  <c r="T247" i="43" s="1"/>
  <c r="J247" i="43"/>
  <c r="L247" i="43" s="1"/>
  <c r="R246" i="43"/>
  <c r="T246" i="43" s="1"/>
  <c r="J246" i="43"/>
  <c r="L246" i="43" s="1"/>
  <c r="R245" i="43"/>
  <c r="T245" i="43" s="1"/>
  <c r="J245" i="43"/>
  <c r="L245" i="43" s="1"/>
  <c r="R244" i="43"/>
  <c r="T244" i="43" s="1"/>
  <c r="J244" i="43"/>
  <c r="L244" i="43" s="1"/>
  <c r="R243" i="43"/>
  <c r="T243" i="43" s="1"/>
  <c r="J243" i="43"/>
  <c r="L243" i="43" s="1"/>
  <c r="R242" i="43"/>
  <c r="T242" i="43" s="1"/>
  <c r="J242" i="43"/>
  <c r="L242" i="43" s="1"/>
  <c r="R241" i="43"/>
  <c r="T241" i="43" s="1"/>
  <c r="J241" i="43"/>
  <c r="L241" i="43" s="1"/>
  <c r="R240" i="43"/>
  <c r="T240" i="43" s="1"/>
  <c r="J240" i="43"/>
  <c r="L240" i="43" s="1"/>
  <c r="R239" i="43"/>
  <c r="T239" i="43" s="1"/>
  <c r="J239" i="43"/>
  <c r="L239" i="43" s="1"/>
  <c r="R238" i="43"/>
  <c r="T238" i="43" s="1"/>
  <c r="J238" i="43"/>
  <c r="L238" i="43" s="1"/>
  <c r="R237" i="43"/>
  <c r="T237" i="43" s="1"/>
  <c r="J237" i="43"/>
  <c r="L237" i="43" s="1"/>
  <c r="R236" i="43"/>
  <c r="T236" i="43" s="1"/>
  <c r="J236" i="43"/>
  <c r="L236" i="43" s="1"/>
  <c r="R235" i="43"/>
  <c r="T235" i="43" s="1"/>
  <c r="J235" i="43"/>
  <c r="L235" i="43" s="1"/>
  <c r="R234" i="43"/>
  <c r="T234" i="43" s="1"/>
  <c r="J234" i="43"/>
  <c r="L234" i="43" s="1"/>
  <c r="R233" i="43"/>
  <c r="T233" i="43" s="1"/>
  <c r="J233" i="43"/>
  <c r="L233" i="43" s="1"/>
  <c r="R232" i="43"/>
  <c r="T232" i="43" s="1"/>
  <c r="J232" i="43"/>
  <c r="L232" i="43" s="1"/>
  <c r="R231" i="43"/>
  <c r="T231" i="43" s="1"/>
  <c r="J231" i="43"/>
  <c r="L231" i="43" s="1"/>
  <c r="R230" i="43"/>
  <c r="T230" i="43" s="1"/>
  <c r="J230" i="43"/>
  <c r="L230" i="43" s="1"/>
  <c r="R228" i="43"/>
  <c r="T228" i="43" s="1"/>
  <c r="J228" i="43"/>
  <c r="L228" i="43" s="1"/>
  <c r="R227" i="43"/>
  <c r="T227" i="43" s="1"/>
  <c r="J227" i="43"/>
  <c r="L227" i="43" s="1"/>
  <c r="R226" i="43"/>
  <c r="T226" i="43" s="1"/>
  <c r="J226" i="43"/>
  <c r="L226" i="43" s="1"/>
  <c r="R225" i="43"/>
  <c r="T225" i="43" s="1"/>
  <c r="J225" i="43"/>
  <c r="L225" i="43" s="1"/>
  <c r="R224" i="43"/>
  <c r="T224" i="43" s="1"/>
  <c r="J224" i="43"/>
  <c r="L224" i="43" s="1"/>
  <c r="R223" i="43"/>
  <c r="T223" i="43" s="1"/>
  <c r="J223" i="43"/>
  <c r="L223" i="43" s="1"/>
  <c r="R222" i="43"/>
  <c r="T222" i="43" s="1"/>
  <c r="J222" i="43"/>
  <c r="L222" i="43" s="1"/>
  <c r="R221" i="43"/>
  <c r="T221" i="43" s="1"/>
  <c r="J221" i="43"/>
  <c r="L221" i="43" s="1"/>
  <c r="R220" i="43"/>
  <c r="T220" i="43" s="1"/>
  <c r="J220" i="43"/>
  <c r="L220" i="43" s="1"/>
  <c r="R219" i="43"/>
  <c r="T219" i="43" s="1"/>
  <c r="J219" i="43"/>
  <c r="L219" i="43" s="1"/>
  <c r="R218" i="43"/>
  <c r="T218" i="43" s="1"/>
  <c r="J218" i="43"/>
  <c r="L218" i="43" s="1"/>
  <c r="R217" i="43"/>
  <c r="T217" i="43" s="1"/>
  <c r="J217" i="43"/>
  <c r="L217" i="43" s="1"/>
  <c r="R216" i="43"/>
  <c r="T216" i="43" s="1"/>
  <c r="J216" i="43"/>
  <c r="L216" i="43" s="1"/>
  <c r="R215" i="43"/>
  <c r="T215" i="43" s="1"/>
  <c r="J215" i="43"/>
  <c r="L215" i="43" s="1"/>
  <c r="R214" i="43"/>
  <c r="T214" i="43" s="1"/>
  <c r="J214" i="43"/>
  <c r="L214" i="43" s="1"/>
  <c r="R213" i="43"/>
  <c r="T213" i="43" s="1"/>
  <c r="J213" i="43"/>
  <c r="L213" i="43" s="1"/>
  <c r="R212" i="43"/>
  <c r="T212" i="43" s="1"/>
  <c r="J212" i="43"/>
  <c r="L212" i="43" s="1"/>
  <c r="R211" i="43"/>
  <c r="T211" i="43" s="1"/>
  <c r="J211" i="43"/>
  <c r="L211" i="43" s="1"/>
  <c r="R210" i="43"/>
  <c r="T210" i="43" s="1"/>
  <c r="J210" i="43"/>
  <c r="L210" i="43" s="1"/>
  <c r="R209" i="43"/>
  <c r="T209" i="43" s="1"/>
  <c r="J209" i="43"/>
  <c r="L209" i="43" s="1"/>
  <c r="R208" i="43"/>
  <c r="T208" i="43" s="1"/>
  <c r="J208" i="43"/>
  <c r="L208" i="43" s="1"/>
  <c r="R207" i="43"/>
  <c r="T207" i="43" s="1"/>
  <c r="J207" i="43"/>
  <c r="L207" i="43" s="1"/>
  <c r="R206" i="43"/>
  <c r="T206" i="43" s="1"/>
  <c r="J206" i="43"/>
  <c r="L206" i="43" s="1"/>
  <c r="R205" i="43"/>
  <c r="T205" i="43" s="1"/>
  <c r="J205" i="43"/>
  <c r="L205" i="43" s="1"/>
  <c r="R204" i="43"/>
  <c r="T204" i="43" s="1"/>
  <c r="J204" i="43"/>
  <c r="L204" i="43" s="1"/>
  <c r="R203" i="43"/>
  <c r="T203" i="43" s="1"/>
  <c r="J203" i="43"/>
  <c r="L203" i="43" s="1"/>
  <c r="R202" i="43"/>
  <c r="T202" i="43" s="1"/>
  <c r="J202" i="43"/>
  <c r="L202" i="43" s="1"/>
  <c r="R201" i="43"/>
  <c r="T201" i="43" s="1"/>
  <c r="J201" i="43"/>
  <c r="L201" i="43" s="1"/>
  <c r="R200" i="43"/>
  <c r="T200" i="43" s="1"/>
  <c r="J200" i="43"/>
  <c r="L200" i="43" s="1"/>
  <c r="R199" i="43"/>
  <c r="T199" i="43" s="1"/>
  <c r="J199" i="43"/>
  <c r="L199" i="43" s="1"/>
  <c r="R198" i="43"/>
  <c r="T198" i="43" s="1"/>
  <c r="J198" i="43"/>
  <c r="L198" i="43" s="1"/>
  <c r="R197" i="43"/>
  <c r="T197" i="43" s="1"/>
  <c r="J197" i="43"/>
  <c r="L197" i="43" s="1"/>
  <c r="R196" i="43"/>
  <c r="T196" i="43" s="1"/>
  <c r="J196" i="43"/>
  <c r="L196" i="43" s="1"/>
  <c r="R195" i="43"/>
  <c r="T195" i="43" s="1"/>
  <c r="J195" i="43"/>
  <c r="L195" i="43" s="1"/>
  <c r="R194" i="43"/>
  <c r="T194" i="43" s="1"/>
  <c r="J194" i="43"/>
  <c r="L194" i="43" s="1"/>
  <c r="R193" i="43"/>
  <c r="T193" i="43" s="1"/>
  <c r="J193" i="43"/>
  <c r="L193" i="43" s="1"/>
  <c r="R192" i="43"/>
  <c r="T192" i="43" s="1"/>
  <c r="J192" i="43"/>
  <c r="L192" i="43" s="1"/>
  <c r="R191" i="43"/>
  <c r="T191" i="43" s="1"/>
  <c r="J191" i="43"/>
  <c r="L191" i="43" s="1"/>
  <c r="R190" i="43"/>
  <c r="T190" i="43" s="1"/>
  <c r="J190" i="43"/>
  <c r="L190" i="43" s="1"/>
  <c r="R189" i="43"/>
  <c r="T189" i="43" s="1"/>
  <c r="J189" i="43"/>
  <c r="L189" i="43" s="1"/>
  <c r="R188" i="43"/>
  <c r="T188" i="43" s="1"/>
  <c r="J188" i="43"/>
  <c r="L188" i="43" s="1"/>
  <c r="R187" i="43"/>
  <c r="T187" i="43" s="1"/>
  <c r="J187" i="43"/>
  <c r="L187" i="43" s="1"/>
  <c r="R186" i="43"/>
  <c r="T186" i="43" s="1"/>
  <c r="J186" i="43"/>
  <c r="L186" i="43" s="1"/>
  <c r="R185" i="43"/>
  <c r="T185" i="43" s="1"/>
  <c r="J185" i="43"/>
  <c r="L185" i="43" s="1"/>
  <c r="R184" i="43"/>
  <c r="T184" i="43" s="1"/>
  <c r="J184" i="43"/>
  <c r="L184" i="43" s="1"/>
  <c r="R183" i="43"/>
  <c r="T183" i="43" s="1"/>
  <c r="J183" i="43"/>
  <c r="L183" i="43" s="1"/>
  <c r="R182" i="43"/>
  <c r="T182" i="43" s="1"/>
  <c r="J182" i="43"/>
  <c r="L182" i="43" s="1"/>
  <c r="R181" i="43"/>
  <c r="T181" i="43" s="1"/>
  <c r="J181" i="43"/>
  <c r="L181" i="43" s="1"/>
  <c r="R180" i="43"/>
  <c r="T180" i="43" s="1"/>
  <c r="J180" i="43"/>
  <c r="L180" i="43" s="1"/>
  <c r="R179" i="43"/>
  <c r="T179" i="43" s="1"/>
  <c r="J179" i="43"/>
  <c r="L179" i="43" s="1"/>
  <c r="R178" i="43"/>
  <c r="T178" i="43" s="1"/>
  <c r="J178" i="43"/>
  <c r="L178" i="43" s="1"/>
  <c r="R177" i="43"/>
  <c r="T177" i="43" s="1"/>
  <c r="J177" i="43"/>
  <c r="L177" i="43" s="1"/>
  <c r="R176" i="43"/>
  <c r="T176" i="43" s="1"/>
  <c r="J176" i="43"/>
  <c r="L176" i="43" s="1"/>
  <c r="R175" i="43"/>
  <c r="T175" i="43" s="1"/>
  <c r="J175" i="43"/>
  <c r="L175" i="43" s="1"/>
  <c r="R174" i="43"/>
  <c r="T174" i="43" s="1"/>
  <c r="J174" i="43"/>
  <c r="L174" i="43" s="1"/>
  <c r="R173" i="43"/>
  <c r="T173" i="43" s="1"/>
  <c r="J173" i="43"/>
  <c r="L173" i="43" s="1"/>
  <c r="R172" i="43"/>
  <c r="T172" i="43" s="1"/>
  <c r="J172" i="43"/>
  <c r="L172" i="43" s="1"/>
  <c r="R171" i="43"/>
  <c r="T171" i="43" s="1"/>
  <c r="J171" i="43"/>
  <c r="L171" i="43" s="1"/>
  <c r="R170" i="43"/>
  <c r="T170" i="43" s="1"/>
  <c r="J170" i="43"/>
  <c r="L170" i="43" s="1"/>
  <c r="R169" i="43"/>
  <c r="T169" i="43" s="1"/>
  <c r="J169" i="43"/>
  <c r="L169" i="43" s="1"/>
  <c r="R168" i="43"/>
  <c r="T168" i="43" s="1"/>
  <c r="J168" i="43"/>
  <c r="L168" i="43" s="1"/>
  <c r="R167" i="43"/>
  <c r="T167" i="43" s="1"/>
  <c r="J167" i="43"/>
  <c r="L167" i="43" s="1"/>
  <c r="R166" i="43"/>
  <c r="T166" i="43" s="1"/>
  <c r="J166" i="43"/>
  <c r="L166" i="43" s="1"/>
  <c r="R165" i="43"/>
  <c r="T165" i="43" s="1"/>
  <c r="J165" i="43"/>
  <c r="L165" i="43" s="1"/>
  <c r="R164" i="43"/>
  <c r="T164" i="43" s="1"/>
  <c r="J164" i="43"/>
  <c r="L164" i="43" s="1"/>
  <c r="R163" i="43"/>
  <c r="T163" i="43" s="1"/>
  <c r="J163" i="43"/>
  <c r="L163" i="43" s="1"/>
  <c r="R162" i="43"/>
  <c r="T162" i="43" s="1"/>
  <c r="J162" i="43"/>
  <c r="L162" i="43" s="1"/>
  <c r="R161" i="43"/>
  <c r="T161" i="43" s="1"/>
  <c r="J161" i="43"/>
  <c r="L161" i="43" s="1"/>
  <c r="R160" i="43"/>
  <c r="T160" i="43" s="1"/>
  <c r="J160" i="43"/>
  <c r="L160" i="43" s="1"/>
  <c r="R159" i="43"/>
  <c r="T159" i="43" s="1"/>
  <c r="J159" i="43"/>
  <c r="L159" i="43" s="1"/>
  <c r="R158" i="43"/>
  <c r="T158" i="43" s="1"/>
  <c r="J158" i="43"/>
  <c r="L158" i="43" s="1"/>
  <c r="R157" i="43"/>
  <c r="T157" i="43" s="1"/>
  <c r="J157" i="43"/>
  <c r="L157" i="43" s="1"/>
  <c r="R156" i="43"/>
  <c r="T156" i="43" s="1"/>
  <c r="J156" i="43"/>
  <c r="L156" i="43" s="1"/>
  <c r="R155" i="43"/>
  <c r="T155" i="43" s="1"/>
  <c r="J155" i="43"/>
  <c r="L155" i="43" s="1"/>
  <c r="R154" i="43"/>
  <c r="T154" i="43" s="1"/>
  <c r="J154" i="43"/>
  <c r="L154" i="43" s="1"/>
  <c r="R153" i="43"/>
  <c r="T153" i="43" s="1"/>
  <c r="J153" i="43"/>
  <c r="L153" i="43" s="1"/>
  <c r="R152" i="43"/>
  <c r="T152" i="43" s="1"/>
  <c r="J152" i="43"/>
  <c r="L152" i="43" s="1"/>
  <c r="R151" i="43"/>
  <c r="T151" i="43" s="1"/>
  <c r="J151" i="43"/>
  <c r="L151" i="43" s="1"/>
  <c r="R150" i="43"/>
  <c r="T150" i="43" s="1"/>
  <c r="J150" i="43"/>
  <c r="L150" i="43" s="1"/>
  <c r="R149" i="43"/>
  <c r="T149" i="43" s="1"/>
  <c r="J149" i="43"/>
  <c r="L149" i="43" s="1"/>
  <c r="R148" i="43"/>
  <c r="T148" i="43" s="1"/>
  <c r="J148" i="43"/>
  <c r="L148" i="43" s="1"/>
  <c r="R147" i="43"/>
  <c r="T147" i="43" s="1"/>
  <c r="J147" i="43"/>
  <c r="L147" i="43" s="1"/>
  <c r="R146" i="43"/>
  <c r="T146" i="43" s="1"/>
  <c r="J146" i="43"/>
  <c r="L146" i="43" s="1"/>
  <c r="R145" i="43"/>
  <c r="T145" i="43" s="1"/>
  <c r="J145" i="43"/>
  <c r="L145" i="43" s="1"/>
  <c r="R144" i="43"/>
  <c r="T144" i="43" s="1"/>
  <c r="J144" i="43"/>
  <c r="L144" i="43" s="1"/>
  <c r="R143" i="43"/>
  <c r="T143" i="43" s="1"/>
  <c r="J143" i="43"/>
  <c r="L143" i="43" s="1"/>
  <c r="R142" i="43"/>
  <c r="T142" i="43" s="1"/>
  <c r="J142" i="43"/>
  <c r="L142" i="43" s="1"/>
  <c r="R141" i="43"/>
  <c r="T141" i="43" s="1"/>
  <c r="J141" i="43"/>
  <c r="L141" i="43" s="1"/>
  <c r="R140" i="43"/>
  <c r="T140" i="43" s="1"/>
  <c r="J140" i="43"/>
  <c r="L140" i="43" s="1"/>
  <c r="R139" i="43"/>
  <c r="T139" i="43" s="1"/>
  <c r="J139" i="43"/>
  <c r="L139" i="43" s="1"/>
  <c r="R137" i="43"/>
  <c r="T137" i="43" s="1"/>
  <c r="J137" i="43"/>
  <c r="L137" i="43" s="1"/>
  <c r="R136" i="43"/>
  <c r="T136" i="43" s="1"/>
  <c r="J136" i="43"/>
  <c r="L136" i="43" s="1"/>
  <c r="R135" i="43"/>
  <c r="T135" i="43" s="1"/>
  <c r="J135" i="43"/>
  <c r="L135" i="43" s="1"/>
  <c r="R134" i="43"/>
  <c r="T134" i="43" s="1"/>
  <c r="J134" i="43"/>
  <c r="L134" i="43" s="1"/>
  <c r="R133" i="43"/>
  <c r="T133" i="43" s="1"/>
  <c r="J133" i="43"/>
  <c r="L133" i="43" s="1"/>
  <c r="R132" i="43"/>
  <c r="T132" i="43" s="1"/>
  <c r="J132" i="43"/>
  <c r="L132" i="43" s="1"/>
  <c r="R130" i="43"/>
  <c r="T130" i="43" s="1"/>
  <c r="J130" i="43"/>
  <c r="L130" i="43" s="1"/>
  <c r="R129" i="43"/>
  <c r="T129" i="43" s="1"/>
  <c r="J129" i="43"/>
  <c r="L129" i="43" s="1"/>
  <c r="R128" i="43"/>
  <c r="T128" i="43" s="1"/>
  <c r="J128" i="43"/>
  <c r="L128" i="43" s="1"/>
  <c r="R127" i="43"/>
  <c r="T127" i="43" s="1"/>
  <c r="J127" i="43"/>
  <c r="L127" i="43" s="1"/>
  <c r="R126" i="43"/>
  <c r="T126" i="43" s="1"/>
  <c r="J126" i="43"/>
  <c r="L126" i="43" s="1"/>
  <c r="R125" i="43"/>
  <c r="T125" i="43" s="1"/>
  <c r="J125" i="43"/>
  <c r="L125" i="43" s="1"/>
  <c r="R124" i="43"/>
  <c r="T124" i="43" s="1"/>
  <c r="J124" i="43"/>
  <c r="L124" i="43" s="1"/>
  <c r="R123" i="43"/>
  <c r="T123" i="43" s="1"/>
  <c r="J123" i="43"/>
  <c r="L123" i="43" s="1"/>
  <c r="R122" i="43"/>
  <c r="T122" i="43" s="1"/>
  <c r="J122" i="43"/>
  <c r="L122" i="43" s="1"/>
  <c r="R121" i="43"/>
  <c r="T121" i="43" s="1"/>
  <c r="J121" i="43"/>
  <c r="L121" i="43" s="1"/>
  <c r="R120" i="43"/>
  <c r="T120" i="43" s="1"/>
  <c r="J120" i="43"/>
  <c r="L120" i="43" s="1"/>
  <c r="R119" i="43"/>
  <c r="T119" i="43" s="1"/>
  <c r="J119" i="43"/>
  <c r="L119" i="43" s="1"/>
  <c r="R118" i="43"/>
  <c r="T118" i="43" s="1"/>
  <c r="J118" i="43"/>
  <c r="L118" i="43" s="1"/>
  <c r="R117" i="43"/>
  <c r="T117" i="43" s="1"/>
  <c r="J117" i="43"/>
  <c r="L117" i="43" s="1"/>
  <c r="R116" i="43"/>
  <c r="T116" i="43" s="1"/>
  <c r="J116" i="43"/>
  <c r="L116" i="43" s="1"/>
  <c r="R115" i="43"/>
  <c r="T115" i="43" s="1"/>
  <c r="J115" i="43"/>
  <c r="L115" i="43" s="1"/>
  <c r="R114" i="43"/>
  <c r="T114" i="43" s="1"/>
  <c r="J114" i="43"/>
  <c r="L114" i="43" s="1"/>
  <c r="R113" i="43"/>
  <c r="T113" i="43" s="1"/>
  <c r="J113" i="43"/>
  <c r="L113" i="43" s="1"/>
  <c r="R112" i="43"/>
  <c r="T112" i="43" s="1"/>
  <c r="J112" i="43"/>
  <c r="L112" i="43" s="1"/>
  <c r="R111" i="43"/>
  <c r="T111" i="43" s="1"/>
  <c r="J111" i="43"/>
  <c r="L111" i="43" s="1"/>
  <c r="R110" i="43"/>
  <c r="T110" i="43" s="1"/>
  <c r="J110" i="43"/>
  <c r="L110" i="43" s="1"/>
  <c r="R109" i="43"/>
  <c r="T109" i="43" s="1"/>
  <c r="J109" i="43"/>
  <c r="L109" i="43" s="1"/>
  <c r="R108" i="43"/>
  <c r="T108" i="43" s="1"/>
  <c r="J108" i="43"/>
  <c r="L108" i="43" s="1"/>
  <c r="R107" i="43"/>
  <c r="T107" i="43" s="1"/>
  <c r="J107" i="43"/>
  <c r="L107" i="43" s="1"/>
  <c r="R106" i="43"/>
  <c r="T106" i="43" s="1"/>
  <c r="J106" i="43"/>
  <c r="L106" i="43" s="1"/>
  <c r="R105" i="43"/>
  <c r="T105" i="43" s="1"/>
  <c r="J105" i="43"/>
  <c r="L105" i="43" s="1"/>
  <c r="R104" i="43"/>
  <c r="T104" i="43" s="1"/>
  <c r="J104" i="43"/>
  <c r="L104" i="43" s="1"/>
  <c r="R103" i="43"/>
  <c r="T103" i="43" s="1"/>
  <c r="J103" i="43"/>
  <c r="L103" i="43" s="1"/>
  <c r="R102" i="43"/>
  <c r="T102" i="43" s="1"/>
  <c r="J102" i="43"/>
  <c r="L102" i="43" s="1"/>
  <c r="R101" i="43"/>
  <c r="T101" i="43" s="1"/>
  <c r="J101" i="43"/>
  <c r="L101" i="43" s="1"/>
  <c r="R100" i="43"/>
  <c r="T100" i="43" s="1"/>
  <c r="J100" i="43"/>
  <c r="L100" i="43" s="1"/>
  <c r="R99" i="43"/>
  <c r="T99" i="43" s="1"/>
  <c r="J99" i="43"/>
  <c r="L99" i="43" s="1"/>
  <c r="R98" i="43"/>
  <c r="T98" i="43" s="1"/>
  <c r="J98" i="43"/>
  <c r="L98" i="43" s="1"/>
  <c r="R97" i="43"/>
  <c r="T97" i="43" s="1"/>
  <c r="J97" i="43"/>
  <c r="L97" i="43" s="1"/>
  <c r="R96" i="43"/>
  <c r="T96" i="43" s="1"/>
  <c r="J96" i="43"/>
  <c r="L96" i="43" s="1"/>
  <c r="R95" i="43"/>
  <c r="T95" i="43" s="1"/>
  <c r="J95" i="43"/>
  <c r="L95" i="43" s="1"/>
  <c r="R94" i="43"/>
  <c r="T94" i="43" s="1"/>
  <c r="J94" i="43"/>
  <c r="L94" i="43" s="1"/>
  <c r="R93" i="43"/>
  <c r="T93" i="43" s="1"/>
  <c r="J93" i="43"/>
  <c r="L93" i="43" s="1"/>
  <c r="R92" i="43"/>
  <c r="T92" i="43" s="1"/>
  <c r="J92" i="43"/>
  <c r="L92" i="43" s="1"/>
  <c r="R91" i="43"/>
  <c r="T91" i="43" s="1"/>
  <c r="J91" i="43"/>
  <c r="L91" i="43" s="1"/>
  <c r="R90" i="43"/>
  <c r="T90" i="43" s="1"/>
  <c r="J90" i="43"/>
  <c r="L90" i="43" s="1"/>
  <c r="R89" i="43"/>
  <c r="T89" i="43" s="1"/>
  <c r="J89" i="43"/>
  <c r="L89" i="43" s="1"/>
  <c r="R88" i="43"/>
  <c r="T88" i="43" s="1"/>
  <c r="J88" i="43"/>
  <c r="L88" i="43" s="1"/>
  <c r="R87" i="43"/>
  <c r="T87" i="43" s="1"/>
  <c r="J87" i="43"/>
  <c r="L87" i="43" s="1"/>
  <c r="R86" i="43"/>
  <c r="T86" i="43" s="1"/>
  <c r="J86" i="43"/>
  <c r="L86" i="43" s="1"/>
  <c r="R85" i="43"/>
  <c r="T85" i="43" s="1"/>
  <c r="J85" i="43"/>
  <c r="L85" i="43" s="1"/>
  <c r="R84" i="43"/>
  <c r="T84" i="43" s="1"/>
  <c r="J84" i="43"/>
  <c r="L84" i="43" s="1"/>
  <c r="R83" i="43"/>
  <c r="T83" i="43" s="1"/>
  <c r="J83" i="43"/>
  <c r="L83" i="43" s="1"/>
  <c r="R82" i="43"/>
  <c r="T82" i="43" s="1"/>
  <c r="J82" i="43"/>
  <c r="L82" i="43" s="1"/>
  <c r="R81" i="43"/>
  <c r="T81" i="43" s="1"/>
  <c r="J81" i="43"/>
  <c r="L81" i="43" s="1"/>
  <c r="R80" i="43"/>
  <c r="T80" i="43" s="1"/>
  <c r="J80" i="43"/>
  <c r="L80" i="43" s="1"/>
  <c r="R79" i="43"/>
  <c r="T79" i="43" s="1"/>
  <c r="J79" i="43"/>
  <c r="L79" i="43" s="1"/>
  <c r="R78" i="43"/>
  <c r="T78" i="43" s="1"/>
  <c r="J78" i="43"/>
  <c r="L78" i="43" s="1"/>
  <c r="R77" i="43"/>
  <c r="T77" i="43" s="1"/>
  <c r="J77" i="43"/>
  <c r="L77" i="43" s="1"/>
  <c r="R76" i="43"/>
  <c r="T76" i="43" s="1"/>
  <c r="J76" i="43"/>
  <c r="L76" i="43" s="1"/>
  <c r="R75" i="43"/>
  <c r="T75" i="43" s="1"/>
  <c r="J75" i="43"/>
  <c r="L75" i="43" s="1"/>
  <c r="R74" i="43"/>
  <c r="T74" i="43" s="1"/>
  <c r="J74" i="43"/>
  <c r="L74" i="43" s="1"/>
  <c r="R73" i="43"/>
  <c r="T73" i="43" s="1"/>
  <c r="J73" i="43"/>
  <c r="L73" i="43" s="1"/>
  <c r="R72" i="43"/>
  <c r="T72" i="43" s="1"/>
  <c r="J72" i="43"/>
  <c r="L72" i="43" s="1"/>
  <c r="R71" i="43"/>
  <c r="T71" i="43" s="1"/>
  <c r="J71" i="43"/>
  <c r="L71" i="43" s="1"/>
  <c r="R70" i="43"/>
  <c r="T70" i="43" s="1"/>
  <c r="J70" i="43"/>
  <c r="L70" i="43" s="1"/>
  <c r="R69" i="43"/>
  <c r="T69" i="43" s="1"/>
  <c r="J69" i="43"/>
  <c r="L69" i="43" s="1"/>
  <c r="R68" i="43"/>
  <c r="T68" i="43" s="1"/>
  <c r="J68" i="43"/>
  <c r="L68" i="43" s="1"/>
  <c r="R67" i="43"/>
  <c r="T67" i="43" s="1"/>
  <c r="J67" i="43"/>
  <c r="L67" i="43" s="1"/>
  <c r="R66" i="43"/>
  <c r="T66" i="43" s="1"/>
  <c r="J66" i="43"/>
  <c r="L66" i="43" s="1"/>
  <c r="R65" i="43"/>
  <c r="T65" i="43" s="1"/>
  <c r="J65" i="43"/>
  <c r="L65" i="43" s="1"/>
  <c r="R64" i="43"/>
  <c r="T64" i="43" s="1"/>
  <c r="J64" i="43"/>
  <c r="L64" i="43" s="1"/>
  <c r="R63" i="43"/>
  <c r="T63" i="43" s="1"/>
  <c r="J63" i="43"/>
  <c r="L63" i="43" s="1"/>
  <c r="R62" i="43"/>
  <c r="T62" i="43" s="1"/>
  <c r="J62" i="43"/>
  <c r="L62" i="43" s="1"/>
  <c r="R61" i="43"/>
  <c r="T61" i="43" s="1"/>
  <c r="J61" i="43"/>
  <c r="L61" i="43" s="1"/>
  <c r="R60" i="43"/>
  <c r="T60" i="43" s="1"/>
  <c r="J60" i="43"/>
  <c r="L60" i="43" s="1"/>
  <c r="R59" i="43"/>
  <c r="T59" i="43" s="1"/>
  <c r="J59" i="43"/>
  <c r="L59" i="43" s="1"/>
  <c r="R58" i="43"/>
  <c r="T58" i="43" s="1"/>
  <c r="J58" i="43"/>
  <c r="L58" i="43" s="1"/>
  <c r="R57" i="43"/>
  <c r="T57" i="43" s="1"/>
  <c r="J57" i="43"/>
  <c r="L57" i="43" s="1"/>
  <c r="R56" i="43"/>
  <c r="T56" i="43" s="1"/>
  <c r="J56" i="43"/>
  <c r="L56" i="43" s="1"/>
  <c r="R55" i="43"/>
  <c r="T55" i="43" s="1"/>
  <c r="J55" i="43"/>
  <c r="L55" i="43" s="1"/>
  <c r="R54" i="43"/>
  <c r="T54" i="43" s="1"/>
  <c r="J54" i="43"/>
  <c r="L54" i="43" s="1"/>
  <c r="R53" i="43"/>
  <c r="T53" i="43" s="1"/>
  <c r="J53" i="43"/>
  <c r="L53" i="43" s="1"/>
  <c r="R52" i="43"/>
  <c r="T52" i="43" s="1"/>
  <c r="J52" i="43"/>
  <c r="L52" i="43" s="1"/>
  <c r="R51" i="43"/>
  <c r="T51" i="43" s="1"/>
  <c r="J51" i="43"/>
  <c r="L51" i="43" s="1"/>
  <c r="R50" i="43"/>
  <c r="T50" i="43" s="1"/>
  <c r="J50" i="43"/>
  <c r="L50" i="43" s="1"/>
  <c r="R49" i="43"/>
  <c r="T49" i="43" s="1"/>
  <c r="J49" i="43"/>
  <c r="L49" i="43" s="1"/>
  <c r="R48" i="43"/>
  <c r="T48" i="43" s="1"/>
  <c r="J48" i="43"/>
  <c r="L48" i="43" s="1"/>
  <c r="R47" i="43"/>
  <c r="T47" i="43" s="1"/>
  <c r="J47" i="43"/>
  <c r="L47" i="43" s="1"/>
  <c r="R46" i="43"/>
  <c r="T46" i="43" s="1"/>
  <c r="J46" i="43"/>
  <c r="L46" i="43" s="1"/>
  <c r="R45" i="43"/>
  <c r="T45" i="43" s="1"/>
  <c r="J45" i="43"/>
  <c r="L45" i="43" s="1"/>
  <c r="R44" i="43"/>
  <c r="T44" i="43" s="1"/>
  <c r="J44" i="43"/>
  <c r="L44" i="43" s="1"/>
  <c r="R43" i="43"/>
  <c r="T43" i="43" s="1"/>
  <c r="J43" i="43"/>
  <c r="L43" i="43" s="1"/>
  <c r="R42" i="43"/>
  <c r="T42" i="43" s="1"/>
  <c r="J42" i="43"/>
  <c r="L42" i="43" s="1"/>
  <c r="R41" i="43"/>
  <c r="T41" i="43" s="1"/>
  <c r="J41" i="43"/>
  <c r="L41" i="43" s="1"/>
  <c r="R40" i="43"/>
  <c r="T40" i="43" s="1"/>
  <c r="J40" i="43"/>
  <c r="L40" i="43" s="1"/>
  <c r="R39" i="43"/>
  <c r="T39" i="43" s="1"/>
  <c r="J39" i="43"/>
  <c r="L39" i="43" s="1"/>
  <c r="R38" i="43"/>
  <c r="T38" i="43" s="1"/>
  <c r="J38" i="43"/>
  <c r="L38" i="43" s="1"/>
  <c r="R37" i="43"/>
  <c r="T37" i="43" s="1"/>
  <c r="J37" i="43"/>
  <c r="L37" i="43" s="1"/>
  <c r="R36" i="43"/>
  <c r="T36" i="43" s="1"/>
  <c r="J36" i="43"/>
  <c r="L36" i="43" s="1"/>
  <c r="R35" i="43"/>
  <c r="T35" i="43" s="1"/>
  <c r="J35" i="43"/>
  <c r="L35" i="43" s="1"/>
  <c r="R34" i="43"/>
  <c r="T34" i="43" s="1"/>
  <c r="J34" i="43"/>
  <c r="L34" i="43" s="1"/>
  <c r="R33" i="43"/>
  <c r="T33" i="43" s="1"/>
  <c r="J33" i="43"/>
  <c r="L33" i="43" s="1"/>
  <c r="R32" i="43"/>
  <c r="T32" i="43" s="1"/>
  <c r="J32" i="43"/>
  <c r="L32" i="43" s="1"/>
  <c r="R31" i="43"/>
  <c r="T31" i="43" s="1"/>
  <c r="J31" i="43"/>
  <c r="L31" i="43" s="1"/>
  <c r="R30" i="43"/>
  <c r="T30" i="43" s="1"/>
  <c r="J30" i="43"/>
  <c r="L30" i="43" s="1"/>
  <c r="R29" i="43"/>
  <c r="T29" i="43" s="1"/>
  <c r="J29" i="43"/>
  <c r="L29" i="43" s="1"/>
  <c r="R28" i="43"/>
  <c r="T28" i="43" s="1"/>
  <c r="J28" i="43"/>
  <c r="L28" i="43" s="1"/>
  <c r="R27" i="43"/>
  <c r="T27" i="43" s="1"/>
  <c r="J27" i="43"/>
  <c r="L27" i="43" s="1"/>
  <c r="R26" i="43"/>
  <c r="T26" i="43" s="1"/>
  <c r="J26" i="43"/>
  <c r="L26" i="43" s="1"/>
  <c r="R25" i="43"/>
  <c r="T25" i="43" s="1"/>
  <c r="J25" i="43"/>
  <c r="L25" i="43" s="1"/>
  <c r="R24" i="43"/>
  <c r="T24" i="43" s="1"/>
  <c r="J24" i="43"/>
  <c r="L24" i="43" s="1"/>
  <c r="R23" i="43"/>
  <c r="T23" i="43" s="1"/>
  <c r="J23" i="43"/>
  <c r="L23" i="43" s="1"/>
  <c r="R22" i="43"/>
  <c r="T22" i="43" s="1"/>
  <c r="J22" i="43"/>
  <c r="L22" i="43" s="1"/>
  <c r="R21" i="43"/>
  <c r="T21" i="43" s="1"/>
  <c r="J21" i="43"/>
  <c r="L21" i="43" s="1"/>
  <c r="R20" i="43"/>
  <c r="T20" i="43" s="1"/>
  <c r="J20" i="43"/>
  <c r="L20" i="43" s="1"/>
  <c r="R19" i="43"/>
  <c r="T19" i="43" s="1"/>
  <c r="J19" i="43"/>
  <c r="L19" i="43" s="1"/>
  <c r="R18" i="43"/>
  <c r="T18" i="43" s="1"/>
  <c r="J18" i="43"/>
  <c r="L18" i="43" s="1"/>
  <c r="R17" i="43"/>
  <c r="T17" i="43" s="1"/>
  <c r="J17" i="43"/>
  <c r="L17" i="43" s="1"/>
  <c r="R16" i="43"/>
  <c r="T16" i="43" s="1"/>
  <c r="J16" i="43"/>
  <c r="L16" i="43" s="1"/>
  <c r="R15" i="43"/>
  <c r="T15" i="43" s="1"/>
  <c r="J15" i="43"/>
  <c r="L15" i="43" s="1"/>
  <c r="R14" i="43"/>
  <c r="T14" i="43" s="1"/>
  <c r="J14" i="43"/>
  <c r="L14" i="43" s="1"/>
  <c r="R13" i="43"/>
  <c r="T13" i="43" s="1"/>
  <c r="J13" i="43"/>
  <c r="L13" i="43" s="1"/>
  <c r="R12" i="43"/>
  <c r="T12" i="43" s="1"/>
  <c r="J12" i="43"/>
  <c r="L12" i="43" s="1"/>
  <c r="R11" i="43"/>
  <c r="T11" i="43" s="1"/>
  <c r="J11" i="43"/>
  <c r="L11" i="43" s="1"/>
  <c r="T1" i="43"/>
  <c r="Q266" i="5"/>
  <c r="S266" i="5" s="1"/>
  <c r="H266" i="5"/>
  <c r="J266" i="5" s="1"/>
  <c r="Q265" i="5"/>
  <c r="S265" i="5" s="1"/>
  <c r="H265" i="5"/>
  <c r="J265" i="5" s="1"/>
  <c r="Q264" i="5"/>
  <c r="S264" i="5" s="1"/>
  <c r="H264" i="5"/>
  <c r="J264" i="5" s="1"/>
  <c r="Q263" i="5"/>
  <c r="S263" i="5" s="1"/>
  <c r="H263" i="5"/>
  <c r="J263" i="5" s="1"/>
  <c r="Q262" i="5"/>
  <c r="S262" i="5" s="1"/>
  <c r="H262" i="5"/>
  <c r="J262" i="5" s="1"/>
  <c r="Q260" i="5"/>
  <c r="S260" i="5" s="1"/>
  <c r="H260" i="5"/>
  <c r="J260" i="5" s="1"/>
  <c r="Q259" i="5"/>
  <c r="S259" i="5" s="1"/>
  <c r="H259" i="5"/>
  <c r="J259" i="5" s="1"/>
  <c r="Q258" i="5"/>
  <c r="S258" i="5" s="1"/>
  <c r="Q257" i="5"/>
  <c r="S257" i="5" s="1"/>
  <c r="H257" i="5"/>
  <c r="J257" i="5" s="1"/>
  <c r="S256" i="5"/>
  <c r="J256" i="5"/>
  <c r="Q255" i="5"/>
  <c r="S255" i="5" s="1"/>
  <c r="H255" i="5"/>
  <c r="J255" i="5" s="1"/>
  <c r="Q254" i="5"/>
  <c r="H254" i="5"/>
  <c r="J254" i="5" s="1"/>
  <c r="Q253" i="5"/>
  <c r="S253" i="5" s="1"/>
  <c r="H253" i="5"/>
  <c r="J253" i="5" s="1"/>
  <c r="R308" i="40"/>
  <c r="T308" i="40" s="1"/>
  <c r="R307" i="40"/>
  <c r="T307" i="40" s="1"/>
  <c r="R306" i="40"/>
  <c r="T306" i="40" s="1"/>
  <c r="R305" i="40"/>
  <c r="T305" i="40" s="1"/>
  <c r="R304" i="40"/>
  <c r="T304" i="40" s="1"/>
  <c r="R303" i="40"/>
  <c r="R302" i="40"/>
  <c r="T302" i="40" s="1"/>
  <c r="R301" i="40"/>
  <c r="J308" i="40"/>
  <c r="J307" i="40"/>
  <c r="L307" i="40" s="1"/>
  <c r="J306" i="40"/>
  <c r="L306" i="40" s="1"/>
  <c r="J305" i="40"/>
  <c r="L305" i="40" s="1"/>
  <c r="J304" i="40"/>
  <c r="L304" i="40" s="1"/>
  <c r="J303" i="40"/>
  <c r="J302" i="40"/>
  <c r="L302" i="40" s="1"/>
  <c r="J301" i="40"/>
  <c r="J297" i="40"/>
  <c r="J296" i="40"/>
  <c r="J295" i="40"/>
  <c r="J294" i="40"/>
  <c r="J293" i="40"/>
  <c r="J292" i="40"/>
  <c r="J291" i="40"/>
  <c r="J290" i="40"/>
  <c r="L290" i="40" s="1"/>
  <c r="J289" i="40"/>
  <c r="J288" i="40"/>
  <c r="J287" i="40"/>
  <c r="J286" i="40"/>
  <c r="L286" i="40" s="1"/>
  <c r="J285" i="40"/>
  <c r="J284" i="40"/>
  <c r="J283" i="40"/>
  <c r="J282" i="40"/>
  <c r="J281" i="40"/>
  <c r="J280" i="40"/>
  <c r="J279" i="40"/>
  <c r="J278" i="40"/>
  <c r="L278" i="40" s="1"/>
  <c r="J277" i="40"/>
  <c r="J276" i="40"/>
  <c r="J275" i="40"/>
  <c r="J274" i="40"/>
  <c r="J273" i="40"/>
  <c r="J272" i="40"/>
  <c r="J271" i="40"/>
  <c r="J270" i="40"/>
  <c r="J269" i="40"/>
  <c r="J268" i="40"/>
  <c r="J267" i="40"/>
  <c r="J266" i="40"/>
  <c r="J265" i="40"/>
  <c r="J264" i="40"/>
  <c r="J263" i="40"/>
  <c r="J262" i="40"/>
  <c r="J261" i="40"/>
  <c r="J260" i="40"/>
  <c r="J259" i="40"/>
  <c r="J258" i="40"/>
  <c r="J257" i="40"/>
  <c r="J256" i="40"/>
  <c r="J255" i="40"/>
  <c r="J254" i="40"/>
  <c r="J253" i="40"/>
  <c r="J252" i="40"/>
  <c r="J251" i="40"/>
  <c r="J250" i="40"/>
  <c r="J249" i="40"/>
  <c r="J248" i="40"/>
  <c r="J247" i="40"/>
  <c r="J246" i="40"/>
  <c r="J245" i="40"/>
  <c r="J244" i="40"/>
  <c r="J243" i="40"/>
  <c r="J242" i="40"/>
  <c r="J241" i="40"/>
  <c r="J240" i="40"/>
  <c r="J239" i="40"/>
  <c r="J238" i="40"/>
  <c r="J237" i="40"/>
  <c r="J236" i="40"/>
  <c r="J235" i="40"/>
  <c r="J234" i="40"/>
  <c r="J233" i="40"/>
  <c r="J232" i="40"/>
  <c r="J231" i="40"/>
  <c r="J230" i="40"/>
  <c r="L230" i="40" s="1"/>
  <c r="J229" i="40"/>
  <c r="J228" i="40"/>
  <c r="J227" i="40"/>
  <c r="J226" i="40"/>
  <c r="J225" i="40"/>
  <c r="J224" i="40"/>
  <c r="J223" i="40"/>
  <c r="J222" i="40"/>
  <c r="J220" i="40"/>
  <c r="J219" i="40"/>
  <c r="J216" i="40"/>
  <c r="J215" i="40"/>
  <c r="R213" i="40"/>
  <c r="T213" i="40" s="1"/>
  <c r="R212" i="40"/>
  <c r="T212" i="40" s="1"/>
  <c r="R211" i="40"/>
  <c r="T211" i="40" s="1"/>
  <c r="R210" i="40"/>
  <c r="T210" i="40" s="1"/>
  <c r="R209" i="40"/>
  <c r="T209" i="40" s="1"/>
  <c r="R208" i="40"/>
  <c r="T208" i="40" s="1"/>
  <c r="R207" i="40"/>
  <c r="T207" i="40" s="1"/>
  <c r="R206" i="40"/>
  <c r="T206" i="40" s="1"/>
  <c r="R205" i="40"/>
  <c r="T205" i="40" s="1"/>
  <c r="R204" i="40"/>
  <c r="T204" i="40" s="1"/>
  <c r="R203" i="40"/>
  <c r="T203" i="40" s="1"/>
  <c r="R202" i="40"/>
  <c r="T202" i="40" s="1"/>
  <c r="R201" i="40"/>
  <c r="T201" i="40" s="1"/>
  <c r="R200" i="40"/>
  <c r="T200" i="40" s="1"/>
  <c r="R199" i="40"/>
  <c r="T199" i="40" s="1"/>
  <c r="R198" i="40"/>
  <c r="T198" i="40" s="1"/>
  <c r="R197" i="40"/>
  <c r="T197" i="40" s="1"/>
  <c r="R196" i="40"/>
  <c r="T196" i="40" s="1"/>
  <c r="R195" i="40"/>
  <c r="T195" i="40" s="1"/>
  <c r="R194" i="40"/>
  <c r="T194" i="40" s="1"/>
  <c r="R193" i="40"/>
  <c r="T193" i="40" s="1"/>
  <c r="R192" i="40"/>
  <c r="T192" i="40" s="1"/>
  <c r="R191" i="40"/>
  <c r="T191" i="40" s="1"/>
  <c r="R190" i="40"/>
  <c r="T190" i="40" s="1"/>
  <c r="R189" i="40"/>
  <c r="T189" i="40" s="1"/>
  <c r="R188" i="40"/>
  <c r="T188" i="40" s="1"/>
  <c r="R187" i="40"/>
  <c r="T187" i="40" s="1"/>
  <c r="R186" i="40"/>
  <c r="T186" i="40" s="1"/>
  <c r="R185" i="40"/>
  <c r="T185" i="40" s="1"/>
  <c r="R184" i="40"/>
  <c r="T184" i="40" s="1"/>
  <c r="J184" i="40"/>
  <c r="R183" i="40"/>
  <c r="T183" i="40" s="1"/>
  <c r="R182" i="40"/>
  <c r="T182" i="40" s="1"/>
  <c r="R181" i="40"/>
  <c r="T181" i="40" s="1"/>
  <c r="R180" i="40"/>
  <c r="T180" i="40" s="1"/>
  <c r="J180" i="40"/>
  <c r="R179" i="40"/>
  <c r="T179" i="40" s="1"/>
  <c r="R178" i="40"/>
  <c r="T178" i="40" s="1"/>
  <c r="R177" i="40"/>
  <c r="T177" i="40" s="1"/>
  <c r="R176" i="40"/>
  <c r="T176" i="40" s="1"/>
  <c r="J176" i="40"/>
  <c r="R175" i="40"/>
  <c r="T175" i="40" s="1"/>
  <c r="R174" i="40"/>
  <c r="T174" i="40" s="1"/>
  <c r="R173" i="40"/>
  <c r="T173" i="40" s="1"/>
  <c r="R172" i="40"/>
  <c r="T172" i="40" s="1"/>
  <c r="J172" i="40"/>
  <c r="R171" i="40"/>
  <c r="T171" i="40" s="1"/>
  <c r="R170" i="40"/>
  <c r="T170" i="40" s="1"/>
  <c r="R169" i="40"/>
  <c r="T169" i="40" s="1"/>
  <c r="R168" i="40"/>
  <c r="T168" i="40" s="1"/>
  <c r="J168" i="40"/>
  <c r="R167" i="40"/>
  <c r="T167" i="40" s="1"/>
  <c r="R166" i="40"/>
  <c r="T166" i="40" s="1"/>
  <c r="R165" i="40"/>
  <c r="T165" i="40" s="1"/>
  <c r="R164" i="40"/>
  <c r="T164" i="40" s="1"/>
  <c r="J164" i="40"/>
  <c r="L164" i="40" s="1"/>
  <c r="R163" i="40"/>
  <c r="T163" i="40" s="1"/>
  <c r="R162" i="40"/>
  <c r="T162" i="40" s="1"/>
  <c r="R161" i="40"/>
  <c r="T161" i="40" s="1"/>
  <c r="R160" i="40"/>
  <c r="T160" i="40" s="1"/>
  <c r="J160" i="40"/>
  <c r="R159" i="40"/>
  <c r="T159" i="40" s="1"/>
  <c r="R158" i="40"/>
  <c r="T158" i="40" s="1"/>
  <c r="R157" i="40"/>
  <c r="T157" i="40" s="1"/>
  <c r="R156" i="40"/>
  <c r="T156" i="40" s="1"/>
  <c r="J156" i="40"/>
  <c r="R155" i="40"/>
  <c r="T155" i="40" s="1"/>
  <c r="R154" i="40"/>
  <c r="T154" i="40" s="1"/>
  <c r="R153" i="40"/>
  <c r="T153" i="40" s="1"/>
  <c r="R152" i="40"/>
  <c r="T152" i="40" s="1"/>
  <c r="J152" i="40"/>
  <c r="R151" i="40"/>
  <c r="T151" i="40" s="1"/>
  <c r="R150" i="40"/>
  <c r="T150" i="40" s="1"/>
  <c r="R149" i="40"/>
  <c r="T149" i="40" s="1"/>
  <c r="R148" i="40"/>
  <c r="T148" i="40" s="1"/>
  <c r="J148" i="40"/>
  <c r="R147" i="40"/>
  <c r="T147" i="40" s="1"/>
  <c r="R146" i="40"/>
  <c r="T146" i="40" s="1"/>
  <c r="R145" i="40"/>
  <c r="T145" i="40" s="1"/>
  <c r="R144" i="40"/>
  <c r="T144" i="40" s="1"/>
  <c r="J144" i="40"/>
  <c r="R143" i="40"/>
  <c r="T143" i="40" s="1"/>
  <c r="R142" i="40"/>
  <c r="T142" i="40" s="1"/>
  <c r="R141" i="40"/>
  <c r="T141" i="40" s="1"/>
  <c r="R140" i="40"/>
  <c r="T140" i="40" s="1"/>
  <c r="J140" i="40"/>
  <c r="R139" i="40"/>
  <c r="T139" i="40" s="1"/>
  <c r="R138" i="40"/>
  <c r="T138" i="40" s="1"/>
  <c r="R137" i="40"/>
  <c r="T137" i="40" s="1"/>
  <c r="R136" i="40"/>
  <c r="T136" i="40" s="1"/>
  <c r="J136" i="40"/>
  <c r="R135" i="40"/>
  <c r="T135" i="40" s="1"/>
  <c r="R134" i="40"/>
  <c r="T134" i="40" s="1"/>
  <c r="R133" i="40"/>
  <c r="T133" i="40" s="1"/>
  <c r="R132" i="40"/>
  <c r="T132" i="40" s="1"/>
  <c r="J132" i="40"/>
  <c r="R131" i="40"/>
  <c r="T131" i="40" s="1"/>
  <c r="R130" i="40"/>
  <c r="T130" i="40" s="1"/>
  <c r="R129" i="40"/>
  <c r="T129" i="40" s="1"/>
  <c r="R128" i="40"/>
  <c r="T128" i="40" s="1"/>
  <c r="R127" i="40"/>
  <c r="T127" i="40" s="1"/>
  <c r="R126" i="40"/>
  <c r="T126" i="40" s="1"/>
  <c r="R125" i="40"/>
  <c r="T125" i="40" s="1"/>
  <c r="R124" i="40"/>
  <c r="T124" i="40" s="1"/>
  <c r="R123" i="40"/>
  <c r="T123" i="40" s="1"/>
  <c r="R122" i="40"/>
  <c r="T122" i="40" s="1"/>
  <c r="R121" i="40"/>
  <c r="T121" i="40" s="1"/>
  <c r="R120" i="40"/>
  <c r="T120" i="40" s="1"/>
  <c r="R119" i="40"/>
  <c r="T119" i="40" s="1"/>
  <c r="R118" i="40"/>
  <c r="T118" i="40" s="1"/>
  <c r="R117" i="40"/>
  <c r="T117" i="40" s="1"/>
  <c r="R116" i="40"/>
  <c r="T116" i="40" s="1"/>
  <c r="R115" i="40"/>
  <c r="T115" i="40" s="1"/>
  <c r="R114" i="40"/>
  <c r="T114" i="40" s="1"/>
  <c r="R113" i="40"/>
  <c r="T113" i="40" s="1"/>
  <c r="R112" i="40"/>
  <c r="T112" i="40" s="1"/>
  <c r="R111" i="40"/>
  <c r="T111" i="40" s="1"/>
  <c r="R110" i="40"/>
  <c r="T110" i="40" s="1"/>
  <c r="R109" i="40"/>
  <c r="T109" i="40" s="1"/>
  <c r="R108" i="40"/>
  <c r="T108" i="40" s="1"/>
  <c r="R107" i="40"/>
  <c r="T107" i="40" s="1"/>
  <c r="R106" i="40"/>
  <c r="T106" i="40" s="1"/>
  <c r="R105" i="40"/>
  <c r="T105" i="40" s="1"/>
  <c r="R104" i="40"/>
  <c r="T104" i="40" s="1"/>
  <c r="R103" i="40"/>
  <c r="T103" i="40" s="1"/>
  <c r="R102" i="40"/>
  <c r="T102" i="40" s="1"/>
  <c r="R101" i="40"/>
  <c r="T101" i="40" s="1"/>
  <c r="R100" i="40"/>
  <c r="T100" i="40" s="1"/>
  <c r="R99" i="40"/>
  <c r="T99" i="40" s="1"/>
  <c r="R98" i="40"/>
  <c r="T98" i="40" s="1"/>
  <c r="R97" i="40"/>
  <c r="T97" i="40" s="1"/>
  <c r="R96" i="40"/>
  <c r="T96" i="40" s="1"/>
  <c r="R95" i="40"/>
  <c r="T95" i="40" s="1"/>
  <c r="R94" i="40"/>
  <c r="T94" i="40" s="1"/>
  <c r="R93" i="40"/>
  <c r="T93" i="40" s="1"/>
  <c r="R92" i="40"/>
  <c r="T92" i="40" s="1"/>
  <c r="R91" i="40"/>
  <c r="T91" i="40" s="1"/>
  <c r="R90" i="40"/>
  <c r="T90" i="40" s="1"/>
  <c r="R89" i="40"/>
  <c r="T89" i="40" s="1"/>
  <c r="R88" i="40"/>
  <c r="T88" i="40" s="1"/>
  <c r="R87" i="40"/>
  <c r="T87" i="40" s="1"/>
  <c r="R86" i="40"/>
  <c r="T86" i="40" s="1"/>
  <c r="R85" i="40"/>
  <c r="T85" i="40" s="1"/>
  <c r="R84" i="40"/>
  <c r="T84" i="40" s="1"/>
  <c r="R83" i="40"/>
  <c r="T83" i="40" s="1"/>
  <c r="R82" i="40"/>
  <c r="T82" i="40" s="1"/>
  <c r="R81" i="40"/>
  <c r="T81" i="40" s="1"/>
  <c r="R80" i="40"/>
  <c r="T80" i="40" s="1"/>
  <c r="R79" i="40"/>
  <c r="T79" i="40" s="1"/>
  <c r="R78" i="40"/>
  <c r="T78" i="40" s="1"/>
  <c r="R77" i="40"/>
  <c r="T77" i="40" s="1"/>
  <c r="R76" i="40"/>
  <c r="T76" i="40" s="1"/>
  <c r="R75" i="40"/>
  <c r="T75" i="40" s="1"/>
  <c r="R74" i="40"/>
  <c r="T74" i="40" s="1"/>
  <c r="R73" i="40"/>
  <c r="T73" i="40" s="1"/>
  <c r="R72" i="40"/>
  <c r="T72" i="40" s="1"/>
  <c r="R71" i="40"/>
  <c r="T71" i="40" s="1"/>
  <c r="R70" i="40"/>
  <c r="T70" i="40" s="1"/>
  <c r="R69" i="40"/>
  <c r="T69" i="40" s="1"/>
  <c r="R68" i="40"/>
  <c r="T68" i="40" s="1"/>
  <c r="R67" i="40"/>
  <c r="T67" i="40" s="1"/>
  <c r="R66" i="40"/>
  <c r="T66" i="40" s="1"/>
  <c r="R65" i="40"/>
  <c r="T65" i="40" s="1"/>
  <c r="R64" i="40"/>
  <c r="T64" i="40" s="1"/>
  <c r="R63" i="40"/>
  <c r="T63" i="40" s="1"/>
  <c r="J62" i="40"/>
  <c r="R61" i="40"/>
  <c r="T61" i="40" s="1"/>
  <c r="J61" i="40"/>
  <c r="J60" i="40"/>
  <c r="R59" i="40"/>
  <c r="T59" i="40" s="1"/>
  <c r="J58" i="40"/>
  <c r="R57" i="40"/>
  <c r="T57" i="40" s="1"/>
  <c r="J57" i="40"/>
  <c r="J56" i="40"/>
  <c r="R55" i="40"/>
  <c r="T55" i="40" s="1"/>
  <c r="J54" i="40"/>
  <c r="R53" i="40"/>
  <c r="T53" i="40" s="1"/>
  <c r="J53" i="40"/>
  <c r="J52" i="40"/>
  <c r="L52" i="40" s="1"/>
  <c r="R51" i="40"/>
  <c r="T51" i="40" s="1"/>
  <c r="J50" i="40"/>
  <c r="R49" i="40"/>
  <c r="T49" i="40" s="1"/>
  <c r="J49" i="40"/>
  <c r="J48" i="40"/>
  <c r="R47" i="40"/>
  <c r="T47" i="40" s="1"/>
  <c r="J46" i="40"/>
  <c r="R45" i="40"/>
  <c r="T45" i="40" s="1"/>
  <c r="J45" i="40"/>
  <c r="J44" i="40"/>
  <c r="R43" i="40"/>
  <c r="T43" i="40" s="1"/>
  <c r="J42" i="40"/>
  <c r="R41" i="40"/>
  <c r="T41" i="40" s="1"/>
  <c r="J41" i="40"/>
  <c r="J40" i="40"/>
  <c r="R39" i="40"/>
  <c r="T39" i="40" s="1"/>
  <c r="J38" i="40"/>
  <c r="R37" i="40"/>
  <c r="T37" i="40" s="1"/>
  <c r="J37" i="40"/>
  <c r="J36" i="40"/>
  <c r="R35" i="40"/>
  <c r="T35" i="40" s="1"/>
  <c r="J34" i="40"/>
  <c r="L34" i="40" s="1"/>
  <c r="R33" i="40"/>
  <c r="T33" i="40" s="1"/>
  <c r="J33" i="40"/>
  <c r="J32" i="40"/>
  <c r="R31" i="40"/>
  <c r="T31" i="40" s="1"/>
  <c r="J30" i="40"/>
  <c r="R29" i="40"/>
  <c r="T29" i="40" s="1"/>
  <c r="J29" i="40"/>
  <c r="J28" i="40"/>
  <c r="R27" i="40"/>
  <c r="T27" i="40" s="1"/>
  <c r="J26" i="40"/>
  <c r="R25" i="40"/>
  <c r="T25" i="40" s="1"/>
  <c r="J25" i="40"/>
  <c r="L25" i="40" s="1"/>
  <c r="J24" i="40"/>
  <c r="R23" i="40"/>
  <c r="T23" i="40" s="1"/>
  <c r="J22" i="40"/>
  <c r="R21" i="40"/>
  <c r="T21" i="40" s="1"/>
  <c r="J21" i="40"/>
  <c r="J20" i="40"/>
  <c r="R19" i="40"/>
  <c r="T19" i="40" s="1"/>
  <c r="J18" i="40"/>
  <c r="R17" i="40"/>
  <c r="T17" i="40" s="1"/>
  <c r="J17" i="40"/>
  <c r="J16" i="40"/>
  <c r="J15" i="40"/>
  <c r="J14" i="40"/>
  <c r="J13" i="40"/>
  <c r="J12" i="40"/>
  <c r="J19" i="40"/>
  <c r="L19" i="40" s="1"/>
  <c r="J23" i="40"/>
  <c r="J27" i="40"/>
  <c r="J31" i="40"/>
  <c r="J35" i="40"/>
  <c r="J39" i="40"/>
  <c r="J43" i="40"/>
  <c r="J47" i="40"/>
  <c r="L47" i="40" s="1"/>
  <c r="J51" i="40"/>
  <c r="J55" i="40"/>
  <c r="J59" i="40"/>
  <c r="J63" i="40"/>
  <c r="J214" i="40"/>
  <c r="J218" i="40"/>
  <c r="R12" i="40"/>
  <c r="T12" i="40" s="1"/>
  <c r="R13" i="40"/>
  <c r="T13" i="40" s="1"/>
  <c r="R14" i="40"/>
  <c r="T14" i="40" s="1"/>
  <c r="R15" i="40"/>
  <c r="T15" i="40" s="1"/>
  <c r="R16" i="40"/>
  <c r="T16" i="40" s="1"/>
  <c r="R20" i="40"/>
  <c r="T20" i="40" s="1"/>
  <c r="R24" i="40"/>
  <c r="T24" i="40" s="1"/>
  <c r="R28" i="40"/>
  <c r="T28" i="40" s="1"/>
  <c r="R32" i="40"/>
  <c r="T32" i="40" s="1"/>
  <c r="R36" i="40"/>
  <c r="T36" i="40" s="1"/>
  <c r="R40" i="40"/>
  <c r="T40" i="40" s="1"/>
  <c r="R44" i="40"/>
  <c r="T44" i="40" s="1"/>
  <c r="R48" i="40"/>
  <c r="T48" i="40" s="1"/>
  <c r="R52" i="40"/>
  <c r="T52" i="40" s="1"/>
  <c r="R56" i="40"/>
  <c r="T56" i="40" s="1"/>
  <c r="R60" i="40"/>
  <c r="T60" i="40" s="1"/>
  <c r="J217" i="40"/>
  <c r="J221" i="40"/>
  <c r="R18" i="40"/>
  <c r="T18" i="40" s="1"/>
  <c r="R22" i="40"/>
  <c r="R26" i="40"/>
  <c r="T26" i="40" s="1"/>
  <c r="R30" i="40"/>
  <c r="T30" i="40" s="1"/>
  <c r="R34" i="40"/>
  <c r="T34" i="40" s="1"/>
  <c r="R38" i="40"/>
  <c r="T38" i="40" s="1"/>
  <c r="R42" i="40"/>
  <c r="T42" i="40" s="1"/>
  <c r="R46" i="40"/>
  <c r="T46" i="40" s="1"/>
  <c r="R50" i="40"/>
  <c r="T50" i="40" s="1"/>
  <c r="R54" i="40"/>
  <c r="T54" i="40" s="1"/>
  <c r="R58" i="40"/>
  <c r="T58" i="40" s="1"/>
  <c r="R62" i="40"/>
  <c r="T62" i="40" s="1"/>
  <c r="J130" i="40"/>
  <c r="J131" i="40"/>
  <c r="J134" i="40"/>
  <c r="J135" i="40"/>
  <c r="J138" i="40"/>
  <c r="J139" i="40"/>
  <c r="J142" i="40"/>
  <c r="L142" i="40" s="1"/>
  <c r="J143" i="40"/>
  <c r="J146" i="40"/>
  <c r="L146" i="40" s="1"/>
  <c r="J147" i="40"/>
  <c r="J150" i="40"/>
  <c r="J151" i="40"/>
  <c r="J154" i="40"/>
  <c r="L154" i="40" s="1"/>
  <c r="J155" i="40"/>
  <c r="J158" i="40"/>
  <c r="J159" i="40"/>
  <c r="J162" i="40"/>
  <c r="J163" i="40"/>
  <c r="J166" i="40"/>
  <c r="J167" i="40"/>
  <c r="J170" i="40"/>
  <c r="J171" i="40"/>
  <c r="J174" i="40"/>
  <c r="L174" i="40" s="1"/>
  <c r="J175" i="40"/>
  <c r="J178" i="40"/>
  <c r="J179" i="40"/>
  <c r="J182" i="40"/>
  <c r="J183" i="40"/>
  <c r="J186" i="40"/>
  <c r="L186" i="40" s="1"/>
  <c r="J64" i="40"/>
  <c r="J65" i="40"/>
  <c r="J66" i="40"/>
  <c r="J67" i="40"/>
  <c r="J68" i="40"/>
  <c r="J69" i="40"/>
  <c r="J70" i="40"/>
  <c r="J71" i="40"/>
  <c r="J72" i="40"/>
  <c r="J73" i="40"/>
  <c r="J74" i="40"/>
  <c r="J75" i="40"/>
  <c r="L75" i="40" s="1"/>
  <c r="J76" i="40"/>
  <c r="J77" i="40"/>
  <c r="J78" i="40"/>
  <c r="J79" i="40"/>
  <c r="J80" i="40"/>
  <c r="J81" i="40"/>
  <c r="J82" i="40"/>
  <c r="J83" i="40"/>
  <c r="J84" i="40"/>
  <c r="J85" i="40"/>
  <c r="J86" i="40"/>
  <c r="J87" i="40"/>
  <c r="J88" i="40"/>
  <c r="J89" i="40"/>
  <c r="L89" i="40" s="1"/>
  <c r="J90" i="40"/>
  <c r="J91" i="40"/>
  <c r="J92" i="40"/>
  <c r="J93" i="40"/>
  <c r="J94" i="40"/>
  <c r="J95" i="40"/>
  <c r="L95" i="40" s="1"/>
  <c r="J96" i="40"/>
  <c r="J97" i="40"/>
  <c r="J98" i="40"/>
  <c r="J99" i="40"/>
  <c r="J100" i="40"/>
  <c r="J101" i="40"/>
  <c r="J102" i="40"/>
  <c r="J103" i="40"/>
  <c r="J104" i="40"/>
  <c r="J105" i="40"/>
  <c r="J106" i="40"/>
  <c r="J107" i="40"/>
  <c r="L107" i="40" s="1"/>
  <c r="J108" i="40"/>
  <c r="J109" i="40"/>
  <c r="J110" i="40"/>
  <c r="J111" i="40"/>
  <c r="J112" i="40"/>
  <c r="J113" i="40"/>
  <c r="J114" i="40"/>
  <c r="J115" i="40"/>
  <c r="J116" i="40"/>
  <c r="J117" i="40"/>
  <c r="J118" i="40"/>
  <c r="J119" i="40"/>
  <c r="J120" i="40"/>
  <c r="J121" i="40"/>
  <c r="L121" i="40" s="1"/>
  <c r="J122" i="40"/>
  <c r="J123" i="40"/>
  <c r="J124" i="40"/>
  <c r="J125" i="40"/>
  <c r="J126" i="40"/>
  <c r="J127" i="40"/>
  <c r="L127" i="40" s="1"/>
  <c r="J128" i="40"/>
  <c r="J129" i="40"/>
  <c r="J133" i="40"/>
  <c r="J137" i="40"/>
  <c r="J141" i="40"/>
  <c r="J145" i="40"/>
  <c r="J149" i="40"/>
  <c r="J153" i="40"/>
  <c r="J157" i="40"/>
  <c r="J161" i="40"/>
  <c r="J165" i="40"/>
  <c r="J169" i="40"/>
  <c r="L169" i="40" s="1"/>
  <c r="J173" i="40"/>
  <c r="J177" i="40"/>
  <c r="J181" i="40"/>
  <c r="J185" i="40"/>
  <c r="J187" i="40"/>
  <c r="J188" i="40"/>
  <c r="J189" i="40"/>
  <c r="J190" i="40"/>
  <c r="J191" i="40"/>
  <c r="J192" i="40"/>
  <c r="J193" i="40"/>
  <c r="J194" i="40"/>
  <c r="J195" i="40"/>
  <c r="J196" i="40"/>
  <c r="L196" i="40" s="1"/>
  <c r="J197" i="40"/>
  <c r="J198" i="40"/>
  <c r="J199" i="40"/>
  <c r="J200" i="40"/>
  <c r="J201" i="40"/>
  <c r="J202" i="40"/>
  <c r="L202" i="40" s="1"/>
  <c r="J203" i="40"/>
  <c r="J204" i="40"/>
  <c r="J205" i="40"/>
  <c r="J206" i="40"/>
  <c r="J207" i="40"/>
  <c r="J208" i="40"/>
  <c r="J209" i="40"/>
  <c r="J210" i="40"/>
  <c r="J211" i="40"/>
  <c r="J212" i="40"/>
  <c r="J213" i="40"/>
  <c r="R214" i="40"/>
  <c r="T214" i="40" s="1"/>
  <c r="R215" i="40"/>
  <c r="T215" i="40" s="1"/>
  <c r="R216" i="40"/>
  <c r="T216" i="40" s="1"/>
  <c r="R217" i="40"/>
  <c r="T217" i="40" s="1"/>
  <c r="R218" i="40"/>
  <c r="T218" i="40" s="1"/>
  <c r="R219" i="40"/>
  <c r="T219" i="40" s="1"/>
  <c r="R220" i="40"/>
  <c r="T220" i="40" s="1"/>
  <c r="R221" i="40"/>
  <c r="T221" i="40" s="1"/>
  <c r="R222" i="40"/>
  <c r="T222" i="40" s="1"/>
  <c r="R223" i="40"/>
  <c r="T223" i="40" s="1"/>
  <c r="R224" i="40"/>
  <c r="T224" i="40" s="1"/>
  <c r="R225" i="40"/>
  <c r="T225" i="40" s="1"/>
  <c r="R226" i="40"/>
  <c r="T226" i="40" s="1"/>
  <c r="R227" i="40"/>
  <c r="T227" i="40" s="1"/>
  <c r="R228" i="40"/>
  <c r="T228" i="40" s="1"/>
  <c r="R229" i="40"/>
  <c r="T229" i="40" s="1"/>
  <c r="R230" i="40"/>
  <c r="T230" i="40" s="1"/>
  <c r="R231" i="40"/>
  <c r="T231" i="40" s="1"/>
  <c r="R232" i="40"/>
  <c r="T232" i="40" s="1"/>
  <c r="R233" i="40"/>
  <c r="T233" i="40" s="1"/>
  <c r="R234" i="40"/>
  <c r="T234" i="40" s="1"/>
  <c r="R235" i="40"/>
  <c r="T235" i="40" s="1"/>
  <c r="R236" i="40"/>
  <c r="T236" i="40" s="1"/>
  <c r="R237" i="40"/>
  <c r="T237" i="40" s="1"/>
  <c r="R238" i="40"/>
  <c r="T238" i="40" s="1"/>
  <c r="R239" i="40"/>
  <c r="T239" i="40" s="1"/>
  <c r="R240" i="40"/>
  <c r="T240" i="40" s="1"/>
  <c r="R241" i="40"/>
  <c r="T241" i="40" s="1"/>
  <c r="R242" i="40"/>
  <c r="T242" i="40" s="1"/>
  <c r="R243" i="40"/>
  <c r="T243" i="40" s="1"/>
  <c r="R244" i="40"/>
  <c r="T244" i="40" s="1"/>
  <c r="R245" i="40"/>
  <c r="T245" i="40" s="1"/>
  <c r="R246" i="40"/>
  <c r="T246" i="40" s="1"/>
  <c r="R247" i="40"/>
  <c r="T247" i="40" s="1"/>
  <c r="R248" i="40"/>
  <c r="T248" i="40" s="1"/>
  <c r="R249" i="40"/>
  <c r="T249" i="40" s="1"/>
  <c r="R250" i="40"/>
  <c r="T250" i="40" s="1"/>
  <c r="R251" i="40"/>
  <c r="T251" i="40" s="1"/>
  <c r="R252" i="40"/>
  <c r="T252" i="40" s="1"/>
  <c r="R253" i="40"/>
  <c r="T253" i="40" s="1"/>
  <c r="R254" i="40"/>
  <c r="T254" i="40" s="1"/>
  <c r="R255" i="40"/>
  <c r="T255" i="40" s="1"/>
  <c r="R256" i="40"/>
  <c r="T256" i="40" s="1"/>
  <c r="R257" i="40"/>
  <c r="T257" i="40" s="1"/>
  <c r="R258" i="40"/>
  <c r="T258" i="40" s="1"/>
  <c r="R259" i="40"/>
  <c r="T259" i="40" s="1"/>
  <c r="R260" i="40"/>
  <c r="T260" i="40" s="1"/>
  <c r="R261" i="40"/>
  <c r="T261" i="40" s="1"/>
  <c r="R262" i="40"/>
  <c r="T262" i="40" s="1"/>
  <c r="R263" i="40"/>
  <c r="T263" i="40" s="1"/>
  <c r="R264" i="40"/>
  <c r="T264" i="40" s="1"/>
  <c r="R265" i="40"/>
  <c r="T265" i="40" s="1"/>
  <c r="R266" i="40"/>
  <c r="T266" i="40" s="1"/>
  <c r="R267" i="40"/>
  <c r="T267" i="40" s="1"/>
  <c r="R268" i="40"/>
  <c r="T268" i="40" s="1"/>
  <c r="R269" i="40"/>
  <c r="T269" i="40" s="1"/>
  <c r="R270" i="40"/>
  <c r="T270" i="40" s="1"/>
  <c r="R271" i="40"/>
  <c r="T271" i="40" s="1"/>
  <c r="R272" i="40"/>
  <c r="T272" i="40" s="1"/>
  <c r="R273" i="40"/>
  <c r="T273" i="40" s="1"/>
  <c r="R274" i="40"/>
  <c r="T274" i="40" s="1"/>
  <c r="R275" i="40"/>
  <c r="T275" i="40" s="1"/>
  <c r="R276" i="40"/>
  <c r="T276" i="40" s="1"/>
  <c r="R277" i="40"/>
  <c r="T277" i="40" s="1"/>
  <c r="R278" i="40"/>
  <c r="T278" i="40" s="1"/>
  <c r="R279" i="40"/>
  <c r="T279" i="40" s="1"/>
  <c r="R280" i="40"/>
  <c r="T280" i="40" s="1"/>
  <c r="R281" i="40"/>
  <c r="T281" i="40" s="1"/>
  <c r="R282" i="40"/>
  <c r="T282" i="40" s="1"/>
  <c r="R283" i="40"/>
  <c r="T283" i="40" s="1"/>
  <c r="R284" i="40"/>
  <c r="T284" i="40" s="1"/>
  <c r="R285" i="40"/>
  <c r="T285" i="40" s="1"/>
  <c r="R286" i="40"/>
  <c r="T286" i="40" s="1"/>
  <c r="R287" i="40"/>
  <c r="T287" i="40" s="1"/>
  <c r="R288" i="40"/>
  <c r="T288" i="40" s="1"/>
  <c r="R289" i="40"/>
  <c r="T289" i="40" s="1"/>
  <c r="R290" i="40"/>
  <c r="T290" i="40" s="1"/>
  <c r="R291" i="40"/>
  <c r="T291" i="40" s="1"/>
  <c r="R292" i="40"/>
  <c r="T292" i="40" s="1"/>
  <c r="R293" i="40"/>
  <c r="T293" i="40" s="1"/>
  <c r="R294" i="40"/>
  <c r="T294" i="40" s="1"/>
  <c r="R295" i="40"/>
  <c r="T295" i="40" s="1"/>
  <c r="R296" i="40"/>
  <c r="T296" i="40" s="1"/>
  <c r="R297" i="40"/>
  <c r="T297" i="40" s="1"/>
  <c r="T22" i="40"/>
  <c r="R339" i="5"/>
  <c r="O339" i="5"/>
  <c r="N339" i="5"/>
  <c r="M339" i="5"/>
  <c r="L339" i="5"/>
  <c r="I339" i="5"/>
  <c r="F339" i="5"/>
  <c r="C339" i="5"/>
  <c r="D339" i="5"/>
  <c r="E339" i="5"/>
  <c r="F354" i="5"/>
  <c r="M348" i="5"/>
  <c r="L348" i="5"/>
  <c r="R346" i="5"/>
  <c r="O346" i="5"/>
  <c r="N346" i="5"/>
  <c r="M346" i="5"/>
  <c r="I346" i="5"/>
  <c r="F346" i="5"/>
  <c r="E346" i="5"/>
  <c r="D346" i="5"/>
  <c r="R358" i="5"/>
  <c r="O358" i="5"/>
  <c r="N358" i="5"/>
  <c r="M358" i="5"/>
  <c r="I358" i="5"/>
  <c r="F358" i="5"/>
  <c r="E358" i="5"/>
  <c r="D358" i="5"/>
  <c r="O352" i="5"/>
  <c r="N352" i="5"/>
  <c r="M352" i="5"/>
  <c r="F352" i="5"/>
  <c r="E352" i="5"/>
  <c r="D352" i="5"/>
  <c r="Q338" i="5"/>
  <c r="S338" i="5" s="1"/>
  <c r="H338" i="5"/>
  <c r="J338" i="5" s="1"/>
  <c r="Q332" i="5"/>
  <c r="S332" i="5" s="1"/>
  <c r="H332" i="5"/>
  <c r="J332" i="5" s="1"/>
  <c r="O355" i="5"/>
  <c r="M355" i="5"/>
  <c r="L355" i="5"/>
  <c r="F355" i="5"/>
  <c r="D355" i="5"/>
  <c r="C355" i="5"/>
  <c r="Q335" i="5"/>
  <c r="S335" i="5" s="1"/>
  <c r="H335" i="5"/>
  <c r="J335" i="5" s="1"/>
  <c r="Q318" i="5"/>
  <c r="S318" i="5" s="1"/>
  <c r="H318" i="5"/>
  <c r="J318" i="5" s="1"/>
  <c r="R345" i="5"/>
  <c r="S345" i="5" s="1"/>
  <c r="R350" i="5"/>
  <c r="R357" i="5"/>
  <c r="O357" i="5"/>
  <c r="O350" i="5"/>
  <c r="O349" i="5"/>
  <c r="O347" i="5"/>
  <c r="O344" i="5"/>
  <c r="O343" i="5"/>
  <c r="O342" i="5"/>
  <c r="N350" i="5"/>
  <c r="N357" i="5"/>
  <c r="M357" i="5"/>
  <c r="M350" i="5"/>
  <c r="M349" i="5"/>
  <c r="M347" i="5"/>
  <c r="M344" i="5"/>
  <c r="M343" i="5"/>
  <c r="M342" i="5"/>
  <c r="L342" i="5"/>
  <c r="L343" i="5"/>
  <c r="L344" i="5"/>
  <c r="L347" i="5"/>
  <c r="L349" i="5"/>
  <c r="L356" i="5"/>
  <c r="Q356" i="5" s="1"/>
  <c r="S356" i="5" s="1"/>
  <c r="L354" i="5"/>
  <c r="Q354" i="5" s="1"/>
  <c r="S354" i="5" s="1"/>
  <c r="L353" i="5"/>
  <c r="Q353" i="5" s="1"/>
  <c r="S353" i="5" s="1"/>
  <c r="L351" i="5"/>
  <c r="Q351" i="5" s="1"/>
  <c r="S351" i="5" s="1"/>
  <c r="I357" i="5"/>
  <c r="I345" i="5"/>
  <c r="J345" i="5" s="1"/>
  <c r="F342" i="5"/>
  <c r="F343" i="5"/>
  <c r="F344" i="5"/>
  <c r="F347" i="5"/>
  <c r="F357" i="5"/>
  <c r="E357" i="5"/>
  <c r="D357" i="5"/>
  <c r="D347" i="5"/>
  <c r="D344" i="5"/>
  <c r="D343" i="5"/>
  <c r="D342" i="5"/>
  <c r="C356" i="5"/>
  <c r="H356" i="5" s="1"/>
  <c r="J356" i="5" s="1"/>
  <c r="C354" i="5"/>
  <c r="C353" i="5"/>
  <c r="H353" i="5" s="1"/>
  <c r="J353" i="5" s="1"/>
  <c r="C351" i="5"/>
  <c r="H351" i="5" s="1"/>
  <c r="J351" i="5" s="1"/>
  <c r="C347" i="5"/>
  <c r="C344" i="5"/>
  <c r="C343" i="5"/>
  <c r="Q337" i="5"/>
  <c r="S337" i="5" s="1"/>
  <c r="H337" i="5"/>
  <c r="J337" i="5" s="1"/>
  <c r="Q336" i="5"/>
  <c r="S336" i="5" s="1"/>
  <c r="H336" i="5"/>
  <c r="J336" i="5" s="1"/>
  <c r="Q334" i="5"/>
  <c r="S334" i="5" s="1"/>
  <c r="H334" i="5"/>
  <c r="J334" i="5" s="1"/>
  <c r="Q333" i="5"/>
  <c r="S333" i="5" s="1"/>
  <c r="H333" i="5"/>
  <c r="J333" i="5" s="1"/>
  <c r="Q331" i="5"/>
  <c r="S331" i="5" s="1"/>
  <c r="H331" i="5"/>
  <c r="J331" i="5" s="1"/>
  <c r="Q330" i="5"/>
  <c r="S330" i="5" s="1"/>
  <c r="Q329" i="5"/>
  <c r="S329" i="5" s="1"/>
  <c r="Q328" i="5"/>
  <c r="S328" i="5" s="1"/>
  <c r="H328" i="5"/>
  <c r="J328" i="5" s="1"/>
  <c r="S327" i="5"/>
  <c r="J327" i="5"/>
  <c r="Q326" i="5"/>
  <c r="S326" i="5" s="1"/>
  <c r="H326" i="5"/>
  <c r="J326" i="5" s="1"/>
  <c r="Q325" i="5"/>
  <c r="S325" i="5" s="1"/>
  <c r="H325" i="5"/>
  <c r="J325" i="5" s="1"/>
  <c r="Q324" i="5"/>
  <c r="S324" i="5" s="1"/>
  <c r="H324" i="5"/>
  <c r="J324" i="5" s="1"/>
  <c r="C342" i="5"/>
  <c r="H316" i="5"/>
  <c r="J316" i="5" s="1"/>
  <c r="Q316" i="5"/>
  <c r="S316" i="5" s="1"/>
  <c r="S309" i="40"/>
  <c r="Q309" i="40"/>
  <c r="P309" i="40"/>
  <c r="O309" i="40"/>
  <c r="K309" i="40"/>
  <c r="I309" i="40"/>
  <c r="H309" i="40"/>
  <c r="G309" i="40"/>
  <c r="L308" i="40"/>
  <c r="T303" i="40"/>
  <c r="L303" i="40"/>
  <c r="L301" i="40"/>
  <c r="S298" i="40"/>
  <c r="Q298" i="40"/>
  <c r="P298" i="40"/>
  <c r="O298" i="40"/>
  <c r="N298" i="40"/>
  <c r="K298" i="40"/>
  <c r="I298" i="40"/>
  <c r="H298" i="40"/>
  <c r="G298" i="40"/>
  <c r="F298" i="40"/>
  <c r="R11" i="40"/>
  <c r="J11" i="40"/>
  <c r="T1" i="40"/>
  <c r="Q315" i="5"/>
  <c r="S315" i="5" s="1"/>
  <c r="H315" i="5"/>
  <c r="J315" i="5" s="1"/>
  <c r="R321" i="5"/>
  <c r="O321" i="5"/>
  <c r="N321" i="5"/>
  <c r="M321" i="5"/>
  <c r="L321" i="5"/>
  <c r="I321" i="5"/>
  <c r="F321" i="5"/>
  <c r="E321" i="5"/>
  <c r="D321" i="5"/>
  <c r="C321" i="5"/>
  <c r="Q320" i="5"/>
  <c r="S320" i="5" s="1"/>
  <c r="H320" i="5"/>
  <c r="J320" i="5" s="1"/>
  <c r="Q319" i="5"/>
  <c r="S319" i="5" s="1"/>
  <c r="H319" i="5"/>
  <c r="J319" i="5" s="1"/>
  <c r="Q317" i="5"/>
  <c r="S317" i="5" s="1"/>
  <c r="H317" i="5"/>
  <c r="J317" i="5" s="1"/>
  <c r="Q314" i="5"/>
  <c r="S314" i="5" s="1"/>
  <c r="Q313" i="5"/>
  <c r="S313" i="5" s="1"/>
  <c r="Q312" i="5"/>
  <c r="S312" i="5" s="1"/>
  <c r="Q311" i="5"/>
  <c r="S311" i="5" s="1"/>
  <c r="H311" i="5"/>
  <c r="J311" i="5" s="1"/>
  <c r="Q310" i="5"/>
  <c r="S310" i="5" s="1"/>
  <c r="H310" i="5"/>
  <c r="J310" i="5" s="1"/>
  <c r="S309" i="5"/>
  <c r="J309" i="5"/>
  <c r="Q308" i="5"/>
  <c r="S308" i="5" s="1"/>
  <c r="H308" i="5"/>
  <c r="J308" i="5" s="1"/>
  <c r="Q307" i="5"/>
  <c r="S307" i="5" s="1"/>
  <c r="H307" i="5"/>
  <c r="J307" i="5" s="1"/>
  <c r="Q306" i="5"/>
  <c r="H306" i="5"/>
  <c r="J306" i="5" s="1"/>
  <c r="R1" i="25"/>
  <c r="R1" i="24"/>
  <c r="R1" i="23"/>
  <c r="R1" i="22"/>
  <c r="R1" i="33"/>
  <c r="R1" i="36"/>
  <c r="P312" i="36"/>
  <c r="R312" i="36" s="1"/>
  <c r="P311" i="36"/>
  <c r="P303" i="36"/>
  <c r="R303" i="36" s="1"/>
  <c r="O406" i="5"/>
  <c r="O404" i="5"/>
  <c r="Q384" i="5"/>
  <c r="S384" i="5" s="1"/>
  <c r="H362" i="5"/>
  <c r="J362" i="5" s="1"/>
  <c r="H363" i="5"/>
  <c r="J363" i="5" s="1"/>
  <c r="H364" i="5"/>
  <c r="J364" i="5" s="1"/>
  <c r="H366" i="5"/>
  <c r="J366" i="5" s="1"/>
  <c r="H367" i="5"/>
  <c r="J367" i="5" s="1"/>
  <c r="H372" i="5"/>
  <c r="J372" i="5" s="1"/>
  <c r="H373" i="5"/>
  <c r="J373" i="5" s="1"/>
  <c r="H374" i="5"/>
  <c r="J374" i="5" s="1"/>
  <c r="H375" i="5"/>
  <c r="J375" i="5" s="1"/>
  <c r="H380" i="5"/>
  <c r="J380" i="5" s="1"/>
  <c r="H381" i="5"/>
  <c r="J381" i="5" s="1"/>
  <c r="H382" i="5"/>
  <c r="J382" i="5" s="1"/>
  <c r="H384" i="5"/>
  <c r="J384" i="5" s="1"/>
  <c r="H385" i="5"/>
  <c r="J385" i="5" s="1"/>
  <c r="H390" i="5"/>
  <c r="J390" i="5" s="1"/>
  <c r="H391" i="5"/>
  <c r="J391" i="5" s="1"/>
  <c r="H392" i="5"/>
  <c r="J392" i="5" s="1"/>
  <c r="H393" i="5"/>
  <c r="J393" i="5" s="1"/>
  <c r="H394" i="5"/>
  <c r="J394" i="5" s="1"/>
  <c r="L409" i="5"/>
  <c r="Q409" i="5" s="1"/>
  <c r="S409" i="5" s="1"/>
  <c r="C409" i="5"/>
  <c r="H409" i="5" s="1"/>
  <c r="J409" i="5" s="1"/>
  <c r="Q390" i="5"/>
  <c r="S390" i="5" s="1"/>
  <c r="Q366" i="5"/>
  <c r="S366" i="5" s="1"/>
  <c r="H303" i="36"/>
  <c r="J303" i="36"/>
  <c r="P305" i="36"/>
  <c r="R305" i="36"/>
  <c r="P310" i="36"/>
  <c r="R310" i="36" s="1"/>
  <c r="H311" i="36"/>
  <c r="J311" i="36" s="1"/>
  <c r="P304" i="36"/>
  <c r="R304" i="36" s="1"/>
  <c r="H305" i="36"/>
  <c r="J305" i="36"/>
  <c r="R311" i="36"/>
  <c r="H306" i="36"/>
  <c r="J306" i="36"/>
  <c r="P309" i="36"/>
  <c r="R309" i="36"/>
  <c r="H308" i="36"/>
  <c r="J308" i="36" s="1"/>
  <c r="H304" i="36"/>
  <c r="J304" i="36"/>
  <c r="P306" i="36"/>
  <c r="R306" i="36"/>
  <c r="H307" i="36"/>
  <c r="J307" i="36"/>
  <c r="H310" i="36"/>
  <c r="J310" i="36"/>
  <c r="P307" i="36"/>
  <c r="R307" i="36"/>
  <c r="P308" i="36"/>
  <c r="R308" i="36"/>
  <c r="H309" i="36"/>
  <c r="J309" i="36"/>
  <c r="H312" i="36"/>
  <c r="J312" i="36"/>
  <c r="H227" i="36"/>
  <c r="J227" i="36"/>
  <c r="P228" i="36"/>
  <c r="R228" i="36" s="1"/>
  <c r="H234" i="36"/>
  <c r="J234" i="36"/>
  <c r="P235" i="36"/>
  <c r="R235" i="36" s="1"/>
  <c r="H238" i="36"/>
  <c r="J238" i="36" s="1"/>
  <c r="P239" i="36"/>
  <c r="R239" i="36" s="1"/>
  <c r="H241" i="36"/>
  <c r="J241" i="36"/>
  <c r="H242" i="36"/>
  <c r="J242" i="36" s="1"/>
  <c r="H245" i="36"/>
  <c r="J245" i="36" s="1"/>
  <c r="H246" i="36"/>
  <c r="J246" i="36" s="1"/>
  <c r="H249" i="36"/>
  <c r="J249" i="36"/>
  <c r="H250" i="36"/>
  <c r="J250" i="36" s="1"/>
  <c r="H253" i="36"/>
  <c r="J253" i="36"/>
  <c r="H254" i="36"/>
  <c r="J254" i="36" s="1"/>
  <c r="H257" i="36"/>
  <c r="J257" i="36"/>
  <c r="H258" i="36"/>
  <c r="J258" i="36" s="1"/>
  <c r="H261" i="36"/>
  <c r="J261" i="36"/>
  <c r="P262" i="36"/>
  <c r="R262" i="36" s="1"/>
  <c r="H264" i="36"/>
  <c r="J264" i="36"/>
  <c r="H265" i="36"/>
  <c r="J265" i="36" s="1"/>
  <c r="H267" i="36"/>
  <c r="J267" i="36" s="1"/>
  <c r="H268" i="36"/>
  <c r="J268" i="36" s="1"/>
  <c r="P269" i="36"/>
  <c r="R269" i="36"/>
  <c r="H294" i="36"/>
  <c r="J294" i="36" s="1"/>
  <c r="H295" i="36"/>
  <c r="J295" i="36" s="1"/>
  <c r="P131" i="36"/>
  <c r="R131" i="36" s="1"/>
  <c r="P146" i="36"/>
  <c r="R146" i="36"/>
  <c r="H149" i="36"/>
  <c r="J149" i="36" s="1"/>
  <c r="P150" i="36"/>
  <c r="R150" i="36"/>
  <c r="H153" i="36"/>
  <c r="J153" i="36" s="1"/>
  <c r="P154" i="36"/>
  <c r="R154" i="36"/>
  <c r="H157" i="36"/>
  <c r="J157" i="36" s="1"/>
  <c r="P158" i="36"/>
  <c r="R158" i="36"/>
  <c r="P161" i="36"/>
  <c r="R161" i="36" s="1"/>
  <c r="H164" i="36"/>
  <c r="J164" i="36"/>
  <c r="P165" i="36"/>
  <c r="R165" i="36" s="1"/>
  <c r="H168" i="36"/>
  <c r="J168" i="36" s="1"/>
  <c r="P169" i="36"/>
  <c r="R169" i="36" s="1"/>
  <c r="H172" i="36"/>
  <c r="J172" i="36"/>
  <c r="P173" i="36"/>
  <c r="R173" i="36" s="1"/>
  <c r="H176" i="36"/>
  <c r="J176" i="36" s="1"/>
  <c r="P177" i="36"/>
  <c r="R177" i="36" s="1"/>
  <c r="H180" i="36"/>
  <c r="J180" i="36"/>
  <c r="P181" i="36"/>
  <c r="R181" i="36" s="1"/>
  <c r="H184" i="36"/>
  <c r="J184" i="36"/>
  <c r="P185" i="36"/>
  <c r="R185" i="36" s="1"/>
  <c r="H188" i="36"/>
  <c r="J188" i="36"/>
  <c r="H191" i="36"/>
  <c r="J191" i="36" s="1"/>
  <c r="P192" i="36"/>
  <c r="R192" i="36"/>
  <c r="H195" i="36"/>
  <c r="J195" i="36" s="1"/>
  <c r="P196" i="36"/>
  <c r="R196" i="36"/>
  <c r="P219" i="36"/>
  <c r="R219" i="36" s="1"/>
  <c r="P223" i="36"/>
  <c r="R223" i="36" s="1"/>
  <c r="H289" i="36"/>
  <c r="J289" i="36" s="1"/>
  <c r="H293" i="36"/>
  <c r="J293" i="36"/>
  <c r="P279" i="36"/>
  <c r="R279" i="36" s="1"/>
  <c r="H281" i="36"/>
  <c r="J281" i="36" s="1"/>
  <c r="P282" i="36"/>
  <c r="R282" i="36" s="1"/>
  <c r="H14" i="36"/>
  <c r="J14" i="36"/>
  <c r="P15" i="36"/>
  <c r="R15" i="36" s="1"/>
  <c r="H18" i="36"/>
  <c r="J18" i="36"/>
  <c r="H21" i="36"/>
  <c r="J21" i="36" s="1"/>
  <c r="P22" i="36"/>
  <c r="R22" i="36"/>
  <c r="H25" i="36"/>
  <c r="J25" i="36" s="1"/>
  <c r="P26" i="36"/>
  <c r="R26" i="36"/>
  <c r="H29" i="36"/>
  <c r="J29" i="36"/>
  <c r="P30" i="36"/>
  <c r="R30" i="36"/>
  <c r="H33" i="36"/>
  <c r="J33" i="36" s="1"/>
  <c r="P34" i="36"/>
  <c r="R34" i="36"/>
  <c r="H37" i="36"/>
  <c r="J37" i="36" s="1"/>
  <c r="P38" i="36"/>
  <c r="R38" i="36"/>
  <c r="H41" i="36"/>
  <c r="J41" i="36" s="1"/>
  <c r="P42" i="36"/>
  <c r="R42" i="36" s="1"/>
  <c r="H45" i="36"/>
  <c r="J45" i="36" s="1"/>
  <c r="P46" i="36"/>
  <c r="R46" i="36"/>
  <c r="H49" i="36"/>
  <c r="J49" i="36" s="1"/>
  <c r="P50" i="36"/>
  <c r="R50" i="36"/>
  <c r="H53" i="36"/>
  <c r="J53" i="36" s="1"/>
  <c r="P54" i="36"/>
  <c r="R54" i="36"/>
  <c r="P62" i="36"/>
  <c r="R62" i="36" s="1"/>
  <c r="P70" i="36"/>
  <c r="R70" i="36" s="1"/>
  <c r="P77" i="36"/>
  <c r="R77" i="36" s="1"/>
  <c r="P81" i="36"/>
  <c r="R81" i="36"/>
  <c r="P85" i="36"/>
  <c r="R85" i="36" s="1"/>
  <c r="P89" i="36"/>
  <c r="R89" i="36"/>
  <c r="P93" i="36"/>
  <c r="R93" i="36" s="1"/>
  <c r="P97" i="36"/>
  <c r="R97" i="36"/>
  <c r="P101" i="36"/>
  <c r="R101" i="36" s="1"/>
  <c r="P105" i="36"/>
  <c r="R105" i="36" s="1"/>
  <c r="P109" i="36"/>
  <c r="R109" i="36" s="1"/>
  <c r="P113" i="36"/>
  <c r="R113" i="36"/>
  <c r="P116" i="36"/>
  <c r="R116" i="36" s="1"/>
  <c r="P120" i="36"/>
  <c r="R120" i="36"/>
  <c r="P124" i="36"/>
  <c r="R124" i="36" s="1"/>
  <c r="P127" i="36"/>
  <c r="R127" i="36"/>
  <c r="P141" i="36"/>
  <c r="R141" i="36" s="1"/>
  <c r="P145" i="36"/>
  <c r="R145" i="36" s="1"/>
  <c r="P12" i="36"/>
  <c r="R12" i="36" s="1"/>
  <c r="H15" i="36"/>
  <c r="J15" i="36"/>
  <c r="P16" i="36"/>
  <c r="R16" i="36" s="1"/>
  <c r="P19" i="36"/>
  <c r="R19" i="36"/>
  <c r="H22" i="36"/>
  <c r="J22" i="36" s="1"/>
  <c r="P23" i="36"/>
  <c r="R23" i="36"/>
  <c r="H26" i="36"/>
  <c r="J26" i="36" s="1"/>
  <c r="P27" i="36"/>
  <c r="R27" i="36" s="1"/>
  <c r="H30" i="36"/>
  <c r="J30" i="36" s="1"/>
  <c r="P31" i="36"/>
  <c r="R31" i="36"/>
  <c r="H34" i="36"/>
  <c r="J34" i="36" s="1"/>
  <c r="P35" i="36"/>
  <c r="R35" i="36"/>
  <c r="H38" i="36"/>
  <c r="J38" i="36" s="1"/>
  <c r="P39" i="36"/>
  <c r="R39" i="36"/>
  <c r="P43" i="36"/>
  <c r="R43" i="36" s="1"/>
  <c r="P47" i="36"/>
  <c r="R47" i="36" s="1"/>
  <c r="P51" i="36"/>
  <c r="R51" i="36" s="1"/>
  <c r="P55" i="36"/>
  <c r="R55" i="36"/>
  <c r="H58" i="36"/>
  <c r="J58" i="36" s="1"/>
  <c r="P59" i="36"/>
  <c r="R59" i="36"/>
  <c r="H61" i="36"/>
  <c r="J61" i="36" s="1"/>
  <c r="H62" i="36"/>
  <c r="J62" i="36"/>
  <c r="P63" i="36"/>
  <c r="R63" i="36" s="1"/>
  <c r="H66" i="36"/>
  <c r="J66" i="36" s="1"/>
  <c r="P67" i="36"/>
  <c r="R67" i="36" s="1"/>
  <c r="H69" i="36"/>
  <c r="J69" i="36"/>
  <c r="P71" i="36"/>
  <c r="R71" i="36" s="1"/>
  <c r="H73" i="36"/>
  <c r="J73" i="36"/>
  <c r="P74" i="36"/>
  <c r="R74" i="36" s="1"/>
  <c r="H81" i="36"/>
  <c r="J81" i="36"/>
  <c r="P82" i="36"/>
  <c r="R82" i="36" s="1"/>
  <c r="H84" i="36"/>
  <c r="J84" i="36" s="1"/>
  <c r="P86" i="36"/>
  <c r="R86" i="36" s="1"/>
  <c r="P90" i="36"/>
  <c r="R90" i="36"/>
  <c r="P94" i="36"/>
  <c r="R94" i="36" s="1"/>
  <c r="H97" i="36"/>
  <c r="J97" i="36"/>
  <c r="P98" i="36"/>
  <c r="R98" i="36" s="1"/>
  <c r="P102" i="36"/>
  <c r="R102" i="36"/>
  <c r="H104" i="36"/>
  <c r="J104" i="36" s="1"/>
  <c r="P106" i="36"/>
  <c r="R106" i="36" s="1"/>
  <c r="H109" i="36"/>
  <c r="J109" i="36" s="1"/>
  <c r="P110" i="36"/>
  <c r="R110" i="36"/>
  <c r="H112" i="36"/>
  <c r="J112" i="36" s="1"/>
  <c r="H113" i="36"/>
  <c r="J113" i="36"/>
  <c r="H115" i="36"/>
  <c r="J115" i="36" s="1"/>
  <c r="P117" i="36"/>
  <c r="R117" i="36"/>
  <c r="P121" i="36"/>
  <c r="R121" i="36" s="1"/>
  <c r="H124" i="36"/>
  <c r="J124" i="36" s="1"/>
  <c r="P125" i="36"/>
  <c r="R125" i="36" s="1"/>
  <c r="H127" i="36"/>
  <c r="J127" i="36"/>
  <c r="P128" i="36"/>
  <c r="R128" i="36" s="1"/>
  <c r="H130" i="36"/>
  <c r="J130" i="36"/>
  <c r="P132" i="36"/>
  <c r="R132" i="36" s="1"/>
  <c r="H135" i="36"/>
  <c r="J135" i="36"/>
  <c r="H138" i="36"/>
  <c r="J138" i="36"/>
  <c r="P139" i="36"/>
  <c r="R139" i="36" s="1"/>
  <c r="H141" i="36"/>
  <c r="J141" i="36" s="1"/>
  <c r="P142" i="36"/>
  <c r="R142" i="36"/>
  <c r="H145" i="36"/>
  <c r="J145" i="36" s="1"/>
  <c r="H12" i="36"/>
  <c r="J12" i="36" s="1"/>
  <c r="H13" i="36"/>
  <c r="J13" i="36" s="1"/>
  <c r="P14" i="36"/>
  <c r="R14" i="36"/>
  <c r="H16" i="36"/>
  <c r="J16" i="36" s="1"/>
  <c r="H17" i="36"/>
  <c r="J17" i="36"/>
  <c r="P18" i="36"/>
  <c r="R18" i="36" s="1"/>
  <c r="H19" i="36"/>
  <c r="J19" i="36"/>
  <c r="H20" i="36"/>
  <c r="J20" i="36" s="1"/>
  <c r="P21" i="36"/>
  <c r="R21" i="36"/>
  <c r="H23" i="36"/>
  <c r="J23" i="36" s="1"/>
  <c r="H24" i="36"/>
  <c r="J24" i="36"/>
  <c r="P25" i="36"/>
  <c r="R25" i="36" s="1"/>
  <c r="H27" i="36"/>
  <c r="J27" i="36" s="1"/>
  <c r="H28" i="36"/>
  <c r="J28" i="36" s="1"/>
  <c r="P29" i="36"/>
  <c r="R29" i="36"/>
  <c r="H31" i="36"/>
  <c r="J31" i="36" s="1"/>
  <c r="H32" i="36"/>
  <c r="J32" i="36" s="1"/>
  <c r="P33" i="36"/>
  <c r="R33" i="36" s="1"/>
  <c r="H35" i="36"/>
  <c r="J35" i="36"/>
  <c r="H36" i="36"/>
  <c r="J36" i="36" s="1"/>
  <c r="P37" i="36"/>
  <c r="R37" i="36"/>
  <c r="H39" i="36"/>
  <c r="J39" i="36" s="1"/>
  <c r="H40" i="36"/>
  <c r="J40" i="36"/>
  <c r="H44" i="36"/>
  <c r="J44" i="36" s="1"/>
  <c r="H48" i="36"/>
  <c r="J48" i="36"/>
  <c r="H52" i="36"/>
  <c r="J52" i="36" s="1"/>
  <c r="H56" i="36"/>
  <c r="J56" i="36"/>
  <c r="P57" i="36"/>
  <c r="R57" i="36" s="1"/>
  <c r="H60" i="36"/>
  <c r="J60" i="36" s="1"/>
  <c r="P61" i="36"/>
  <c r="R61" i="36" s="1"/>
  <c r="H64" i="36"/>
  <c r="J64" i="36"/>
  <c r="P65" i="36"/>
  <c r="R65" i="36" s="1"/>
  <c r="H68" i="36"/>
  <c r="J68" i="36" s="1"/>
  <c r="P69" i="36"/>
  <c r="R69" i="36" s="1"/>
  <c r="H72" i="36"/>
  <c r="J72" i="36"/>
  <c r="H75" i="36"/>
  <c r="J75" i="36" s="1"/>
  <c r="P76" i="36"/>
  <c r="R76" i="36"/>
  <c r="H78" i="36"/>
  <c r="J78" i="36" s="1"/>
  <c r="H79" i="36"/>
  <c r="J79" i="36"/>
  <c r="P80" i="36"/>
  <c r="R80" i="36" s="1"/>
  <c r="H83" i="36"/>
  <c r="J83" i="36"/>
  <c r="P84" i="36"/>
  <c r="R84" i="36" s="1"/>
  <c r="H87" i="36"/>
  <c r="J87" i="36"/>
  <c r="P88" i="36"/>
  <c r="R88" i="36" s="1"/>
  <c r="H90" i="36"/>
  <c r="J90" i="36" s="1"/>
  <c r="P92" i="36"/>
  <c r="R92" i="36" s="1"/>
  <c r="H94" i="36"/>
  <c r="J94" i="36"/>
  <c r="H95" i="36"/>
  <c r="J95" i="36" s="1"/>
  <c r="P96" i="36"/>
  <c r="R96" i="36" s="1"/>
  <c r="H99" i="36"/>
  <c r="J99" i="36"/>
  <c r="P100" i="36"/>
  <c r="R100" i="36"/>
  <c r="H103" i="36"/>
  <c r="J103" i="36" s="1"/>
  <c r="P104" i="36"/>
  <c r="R104" i="36"/>
  <c r="P108" i="36"/>
  <c r="R108" i="36"/>
  <c r="H110" i="36"/>
  <c r="J110" i="36"/>
  <c r="H111" i="36"/>
  <c r="J111" i="36" s="1"/>
  <c r="P112" i="36"/>
  <c r="R112" i="36"/>
  <c r="H114" i="36"/>
  <c r="J114" i="36"/>
  <c r="P115" i="36"/>
  <c r="R115" i="36"/>
  <c r="P119" i="36"/>
  <c r="R119" i="36" s="1"/>
  <c r="H121" i="36"/>
  <c r="J121" i="36" s="1"/>
  <c r="H122" i="36"/>
  <c r="J122" i="36"/>
  <c r="P123" i="36"/>
  <c r="R123" i="36"/>
  <c r="H125" i="36"/>
  <c r="J125" i="36" s="1"/>
  <c r="P126" i="36"/>
  <c r="R126" i="36"/>
  <c r="H129" i="36"/>
  <c r="J129" i="36"/>
  <c r="P130" i="36"/>
  <c r="R130" i="36"/>
  <c r="H133" i="36"/>
  <c r="J133" i="36" s="1"/>
  <c r="P134" i="36"/>
  <c r="R134" i="36"/>
  <c r="H136" i="36"/>
  <c r="J136" i="36"/>
  <c r="P137" i="36"/>
  <c r="R137" i="36"/>
  <c r="H139" i="36"/>
  <c r="J139" i="36" s="1"/>
  <c r="P140" i="36"/>
  <c r="R140" i="36" s="1"/>
  <c r="H142" i="36"/>
  <c r="J142" i="36"/>
  <c r="H143" i="36"/>
  <c r="J143" i="36"/>
  <c r="P144" i="36"/>
  <c r="R144" i="36" s="1"/>
  <c r="H146" i="36"/>
  <c r="J146" i="36" s="1"/>
  <c r="H147" i="36"/>
  <c r="J147" i="36"/>
  <c r="P148" i="36"/>
  <c r="R148" i="36"/>
  <c r="H150" i="36"/>
  <c r="J150" i="36" s="1"/>
  <c r="H151" i="36"/>
  <c r="J151" i="36" s="1"/>
  <c r="P152" i="36"/>
  <c r="R152" i="36"/>
  <c r="H154" i="36"/>
  <c r="J154" i="36"/>
  <c r="H155" i="36"/>
  <c r="J155" i="36" s="1"/>
  <c r="P156" i="36"/>
  <c r="R156" i="36"/>
  <c r="H158" i="36"/>
  <c r="J158" i="36"/>
  <c r="H159" i="36"/>
  <c r="J159" i="36"/>
  <c r="P160" i="36"/>
  <c r="R160" i="36" s="1"/>
  <c r="H161" i="36"/>
  <c r="J161" i="36"/>
  <c r="H162" i="36"/>
  <c r="J162" i="36"/>
  <c r="P163" i="36"/>
  <c r="R163" i="36"/>
  <c r="H165" i="36"/>
  <c r="J165" i="36" s="1"/>
  <c r="H166" i="36"/>
  <c r="J166" i="36" s="1"/>
  <c r="P167" i="36"/>
  <c r="R167" i="36"/>
  <c r="H169" i="36"/>
  <c r="J169" i="36"/>
  <c r="H170" i="36"/>
  <c r="J170" i="36" s="1"/>
  <c r="P171" i="36"/>
  <c r="R171" i="36"/>
  <c r="H173" i="36"/>
  <c r="J173" i="36" s="1"/>
  <c r="H174" i="36"/>
  <c r="J174" i="36"/>
  <c r="P175" i="36"/>
  <c r="R175" i="36" s="1"/>
  <c r="H177" i="36"/>
  <c r="J177" i="36" s="1"/>
  <c r="H178" i="36"/>
  <c r="J178" i="36" s="1"/>
  <c r="P179" i="36"/>
  <c r="R179" i="36"/>
  <c r="H181" i="36"/>
  <c r="J181" i="36" s="1"/>
  <c r="H182" i="36"/>
  <c r="J182" i="36" s="1"/>
  <c r="P183" i="36"/>
  <c r="R183" i="36" s="1"/>
  <c r="H185" i="36"/>
  <c r="J185" i="36"/>
  <c r="P149" i="36"/>
  <c r="R149" i="36" s="1"/>
  <c r="P153" i="36"/>
  <c r="R153" i="36"/>
  <c r="P157" i="36"/>
  <c r="R157" i="36" s="1"/>
  <c r="P164" i="36"/>
  <c r="R164" i="36"/>
  <c r="P168" i="36"/>
  <c r="R168" i="36" s="1"/>
  <c r="P172" i="36"/>
  <c r="R172" i="36"/>
  <c r="P176" i="36"/>
  <c r="R176" i="36" s="1"/>
  <c r="P180" i="36"/>
  <c r="R180" i="36"/>
  <c r="P184" i="36"/>
  <c r="R184" i="36" s="1"/>
  <c r="P188" i="36"/>
  <c r="R188" i="36" s="1"/>
  <c r="P191" i="36"/>
  <c r="R191" i="36" s="1"/>
  <c r="P195" i="36"/>
  <c r="R195" i="36"/>
  <c r="P199" i="36"/>
  <c r="R199" i="36" s="1"/>
  <c r="H201" i="36"/>
  <c r="J201" i="36" s="1"/>
  <c r="H204" i="36"/>
  <c r="J204" i="36" s="1"/>
  <c r="P206" i="36"/>
  <c r="R206" i="36"/>
  <c r="H208" i="36"/>
  <c r="J208" i="36" s="1"/>
  <c r="P210" i="36"/>
  <c r="R210" i="36"/>
  <c r="H212" i="36"/>
  <c r="J212" i="36" s="1"/>
  <c r="P214" i="36"/>
  <c r="R214" i="36"/>
  <c r="H216" i="36"/>
  <c r="J216" i="36" s="1"/>
  <c r="P218" i="36"/>
  <c r="R218" i="36"/>
  <c r="H221" i="36"/>
  <c r="J221" i="36" s="1"/>
  <c r="P222" i="36"/>
  <c r="R222" i="36"/>
  <c r="P227" i="36"/>
  <c r="R227" i="36" s="1"/>
  <c r="P234" i="36"/>
  <c r="R234" i="36" s="1"/>
  <c r="H270" i="36"/>
  <c r="J270" i="36" s="1"/>
  <c r="H271" i="36"/>
  <c r="J271" i="36"/>
  <c r="H272" i="36"/>
  <c r="J272" i="36" s="1"/>
  <c r="H275" i="36"/>
  <c r="J275" i="36" s="1"/>
  <c r="H276" i="36"/>
  <c r="J276" i="36" s="1"/>
  <c r="P277" i="36"/>
  <c r="R277" i="36"/>
  <c r="P286" i="36"/>
  <c r="R286" i="36" s="1"/>
  <c r="H288" i="36"/>
  <c r="J288" i="36"/>
  <c r="P290" i="36"/>
  <c r="R290" i="36" s="1"/>
  <c r="H189" i="36"/>
  <c r="J189" i="36"/>
  <c r="P190" i="36"/>
  <c r="R190" i="36" s="1"/>
  <c r="H192" i="36"/>
  <c r="J192" i="36"/>
  <c r="H197" i="36"/>
  <c r="J197" i="36" s="1"/>
  <c r="P198" i="36"/>
  <c r="R198" i="36"/>
  <c r="H220" i="36"/>
  <c r="J220" i="36" s="1"/>
  <c r="H224" i="36"/>
  <c r="J224" i="36" s="1"/>
  <c r="H225" i="36"/>
  <c r="J225" i="36" s="1"/>
  <c r="P226" i="36"/>
  <c r="R226" i="36"/>
  <c r="H229" i="36"/>
  <c r="J229" i="36" s="1"/>
  <c r="P230" i="36"/>
  <c r="R230" i="36" s="1"/>
  <c r="P233" i="36"/>
  <c r="R233" i="36" s="1"/>
  <c r="H236" i="36"/>
  <c r="J236" i="36"/>
  <c r="P237" i="36"/>
  <c r="R237" i="36" s="1"/>
  <c r="P241" i="36"/>
  <c r="R241" i="36"/>
  <c r="H243" i="36"/>
  <c r="J243" i="36" s="1"/>
  <c r="P245" i="36"/>
  <c r="R245" i="36"/>
  <c r="P249" i="36"/>
  <c r="R249" i="36" s="1"/>
  <c r="H251" i="36"/>
  <c r="J251" i="36"/>
  <c r="P253" i="36"/>
  <c r="R253" i="36" s="1"/>
  <c r="P257" i="36"/>
  <c r="R257" i="36"/>
  <c r="H259" i="36"/>
  <c r="J259" i="36" s="1"/>
  <c r="P264" i="36"/>
  <c r="R264" i="36" s="1"/>
  <c r="H266" i="36"/>
  <c r="J266" i="36" s="1"/>
  <c r="P267" i="36"/>
  <c r="R267" i="36"/>
  <c r="H274" i="36"/>
  <c r="J274" i="36" s="1"/>
  <c r="H278" i="36"/>
  <c r="J278" i="36" s="1"/>
  <c r="H279" i="36"/>
  <c r="J279" i="36" s="1"/>
  <c r="H280" i="36"/>
  <c r="J280" i="36"/>
  <c r="H282" i="36"/>
  <c r="J282" i="36" s="1"/>
  <c r="H283" i="36"/>
  <c r="J283" i="36"/>
  <c r="P284" i="36"/>
  <c r="R284" i="36" s="1"/>
  <c r="P294" i="36"/>
  <c r="R294" i="36"/>
  <c r="H296" i="36"/>
  <c r="J296" i="36" s="1"/>
  <c r="H186" i="36"/>
  <c r="J186" i="36"/>
  <c r="P187" i="36"/>
  <c r="R187" i="36" s="1"/>
  <c r="H193" i="36"/>
  <c r="J193" i="36"/>
  <c r="P194" i="36"/>
  <c r="R194" i="36" s="1"/>
  <c r="H196" i="36"/>
  <c r="J196" i="36" s="1"/>
  <c r="P13" i="36"/>
  <c r="R13" i="36" s="1"/>
  <c r="P17" i="36"/>
  <c r="R17" i="36"/>
  <c r="P20" i="36"/>
  <c r="R20" i="36" s="1"/>
  <c r="P24" i="36"/>
  <c r="R24" i="36" s="1"/>
  <c r="P28" i="36"/>
  <c r="R28" i="36" s="1"/>
  <c r="P32" i="36"/>
  <c r="R32" i="36"/>
  <c r="P36" i="36"/>
  <c r="R36" i="36" s="1"/>
  <c r="P40" i="36"/>
  <c r="R40" i="36"/>
  <c r="H42" i="36"/>
  <c r="J42" i="36" s="1"/>
  <c r="H43" i="36"/>
  <c r="J43" i="36"/>
  <c r="P44" i="36"/>
  <c r="R44" i="36" s="1"/>
  <c r="H46" i="36"/>
  <c r="J46" i="36"/>
  <c r="H47" i="36"/>
  <c r="J47" i="36" s="1"/>
  <c r="P48" i="36"/>
  <c r="R48" i="36"/>
  <c r="H50" i="36"/>
  <c r="J50" i="36" s="1"/>
  <c r="H51" i="36"/>
  <c r="J51" i="36" s="1"/>
  <c r="P52" i="36"/>
  <c r="R52" i="36" s="1"/>
  <c r="H54" i="36"/>
  <c r="J54" i="36"/>
  <c r="H55" i="36"/>
  <c r="J55" i="36" s="1"/>
  <c r="H59" i="36"/>
  <c r="J59" i="36" s="1"/>
  <c r="H63" i="36"/>
  <c r="J63" i="36" s="1"/>
  <c r="H67" i="36"/>
  <c r="J67" i="36"/>
  <c r="H70" i="36"/>
  <c r="J70" i="36" s="1"/>
  <c r="H77" i="36"/>
  <c r="J77" i="36"/>
  <c r="H89" i="36"/>
  <c r="J89" i="36" s="1"/>
  <c r="H93" i="36"/>
  <c r="J93" i="36"/>
  <c r="P95" i="36"/>
  <c r="R95" i="36" s="1"/>
  <c r="H101" i="36"/>
  <c r="J101" i="36"/>
  <c r="P103" i="36"/>
  <c r="R103" i="36" s="1"/>
  <c r="H105" i="36"/>
  <c r="J105" i="36"/>
  <c r="P107" i="36"/>
  <c r="R107" i="36" s="1"/>
  <c r="H116" i="36"/>
  <c r="J116" i="36" s="1"/>
  <c r="P118" i="36"/>
  <c r="R118" i="36" s="1"/>
  <c r="H120" i="36"/>
  <c r="J120" i="36"/>
  <c r="P122" i="36"/>
  <c r="R122" i="36" s="1"/>
  <c r="H131" i="36"/>
  <c r="J131" i="36" s="1"/>
  <c r="P133" i="36"/>
  <c r="R133" i="36" s="1"/>
  <c r="P136" i="36"/>
  <c r="R136" i="36"/>
  <c r="P143" i="36"/>
  <c r="R143" i="36" s="1"/>
  <c r="P147" i="36"/>
  <c r="R147" i="36"/>
  <c r="P151" i="36"/>
  <c r="R151" i="36" s="1"/>
  <c r="P155" i="36"/>
  <c r="R155" i="36"/>
  <c r="P159" i="36"/>
  <c r="R159" i="36"/>
  <c r="P162" i="36"/>
  <c r="R162" i="36" s="1"/>
  <c r="P166" i="36"/>
  <c r="R166" i="36"/>
  <c r="P170" i="36"/>
  <c r="R170" i="36"/>
  <c r="P174" i="36"/>
  <c r="R174" i="36"/>
  <c r="P178" i="36"/>
  <c r="R178" i="36" s="1"/>
  <c r="P182" i="36"/>
  <c r="R182" i="36"/>
  <c r="P186" i="36"/>
  <c r="R186" i="36" s="1"/>
  <c r="P189" i="36"/>
  <c r="R189" i="36"/>
  <c r="P193" i="36"/>
  <c r="R193" i="36" s="1"/>
  <c r="P197" i="36"/>
  <c r="R197" i="36"/>
  <c r="H199" i="36"/>
  <c r="J199" i="36" s="1"/>
  <c r="H200" i="36"/>
  <c r="J200" i="36"/>
  <c r="H203" i="36"/>
  <c r="J203" i="36" s="1"/>
  <c r="H207" i="36"/>
  <c r="J207" i="36"/>
  <c r="H211" i="36"/>
  <c r="J211" i="36" s="1"/>
  <c r="H215" i="36"/>
  <c r="J215" i="36"/>
  <c r="H219" i="36"/>
  <c r="J219" i="36" s="1"/>
  <c r="P220" i="36"/>
  <c r="R220" i="36"/>
  <c r="H223" i="36"/>
  <c r="J223" i="36" s="1"/>
  <c r="P224" i="36"/>
  <c r="R224" i="36"/>
  <c r="H228" i="36"/>
  <c r="J228" i="36" s="1"/>
  <c r="H231" i="36"/>
  <c r="J231" i="36"/>
  <c r="H235" i="36"/>
  <c r="J235" i="36" s="1"/>
  <c r="P271" i="36"/>
  <c r="R271" i="36"/>
  <c r="H273" i="36"/>
  <c r="J273" i="36" s="1"/>
  <c r="P275" i="36"/>
  <c r="R275" i="36"/>
  <c r="H285" i="36"/>
  <c r="J285" i="36" s="1"/>
  <c r="H286" i="36"/>
  <c r="J286" i="36"/>
  <c r="H287" i="36"/>
  <c r="J287" i="36" s="1"/>
  <c r="H290" i="36"/>
  <c r="J290" i="36"/>
  <c r="H291" i="36"/>
  <c r="J291" i="36" s="1"/>
  <c r="P292" i="36"/>
  <c r="R292" i="36"/>
  <c r="H74" i="36"/>
  <c r="J74" i="36" s="1"/>
  <c r="H85" i="36"/>
  <c r="J85" i="36"/>
  <c r="H88" i="36"/>
  <c r="J88" i="36" s="1"/>
  <c r="H98" i="36"/>
  <c r="J98" i="36"/>
  <c r="P41" i="36"/>
  <c r="R41" i="36" s="1"/>
  <c r="P45" i="36"/>
  <c r="R45" i="36"/>
  <c r="P49" i="36"/>
  <c r="R49" i="36" s="1"/>
  <c r="P53" i="36"/>
  <c r="R53" i="36"/>
  <c r="H57" i="36"/>
  <c r="H65" i="36"/>
  <c r="J65" i="36"/>
  <c r="H80" i="36"/>
  <c r="J80" i="36" s="1"/>
  <c r="H100" i="36"/>
  <c r="J100" i="36"/>
  <c r="P58" i="36"/>
  <c r="R58" i="36" s="1"/>
  <c r="P66" i="36"/>
  <c r="R66" i="36"/>
  <c r="P72" i="36"/>
  <c r="R72" i="36" s="1"/>
  <c r="P73" i="36"/>
  <c r="R73" i="36"/>
  <c r="P75" i="36"/>
  <c r="R75" i="36" s="1"/>
  <c r="H91" i="36"/>
  <c r="J91" i="36"/>
  <c r="H96" i="36"/>
  <c r="J96" i="36" s="1"/>
  <c r="H106" i="36"/>
  <c r="J106" i="36"/>
  <c r="P78" i="36"/>
  <c r="R78" i="36" s="1"/>
  <c r="P79" i="36"/>
  <c r="R79" i="36"/>
  <c r="H82" i="36"/>
  <c r="J82" i="36" s="1"/>
  <c r="P87" i="36"/>
  <c r="R87" i="36"/>
  <c r="P91" i="36"/>
  <c r="R91" i="36" s="1"/>
  <c r="H107" i="36"/>
  <c r="J107" i="36"/>
  <c r="H118" i="36"/>
  <c r="J118" i="36" s="1"/>
  <c r="H126" i="36"/>
  <c r="J126" i="36"/>
  <c r="P56" i="36"/>
  <c r="R56" i="36" s="1"/>
  <c r="P60" i="36"/>
  <c r="R60" i="36"/>
  <c r="P64" i="36"/>
  <c r="R64" i="36" s="1"/>
  <c r="P68" i="36"/>
  <c r="R68" i="36"/>
  <c r="H71" i="36"/>
  <c r="J71" i="36" s="1"/>
  <c r="H76" i="36"/>
  <c r="J76" i="36"/>
  <c r="P83" i="36"/>
  <c r="R83" i="36" s="1"/>
  <c r="H86" i="36"/>
  <c r="J86" i="36"/>
  <c r="H92" i="36"/>
  <c r="J92" i="36" s="1"/>
  <c r="P99" i="36"/>
  <c r="R99" i="36"/>
  <c r="H102" i="36"/>
  <c r="J102" i="36" s="1"/>
  <c r="H108" i="36"/>
  <c r="J108" i="36"/>
  <c r="P114" i="36"/>
  <c r="R114" i="36" s="1"/>
  <c r="H117" i="36"/>
  <c r="J117" i="36"/>
  <c r="H123" i="36"/>
  <c r="J123" i="36" s="1"/>
  <c r="P129" i="36"/>
  <c r="R129" i="36"/>
  <c r="H132" i="36"/>
  <c r="J132" i="36" s="1"/>
  <c r="H202" i="36"/>
  <c r="J202" i="36"/>
  <c r="H205" i="36"/>
  <c r="J205" i="36" s="1"/>
  <c r="H209" i="36"/>
  <c r="J209" i="36"/>
  <c r="H213" i="36"/>
  <c r="J213" i="36" s="1"/>
  <c r="H217" i="36"/>
  <c r="J217" i="36"/>
  <c r="H232" i="36"/>
  <c r="J232" i="36" s="1"/>
  <c r="P111" i="36"/>
  <c r="R111" i="36"/>
  <c r="H119" i="36"/>
  <c r="J119" i="36" s="1"/>
  <c r="H128" i="36"/>
  <c r="J128" i="36"/>
  <c r="H134" i="36"/>
  <c r="J134" i="36" s="1"/>
  <c r="P135" i="36"/>
  <c r="R135" i="36"/>
  <c r="P138" i="36"/>
  <c r="R138" i="36" s="1"/>
  <c r="P201" i="36"/>
  <c r="R201" i="36"/>
  <c r="P204" i="36"/>
  <c r="R204" i="36" s="1"/>
  <c r="P208" i="36"/>
  <c r="R208" i="36"/>
  <c r="P212" i="36"/>
  <c r="R212" i="36" s="1"/>
  <c r="P216" i="36"/>
  <c r="R216" i="36"/>
  <c r="P231" i="36"/>
  <c r="R231" i="36" s="1"/>
  <c r="H206" i="36"/>
  <c r="J206" i="36"/>
  <c r="H210" i="36"/>
  <c r="J210" i="36" s="1"/>
  <c r="H214" i="36"/>
  <c r="J214" i="36"/>
  <c r="H137" i="36"/>
  <c r="J137" i="36" s="1"/>
  <c r="H140" i="36"/>
  <c r="J140" i="36"/>
  <c r="H144" i="36"/>
  <c r="J144" i="36" s="1"/>
  <c r="H148" i="36"/>
  <c r="J148" i="36"/>
  <c r="H152" i="36"/>
  <c r="J152" i="36" s="1"/>
  <c r="H156" i="36"/>
  <c r="J156" i="36"/>
  <c r="H160" i="36"/>
  <c r="J160" i="36" s="1"/>
  <c r="H163" i="36"/>
  <c r="J163" i="36"/>
  <c r="H167" i="36"/>
  <c r="J167" i="36" s="1"/>
  <c r="H171" i="36"/>
  <c r="J171" i="36"/>
  <c r="H175" i="36"/>
  <c r="J175" i="36" s="1"/>
  <c r="H179" i="36"/>
  <c r="J179" i="36"/>
  <c r="H183" i="36"/>
  <c r="J183" i="36" s="1"/>
  <c r="H187" i="36"/>
  <c r="J187" i="36"/>
  <c r="H190" i="36"/>
  <c r="J190" i="36" s="1"/>
  <c r="H194" i="36"/>
  <c r="J194" i="36"/>
  <c r="H198" i="36"/>
  <c r="J198" i="36" s="1"/>
  <c r="P202" i="36"/>
  <c r="R202" i="36"/>
  <c r="P205" i="36"/>
  <c r="R205" i="36" s="1"/>
  <c r="P209" i="36"/>
  <c r="R209" i="36"/>
  <c r="P213" i="36"/>
  <c r="R213" i="36" s="1"/>
  <c r="P247" i="36"/>
  <c r="R247" i="36"/>
  <c r="P255" i="36"/>
  <c r="R255" i="36" s="1"/>
  <c r="P200" i="36"/>
  <c r="R200" i="36"/>
  <c r="P203" i="36"/>
  <c r="R203" i="36" s="1"/>
  <c r="P207" i="36"/>
  <c r="R207" i="36"/>
  <c r="P211" i="36"/>
  <c r="R211" i="36" s="1"/>
  <c r="P215" i="36"/>
  <c r="R215" i="36"/>
  <c r="H239" i="36"/>
  <c r="J239" i="36" s="1"/>
  <c r="P243" i="36"/>
  <c r="R243" i="36"/>
  <c r="H247" i="36"/>
  <c r="J247" i="36" s="1"/>
  <c r="P251" i="36"/>
  <c r="R251" i="36"/>
  <c r="H255" i="36"/>
  <c r="J255" i="36" s="1"/>
  <c r="P259" i="36"/>
  <c r="R259" i="36"/>
  <c r="H262" i="36"/>
  <c r="J262" i="36" s="1"/>
  <c r="P266" i="36"/>
  <c r="R266" i="36"/>
  <c r="H269" i="36"/>
  <c r="J269" i="36" s="1"/>
  <c r="P273" i="36"/>
  <c r="R273" i="36"/>
  <c r="H277" i="36"/>
  <c r="J277" i="36" s="1"/>
  <c r="P281" i="36"/>
  <c r="R281" i="36"/>
  <c r="H284" i="36"/>
  <c r="J284" i="36" s="1"/>
  <c r="P288" i="36"/>
  <c r="R288" i="36"/>
  <c r="H292" i="36"/>
  <c r="J292" i="36" s="1"/>
  <c r="P296" i="36"/>
  <c r="R296" i="36"/>
  <c r="H218" i="36"/>
  <c r="J218" i="36" s="1"/>
  <c r="H222" i="36"/>
  <c r="J222" i="36"/>
  <c r="H226" i="36"/>
  <c r="J226" i="36" s="1"/>
  <c r="H230" i="36"/>
  <c r="J230" i="36"/>
  <c r="H233" i="36"/>
  <c r="J233" i="36" s="1"/>
  <c r="H237" i="36"/>
  <c r="J237" i="36"/>
  <c r="H240" i="36"/>
  <c r="J240" i="36" s="1"/>
  <c r="H244" i="36"/>
  <c r="J244" i="36"/>
  <c r="H248" i="36"/>
  <c r="J248" i="36" s="1"/>
  <c r="H252" i="36"/>
  <c r="J252" i="36"/>
  <c r="H256" i="36"/>
  <c r="J256" i="36" s="1"/>
  <c r="H260" i="36"/>
  <c r="J260" i="36"/>
  <c r="H263" i="36"/>
  <c r="J263" i="36" s="1"/>
  <c r="P217" i="36"/>
  <c r="R217" i="36"/>
  <c r="P221" i="36"/>
  <c r="R221" i="36" s="1"/>
  <c r="P225" i="36"/>
  <c r="R225" i="36"/>
  <c r="P229" i="36"/>
  <c r="R229" i="36" s="1"/>
  <c r="P232" i="36"/>
  <c r="R232" i="36"/>
  <c r="P236" i="36"/>
  <c r="R236" i="36" s="1"/>
  <c r="P238" i="36"/>
  <c r="R238" i="36"/>
  <c r="P240" i="36"/>
  <c r="R240" i="36" s="1"/>
  <c r="P242" i="36"/>
  <c r="R242" i="36"/>
  <c r="P244" i="36"/>
  <c r="R244" i="36" s="1"/>
  <c r="P246" i="36"/>
  <c r="R246" i="36"/>
  <c r="P248" i="36"/>
  <c r="R248" i="36" s="1"/>
  <c r="P250" i="36"/>
  <c r="R250" i="36"/>
  <c r="P252" i="36"/>
  <c r="R252" i="36" s="1"/>
  <c r="P254" i="36"/>
  <c r="R254" i="36"/>
  <c r="P256" i="36"/>
  <c r="R256" i="36" s="1"/>
  <c r="P258" i="36"/>
  <c r="R258" i="36"/>
  <c r="P260" i="36"/>
  <c r="R260" i="36" s="1"/>
  <c r="P261" i="36"/>
  <c r="R261" i="36"/>
  <c r="P263" i="36"/>
  <c r="R263" i="36" s="1"/>
  <c r="P265" i="36"/>
  <c r="R265" i="36"/>
  <c r="P268" i="36"/>
  <c r="R268" i="36" s="1"/>
  <c r="P270" i="36"/>
  <c r="R270" i="36"/>
  <c r="P272" i="36"/>
  <c r="R272" i="36" s="1"/>
  <c r="P274" i="36"/>
  <c r="R274" i="36"/>
  <c r="P276" i="36"/>
  <c r="R276" i="36" s="1"/>
  <c r="P278" i="36"/>
  <c r="R278" i="36"/>
  <c r="P280" i="36"/>
  <c r="R280" i="36" s="1"/>
  <c r="P283" i="36"/>
  <c r="R283" i="36"/>
  <c r="P285" i="36"/>
  <c r="R285" i="36" s="1"/>
  <c r="P287" i="36"/>
  <c r="R287" i="36"/>
  <c r="P289" i="36"/>
  <c r="R289" i="36" s="1"/>
  <c r="P291" i="36"/>
  <c r="R291" i="36"/>
  <c r="P293" i="36"/>
  <c r="R293" i="36" s="1"/>
  <c r="P295" i="36"/>
  <c r="R295" i="36"/>
  <c r="P301" i="36"/>
  <c r="R301" i="36" s="1"/>
  <c r="R313" i="36" s="1"/>
  <c r="P297" i="36"/>
  <c r="R297" i="36"/>
  <c r="H301" i="36"/>
  <c r="P302" i="36"/>
  <c r="R302" i="36"/>
  <c r="H302" i="36"/>
  <c r="J302" i="36" s="1"/>
  <c r="H297" i="36"/>
  <c r="J297" i="36"/>
  <c r="P11" i="36"/>
  <c r="H11" i="36"/>
  <c r="P318" i="36"/>
  <c r="P322" i="36"/>
  <c r="P321" i="36"/>
  <c r="P319" i="36"/>
  <c r="P317" i="36"/>
  <c r="H319" i="36"/>
  <c r="H322" i="36"/>
  <c r="J322" i="36" s="1"/>
  <c r="P320" i="36"/>
  <c r="H321" i="36"/>
  <c r="H320" i="36"/>
  <c r="H317" i="36"/>
  <c r="H318" i="36"/>
  <c r="H315" i="23"/>
  <c r="H314" i="23"/>
  <c r="H313" i="23"/>
  <c r="H312" i="23"/>
  <c r="H311" i="23"/>
  <c r="H310" i="23"/>
  <c r="H309" i="23"/>
  <c r="H308" i="23"/>
  <c r="H307" i="23"/>
  <c r="H306" i="23"/>
  <c r="H305" i="23"/>
  <c r="H304" i="23"/>
  <c r="R413" i="5"/>
  <c r="R407" i="5"/>
  <c r="R403" i="5"/>
  <c r="R402" i="5"/>
  <c r="S402" i="5" s="1"/>
  <c r="L414" i="5"/>
  <c r="Q414" i="5" s="1"/>
  <c r="S414" i="5" s="1"/>
  <c r="O413" i="5"/>
  <c r="N413" i="5"/>
  <c r="M413" i="5"/>
  <c r="L412" i="5"/>
  <c r="Q412" i="5" s="1"/>
  <c r="S412" i="5" s="1"/>
  <c r="L411" i="5"/>
  <c r="Q411" i="5" s="1"/>
  <c r="S411" i="5" s="1"/>
  <c r="O410" i="5"/>
  <c r="N410" i="5"/>
  <c r="M410" i="5"/>
  <c r="L408" i="5"/>
  <c r="Q408" i="5" s="1"/>
  <c r="S408" i="5" s="1"/>
  <c r="O407" i="5"/>
  <c r="N407" i="5"/>
  <c r="M407" i="5"/>
  <c r="M406" i="5"/>
  <c r="L406" i="5"/>
  <c r="M405" i="5"/>
  <c r="L405" i="5"/>
  <c r="M404" i="5"/>
  <c r="L404" i="5"/>
  <c r="O403" i="5"/>
  <c r="N403" i="5"/>
  <c r="M403" i="5"/>
  <c r="O401" i="5"/>
  <c r="O400" i="5"/>
  <c r="O399" i="5"/>
  <c r="M401" i="5"/>
  <c r="M400" i="5"/>
  <c r="M399" i="5"/>
  <c r="L401" i="5"/>
  <c r="L400" i="5"/>
  <c r="L399" i="5"/>
  <c r="L396" i="5"/>
  <c r="I413" i="5"/>
  <c r="I403" i="5"/>
  <c r="I402" i="5"/>
  <c r="F413" i="5"/>
  <c r="F410" i="5"/>
  <c r="F404" i="5"/>
  <c r="F403" i="5"/>
  <c r="F401" i="5"/>
  <c r="F400" i="5"/>
  <c r="F399" i="5"/>
  <c r="E413" i="5"/>
  <c r="E410" i="5"/>
  <c r="E403" i="5"/>
  <c r="D413" i="5"/>
  <c r="D410" i="5"/>
  <c r="D404" i="5"/>
  <c r="D403" i="5"/>
  <c r="D401" i="5"/>
  <c r="D400" i="5"/>
  <c r="D399" i="5"/>
  <c r="C412" i="5"/>
  <c r="H412" i="5" s="1"/>
  <c r="J412" i="5" s="1"/>
  <c r="C411" i="5"/>
  <c r="H411" i="5" s="1"/>
  <c r="J411" i="5" s="1"/>
  <c r="C404" i="5"/>
  <c r="C401" i="5"/>
  <c r="C400" i="5"/>
  <c r="C399" i="5"/>
  <c r="R396" i="5"/>
  <c r="O396" i="5"/>
  <c r="N396" i="5"/>
  <c r="M396" i="5"/>
  <c r="I396" i="5"/>
  <c r="F396" i="5"/>
  <c r="E396" i="5"/>
  <c r="D396" i="5"/>
  <c r="C396" i="5"/>
  <c r="Q395" i="5"/>
  <c r="S395" i="5" s="1"/>
  <c r="Q394" i="5"/>
  <c r="S394" i="5" s="1"/>
  <c r="Q393" i="5"/>
  <c r="S393" i="5" s="1"/>
  <c r="Q392" i="5"/>
  <c r="S392" i="5" s="1"/>
  <c r="Q391" i="5"/>
  <c r="S391" i="5" s="1"/>
  <c r="Q389" i="5"/>
  <c r="S389" i="5" s="1"/>
  <c r="Q388" i="5"/>
  <c r="S388" i="5" s="1"/>
  <c r="Q387" i="5"/>
  <c r="S387" i="5" s="1"/>
  <c r="Q386" i="5"/>
  <c r="S386" i="5" s="1"/>
  <c r="Q385" i="5"/>
  <c r="S385" i="5" s="1"/>
  <c r="S383" i="5"/>
  <c r="J383" i="5"/>
  <c r="Q382" i="5"/>
  <c r="S382" i="5" s="1"/>
  <c r="Q381" i="5"/>
  <c r="Q380" i="5"/>
  <c r="S380" i="5" s="1"/>
  <c r="D46" i="38"/>
  <c r="P38" i="38"/>
  <c r="P40" i="38" s="1"/>
  <c r="P45" i="38"/>
  <c r="N38" i="38"/>
  <c r="N40" i="38" s="1"/>
  <c r="M38" i="38"/>
  <c r="L38" i="38"/>
  <c r="L45" i="38" s="1"/>
  <c r="K38" i="38"/>
  <c r="H38" i="38"/>
  <c r="H43" i="38" s="1"/>
  <c r="E38" i="38"/>
  <c r="E42" i="38" s="1"/>
  <c r="D38" i="38"/>
  <c r="C38" i="38"/>
  <c r="C45" i="38" s="1"/>
  <c r="B38" i="38"/>
  <c r="B45" i="38" s="1"/>
  <c r="L44" i="38"/>
  <c r="H42" i="38"/>
  <c r="C40" i="38"/>
  <c r="B44" i="38"/>
  <c r="C44" i="38"/>
  <c r="H41" i="38"/>
  <c r="H45" i="38"/>
  <c r="N45" i="38"/>
  <c r="E44" i="38"/>
  <c r="C42" i="38"/>
  <c r="E41" i="38"/>
  <c r="P43" i="38"/>
  <c r="N44" i="38"/>
  <c r="H40" i="38"/>
  <c r="M46" i="38"/>
  <c r="O38" i="38"/>
  <c r="O44" i="38" s="1"/>
  <c r="G38" i="38"/>
  <c r="G44" i="38" s="1"/>
  <c r="D26" i="38"/>
  <c r="P18" i="38"/>
  <c r="P23" i="38" s="1"/>
  <c r="N18" i="38"/>
  <c r="M18" i="38"/>
  <c r="M23" i="38" s="1"/>
  <c r="L18" i="38"/>
  <c r="L20" i="38" s="1"/>
  <c r="K18" i="38"/>
  <c r="K21" i="38" s="1"/>
  <c r="H18" i="38"/>
  <c r="H24" i="38" s="1"/>
  <c r="E18" i="38"/>
  <c r="E20" i="38" s="1"/>
  <c r="D18" i="38"/>
  <c r="C18" i="38"/>
  <c r="B18" i="38"/>
  <c r="B21" i="38" s="1"/>
  <c r="Q1" i="38"/>
  <c r="K25" i="38"/>
  <c r="B23" i="38"/>
  <c r="O42" i="38"/>
  <c r="G41" i="38"/>
  <c r="H22" i="38"/>
  <c r="C23" i="38"/>
  <c r="M20" i="38"/>
  <c r="M21" i="38"/>
  <c r="M25" i="38"/>
  <c r="H20" i="38"/>
  <c r="M22" i="38"/>
  <c r="K23" i="38"/>
  <c r="G45" i="38"/>
  <c r="H21" i="38"/>
  <c r="P21" i="38"/>
  <c r="D22" i="34"/>
  <c r="G22" i="34"/>
  <c r="F22" i="34"/>
  <c r="G21" i="34"/>
  <c r="F21" i="34"/>
  <c r="D20" i="34"/>
  <c r="G20" i="34"/>
  <c r="F20" i="34"/>
  <c r="G19" i="34"/>
  <c r="F19" i="34"/>
  <c r="D18" i="34"/>
  <c r="G18" i="34" s="1"/>
  <c r="F18" i="34"/>
  <c r="G17" i="34"/>
  <c r="F17" i="34"/>
  <c r="G16" i="34"/>
  <c r="F16" i="34"/>
  <c r="D15" i="34"/>
  <c r="G15" i="34" s="1"/>
  <c r="F15" i="34"/>
  <c r="G14" i="34"/>
  <c r="F14" i="34"/>
  <c r="G13" i="34"/>
  <c r="F13" i="34"/>
  <c r="G12" i="34"/>
  <c r="F12" i="34"/>
  <c r="G11" i="34"/>
  <c r="F11" i="34"/>
  <c r="G10" i="34"/>
  <c r="F10" i="34"/>
  <c r="G9" i="34"/>
  <c r="F9" i="34"/>
  <c r="G8" i="34"/>
  <c r="F8" i="34"/>
  <c r="G7" i="34"/>
  <c r="F7" i="34"/>
  <c r="G6" i="34"/>
  <c r="F6" i="34"/>
  <c r="D5" i="34"/>
  <c r="F5" i="34"/>
  <c r="D4" i="34"/>
  <c r="G4" i="34" s="1"/>
  <c r="F4" i="34"/>
  <c r="G3" i="34"/>
  <c r="F3" i="34"/>
  <c r="Q364" i="5"/>
  <c r="S364" i="5" s="1"/>
  <c r="Q323" i="36"/>
  <c r="O323" i="36"/>
  <c r="N323" i="36"/>
  <c r="M323" i="36"/>
  <c r="L323" i="36"/>
  <c r="I323" i="36"/>
  <c r="G323" i="36"/>
  <c r="F323" i="36"/>
  <c r="E323" i="36"/>
  <c r="D323" i="36"/>
  <c r="J321" i="36"/>
  <c r="J320" i="36"/>
  <c r="J319" i="36"/>
  <c r="R318" i="36"/>
  <c r="J318" i="36"/>
  <c r="Q313" i="36"/>
  <c r="O313" i="36"/>
  <c r="N313" i="36"/>
  <c r="M313" i="36"/>
  <c r="I313" i="36"/>
  <c r="G313" i="36"/>
  <c r="F313" i="36"/>
  <c r="E313" i="36"/>
  <c r="Q298" i="36"/>
  <c r="O298" i="36"/>
  <c r="N298" i="36"/>
  <c r="M298" i="36"/>
  <c r="L298" i="36"/>
  <c r="I298" i="36"/>
  <c r="G298" i="36"/>
  <c r="F298" i="36"/>
  <c r="E298" i="36"/>
  <c r="D298" i="36"/>
  <c r="R322" i="36"/>
  <c r="R321" i="36"/>
  <c r="R320" i="36"/>
  <c r="R323" i="36" s="1"/>
  <c r="R319" i="36"/>
  <c r="R317" i="36"/>
  <c r="P313" i="36"/>
  <c r="P323" i="36"/>
  <c r="H323" i="36"/>
  <c r="J317" i="36"/>
  <c r="J323" i="36" s="1"/>
  <c r="J11" i="36"/>
  <c r="Q375" i="5"/>
  <c r="S375" i="5" s="1"/>
  <c r="R377" i="5"/>
  <c r="O377" i="5"/>
  <c r="N377" i="5"/>
  <c r="M377" i="5"/>
  <c r="L377" i="5"/>
  <c r="I377" i="5"/>
  <c r="F377" i="5"/>
  <c r="E377" i="5"/>
  <c r="D377" i="5"/>
  <c r="C377" i="5"/>
  <c r="Q376" i="5"/>
  <c r="S376" i="5" s="1"/>
  <c r="Q374" i="5"/>
  <c r="S374" i="5" s="1"/>
  <c r="Q373" i="5"/>
  <c r="S373" i="5" s="1"/>
  <c r="Q372" i="5"/>
  <c r="S372" i="5" s="1"/>
  <c r="Q371" i="5"/>
  <c r="S371" i="5" s="1"/>
  <c r="Q370" i="5"/>
  <c r="S370" i="5" s="1"/>
  <c r="Q369" i="5"/>
  <c r="S369" i="5" s="1"/>
  <c r="Q368" i="5"/>
  <c r="S368" i="5" s="1"/>
  <c r="Q367" i="5"/>
  <c r="S367" i="5" s="1"/>
  <c r="S365" i="5"/>
  <c r="J365" i="5"/>
  <c r="Q363" i="5"/>
  <c r="Q362" i="5"/>
  <c r="S362" i="5" s="1"/>
  <c r="C23" i="34"/>
  <c r="E23" i="34"/>
  <c r="P283" i="23"/>
  <c r="P125" i="23"/>
  <c r="P299" i="23"/>
  <c r="P298" i="23"/>
  <c r="P297" i="23"/>
  <c r="P295" i="23"/>
  <c r="P294" i="23"/>
  <c r="P293" i="23"/>
  <c r="P291" i="23"/>
  <c r="P289" i="23"/>
  <c r="P285" i="23"/>
  <c r="P282" i="23"/>
  <c r="P281" i="23"/>
  <c r="P279" i="23"/>
  <c r="P278" i="23"/>
  <c r="P277" i="23"/>
  <c r="P275" i="23"/>
  <c r="P273" i="23"/>
  <c r="P269" i="23"/>
  <c r="P267" i="23"/>
  <c r="P266" i="23"/>
  <c r="P265" i="23"/>
  <c r="P263" i="23"/>
  <c r="P262" i="23"/>
  <c r="P261" i="23"/>
  <c r="P259" i="23"/>
  <c r="P257" i="23"/>
  <c r="P253" i="23"/>
  <c r="P251" i="23"/>
  <c r="P250" i="23"/>
  <c r="P249" i="23"/>
  <c r="P247" i="23"/>
  <c r="P246" i="23"/>
  <c r="P245" i="23"/>
  <c r="P241" i="23"/>
  <c r="P237" i="23"/>
  <c r="P234" i="23"/>
  <c r="P233" i="23"/>
  <c r="P230" i="23"/>
  <c r="P229" i="23"/>
  <c r="P227" i="23"/>
  <c r="P225" i="23"/>
  <c r="P221" i="23"/>
  <c r="P218" i="23"/>
  <c r="P217" i="23"/>
  <c r="P214" i="23"/>
  <c r="P213" i="23"/>
  <c r="P209" i="23"/>
  <c r="P205" i="23"/>
  <c r="P202" i="23"/>
  <c r="P201" i="23"/>
  <c r="P198" i="23"/>
  <c r="P197" i="23"/>
  <c r="P195" i="23"/>
  <c r="P193" i="23"/>
  <c r="P189" i="23"/>
  <c r="P186" i="23"/>
  <c r="P185" i="23"/>
  <c r="P183" i="23"/>
  <c r="P182" i="23"/>
  <c r="P181" i="23"/>
  <c r="P177" i="23"/>
  <c r="P173" i="23"/>
  <c r="P170" i="23"/>
  <c r="P169" i="23"/>
  <c r="P166" i="23"/>
  <c r="P165" i="23"/>
  <c r="P163" i="23"/>
  <c r="P161" i="23"/>
  <c r="P157" i="23"/>
  <c r="P154" i="23"/>
  <c r="P153" i="23"/>
  <c r="P151" i="23"/>
  <c r="P150" i="23"/>
  <c r="P149" i="23"/>
  <c r="P145" i="23"/>
  <c r="P141" i="23"/>
  <c r="P138" i="23"/>
  <c r="P137" i="23"/>
  <c r="P134" i="23"/>
  <c r="P133" i="23"/>
  <c r="P131" i="23"/>
  <c r="P127" i="23"/>
  <c r="P123" i="23"/>
  <c r="P119" i="23"/>
  <c r="P115" i="23"/>
  <c r="P111" i="23"/>
  <c r="P107" i="23"/>
  <c r="P103" i="23"/>
  <c r="P99" i="23"/>
  <c r="P95" i="23"/>
  <c r="P91" i="23"/>
  <c r="P87" i="23"/>
  <c r="P83" i="23"/>
  <c r="P79" i="23"/>
  <c r="P75" i="23"/>
  <c r="P71" i="23"/>
  <c r="P67" i="23"/>
  <c r="P66" i="23"/>
  <c r="P64" i="23"/>
  <c r="P62" i="23"/>
  <c r="P60" i="23"/>
  <c r="P56" i="23"/>
  <c r="P54" i="23"/>
  <c r="P52" i="23"/>
  <c r="P51" i="23"/>
  <c r="P50" i="23"/>
  <c r="P48" i="23"/>
  <c r="P46" i="23"/>
  <c r="P44" i="23"/>
  <c r="P42" i="23"/>
  <c r="P41" i="23"/>
  <c r="P40" i="23"/>
  <c r="P38" i="23"/>
  <c r="P36" i="23"/>
  <c r="P34" i="23"/>
  <c r="P33" i="23"/>
  <c r="P32" i="23"/>
  <c r="P30" i="23"/>
  <c r="P28" i="23"/>
  <c r="P26" i="23"/>
  <c r="P25" i="23"/>
  <c r="P24" i="23"/>
  <c r="P22" i="23"/>
  <c r="P20" i="23"/>
  <c r="P18" i="23"/>
  <c r="P17" i="23"/>
  <c r="P16" i="23"/>
  <c r="P14" i="23"/>
  <c r="P12" i="23"/>
  <c r="P10" i="23"/>
  <c r="H291" i="23"/>
  <c r="J291" i="23"/>
  <c r="H246" i="23"/>
  <c r="J246" i="23" s="1"/>
  <c r="H232" i="23"/>
  <c r="J232" i="23"/>
  <c r="H231" i="23"/>
  <c r="J231" i="23" s="1"/>
  <c r="H185" i="23"/>
  <c r="J185" i="23"/>
  <c r="H178" i="23"/>
  <c r="J178" i="23" s="1"/>
  <c r="H176" i="23"/>
  <c r="J176" i="23"/>
  <c r="H142" i="23"/>
  <c r="J142" i="23" s="1"/>
  <c r="H140" i="23"/>
  <c r="J140" i="23"/>
  <c r="H124" i="23"/>
  <c r="J124" i="23" s="1"/>
  <c r="H121" i="23"/>
  <c r="J121" i="23"/>
  <c r="H115" i="23"/>
  <c r="J115" i="23" s="1"/>
  <c r="H108" i="23"/>
  <c r="J108" i="23"/>
  <c r="H104" i="23"/>
  <c r="J104" i="23" s="1"/>
  <c r="H96" i="23"/>
  <c r="J96" i="23"/>
  <c r="H36" i="23"/>
  <c r="J36" i="23" s="1"/>
  <c r="H299" i="23"/>
  <c r="H298" i="23"/>
  <c r="H297" i="23"/>
  <c r="H296" i="23"/>
  <c r="H295" i="23"/>
  <c r="H293" i="23"/>
  <c r="H290" i="23"/>
  <c r="H289" i="23"/>
  <c r="H288" i="23"/>
  <c r="H287" i="23"/>
  <c r="H285" i="23"/>
  <c r="H283" i="23"/>
  <c r="H282" i="23"/>
  <c r="H281" i="23"/>
  <c r="H279" i="23"/>
  <c r="H277" i="23"/>
  <c r="H275" i="23"/>
  <c r="H274" i="23"/>
  <c r="H273" i="23"/>
  <c r="H269" i="23"/>
  <c r="H267" i="23"/>
  <c r="H266" i="23"/>
  <c r="H265" i="23"/>
  <c r="H263" i="23"/>
  <c r="H261" i="23"/>
  <c r="H259" i="23"/>
  <c r="H258" i="23"/>
  <c r="H257" i="23"/>
  <c r="H253" i="23"/>
  <c r="H251" i="23"/>
  <c r="H250" i="23"/>
  <c r="H249" i="23"/>
  <c r="H247" i="23"/>
  <c r="H245" i="23"/>
  <c r="H243" i="23"/>
  <c r="H242" i="23"/>
  <c r="H241" i="23"/>
  <c r="H237" i="23"/>
  <c r="H235" i="23"/>
  <c r="H234" i="23"/>
  <c r="H233" i="23"/>
  <c r="H229" i="23"/>
  <c r="H227" i="23"/>
  <c r="H226" i="23"/>
  <c r="H225" i="23"/>
  <c r="H221" i="23"/>
  <c r="H219" i="23"/>
  <c r="H218" i="23"/>
  <c r="H217" i="23"/>
  <c r="H215" i="23"/>
  <c r="H213" i="23"/>
  <c r="H211" i="23"/>
  <c r="H210" i="23"/>
  <c r="H209" i="23"/>
  <c r="H205" i="23"/>
  <c r="H203" i="23"/>
  <c r="H202" i="23"/>
  <c r="H201" i="23"/>
  <c r="H199" i="23"/>
  <c r="H197" i="23"/>
  <c r="H195" i="23"/>
  <c r="H194" i="23"/>
  <c r="H193" i="23"/>
  <c r="H189" i="23"/>
  <c r="H187" i="23"/>
  <c r="H186" i="23"/>
  <c r="H183" i="23"/>
  <c r="H181" i="23"/>
  <c r="H177" i="23"/>
  <c r="H173" i="23"/>
  <c r="H171" i="23"/>
  <c r="H170" i="23"/>
  <c r="H169" i="23"/>
  <c r="H167" i="23"/>
  <c r="H165" i="23"/>
  <c r="H162" i="23"/>
  <c r="H161" i="23"/>
  <c r="H157" i="23"/>
  <c r="H155" i="23"/>
  <c r="H154" i="23"/>
  <c r="H153" i="23"/>
  <c r="H151" i="23"/>
  <c r="H150" i="23"/>
  <c r="H149" i="23"/>
  <c r="H147" i="23"/>
  <c r="H145" i="23"/>
  <c r="H144" i="23"/>
  <c r="H141" i="23"/>
  <c r="H139" i="23"/>
  <c r="H137" i="23"/>
  <c r="H135" i="23"/>
  <c r="H133" i="23"/>
  <c r="H131" i="23"/>
  <c r="H129" i="23"/>
  <c r="H128" i="23"/>
  <c r="H127" i="23"/>
  <c r="H125" i="23"/>
  <c r="H123" i="23"/>
  <c r="H120" i="23"/>
  <c r="H119" i="23"/>
  <c r="H117" i="23"/>
  <c r="H113" i="23"/>
  <c r="H112" i="23"/>
  <c r="H111" i="23"/>
  <c r="H109" i="23"/>
  <c r="H107" i="23"/>
  <c r="H105" i="23"/>
  <c r="H103" i="23"/>
  <c r="H101" i="23"/>
  <c r="H99" i="23"/>
  <c r="H97" i="23"/>
  <c r="H95" i="23"/>
  <c r="H93" i="23"/>
  <c r="H91" i="23"/>
  <c r="H89" i="23"/>
  <c r="H88" i="23"/>
  <c r="H87" i="23"/>
  <c r="H85" i="23"/>
  <c r="H83" i="23"/>
  <c r="H81" i="23"/>
  <c r="H80" i="23"/>
  <c r="H79" i="23"/>
  <c r="H77" i="23"/>
  <c r="H75" i="23"/>
  <c r="H73" i="23"/>
  <c r="H72" i="23"/>
  <c r="H71" i="23"/>
  <c r="H69" i="23"/>
  <c r="H67" i="23"/>
  <c r="H65" i="23"/>
  <c r="H64" i="23"/>
  <c r="H63" i="23"/>
  <c r="H61" i="23"/>
  <c r="H59" i="23"/>
  <c r="H57" i="23"/>
  <c r="H56" i="23"/>
  <c r="H55" i="23"/>
  <c r="H53" i="23"/>
  <c r="H51" i="23"/>
  <c r="H49" i="23"/>
  <c r="H48" i="23"/>
  <c r="H47" i="23"/>
  <c r="H45" i="23"/>
  <c r="H44" i="23"/>
  <c r="H43" i="23"/>
  <c r="H42" i="23"/>
  <c r="H41" i="23"/>
  <c r="H40" i="23"/>
  <c r="H39" i="23"/>
  <c r="H38" i="23"/>
  <c r="H37"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P23" i="23"/>
  <c r="P39" i="23"/>
  <c r="P167" i="23"/>
  <c r="P199" i="23"/>
  <c r="P231" i="23"/>
  <c r="P13" i="23"/>
  <c r="P21" i="23"/>
  <c r="P37" i="23"/>
  <c r="P45" i="23"/>
  <c r="P58" i="23"/>
  <c r="P72" i="23"/>
  <c r="P80" i="23"/>
  <c r="P88" i="23"/>
  <c r="P96" i="23"/>
  <c r="P100" i="23"/>
  <c r="P104" i="23"/>
  <c r="P108" i="23"/>
  <c r="P112" i="23"/>
  <c r="P116" i="23"/>
  <c r="P120" i="23"/>
  <c r="P124" i="23"/>
  <c r="P128" i="23"/>
  <c r="P15" i="23"/>
  <c r="P31" i="23"/>
  <c r="P57" i="23"/>
  <c r="P135" i="23"/>
  <c r="P29" i="23"/>
  <c r="P68" i="23"/>
  <c r="P76" i="23"/>
  <c r="P84" i="23"/>
  <c r="P92" i="23"/>
  <c r="P11" i="23"/>
  <c r="P19" i="23"/>
  <c r="P27" i="23"/>
  <c r="P35" i="23"/>
  <c r="P43" i="23"/>
  <c r="P49" i="23"/>
  <c r="P59" i="23"/>
  <c r="P65" i="23"/>
  <c r="P147" i="23"/>
  <c r="P179" i="23"/>
  <c r="P211" i="23"/>
  <c r="P215" i="23"/>
  <c r="P243" i="23"/>
  <c r="P63" i="23"/>
  <c r="P69" i="23"/>
  <c r="P77" i="23"/>
  <c r="P85" i="23"/>
  <c r="P89" i="23"/>
  <c r="P101" i="23"/>
  <c r="P105" i="23"/>
  <c r="P113" i="23"/>
  <c r="P121" i="23"/>
  <c r="P129" i="23"/>
  <c r="P139" i="23"/>
  <c r="P142" i="23"/>
  <c r="P155" i="23"/>
  <c r="P158" i="23"/>
  <c r="P171" i="23"/>
  <c r="P174" i="23"/>
  <c r="P222" i="23"/>
  <c r="P235" i="23"/>
  <c r="P238" i="23"/>
  <c r="P254" i="23"/>
  <c r="P270" i="23"/>
  <c r="P286" i="23"/>
  <c r="P47" i="23"/>
  <c r="P55" i="23"/>
  <c r="P73" i="23"/>
  <c r="P81" i="23"/>
  <c r="P93" i="23"/>
  <c r="P97" i="23"/>
  <c r="P109" i="23"/>
  <c r="P117" i="23"/>
  <c r="P187" i="23"/>
  <c r="P190" i="23"/>
  <c r="P203" i="23"/>
  <c r="P206" i="23"/>
  <c r="P219" i="23"/>
  <c r="P53" i="23"/>
  <c r="P61" i="23"/>
  <c r="P70" i="23"/>
  <c r="P74" i="23"/>
  <c r="P78" i="23"/>
  <c r="P82" i="23"/>
  <c r="P86" i="23"/>
  <c r="P90" i="23"/>
  <c r="P94" i="23"/>
  <c r="P98" i="23"/>
  <c r="P102" i="23"/>
  <c r="P106" i="23"/>
  <c r="P110" i="23"/>
  <c r="P114" i="23"/>
  <c r="P118" i="23"/>
  <c r="P122" i="23"/>
  <c r="P126" i="23"/>
  <c r="P130" i="23"/>
  <c r="P143" i="23"/>
  <c r="P146" i="23"/>
  <c r="P159" i="23"/>
  <c r="P162" i="23"/>
  <c r="P175" i="23"/>
  <c r="P178" i="23"/>
  <c r="P191" i="23"/>
  <c r="P194" i="23"/>
  <c r="P207" i="23"/>
  <c r="P210" i="23"/>
  <c r="P223" i="23"/>
  <c r="P226" i="23"/>
  <c r="P239" i="23"/>
  <c r="P242" i="23"/>
  <c r="P255" i="23"/>
  <c r="P258" i="23"/>
  <c r="P271" i="23"/>
  <c r="P274" i="23"/>
  <c r="P287" i="23"/>
  <c r="P290" i="23"/>
  <c r="P136" i="23"/>
  <c r="P144" i="23"/>
  <c r="P152" i="23"/>
  <c r="P160" i="23"/>
  <c r="P168" i="23"/>
  <c r="P176" i="23"/>
  <c r="P184" i="23"/>
  <c r="P192" i="23"/>
  <c r="P200" i="23"/>
  <c r="P208" i="23"/>
  <c r="P216" i="23"/>
  <c r="P224" i="23"/>
  <c r="P232" i="23"/>
  <c r="P240" i="23"/>
  <c r="P248" i="23"/>
  <c r="P256" i="23"/>
  <c r="P264" i="23"/>
  <c r="P272" i="23"/>
  <c r="P280" i="23"/>
  <c r="P288" i="23"/>
  <c r="P296" i="23"/>
  <c r="P132" i="23"/>
  <c r="P140" i="23"/>
  <c r="P148" i="23"/>
  <c r="P156" i="23"/>
  <c r="P164" i="23"/>
  <c r="P172" i="23"/>
  <c r="P180" i="23"/>
  <c r="P188" i="23"/>
  <c r="P196" i="23"/>
  <c r="P204" i="23"/>
  <c r="P212" i="23"/>
  <c r="P220" i="23"/>
  <c r="P228" i="23"/>
  <c r="P236" i="23"/>
  <c r="P244" i="23"/>
  <c r="P252" i="23"/>
  <c r="P260" i="23"/>
  <c r="P268" i="23"/>
  <c r="P276" i="23"/>
  <c r="P284" i="23"/>
  <c r="P292" i="23"/>
  <c r="P300" i="23"/>
  <c r="H46" i="23"/>
  <c r="H54" i="23"/>
  <c r="H62" i="23"/>
  <c r="H70" i="23"/>
  <c r="H78" i="23"/>
  <c r="H86" i="23"/>
  <c r="H94" i="23"/>
  <c r="H102" i="23"/>
  <c r="H110" i="23"/>
  <c r="H118" i="23"/>
  <c r="H126" i="23"/>
  <c r="H134" i="23"/>
  <c r="H143" i="23"/>
  <c r="H146" i="23"/>
  <c r="H159" i="23"/>
  <c r="H163" i="23"/>
  <c r="H191" i="23"/>
  <c r="H223" i="23"/>
  <c r="H255" i="23"/>
  <c r="H52" i="23"/>
  <c r="H60" i="23"/>
  <c r="H68" i="23"/>
  <c r="H92" i="23"/>
  <c r="H100" i="23"/>
  <c r="H116" i="23"/>
  <c r="H138" i="23"/>
  <c r="H76" i="23"/>
  <c r="H84" i="23"/>
  <c r="H50" i="23"/>
  <c r="H58" i="23"/>
  <c r="H66" i="23"/>
  <c r="H74" i="23"/>
  <c r="H82" i="23"/>
  <c r="H90" i="23"/>
  <c r="H98" i="23"/>
  <c r="H106" i="23"/>
  <c r="H114" i="23"/>
  <c r="H122" i="23"/>
  <c r="H130" i="23"/>
  <c r="H136" i="23"/>
  <c r="H175" i="23"/>
  <c r="H179" i="23"/>
  <c r="H207" i="23"/>
  <c r="H239" i="23"/>
  <c r="H271" i="23"/>
  <c r="H152" i="23"/>
  <c r="H160" i="23"/>
  <c r="H168" i="23"/>
  <c r="H184" i="23"/>
  <c r="H192" i="23"/>
  <c r="H200" i="23"/>
  <c r="H208" i="23"/>
  <c r="H216" i="23"/>
  <c r="H224" i="23"/>
  <c r="H240" i="23"/>
  <c r="H248" i="23"/>
  <c r="H256" i="23"/>
  <c r="H264" i="23"/>
  <c r="H272" i="23"/>
  <c r="H280" i="23"/>
  <c r="H158" i="23"/>
  <c r="H166" i="23"/>
  <c r="H174" i="23"/>
  <c r="H182" i="23"/>
  <c r="H190" i="23"/>
  <c r="H198" i="23"/>
  <c r="H206" i="23"/>
  <c r="H214" i="23"/>
  <c r="H222" i="23"/>
  <c r="H230" i="23"/>
  <c r="H238" i="23"/>
  <c r="H254" i="23"/>
  <c r="H262" i="23"/>
  <c r="H270" i="23"/>
  <c r="H278" i="23"/>
  <c r="H286" i="23"/>
  <c r="H294" i="23"/>
  <c r="H132" i="23"/>
  <c r="H148" i="23"/>
  <c r="H156" i="23"/>
  <c r="H164" i="23"/>
  <c r="H172" i="23"/>
  <c r="H180" i="23"/>
  <c r="H188" i="23"/>
  <c r="H196" i="23"/>
  <c r="H204" i="23"/>
  <c r="H212" i="23"/>
  <c r="H220" i="23"/>
  <c r="H228" i="23"/>
  <c r="H236" i="23"/>
  <c r="H244" i="23"/>
  <c r="H252" i="23"/>
  <c r="H260" i="23"/>
  <c r="H268" i="23"/>
  <c r="H276" i="23"/>
  <c r="H284" i="23"/>
  <c r="H292" i="23"/>
  <c r="H300" i="23"/>
  <c r="P301" i="22"/>
  <c r="P299" i="22"/>
  <c r="P295" i="22"/>
  <c r="P293" i="22"/>
  <c r="P291" i="22"/>
  <c r="P287" i="22"/>
  <c r="P285" i="22"/>
  <c r="P283" i="22"/>
  <c r="P279" i="22"/>
  <c r="P277" i="22"/>
  <c r="P275" i="22"/>
  <c r="P271" i="22"/>
  <c r="P269" i="22"/>
  <c r="P267" i="22"/>
  <c r="P263" i="22"/>
  <c r="P261" i="22"/>
  <c r="P259" i="22"/>
  <c r="P255" i="22"/>
  <c r="P253" i="22"/>
  <c r="P251" i="22"/>
  <c r="P247" i="22"/>
  <c r="P245" i="22"/>
  <c r="P243" i="22"/>
  <c r="P239" i="22"/>
  <c r="P237" i="22"/>
  <c r="P235" i="22"/>
  <c r="P231" i="22"/>
  <c r="P229" i="22"/>
  <c r="P227" i="22"/>
  <c r="P223" i="22"/>
  <c r="P221" i="22"/>
  <c r="P219" i="22"/>
  <c r="P215" i="22"/>
  <c r="P213" i="22"/>
  <c r="P211" i="22"/>
  <c r="P207" i="22"/>
  <c r="P205" i="22"/>
  <c r="P204" i="22"/>
  <c r="P203" i="22"/>
  <c r="P200" i="22"/>
  <c r="P199" i="22"/>
  <c r="P197" i="22"/>
  <c r="P195" i="22"/>
  <c r="P191" i="22"/>
  <c r="P189" i="22"/>
  <c r="P188" i="22"/>
  <c r="P187" i="22"/>
  <c r="P184" i="22"/>
  <c r="P183" i="22"/>
  <c r="P181" i="22"/>
  <c r="P179" i="22"/>
  <c r="P175" i="22"/>
  <c r="P173" i="22"/>
  <c r="P172" i="22"/>
  <c r="P171" i="22"/>
  <c r="P168" i="22"/>
  <c r="P167" i="22"/>
  <c r="P165" i="22"/>
  <c r="P163" i="22"/>
  <c r="P159" i="22"/>
  <c r="P157" i="22"/>
  <c r="P156" i="22"/>
  <c r="P155" i="22"/>
  <c r="P152" i="22"/>
  <c r="P151" i="22"/>
  <c r="P149" i="22"/>
  <c r="P147" i="22"/>
  <c r="P143" i="22"/>
  <c r="P141" i="22"/>
  <c r="P140" i="22"/>
  <c r="P139" i="22"/>
  <c r="P136" i="22"/>
  <c r="P135" i="22"/>
  <c r="P133" i="22"/>
  <c r="P131" i="22"/>
  <c r="P129" i="22"/>
  <c r="P127" i="22"/>
  <c r="P125" i="22"/>
  <c r="P123" i="22"/>
  <c r="P121" i="22"/>
  <c r="P119" i="22"/>
  <c r="P117" i="22"/>
  <c r="P115" i="22"/>
  <c r="P113" i="22"/>
  <c r="P111" i="22"/>
  <c r="P109" i="22"/>
  <c r="P107" i="22"/>
  <c r="P105" i="22"/>
  <c r="P103" i="22"/>
  <c r="P101" i="22"/>
  <c r="P99" i="22"/>
  <c r="P97" i="22"/>
  <c r="P95" i="22"/>
  <c r="P93" i="22"/>
  <c r="P91" i="22"/>
  <c r="P89" i="22"/>
  <c r="P87" i="22"/>
  <c r="P85" i="22"/>
  <c r="P83" i="22"/>
  <c r="P81" i="22"/>
  <c r="P79" i="22"/>
  <c r="P77" i="22"/>
  <c r="P75" i="22"/>
  <c r="P73" i="22"/>
  <c r="P71" i="22"/>
  <c r="P69" i="22"/>
  <c r="P67" i="22"/>
  <c r="P65" i="22"/>
  <c r="P63" i="22"/>
  <c r="P61" i="22"/>
  <c r="P60" i="22"/>
  <c r="P58" i="22"/>
  <c r="P56" i="22"/>
  <c r="P54" i="22"/>
  <c r="P53" i="22"/>
  <c r="P52" i="22"/>
  <c r="P50" i="22"/>
  <c r="P48" i="22"/>
  <c r="P47" i="22"/>
  <c r="P46" i="22"/>
  <c r="P45" i="22"/>
  <c r="P44" i="22"/>
  <c r="P43" i="22"/>
  <c r="P42" i="22"/>
  <c r="P41" i="22"/>
  <c r="P40" i="22"/>
  <c r="P39" i="22"/>
  <c r="P38" i="22"/>
  <c r="P37" i="22"/>
  <c r="P36" i="22"/>
  <c r="P35" i="22"/>
  <c r="P34" i="22"/>
  <c r="P33" i="22"/>
  <c r="P32" i="22"/>
  <c r="P31" i="22"/>
  <c r="P29" i="22"/>
  <c r="P27" i="22"/>
  <c r="P26" i="22"/>
  <c r="P25" i="22"/>
  <c r="P24" i="22"/>
  <c r="P23" i="22"/>
  <c r="P22" i="22"/>
  <c r="P21" i="22"/>
  <c r="P20" i="22"/>
  <c r="P19" i="22"/>
  <c r="P18" i="22"/>
  <c r="P17" i="22"/>
  <c r="P16" i="22"/>
  <c r="P15" i="22"/>
  <c r="P14" i="22"/>
  <c r="P13" i="22"/>
  <c r="P12" i="22"/>
  <c r="P11" i="22"/>
  <c r="H240" i="22"/>
  <c r="H223" i="22"/>
  <c r="H217" i="22"/>
  <c r="H187" i="22"/>
  <c r="H139" i="22"/>
  <c r="H122" i="22"/>
  <c r="H105" i="22"/>
  <c r="H37" i="22"/>
  <c r="H302" i="22"/>
  <c r="H301" i="22"/>
  <c r="H300" i="22"/>
  <c r="H299" i="22"/>
  <c r="H297" i="22"/>
  <c r="H296" i="22"/>
  <c r="H295" i="22"/>
  <c r="H294" i="22"/>
  <c r="H293" i="22"/>
  <c r="H292" i="22"/>
  <c r="H291" i="22"/>
  <c r="H289" i="22"/>
  <c r="H288" i="22"/>
  <c r="H287" i="22"/>
  <c r="H286" i="22"/>
  <c r="H285" i="22"/>
  <c r="H284" i="22"/>
  <c r="H283" i="22"/>
  <c r="H281" i="22"/>
  <c r="H280" i="22"/>
  <c r="H279" i="22"/>
  <c r="H278" i="22"/>
  <c r="H277" i="22"/>
  <c r="H276" i="22"/>
  <c r="H275" i="22"/>
  <c r="H273" i="22"/>
  <c r="H272" i="22"/>
  <c r="H271" i="22"/>
  <c r="H270" i="22"/>
  <c r="H269" i="22"/>
  <c r="H268" i="22"/>
  <c r="H267" i="22"/>
  <c r="H265" i="22"/>
  <c r="H264" i="22"/>
  <c r="H263" i="22"/>
  <c r="H262" i="22"/>
  <c r="H261" i="22"/>
  <c r="H260" i="22"/>
  <c r="H259" i="22"/>
  <c r="H257" i="22"/>
  <c r="H256" i="22"/>
  <c r="H255" i="22"/>
  <c r="H254" i="22"/>
  <c r="H253" i="22"/>
  <c r="H252" i="22"/>
  <c r="H251" i="22"/>
  <c r="H249" i="22"/>
  <c r="H248" i="22"/>
  <c r="H247" i="22"/>
  <c r="H246" i="22"/>
  <c r="H245" i="22"/>
  <c r="H244" i="22"/>
  <c r="H243" i="22"/>
  <c r="H241" i="22"/>
  <c r="H239" i="22"/>
  <c r="H238" i="22"/>
  <c r="H237" i="22"/>
  <c r="H236" i="22"/>
  <c r="H235" i="22"/>
  <c r="H233" i="22"/>
  <c r="H232" i="22"/>
  <c r="H231" i="22"/>
  <c r="H230" i="22"/>
  <c r="H229" i="22"/>
  <c r="H228" i="22"/>
  <c r="H227" i="22"/>
  <c r="H225" i="22"/>
  <c r="H224" i="22"/>
  <c r="H222" i="22"/>
  <c r="H221" i="22"/>
  <c r="H220" i="22"/>
  <c r="H219" i="22"/>
  <c r="H216" i="22"/>
  <c r="H215" i="22"/>
  <c r="H214" i="22"/>
  <c r="H213" i="22"/>
  <c r="H212" i="22"/>
  <c r="H211" i="22"/>
  <c r="H209" i="22"/>
  <c r="H208" i="22"/>
  <c r="H207" i="22"/>
  <c r="H206" i="22"/>
  <c r="H205" i="22"/>
  <c r="H204" i="22"/>
  <c r="H203" i="22"/>
  <c r="H201" i="22"/>
  <c r="H200" i="22"/>
  <c r="H199" i="22"/>
  <c r="H198" i="22"/>
  <c r="H197" i="22"/>
  <c r="H196" i="22"/>
  <c r="H195" i="22"/>
  <c r="H193" i="22"/>
  <c r="H192" i="22"/>
  <c r="H191" i="22"/>
  <c r="H190" i="22"/>
  <c r="H189" i="22"/>
  <c r="H188" i="22"/>
  <c r="H186" i="22"/>
  <c r="H185" i="22"/>
  <c r="H184" i="22"/>
  <c r="H183" i="22"/>
  <c r="H182" i="22"/>
  <c r="H181" i="22"/>
  <c r="H180" i="22"/>
  <c r="H179" i="22"/>
  <c r="H178" i="22"/>
  <c r="H177" i="22"/>
  <c r="H176" i="22"/>
  <c r="H175" i="22"/>
  <c r="H174" i="22"/>
  <c r="H173" i="22"/>
  <c r="H172" i="22"/>
  <c r="H171" i="22"/>
  <c r="H169" i="22"/>
  <c r="H168" i="22"/>
  <c r="H167" i="22"/>
  <c r="H166" i="22"/>
  <c r="H165" i="22"/>
  <c r="H164" i="22"/>
  <c r="H163" i="22"/>
  <c r="H161" i="22"/>
  <c r="H160" i="22"/>
  <c r="H159" i="22"/>
  <c r="H158" i="22"/>
  <c r="H157" i="22"/>
  <c r="H156" i="22"/>
  <c r="H155" i="22"/>
  <c r="H153" i="22"/>
  <c r="H152" i="22"/>
  <c r="H151" i="22"/>
  <c r="H150" i="22"/>
  <c r="H149" i="22"/>
  <c r="H148" i="22"/>
  <c r="H147" i="22"/>
  <c r="H145" i="22"/>
  <c r="H144" i="22"/>
  <c r="H143" i="22"/>
  <c r="H142" i="22"/>
  <c r="H141" i="22"/>
  <c r="H140" i="22"/>
  <c r="H137" i="22"/>
  <c r="H136" i="22"/>
  <c r="H135" i="22"/>
  <c r="H134" i="22"/>
  <c r="H133" i="22"/>
  <c r="H132" i="22"/>
  <c r="H131" i="22"/>
  <c r="H129" i="22"/>
  <c r="H128" i="22"/>
  <c r="H127" i="22"/>
  <c r="H126" i="22"/>
  <c r="H125" i="22"/>
  <c r="H124" i="22"/>
  <c r="H123" i="22"/>
  <c r="H121" i="22"/>
  <c r="H120" i="22"/>
  <c r="H119" i="22"/>
  <c r="H118" i="22"/>
  <c r="H117" i="22"/>
  <c r="H116" i="22"/>
  <c r="H115" i="22"/>
  <c r="H113" i="22"/>
  <c r="H112" i="22"/>
  <c r="H111" i="22"/>
  <c r="H110" i="22"/>
  <c r="H109" i="22"/>
  <c r="H108" i="22"/>
  <c r="H107" i="22"/>
  <c r="H104" i="22"/>
  <c r="H103" i="22"/>
  <c r="H102" i="22"/>
  <c r="H101" i="22"/>
  <c r="H100" i="22"/>
  <c r="H99" i="22"/>
  <c r="H97" i="22"/>
  <c r="H96" i="22"/>
  <c r="H95" i="22"/>
  <c r="H94" i="22"/>
  <c r="H93" i="22"/>
  <c r="H92" i="22"/>
  <c r="H91" i="22"/>
  <c r="H89" i="22"/>
  <c r="H88" i="22"/>
  <c r="H87" i="22"/>
  <c r="H86" i="22"/>
  <c r="H85" i="22"/>
  <c r="H84" i="22"/>
  <c r="H83" i="22"/>
  <c r="H81" i="22"/>
  <c r="H80" i="22"/>
  <c r="H79" i="22"/>
  <c r="H78" i="22"/>
  <c r="H77" i="22"/>
  <c r="H76" i="22"/>
  <c r="H75" i="22"/>
  <c r="H73" i="22"/>
  <c r="H72" i="22"/>
  <c r="H71" i="22"/>
  <c r="H70" i="22"/>
  <c r="H69" i="22"/>
  <c r="H68" i="22"/>
  <c r="H67" i="22"/>
  <c r="H65" i="22"/>
  <c r="H64" i="22"/>
  <c r="H63" i="22"/>
  <c r="H62" i="22"/>
  <c r="H61" i="22"/>
  <c r="H60" i="22"/>
  <c r="H59" i="22"/>
  <c r="H57" i="22"/>
  <c r="H56" i="22"/>
  <c r="H55" i="22"/>
  <c r="H54" i="22"/>
  <c r="H53" i="22"/>
  <c r="H52" i="22"/>
  <c r="H51" i="22"/>
  <c r="H49" i="22"/>
  <c r="H48" i="22"/>
  <c r="H47" i="22"/>
  <c r="H46" i="22"/>
  <c r="H45" i="22"/>
  <c r="H44" i="22"/>
  <c r="H43" i="22"/>
  <c r="H41" i="22"/>
  <c r="H40" i="22"/>
  <c r="H39" i="22"/>
  <c r="H38" i="22"/>
  <c r="H36" i="22"/>
  <c r="H35" i="22"/>
  <c r="H33" i="22"/>
  <c r="H32" i="22"/>
  <c r="H31" i="22"/>
  <c r="H29" i="22"/>
  <c r="H28" i="22"/>
  <c r="H27" i="22"/>
  <c r="H25" i="22"/>
  <c r="H24" i="22"/>
  <c r="H23" i="22"/>
  <c r="H21" i="22"/>
  <c r="H20" i="22"/>
  <c r="H19" i="22"/>
  <c r="H17" i="22"/>
  <c r="H16" i="22"/>
  <c r="H15" i="22"/>
  <c r="H13" i="22"/>
  <c r="H12" i="22"/>
  <c r="H11" i="22"/>
  <c r="P30" i="22"/>
  <c r="P28" i="22"/>
  <c r="P216" i="22"/>
  <c r="P232" i="22"/>
  <c r="P248" i="22"/>
  <c r="P264" i="22"/>
  <c r="P280" i="22"/>
  <c r="P296" i="22"/>
  <c r="P51" i="22"/>
  <c r="P59" i="22"/>
  <c r="P62" i="22"/>
  <c r="P66" i="22"/>
  <c r="P70" i="22"/>
  <c r="P74" i="22"/>
  <c r="P78" i="22"/>
  <c r="P82" i="22"/>
  <c r="P86" i="22"/>
  <c r="P90" i="22"/>
  <c r="P94" i="22"/>
  <c r="P98" i="22"/>
  <c r="P102" i="22"/>
  <c r="P106" i="22"/>
  <c r="P110" i="22"/>
  <c r="P114" i="22"/>
  <c r="P118" i="22"/>
  <c r="P122" i="22"/>
  <c r="P126" i="22"/>
  <c r="P130" i="22"/>
  <c r="P137" i="22"/>
  <c r="P153" i="22"/>
  <c r="P169" i="22"/>
  <c r="P185" i="22"/>
  <c r="P201" i="22"/>
  <c r="P217" i="22"/>
  <c r="P220" i="22"/>
  <c r="P233" i="22"/>
  <c r="P236" i="22"/>
  <c r="P249" i="22"/>
  <c r="P252" i="22"/>
  <c r="P265" i="22"/>
  <c r="P268" i="22"/>
  <c r="P281" i="22"/>
  <c r="P284" i="22"/>
  <c r="P297" i="22"/>
  <c r="P300" i="22"/>
  <c r="P49" i="22"/>
  <c r="P57" i="22"/>
  <c r="P144" i="22"/>
  <c r="P160" i="22"/>
  <c r="P176" i="22"/>
  <c r="P192" i="22"/>
  <c r="P208" i="22"/>
  <c r="P224" i="22"/>
  <c r="P240" i="22"/>
  <c r="P256" i="22"/>
  <c r="P272" i="22"/>
  <c r="P288" i="22"/>
  <c r="P55" i="22"/>
  <c r="P64" i="22"/>
  <c r="P68" i="22"/>
  <c r="P72" i="22"/>
  <c r="P76" i="22"/>
  <c r="P80" i="22"/>
  <c r="P84" i="22"/>
  <c r="P88" i="22"/>
  <c r="P92" i="22"/>
  <c r="P96" i="22"/>
  <c r="P100" i="22"/>
  <c r="P104" i="22"/>
  <c r="P108" i="22"/>
  <c r="P112" i="22"/>
  <c r="P116" i="22"/>
  <c r="P120" i="22"/>
  <c r="P124" i="22"/>
  <c r="P128" i="22"/>
  <c r="P132" i="22"/>
  <c r="P145" i="22"/>
  <c r="P148" i="22"/>
  <c r="P161" i="22"/>
  <c r="P164" i="22"/>
  <c r="P177" i="22"/>
  <c r="P180" i="22"/>
  <c r="P193" i="22"/>
  <c r="P196" i="22"/>
  <c r="P209" i="22"/>
  <c r="P212" i="22"/>
  <c r="P225" i="22"/>
  <c r="P228" i="22"/>
  <c r="P241" i="22"/>
  <c r="P244" i="22"/>
  <c r="P257" i="22"/>
  <c r="P260" i="22"/>
  <c r="P273" i="22"/>
  <c r="P276" i="22"/>
  <c r="P289" i="22"/>
  <c r="P292" i="22"/>
  <c r="P138" i="22"/>
  <c r="P146" i="22"/>
  <c r="P154" i="22"/>
  <c r="P162" i="22"/>
  <c r="P170" i="22"/>
  <c r="P178" i="22"/>
  <c r="P186" i="22"/>
  <c r="P194" i="22"/>
  <c r="P202" i="22"/>
  <c r="P210" i="22"/>
  <c r="P218" i="22"/>
  <c r="P226" i="22"/>
  <c r="P234" i="22"/>
  <c r="P242" i="22"/>
  <c r="P250" i="22"/>
  <c r="P258" i="22"/>
  <c r="P266" i="22"/>
  <c r="P274" i="22"/>
  <c r="P282" i="22"/>
  <c r="P290" i="22"/>
  <c r="P298" i="22"/>
  <c r="P134" i="22"/>
  <c r="P142" i="22"/>
  <c r="P150" i="22"/>
  <c r="P158" i="22"/>
  <c r="P166" i="22"/>
  <c r="P174" i="22"/>
  <c r="P182" i="22"/>
  <c r="P190" i="22"/>
  <c r="P198" i="22"/>
  <c r="P206" i="22"/>
  <c r="P214" i="22"/>
  <c r="P222" i="22"/>
  <c r="P230" i="22"/>
  <c r="P238" i="22"/>
  <c r="P246" i="22"/>
  <c r="P254" i="22"/>
  <c r="P262" i="22"/>
  <c r="P270" i="22"/>
  <c r="P278" i="22"/>
  <c r="P286" i="22"/>
  <c r="P294" i="22"/>
  <c r="P302" i="22"/>
  <c r="H14" i="22"/>
  <c r="H22" i="22"/>
  <c r="H30" i="22"/>
  <c r="H226" i="22"/>
  <c r="H242" i="22"/>
  <c r="H258" i="22"/>
  <c r="H274" i="22"/>
  <c r="H290" i="22"/>
  <c r="H42" i="22"/>
  <c r="H50" i="22"/>
  <c r="H58" i="22"/>
  <c r="H66" i="22"/>
  <c r="H74" i="22"/>
  <c r="H82" i="22"/>
  <c r="H90" i="22"/>
  <c r="H98" i="22"/>
  <c r="H106" i="22"/>
  <c r="H114" i="22"/>
  <c r="H130" i="22"/>
  <c r="H146" i="22"/>
  <c r="H154" i="22"/>
  <c r="H162" i="22"/>
  <c r="H170" i="22"/>
  <c r="H194" i="22"/>
  <c r="H202" i="22"/>
  <c r="H210" i="22"/>
  <c r="H218" i="22"/>
  <c r="H18" i="22"/>
  <c r="H26" i="22"/>
  <c r="H34" i="22"/>
  <c r="H138" i="22"/>
  <c r="H234" i="22"/>
  <c r="H250" i="22"/>
  <c r="H266" i="22"/>
  <c r="H282" i="22"/>
  <c r="H298" i="22"/>
  <c r="P299" i="33"/>
  <c r="R299" i="33" s="1"/>
  <c r="P298" i="33"/>
  <c r="R298" i="33" s="1"/>
  <c r="P296" i="33"/>
  <c r="P294" i="33"/>
  <c r="R294" i="33"/>
  <c r="P292" i="33"/>
  <c r="R292" i="33" s="1"/>
  <c r="P291" i="33"/>
  <c r="R291" i="33"/>
  <c r="P290" i="33"/>
  <c r="R290" i="33" s="1"/>
  <c r="P288" i="33"/>
  <c r="R288" i="33"/>
  <c r="P286" i="33"/>
  <c r="R286" i="33" s="1"/>
  <c r="P284" i="33"/>
  <c r="R284" i="33"/>
  <c r="P283" i="33"/>
  <c r="R283" i="33" s="1"/>
  <c r="P282" i="33"/>
  <c r="R282" i="33"/>
  <c r="P280" i="33"/>
  <c r="P278" i="33"/>
  <c r="R278" i="33" s="1"/>
  <c r="P276" i="33"/>
  <c r="R276" i="33"/>
  <c r="P275" i="33"/>
  <c r="R275" i="33"/>
  <c r="P274" i="33"/>
  <c r="R274" i="33"/>
  <c r="P272" i="33"/>
  <c r="R272" i="33" s="1"/>
  <c r="P270" i="33"/>
  <c r="R270" i="33"/>
  <c r="P268" i="33"/>
  <c r="R268" i="33"/>
  <c r="P267" i="33"/>
  <c r="R267" i="33" s="1"/>
  <c r="P266" i="33"/>
  <c r="R266" i="33" s="1"/>
  <c r="P264" i="33"/>
  <c r="R264" i="33" s="1"/>
  <c r="P262" i="33"/>
  <c r="R262" i="33"/>
  <c r="P260" i="33"/>
  <c r="R260" i="33" s="1"/>
  <c r="P259" i="33"/>
  <c r="R259" i="33" s="1"/>
  <c r="P258" i="33"/>
  <c r="R258" i="33" s="1"/>
  <c r="P256" i="33"/>
  <c r="R256" i="33"/>
  <c r="P254" i="33"/>
  <c r="R254" i="33" s="1"/>
  <c r="P252" i="33"/>
  <c r="R252" i="33" s="1"/>
  <c r="P251" i="33"/>
  <c r="R251" i="33"/>
  <c r="P250" i="33"/>
  <c r="R250" i="33"/>
  <c r="P248" i="33"/>
  <c r="P246" i="33"/>
  <c r="R246" i="33" s="1"/>
  <c r="P244" i="33"/>
  <c r="R244" i="33"/>
  <c r="P243" i="33"/>
  <c r="R243" i="33" s="1"/>
  <c r="P242" i="33"/>
  <c r="R242" i="33"/>
  <c r="P240" i="33"/>
  <c r="R240" i="33" s="1"/>
  <c r="P238" i="33"/>
  <c r="R238" i="33"/>
  <c r="P236" i="33"/>
  <c r="R236" i="33" s="1"/>
  <c r="P235" i="33"/>
  <c r="R235" i="33"/>
  <c r="P234" i="33"/>
  <c r="R234" i="33" s="1"/>
  <c r="P232" i="33"/>
  <c r="R232" i="33"/>
  <c r="P230" i="33"/>
  <c r="R230" i="33" s="1"/>
  <c r="P228" i="33"/>
  <c r="R228" i="33"/>
  <c r="P227" i="33"/>
  <c r="R227" i="33" s="1"/>
  <c r="P226" i="33"/>
  <c r="R226" i="33"/>
  <c r="P224" i="33"/>
  <c r="R224" i="33" s="1"/>
  <c r="P222" i="33"/>
  <c r="R222" i="33"/>
  <c r="P220" i="33"/>
  <c r="R220" i="33" s="1"/>
  <c r="P219" i="33"/>
  <c r="R219" i="33"/>
  <c r="P218" i="33"/>
  <c r="R218" i="33" s="1"/>
  <c r="P216" i="33"/>
  <c r="R216" i="33"/>
  <c r="P214" i="33"/>
  <c r="R214" i="33" s="1"/>
  <c r="P212" i="33"/>
  <c r="R212" i="33"/>
  <c r="P211" i="33"/>
  <c r="R211" i="33" s="1"/>
  <c r="P210" i="33"/>
  <c r="R210" i="33"/>
  <c r="P208" i="33"/>
  <c r="R208" i="33" s="1"/>
  <c r="P206" i="33"/>
  <c r="R206" i="33"/>
  <c r="P204" i="33"/>
  <c r="R204" i="33" s="1"/>
  <c r="P203" i="33"/>
  <c r="R203" i="33"/>
  <c r="P202" i="33"/>
  <c r="R202" i="33" s="1"/>
  <c r="P200" i="33"/>
  <c r="P198" i="33"/>
  <c r="R198" i="33" s="1"/>
  <c r="P196" i="33"/>
  <c r="R196" i="33"/>
  <c r="P195" i="33"/>
  <c r="R195" i="33" s="1"/>
  <c r="P194" i="33"/>
  <c r="R194" i="33" s="1"/>
  <c r="P192" i="33"/>
  <c r="R192" i="33"/>
  <c r="P190" i="33"/>
  <c r="R190" i="33"/>
  <c r="P188" i="33"/>
  <c r="R188" i="33"/>
  <c r="P187" i="33"/>
  <c r="R187" i="33" s="1"/>
  <c r="P186" i="33"/>
  <c r="R186" i="33" s="1"/>
  <c r="P185" i="33"/>
  <c r="R185" i="33"/>
  <c r="P184" i="33"/>
  <c r="P182" i="33"/>
  <c r="R182" i="33" s="1"/>
  <c r="P180" i="33"/>
  <c r="R180" i="33"/>
  <c r="P179" i="33"/>
  <c r="R179" i="33" s="1"/>
  <c r="P178" i="33"/>
  <c r="R178" i="33"/>
  <c r="P176" i="33"/>
  <c r="R176" i="33" s="1"/>
  <c r="P174" i="33"/>
  <c r="R174" i="33"/>
  <c r="P172" i="33"/>
  <c r="R172" i="33" s="1"/>
  <c r="P171" i="33"/>
  <c r="R171" i="33"/>
  <c r="P170" i="33"/>
  <c r="R170" i="33"/>
  <c r="P168" i="33"/>
  <c r="P166" i="33"/>
  <c r="R166" i="33"/>
  <c r="P164" i="33"/>
  <c r="R164" i="33"/>
  <c r="P163" i="33"/>
  <c r="R163" i="33" s="1"/>
  <c r="P162" i="33"/>
  <c r="R162" i="33" s="1"/>
  <c r="P160" i="33"/>
  <c r="R160" i="33" s="1"/>
  <c r="P158" i="33"/>
  <c r="R158" i="33"/>
  <c r="P156" i="33"/>
  <c r="R156" i="33" s="1"/>
  <c r="P155" i="33"/>
  <c r="R155" i="33" s="1"/>
  <c r="P154" i="33"/>
  <c r="R154" i="33" s="1"/>
  <c r="P152" i="33"/>
  <c r="P150" i="33"/>
  <c r="R150" i="33"/>
  <c r="P148" i="33"/>
  <c r="R148" i="33" s="1"/>
  <c r="P147" i="33"/>
  <c r="R147" i="33"/>
  <c r="P146" i="33"/>
  <c r="R146" i="33" s="1"/>
  <c r="P144" i="33"/>
  <c r="R144" i="33"/>
  <c r="P142" i="33"/>
  <c r="R142" i="33" s="1"/>
  <c r="P140" i="33"/>
  <c r="R140" i="33"/>
  <c r="P139" i="33"/>
  <c r="R139" i="33" s="1"/>
  <c r="P138" i="33"/>
  <c r="R138" i="33"/>
  <c r="P136" i="33"/>
  <c r="R136" i="33" s="1"/>
  <c r="P134" i="33"/>
  <c r="R134" i="33" s="1"/>
  <c r="P132" i="33"/>
  <c r="R132" i="33"/>
  <c r="P131" i="33"/>
  <c r="R131" i="33" s="1"/>
  <c r="P129" i="33"/>
  <c r="R129" i="33"/>
  <c r="P125" i="33"/>
  <c r="R125" i="33" s="1"/>
  <c r="P124" i="33"/>
  <c r="R124" i="33"/>
  <c r="P123" i="33"/>
  <c r="R123" i="33" s="1"/>
  <c r="P121" i="33"/>
  <c r="R121" i="33"/>
  <c r="P119" i="33"/>
  <c r="R119" i="33" s="1"/>
  <c r="P118" i="33"/>
  <c r="P116" i="33"/>
  <c r="R116" i="33" s="1"/>
  <c r="P115" i="33"/>
  <c r="R115" i="33"/>
  <c r="P113" i="33"/>
  <c r="R113" i="33"/>
  <c r="P109" i="33"/>
  <c r="R109" i="33" s="1"/>
  <c r="P108" i="33"/>
  <c r="R108" i="33" s="1"/>
  <c r="P107" i="33"/>
  <c r="R107" i="33"/>
  <c r="P105" i="33"/>
  <c r="R105" i="33" s="1"/>
  <c r="P103" i="33"/>
  <c r="R103" i="33" s="1"/>
  <c r="P102" i="33"/>
  <c r="R102" i="33" s="1"/>
  <c r="P100" i="33"/>
  <c r="R100" i="33" s="1"/>
  <c r="P99" i="33"/>
  <c r="R99" i="33"/>
  <c r="P97" i="33"/>
  <c r="R97" i="33" s="1"/>
  <c r="P93" i="33"/>
  <c r="R93" i="33"/>
  <c r="P92" i="33"/>
  <c r="R92" i="33" s="1"/>
  <c r="P91" i="33"/>
  <c r="R91" i="33"/>
  <c r="P89" i="33"/>
  <c r="R89" i="33" s="1"/>
  <c r="P87" i="33"/>
  <c r="R87" i="33"/>
  <c r="P86" i="33"/>
  <c r="P84" i="33"/>
  <c r="R84" i="33"/>
  <c r="P83" i="33"/>
  <c r="R83" i="33" s="1"/>
  <c r="P81" i="33"/>
  <c r="R81" i="33" s="1"/>
  <c r="P77" i="33"/>
  <c r="R77" i="33" s="1"/>
  <c r="P76" i="33"/>
  <c r="R76" i="33"/>
  <c r="P75" i="33"/>
  <c r="R75" i="33"/>
  <c r="P73" i="33"/>
  <c r="R73" i="33" s="1"/>
  <c r="P71" i="33"/>
  <c r="R71" i="33" s="1"/>
  <c r="P70" i="33"/>
  <c r="P68" i="33"/>
  <c r="R68" i="33"/>
  <c r="P67" i="33"/>
  <c r="R67" i="33" s="1"/>
  <c r="P65" i="33"/>
  <c r="R65" i="33"/>
  <c r="P61" i="33"/>
  <c r="R61" i="33" s="1"/>
  <c r="P60" i="33"/>
  <c r="R60" i="33"/>
  <c r="P59" i="33"/>
  <c r="R59" i="33" s="1"/>
  <c r="P57" i="33"/>
  <c r="R57" i="33"/>
  <c r="P55" i="33"/>
  <c r="R55" i="33" s="1"/>
  <c r="P54" i="33"/>
  <c r="R54" i="33"/>
  <c r="P53" i="33"/>
  <c r="R53" i="33" s="1"/>
  <c r="P51" i="33"/>
  <c r="R51" i="33"/>
  <c r="P50" i="33"/>
  <c r="R50" i="33" s="1"/>
  <c r="P49" i="33"/>
  <c r="R49" i="33"/>
  <c r="P47" i="33"/>
  <c r="R47" i="33" s="1"/>
  <c r="P46" i="33"/>
  <c r="R46" i="33"/>
  <c r="P45" i="33"/>
  <c r="R45" i="33" s="1"/>
  <c r="P43" i="33"/>
  <c r="R43" i="33"/>
  <c r="P42" i="33"/>
  <c r="R42" i="33" s="1"/>
  <c r="P41" i="33"/>
  <c r="R41" i="33"/>
  <c r="P39" i="33"/>
  <c r="R39" i="33" s="1"/>
  <c r="P38" i="33"/>
  <c r="R38" i="33"/>
  <c r="P37" i="33"/>
  <c r="R37" i="33" s="1"/>
  <c r="P36" i="33"/>
  <c r="R36" i="33"/>
  <c r="P35" i="33"/>
  <c r="R35" i="33" s="1"/>
  <c r="P34" i="33"/>
  <c r="R34" i="33"/>
  <c r="P33" i="33"/>
  <c r="R33" i="33" s="1"/>
  <c r="P32" i="33"/>
  <c r="R32" i="33"/>
  <c r="P30" i="33"/>
  <c r="R30" i="33" s="1"/>
  <c r="P29" i="33"/>
  <c r="R29" i="33"/>
  <c r="P28" i="33"/>
  <c r="R28" i="33" s="1"/>
  <c r="P27" i="33"/>
  <c r="R27" i="33"/>
  <c r="P25" i="33"/>
  <c r="R25" i="33" s="1"/>
  <c r="P24" i="33"/>
  <c r="R24" i="33"/>
  <c r="P22" i="33"/>
  <c r="R22" i="33" s="1"/>
  <c r="P21" i="33"/>
  <c r="R21" i="33"/>
  <c r="P19" i="33"/>
  <c r="R19" i="33" s="1"/>
  <c r="P18" i="33"/>
  <c r="P17" i="33"/>
  <c r="R17" i="33"/>
  <c r="P16" i="33"/>
  <c r="R16" i="33" s="1"/>
  <c r="P14" i="33"/>
  <c r="R14" i="33" s="1"/>
  <c r="P13" i="33"/>
  <c r="R13" i="33"/>
  <c r="P11" i="33"/>
  <c r="R11" i="33" s="1"/>
  <c r="R18" i="33"/>
  <c r="R70" i="33"/>
  <c r="R118" i="33"/>
  <c r="R152" i="33"/>
  <c r="R168" i="33"/>
  <c r="R184" i="33"/>
  <c r="R248" i="33"/>
  <c r="P26" i="33"/>
  <c r="R26" i="33" s="1"/>
  <c r="P64" i="33"/>
  <c r="R64" i="33"/>
  <c r="P80" i="33"/>
  <c r="R80" i="33" s="1"/>
  <c r="P96" i="33"/>
  <c r="R96" i="33"/>
  <c r="P112" i="33"/>
  <c r="R112" i="33" s="1"/>
  <c r="P128" i="33"/>
  <c r="R128" i="33"/>
  <c r="P15" i="33"/>
  <c r="R15" i="33" s="1"/>
  <c r="P20" i="33"/>
  <c r="P23" i="33"/>
  <c r="R23" i="33"/>
  <c r="P31" i="33"/>
  <c r="R31" i="33" s="1"/>
  <c r="P69" i="33"/>
  <c r="R69" i="33" s="1"/>
  <c r="P110" i="33"/>
  <c r="R110" i="33"/>
  <c r="P117" i="33"/>
  <c r="R117" i="33"/>
  <c r="R86" i="33"/>
  <c r="R200" i="33"/>
  <c r="R280" i="33"/>
  <c r="R296" i="33"/>
  <c r="P12" i="33"/>
  <c r="R12" i="33" s="1"/>
  <c r="P62" i="33"/>
  <c r="R62" i="33" s="1"/>
  <c r="P78" i="33"/>
  <c r="R78" i="33"/>
  <c r="P85" i="33"/>
  <c r="R85" i="33" s="1"/>
  <c r="P94" i="33"/>
  <c r="R94" i="33"/>
  <c r="P101" i="33"/>
  <c r="R101" i="33" s="1"/>
  <c r="P126" i="33"/>
  <c r="R126" i="33"/>
  <c r="P40" i="33"/>
  <c r="R40" i="33" s="1"/>
  <c r="P44" i="33"/>
  <c r="R44" i="33"/>
  <c r="P48" i="33"/>
  <c r="R48" i="33" s="1"/>
  <c r="P52" i="33"/>
  <c r="R52" i="33"/>
  <c r="P56" i="33"/>
  <c r="R56" i="33" s="1"/>
  <c r="P63" i="33"/>
  <c r="R63" i="33"/>
  <c r="P72" i="33"/>
  <c r="R72" i="33" s="1"/>
  <c r="P79" i="33"/>
  <c r="R79" i="33"/>
  <c r="P88" i="33"/>
  <c r="R88" i="33" s="1"/>
  <c r="P95" i="33"/>
  <c r="R95" i="33"/>
  <c r="P104" i="33"/>
  <c r="R104" i="33" s="1"/>
  <c r="P111" i="33"/>
  <c r="R111" i="33"/>
  <c r="P120" i="33"/>
  <c r="R120" i="33" s="1"/>
  <c r="P127" i="33"/>
  <c r="R127" i="33"/>
  <c r="P130" i="33"/>
  <c r="R130" i="33" s="1"/>
  <c r="P135" i="33"/>
  <c r="R135" i="33"/>
  <c r="P143" i="33"/>
  <c r="R143" i="33" s="1"/>
  <c r="P151" i="33"/>
  <c r="R151" i="33"/>
  <c r="P159" i="33"/>
  <c r="R159" i="33" s="1"/>
  <c r="P167" i="33"/>
  <c r="R167" i="33"/>
  <c r="P175" i="33"/>
  <c r="R175" i="33" s="1"/>
  <c r="P183" i="33"/>
  <c r="R183" i="33"/>
  <c r="P191" i="33"/>
  <c r="R191" i="33" s="1"/>
  <c r="P199" i="33"/>
  <c r="R199" i="33"/>
  <c r="P207" i="33"/>
  <c r="R207" i="33" s="1"/>
  <c r="P215" i="33"/>
  <c r="R215" i="33"/>
  <c r="P223" i="33"/>
  <c r="R223" i="33" s="1"/>
  <c r="P231" i="33"/>
  <c r="R231" i="33"/>
  <c r="P239" i="33"/>
  <c r="R239" i="33" s="1"/>
  <c r="P247" i="33"/>
  <c r="R247" i="33"/>
  <c r="P255" i="33"/>
  <c r="R255" i="33" s="1"/>
  <c r="P263" i="33"/>
  <c r="R263" i="33"/>
  <c r="P271" i="33"/>
  <c r="R271" i="33" s="1"/>
  <c r="P279" i="33"/>
  <c r="R279" i="33"/>
  <c r="P287" i="33"/>
  <c r="R287" i="33" s="1"/>
  <c r="P295" i="33"/>
  <c r="R295" i="33"/>
  <c r="P58" i="33"/>
  <c r="R58" i="33" s="1"/>
  <c r="P66" i="33"/>
  <c r="R66" i="33"/>
  <c r="P74" i="33"/>
  <c r="R74" i="33" s="1"/>
  <c r="P82" i="33"/>
  <c r="R82" i="33"/>
  <c r="P90" i="33"/>
  <c r="R90" i="33" s="1"/>
  <c r="P98" i="33"/>
  <c r="R98" i="33"/>
  <c r="P106" i="33"/>
  <c r="R106" i="33" s="1"/>
  <c r="P114" i="33"/>
  <c r="R114" i="33"/>
  <c r="P122" i="33"/>
  <c r="R122" i="33" s="1"/>
  <c r="P133" i="33"/>
  <c r="R133" i="33"/>
  <c r="P137" i="33"/>
  <c r="R137" i="33" s="1"/>
  <c r="P141" i="33"/>
  <c r="R141" i="33"/>
  <c r="P145" i="33"/>
  <c r="R145" i="33" s="1"/>
  <c r="P149" i="33"/>
  <c r="R149" i="33"/>
  <c r="P153" i="33"/>
  <c r="R153" i="33" s="1"/>
  <c r="P157" i="33"/>
  <c r="R157" i="33"/>
  <c r="P161" i="33"/>
  <c r="R161" i="33" s="1"/>
  <c r="P165" i="33"/>
  <c r="R165" i="33"/>
  <c r="P169" i="33"/>
  <c r="R169" i="33" s="1"/>
  <c r="P173" i="33"/>
  <c r="R173" i="33"/>
  <c r="P177" i="33"/>
  <c r="R177" i="33" s="1"/>
  <c r="P181" i="33"/>
  <c r="R181" i="33"/>
  <c r="P189" i="33"/>
  <c r="R189" i="33" s="1"/>
  <c r="P193" i="33"/>
  <c r="R193" i="33"/>
  <c r="P197" i="33"/>
  <c r="R197" i="33" s="1"/>
  <c r="P201" i="33"/>
  <c r="R201" i="33"/>
  <c r="P205" i="33"/>
  <c r="R205" i="33" s="1"/>
  <c r="P209" i="33"/>
  <c r="R209" i="33"/>
  <c r="P213" i="33"/>
  <c r="R213" i="33" s="1"/>
  <c r="P217" i="33"/>
  <c r="R217" i="33"/>
  <c r="P221" i="33"/>
  <c r="R221" i="33" s="1"/>
  <c r="P225" i="33"/>
  <c r="R225" i="33"/>
  <c r="P229" i="33"/>
  <c r="R229" i="33" s="1"/>
  <c r="P233" i="33"/>
  <c r="R233" i="33"/>
  <c r="P237" i="33"/>
  <c r="R237" i="33" s="1"/>
  <c r="P241" i="33"/>
  <c r="R241" i="33"/>
  <c r="P245" i="33"/>
  <c r="R245" i="33" s="1"/>
  <c r="P249" i="33"/>
  <c r="R249" i="33"/>
  <c r="P253" i="33"/>
  <c r="R253" i="33" s="1"/>
  <c r="P257" i="33"/>
  <c r="R257" i="33"/>
  <c r="P261" i="33"/>
  <c r="R261" i="33" s="1"/>
  <c r="P265" i="33"/>
  <c r="R265" i="33"/>
  <c r="P269" i="33"/>
  <c r="R269" i="33" s="1"/>
  <c r="P273" i="33"/>
  <c r="R273" i="33"/>
  <c r="P277" i="33"/>
  <c r="R277" i="33" s="1"/>
  <c r="P281" i="33"/>
  <c r="R281" i="33"/>
  <c r="P285" i="33"/>
  <c r="R285" i="33" s="1"/>
  <c r="P289" i="33"/>
  <c r="R289" i="33"/>
  <c r="P293" i="33"/>
  <c r="R293" i="33" s="1"/>
  <c r="P297" i="33"/>
  <c r="R297" i="33"/>
  <c r="R20" i="33"/>
  <c r="P313" i="33"/>
  <c r="R313" i="33"/>
  <c r="P312" i="33"/>
  <c r="R312" i="33" s="1"/>
  <c r="P311" i="33"/>
  <c r="R311" i="33"/>
  <c r="P310" i="33"/>
  <c r="R310" i="33" s="1"/>
  <c r="P309" i="33"/>
  <c r="R309" i="33"/>
  <c r="P308" i="33"/>
  <c r="R308" i="33" s="1"/>
  <c r="P307" i="33"/>
  <c r="R307" i="33"/>
  <c r="P306" i="33"/>
  <c r="R306" i="33" s="1"/>
  <c r="P305" i="33"/>
  <c r="R305" i="33"/>
  <c r="P304" i="33"/>
  <c r="R304" i="33" s="1"/>
  <c r="H313" i="33"/>
  <c r="J313" i="33"/>
  <c r="H312" i="33"/>
  <c r="J312" i="33" s="1"/>
  <c r="H310" i="33"/>
  <c r="J310" i="33"/>
  <c r="H308" i="33"/>
  <c r="J308" i="33" s="1"/>
  <c r="H306" i="33"/>
  <c r="J306" i="33"/>
  <c r="H304" i="33"/>
  <c r="J304" i="33" s="1"/>
  <c r="H50" i="33"/>
  <c r="J50" i="33"/>
  <c r="H81" i="33"/>
  <c r="J81" i="33" s="1"/>
  <c r="H95" i="33"/>
  <c r="J95" i="33"/>
  <c r="H94" i="33"/>
  <c r="J94" i="33" s="1"/>
  <c r="H176" i="33"/>
  <c r="J176" i="33"/>
  <c r="H250" i="33"/>
  <c r="J250" i="33" s="1"/>
  <c r="H215" i="33"/>
  <c r="J215" i="33"/>
  <c r="H202" i="33"/>
  <c r="J202" i="33" s="1"/>
  <c r="H193" i="33"/>
  <c r="J193" i="33"/>
  <c r="H172" i="33"/>
  <c r="J172" i="33" s="1"/>
  <c r="H168" i="33"/>
  <c r="J168" i="33" s="1"/>
  <c r="H164" i="33"/>
  <c r="J164" i="33"/>
  <c r="H160" i="33"/>
  <c r="J160" i="33" s="1"/>
  <c r="H156" i="33"/>
  <c r="J156" i="33"/>
  <c r="H152" i="33"/>
  <c r="J152" i="33" s="1"/>
  <c r="H144" i="33"/>
  <c r="J144" i="33"/>
  <c r="H140" i="33"/>
  <c r="J140" i="33" s="1"/>
  <c r="H136" i="33"/>
  <c r="J136" i="33" s="1"/>
  <c r="H128" i="33"/>
  <c r="J128" i="33"/>
  <c r="H124" i="33"/>
  <c r="H120" i="33"/>
  <c r="J120" i="33"/>
  <c r="H116" i="33"/>
  <c r="J116" i="33" s="1"/>
  <c r="H112" i="33"/>
  <c r="J112" i="33" s="1"/>
  <c r="H108" i="33"/>
  <c r="H104" i="33"/>
  <c r="H100" i="33"/>
  <c r="J100" i="33"/>
  <c r="H96" i="33"/>
  <c r="J96" i="33"/>
  <c r="H77" i="33"/>
  <c r="J77" i="33" s="1"/>
  <c r="H73" i="33"/>
  <c r="J73" i="33" s="1"/>
  <c r="H69" i="33"/>
  <c r="J69" i="33"/>
  <c r="H65" i="33"/>
  <c r="J65" i="33"/>
  <c r="H61" i="33"/>
  <c r="J61" i="33" s="1"/>
  <c r="H57" i="33"/>
  <c r="J57" i="33" s="1"/>
  <c r="H53" i="33"/>
  <c r="H48" i="33"/>
  <c r="J48" i="33"/>
  <c r="H44" i="33"/>
  <c r="J44" i="33" s="1"/>
  <c r="H40" i="33"/>
  <c r="H36" i="33"/>
  <c r="H32" i="33"/>
  <c r="J32" i="33" s="1"/>
  <c r="H28" i="33"/>
  <c r="H24" i="33"/>
  <c r="J24" i="33"/>
  <c r="H20" i="33"/>
  <c r="J20" i="33" s="1"/>
  <c r="H16" i="33"/>
  <c r="J16" i="33" s="1"/>
  <c r="H12" i="33"/>
  <c r="J12" i="33" s="1"/>
  <c r="H294" i="33"/>
  <c r="J294" i="33"/>
  <c r="H298" i="33"/>
  <c r="J298" i="33" s="1"/>
  <c r="J36" i="33"/>
  <c r="J104" i="33"/>
  <c r="H296" i="33"/>
  <c r="J296" i="33"/>
  <c r="H286" i="33"/>
  <c r="J286" i="33" s="1"/>
  <c r="H290" i="33"/>
  <c r="J290" i="33" s="1"/>
  <c r="H284" i="33"/>
  <c r="J284" i="33" s="1"/>
  <c r="H288" i="33"/>
  <c r="J288" i="33"/>
  <c r="H292" i="33"/>
  <c r="J292" i="33"/>
  <c r="J28" i="33"/>
  <c r="H258" i="33"/>
  <c r="J258" i="33"/>
  <c r="H270" i="33"/>
  <c r="J270" i="33" s="1"/>
  <c r="H278" i="33"/>
  <c r="J278" i="33"/>
  <c r="H242" i="33"/>
  <c r="J242" i="33" s="1"/>
  <c r="H246" i="33"/>
  <c r="J246" i="33"/>
  <c r="H254" i="33"/>
  <c r="J254" i="33" s="1"/>
  <c r="H262" i="33"/>
  <c r="J262" i="33"/>
  <c r="H266" i="33"/>
  <c r="J266" i="33" s="1"/>
  <c r="H274" i="33"/>
  <c r="J274" i="33"/>
  <c r="H282" i="33"/>
  <c r="J282" i="33" s="1"/>
  <c r="H192" i="33"/>
  <c r="J192" i="33"/>
  <c r="H196" i="33"/>
  <c r="J196" i="33" s="1"/>
  <c r="H200" i="33"/>
  <c r="J200" i="33"/>
  <c r="H204" i="33"/>
  <c r="J204" i="33" s="1"/>
  <c r="H280" i="33"/>
  <c r="J280" i="33"/>
  <c r="J40" i="33"/>
  <c r="J53" i="33"/>
  <c r="J108" i="33"/>
  <c r="J124" i="33"/>
  <c r="H13" i="33"/>
  <c r="J13" i="33" s="1"/>
  <c r="H25" i="33"/>
  <c r="J25" i="33" s="1"/>
  <c r="H29" i="33"/>
  <c r="J29" i="33" s="1"/>
  <c r="H33" i="33"/>
  <c r="J33" i="33"/>
  <c r="H37" i="33"/>
  <c r="J37" i="33" s="1"/>
  <c r="H41" i="33"/>
  <c r="J41" i="33" s="1"/>
  <c r="H49" i="33"/>
  <c r="J49" i="33" s="1"/>
  <c r="H83" i="33"/>
  <c r="J83" i="33"/>
  <c r="H97" i="33"/>
  <c r="J97" i="33" s="1"/>
  <c r="H109" i="33"/>
  <c r="J109" i="33" s="1"/>
  <c r="H113" i="33"/>
  <c r="J113" i="33" s="1"/>
  <c r="H117" i="33"/>
  <c r="J117" i="33"/>
  <c r="H129" i="33"/>
  <c r="J129" i="33"/>
  <c r="H161" i="33"/>
  <c r="J161" i="33" s="1"/>
  <c r="H182" i="33"/>
  <c r="J182" i="33" s="1"/>
  <c r="H208" i="33"/>
  <c r="J208" i="33"/>
  <c r="H17" i="33"/>
  <c r="J17" i="33" s="1"/>
  <c r="H21" i="33"/>
  <c r="J21" i="33" s="1"/>
  <c r="H91" i="33"/>
  <c r="J91" i="33" s="1"/>
  <c r="H105" i="33"/>
  <c r="J105" i="33"/>
  <c r="H137" i="33"/>
  <c r="J137" i="33" s="1"/>
  <c r="H149" i="33"/>
  <c r="J149" i="33" s="1"/>
  <c r="H178" i="33"/>
  <c r="J178" i="33" s="1"/>
  <c r="H190" i="33"/>
  <c r="J190" i="33"/>
  <c r="H216" i="33"/>
  <c r="J216" i="33" s="1"/>
  <c r="H220" i="33"/>
  <c r="J220" i="33" s="1"/>
  <c r="H232" i="33"/>
  <c r="J232" i="33" s="1"/>
  <c r="H51" i="33"/>
  <c r="J51" i="33"/>
  <c r="H63" i="33"/>
  <c r="J63" i="33"/>
  <c r="H67" i="33"/>
  <c r="J67" i="33" s="1"/>
  <c r="H79" i="33"/>
  <c r="J79" i="33" s="1"/>
  <c r="H84" i="33"/>
  <c r="J84" i="33"/>
  <c r="H138" i="33"/>
  <c r="J138" i="33" s="1"/>
  <c r="H150" i="33"/>
  <c r="J150" i="33" s="1"/>
  <c r="H154" i="33"/>
  <c r="J154" i="33" s="1"/>
  <c r="H158" i="33"/>
  <c r="J158" i="33"/>
  <c r="H166" i="33"/>
  <c r="J166" i="33" s="1"/>
  <c r="H170" i="33"/>
  <c r="J170" i="33" s="1"/>
  <c r="H174" i="33"/>
  <c r="J174" i="33" s="1"/>
  <c r="H194" i="33"/>
  <c r="J194" i="33"/>
  <c r="H198" i="33"/>
  <c r="J198" i="33" s="1"/>
  <c r="H206" i="33"/>
  <c r="J206" i="33" s="1"/>
  <c r="H240" i="33"/>
  <c r="J240" i="33" s="1"/>
  <c r="H244" i="33"/>
  <c r="J244" i="33"/>
  <c r="H248" i="33"/>
  <c r="J248" i="33"/>
  <c r="H252" i="33"/>
  <c r="J252" i="33" s="1"/>
  <c r="H256" i="33"/>
  <c r="J256" i="33" s="1"/>
  <c r="H260" i="33"/>
  <c r="J260" i="33"/>
  <c r="H264" i="33"/>
  <c r="J264" i="33" s="1"/>
  <c r="H268" i="33"/>
  <c r="J268" i="33" s="1"/>
  <c r="H272" i="33"/>
  <c r="J272" i="33" s="1"/>
  <c r="H276" i="33"/>
  <c r="J276" i="33"/>
  <c r="H45" i="33"/>
  <c r="J45" i="33" s="1"/>
  <c r="H87" i="33"/>
  <c r="J87" i="33" s="1"/>
  <c r="H101" i="33"/>
  <c r="J101" i="33" s="1"/>
  <c r="H121" i="33"/>
  <c r="J121" i="33"/>
  <c r="H125" i="33"/>
  <c r="J125" i="33" s="1"/>
  <c r="H133" i="33"/>
  <c r="J133" i="33" s="1"/>
  <c r="H186" i="33"/>
  <c r="J186" i="33" s="1"/>
  <c r="H212" i="33"/>
  <c r="J212" i="33"/>
  <c r="H224" i="33"/>
  <c r="J224" i="33"/>
  <c r="H228" i="33"/>
  <c r="J228" i="33" s="1"/>
  <c r="H236" i="33"/>
  <c r="J236" i="33" s="1"/>
  <c r="H55" i="33"/>
  <c r="J55" i="33"/>
  <c r="H59" i="33"/>
  <c r="J59" i="33" s="1"/>
  <c r="H71" i="33"/>
  <c r="J71" i="33" s="1"/>
  <c r="H75" i="33"/>
  <c r="J75" i="33" s="1"/>
  <c r="H88" i="33"/>
  <c r="J88" i="33"/>
  <c r="H92" i="33"/>
  <c r="J92" i="33" s="1"/>
  <c r="H11" i="33"/>
  <c r="J11" i="33" s="1"/>
  <c r="H15" i="33"/>
  <c r="J15" i="33" s="1"/>
  <c r="H19" i="33"/>
  <c r="J19" i="33"/>
  <c r="H23" i="33"/>
  <c r="J23" i="33" s="1"/>
  <c r="H27" i="33"/>
  <c r="J27" i="33" s="1"/>
  <c r="H31" i="33"/>
  <c r="J31" i="33" s="1"/>
  <c r="H35" i="33"/>
  <c r="J35" i="33"/>
  <c r="H39" i="33"/>
  <c r="J39" i="33"/>
  <c r="H43" i="33"/>
  <c r="J43" i="33" s="1"/>
  <c r="H47" i="33"/>
  <c r="J47" i="33" s="1"/>
  <c r="H52" i="33"/>
  <c r="J52" i="33"/>
  <c r="H56" i="33"/>
  <c r="J56" i="33" s="1"/>
  <c r="H60" i="33"/>
  <c r="J60" i="33" s="1"/>
  <c r="H64" i="33"/>
  <c r="J64" i="33" s="1"/>
  <c r="H68" i="33"/>
  <c r="J68" i="33"/>
  <c r="H72" i="33"/>
  <c r="J72" i="33" s="1"/>
  <c r="H76" i="33"/>
  <c r="J76" i="33" s="1"/>
  <c r="H80" i="33"/>
  <c r="J80" i="33" s="1"/>
  <c r="H85" i="33"/>
  <c r="J85" i="33"/>
  <c r="H89" i="33"/>
  <c r="J89" i="33" s="1"/>
  <c r="H93" i="33"/>
  <c r="J93" i="33" s="1"/>
  <c r="H99" i="33"/>
  <c r="J99" i="33" s="1"/>
  <c r="H103" i="33"/>
  <c r="J103" i="33"/>
  <c r="H107" i="33"/>
  <c r="J107" i="33"/>
  <c r="H111" i="33"/>
  <c r="J111" i="33" s="1"/>
  <c r="H115" i="33"/>
  <c r="J115" i="33" s="1"/>
  <c r="H119" i="33"/>
  <c r="J119" i="33"/>
  <c r="H123" i="33"/>
  <c r="J123" i="33" s="1"/>
  <c r="H127" i="33"/>
  <c r="J127" i="33" s="1"/>
  <c r="H131" i="33"/>
  <c r="J131" i="33" s="1"/>
  <c r="H135" i="33"/>
  <c r="J135" i="33"/>
  <c r="H143" i="33"/>
  <c r="J143" i="33" s="1"/>
  <c r="H147" i="33"/>
  <c r="J147" i="33" s="1"/>
  <c r="H151" i="33"/>
  <c r="J151" i="33" s="1"/>
  <c r="H159" i="33"/>
  <c r="J159" i="33"/>
  <c r="H180" i="33"/>
  <c r="J180" i="33" s="1"/>
  <c r="H184" i="33"/>
  <c r="J184" i="33" s="1"/>
  <c r="H188" i="33"/>
  <c r="J188" i="33" s="1"/>
  <c r="H210" i="33"/>
  <c r="J210" i="33"/>
  <c r="H214" i="33"/>
  <c r="J214" i="33"/>
  <c r="H218" i="33"/>
  <c r="J218" i="33" s="1"/>
  <c r="H222" i="33"/>
  <c r="J222" i="33" s="1"/>
  <c r="H226" i="33"/>
  <c r="J226" i="33"/>
  <c r="H230" i="33"/>
  <c r="J230" i="33" s="1"/>
  <c r="H234" i="33"/>
  <c r="J234" i="33" s="1"/>
  <c r="H238" i="33"/>
  <c r="J238" i="33" s="1"/>
  <c r="H142" i="33"/>
  <c r="J142" i="33"/>
  <c r="H153" i="33"/>
  <c r="J153" i="33" s="1"/>
  <c r="H134" i="33"/>
  <c r="J134" i="33"/>
  <c r="H139" i="33"/>
  <c r="J139" i="33" s="1"/>
  <c r="H145" i="33"/>
  <c r="J145" i="33"/>
  <c r="H148" i="33"/>
  <c r="J148" i="33" s="1"/>
  <c r="H132" i="33"/>
  <c r="J132" i="33"/>
  <c r="H155" i="33"/>
  <c r="J155" i="33" s="1"/>
  <c r="H18" i="33"/>
  <c r="J18" i="33"/>
  <c r="H26" i="33"/>
  <c r="J26" i="33" s="1"/>
  <c r="H34" i="33"/>
  <c r="J34" i="33"/>
  <c r="H42" i="33"/>
  <c r="J42" i="33" s="1"/>
  <c r="H58" i="33"/>
  <c r="J58" i="33"/>
  <c r="H66" i="33"/>
  <c r="J66" i="33" s="1"/>
  <c r="H74" i="33"/>
  <c r="J74" i="33"/>
  <c r="H82" i="33"/>
  <c r="J82" i="33" s="1"/>
  <c r="H90" i="33"/>
  <c r="J90" i="33"/>
  <c r="H98" i="33"/>
  <c r="J98" i="33" s="1"/>
  <c r="H106" i="33"/>
  <c r="J106" i="33"/>
  <c r="H114" i="33"/>
  <c r="J114" i="33" s="1"/>
  <c r="H122" i="33"/>
  <c r="J122" i="33"/>
  <c r="H130" i="33"/>
  <c r="J130" i="33" s="1"/>
  <c r="H141" i="33"/>
  <c r="J141" i="33"/>
  <c r="H146" i="33"/>
  <c r="J146" i="33" s="1"/>
  <c r="H157" i="33"/>
  <c r="J157" i="33"/>
  <c r="H162" i="33"/>
  <c r="J162" i="33" s="1"/>
  <c r="H167" i="33"/>
  <c r="J167" i="33"/>
  <c r="H175" i="33"/>
  <c r="J175" i="33" s="1"/>
  <c r="H183" i="33"/>
  <c r="J183" i="33"/>
  <c r="H191" i="33"/>
  <c r="J191" i="33" s="1"/>
  <c r="H199" i="33"/>
  <c r="J199" i="33"/>
  <c r="H207" i="33"/>
  <c r="J207" i="33" s="1"/>
  <c r="H223" i="33"/>
  <c r="J223" i="33"/>
  <c r="H231" i="33"/>
  <c r="J231" i="33" s="1"/>
  <c r="H239" i="33"/>
  <c r="J239" i="33"/>
  <c r="H247" i="33"/>
  <c r="J247" i="33" s="1"/>
  <c r="H255" i="33"/>
  <c r="J255" i="33"/>
  <c r="H263" i="33"/>
  <c r="J263" i="33" s="1"/>
  <c r="H271" i="33"/>
  <c r="J271" i="33"/>
  <c r="H279" i="33"/>
  <c r="J279" i="33" s="1"/>
  <c r="H287" i="33"/>
  <c r="J287" i="33"/>
  <c r="H295" i="33"/>
  <c r="J295" i="33" s="1"/>
  <c r="H14" i="33"/>
  <c r="J14" i="33"/>
  <c r="H22" i="33"/>
  <c r="J22" i="33" s="1"/>
  <c r="H30" i="33"/>
  <c r="J30" i="33"/>
  <c r="H38" i="33"/>
  <c r="J38" i="33" s="1"/>
  <c r="H46" i="33"/>
  <c r="J46" i="33"/>
  <c r="H54" i="33"/>
  <c r="J54" i="33" s="1"/>
  <c r="H62" i="33"/>
  <c r="J62" i="33"/>
  <c r="H70" i="33"/>
  <c r="J70" i="33" s="1"/>
  <c r="H78" i="33"/>
  <c r="J78" i="33"/>
  <c r="H86" i="33"/>
  <c r="J86" i="33" s="1"/>
  <c r="H102" i="33"/>
  <c r="J102" i="33"/>
  <c r="H110" i="33"/>
  <c r="J110" i="33" s="1"/>
  <c r="H118" i="33"/>
  <c r="J118" i="33"/>
  <c r="H126" i="33"/>
  <c r="J126" i="33" s="1"/>
  <c r="H163" i="33"/>
  <c r="J163" i="33"/>
  <c r="H171" i="33"/>
  <c r="J171" i="33" s="1"/>
  <c r="H179" i="33"/>
  <c r="J179" i="33"/>
  <c r="H187" i="33"/>
  <c r="J187" i="33" s="1"/>
  <c r="H195" i="33"/>
  <c r="J195" i="33"/>
  <c r="H203" i="33"/>
  <c r="J203" i="33" s="1"/>
  <c r="H211" i="33"/>
  <c r="J211" i="33"/>
  <c r="H219" i="33"/>
  <c r="J219" i="33" s="1"/>
  <c r="H227" i="33"/>
  <c r="J227" i="33"/>
  <c r="H235" i="33"/>
  <c r="J235" i="33" s="1"/>
  <c r="H243" i="33"/>
  <c r="J243" i="33"/>
  <c r="H251" i="33"/>
  <c r="J251" i="33" s="1"/>
  <c r="H259" i="33"/>
  <c r="J259" i="33"/>
  <c r="H267" i="33"/>
  <c r="J267" i="33" s="1"/>
  <c r="H275" i="33"/>
  <c r="J275" i="33"/>
  <c r="H283" i="33"/>
  <c r="J283" i="33" s="1"/>
  <c r="H291" i="33"/>
  <c r="J291" i="33"/>
  <c r="H299" i="33"/>
  <c r="J299" i="33" s="1"/>
  <c r="H165" i="33"/>
  <c r="J165" i="33"/>
  <c r="H169" i="33"/>
  <c r="J169" i="33" s="1"/>
  <c r="H173" i="33"/>
  <c r="J173" i="33"/>
  <c r="H177" i="33"/>
  <c r="J177" i="33" s="1"/>
  <c r="H181" i="33"/>
  <c r="J181" i="33"/>
  <c r="H185" i="33"/>
  <c r="J185" i="33" s="1"/>
  <c r="H189" i="33"/>
  <c r="J189" i="33"/>
  <c r="H197" i="33"/>
  <c r="J197" i="33" s="1"/>
  <c r="H201" i="33"/>
  <c r="J201" i="33"/>
  <c r="H205" i="33"/>
  <c r="J205" i="33" s="1"/>
  <c r="H209" i="33"/>
  <c r="J209" i="33"/>
  <c r="H213" i="33"/>
  <c r="J213" i="33" s="1"/>
  <c r="H217" i="33"/>
  <c r="J217" i="33"/>
  <c r="H221" i="33"/>
  <c r="J221" i="33" s="1"/>
  <c r="H225" i="33"/>
  <c r="J225" i="33"/>
  <c r="H229" i="33"/>
  <c r="J229" i="33" s="1"/>
  <c r="H233" i="33"/>
  <c r="J233" i="33"/>
  <c r="H237" i="33"/>
  <c r="J237" i="33" s="1"/>
  <c r="H241" i="33"/>
  <c r="J241" i="33"/>
  <c r="H245" i="33"/>
  <c r="J245" i="33" s="1"/>
  <c r="H249" i="33"/>
  <c r="J249" i="33"/>
  <c r="H253" i="33"/>
  <c r="J253" i="33" s="1"/>
  <c r="H257" i="33"/>
  <c r="J257" i="33"/>
  <c r="H261" i="33"/>
  <c r="J261" i="33" s="1"/>
  <c r="H265" i="33"/>
  <c r="J265" i="33"/>
  <c r="H269" i="33"/>
  <c r="J269" i="33" s="1"/>
  <c r="H273" i="33"/>
  <c r="J273" i="33"/>
  <c r="H277" i="33"/>
  <c r="J277" i="33" s="1"/>
  <c r="H281" i="33"/>
  <c r="J281" i="33"/>
  <c r="H285" i="33"/>
  <c r="J285" i="33" s="1"/>
  <c r="H289" i="33"/>
  <c r="J289" i="33"/>
  <c r="H293" i="33"/>
  <c r="J293" i="33" s="1"/>
  <c r="H297" i="33"/>
  <c r="J297" i="33"/>
  <c r="R462" i="5"/>
  <c r="S462" i="5" s="1"/>
  <c r="I462" i="5"/>
  <c r="J462" i="5" s="1"/>
  <c r="R463" i="5"/>
  <c r="O463" i="5"/>
  <c r="N463" i="5"/>
  <c r="M463" i="5"/>
  <c r="I463" i="5"/>
  <c r="F463" i="5"/>
  <c r="E463" i="5"/>
  <c r="D463" i="5"/>
  <c r="R461" i="5"/>
  <c r="O461" i="5"/>
  <c r="N461" i="5"/>
  <c r="M461" i="5"/>
  <c r="L461" i="5"/>
  <c r="I461" i="5"/>
  <c r="F461" i="5"/>
  <c r="E461" i="5"/>
  <c r="D461" i="5"/>
  <c r="C461" i="5"/>
  <c r="Q440" i="5"/>
  <c r="S440" i="5" s="1"/>
  <c r="F439" i="5"/>
  <c r="F460" i="5" s="1"/>
  <c r="H440" i="5"/>
  <c r="J440" i="5" s="1"/>
  <c r="C439" i="5"/>
  <c r="C460" i="5" s="1"/>
  <c r="Q442" i="5"/>
  <c r="S442" i="5" s="1"/>
  <c r="H442" i="5"/>
  <c r="J442" i="5" s="1"/>
  <c r="R472" i="5"/>
  <c r="R468" i="5"/>
  <c r="R465" i="5"/>
  <c r="R458" i="5"/>
  <c r="O472" i="5"/>
  <c r="O471" i="5"/>
  <c r="O470" i="5"/>
  <c r="Q470" i="5" s="1"/>
  <c r="S470" i="5" s="1"/>
  <c r="O468" i="5"/>
  <c r="O467" i="5"/>
  <c r="O465" i="5"/>
  <c r="O464" i="5"/>
  <c r="O460" i="5"/>
  <c r="O459" i="5"/>
  <c r="O458" i="5"/>
  <c r="N472" i="5"/>
  <c r="N471" i="5"/>
  <c r="N468" i="5"/>
  <c r="N465" i="5"/>
  <c r="N458" i="5"/>
  <c r="M472" i="5"/>
  <c r="M471" i="5"/>
  <c r="M468" i="5"/>
  <c r="M467" i="5"/>
  <c r="M466" i="5"/>
  <c r="M465" i="5"/>
  <c r="M464" i="5"/>
  <c r="M460" i="5"/>
  <c r="M459" i="5"/>
  <c r="M458" i="5"/>
  <c r="L475" i="5"/>
  <c r="Q475" i="5" s="1"/>
  <c r="S475" i="5" s="1"/>
  <c r="L474" i="5"/>
  <c r="Q474" i="5" s="1"/>
  <c r="S474" i="5" s="1"/>
  <c r="L473" i="5"/>
  <c r="Q473" i="5" s="1"/>
  <c r="S473" i="5" s="1"/>
  <c r="L469" i="5"/>
  <c r="Q469" i="5" s="1"/>
  <c r="S469" i="5" s="1"/>
  <c r="L467" i="5"/>
  <c r="L466" i="5"/>
  <c r="L464" i="5"/>
  <c r="L460" i="5"/>
  <c r="L459" i="5"/>
  <c r="I472" i="5"/>
  <c r="I468" i="5"/>
  <c r="I465" i="5"/>
  <c r="I458" i="5"/>
  <c r="F472" i="5"/>
  <c r="F471" i="5"/>
  <c r="F468" i="5"/>
  <c r="F467" i="5"/>
  <c r="F465" i="5"/>
  <c r="F464" i="5"/>
  <c r="F459" i="5"/>
  <c r="F458" i="5"/>
  <c r="E472" i="5"/>
  <c r="E471" i="5"/>
  <c r="E468" i="5"/>
  <c r="E465" i="5"/>
  <c r="E458" i="5"/>
  <c r="D472" i="5"/>
  <c r="D471" i="5"/>
  <c r="D468" i="5"/>
  <c r="D467" i="5"/>
  <c r="D466" i="5"/>
  <c r="D465" i="5"/>
  <c r="D464" i="5"/>
  <c r="D460" i="5"/>
  <c r="D459" i="5"/>
  <c r="D458" i="5"/>
  <c r="C475" i="5"/>
  <c r="H475" i="5" s="1"/>
  <c r="J475" i="5" s="1"/>
  <c r="C474" i="5"/>
  <c r="H474" i="5" s="1"/>
  <c r="J474" i="5" s="1"/>
  <c r="C473" i="5"/>
  <c r="H473" i="5" s="1"/>
  <c r="J473" i="5" s="1"/>
  <c r="C469" i="5"/>
  <c r="H469" i="5" s="1"/>
  <c r="J469" i="5" s="1"/>
  <c r="C467" i="5"/>
  <c r="C466" i="5"/>
  <c r="C464" i="5"/>
  <c r="C459" i="5"/>
  <c r="R434" i="5"/>
  <c r="O434" i="5"/>
  <c r="N434" i="5"/>
  <c r="M434" i="5"/>
  <c r="L434" i="5"/>
  <c r="I434" i="5"/>
  <c r="F434" i="5"/>
  <c r="E434" i="5"/>
  <c r="D434" i="5"/>
  <c r="C434" i="5"/>
  <c r="Q433" i="5"/>
  <c r="S433" i="5" s="1"/>
  <c r="H433" i="5"/>
  <c r="J433" i="5" s="1"/>
  <c r="Q432" i="5"/>
  <c r="S432" i="5" s="1"/>
  <c r="H432" i="5"/>
  <c r="J432" i="5" s="1"/>
  <c r="Q431" i="5"/>
  <c r="S431" i="5" s="1"/>
  <c r="H431" i="5"/>
  <c r="J431" i="5" s="1"/>
  <c r="Q430" i="5"/>
  <c r="S430" i="5" s="1"/>
  <c r="H430" i="5"/>
  <c r="J430" i="5" s="1"/>
  <c r="Q429" i="5"/>
  <c r="S429" i="5" s="1"/>
  <c r="H429" i="5"/>
  <c r="J429" i="5" s="1"/>
  <c r="Q428" i="5"/>
  <c r="S428" i="5" s="1"/>
  <c r="Q427" i="5"/>
  <c r="S427" i="5" s="1"/>
  <c r="H427" i="5"/>
  <c r="J427" i="5" s="1"/>
  <c r="Q426" i="5"/>
  <c r="S426" i="5" s="1"/>
  <c r="H426" i="5"/>
  <c r="J426" i="5" s="1"/>
  <c r="Q425" i="5"/>
  <c r="S425" i="5" s="1"/>
  <c r="H425" i="5"/>
  <c r="J425" i="5" s="1"/>
  <c r="Q424" i="5"/>
  <c r="S424" i="5" s="1"/>
  <c r="H424" i="5"/>
  <c r="J424" i="5" s="1"/>
  <c r="Q423" i="5"/>
  <c r="S423" i="5" s="1"/>
  <c r="H423" i="5"/>
  <c r="J423" i="5" s="1"/>
  <c r="Q422" i="5"/>
  <c r="S422" i="5" s="1"/>
  <c r="H422" i="5"/>
  <c r="J422" i="5" s="1"/>
  <c r="S421" i="5"/>
  <c r="J421" i="5"/>
  <c r="Q420" i="5"/>
  <c r="S420" i="5" s="1"/>
  <c r="H420" i="5"/>
  <c r="J420" i="5" s="1"/>
  <c r="Q419" i="5"/>
  <c r="S419" i="5" s="1"/>
  <c r="H419" i="5"/>
  <c r="J419" i="5" s="1"/>
  <c r="Q418" i="5"/>
  <c r="S418" i="5" s="1"/>
  <c r="H418" i="5"/>
  <c r="J418" i="5" s="1"/>
  <c r="L535" i="5"/>
  <c r="C535" i="5"/>
  <c r="H535" i="5" s="1"/>
  <c r="J535" i="5" s="1"/>
  <c r="L534" i="5"/>
  <c r="C534" i="5"/>
  <c r="L533" i="5"/>
  <c r="C533" i="5"/>
  <c r="M525" i="5"/>
  <c r="L525" i="5"/>
  <c r="D525" i="5"/>
  <c r="C525" i="5"/>
  <c r="R523" i="5"/>
  <c r="O523" i="5"/>
  <c r="N523" i="5"/>
  <c r="M523" i="5"/>
  <c r="R521" i="5"/>
  <c r="S521" i="5" s="1"/>
  <c r="I521" i="5"/>
  <c r="J521" i="5" s="1"/>
  <c r="O520" i="5"/>
  <c r="M520" i="5"/>
  <c r="L520" i="5"/>
  <c r="O519" i="5"/>
  <c r="M519" i="5"/>
  <c r="L519" i="5"/>
  <c r="F519" i="5"/>
  <c r="D519" i="5"/>
  <c r="C519" i="5"/>
  <c r="O518" i="5"/>
  <c r="N518" i="5"/>
  <c r="M518" i="5"/>
  <c r="F518" i="5"/>
  <c r="E518" i="5"/>
  <c r="P314" i="33"/>
  <c r="R314" i="33" s="1"/>
  <c r="H311" i="33"/>
  <c r="J311" i="33"/>
  <c r="H307" i="33"/>
  <c r="J307" i="33"/>
  <c r="H303" i="33"/>
  <c r="J303" i="33" s="1"/>
  <c r="J315" i="33" s="1"/>
  <c r="P315" i="23"/>
  <c r="P314" i="23"/>
  <c r="P313" i="23"/>
  <c r="P312" i="23"/>
  <c r="P311" i="23"/>
  <c r="P310" i="23"/>
  <c r="P309" i="23"/>
  <c r="P308" i="23"/>
  <c r="P307" i="23"/>
  <c r="P306" i="23"/>
  <c r="P305" i="23"/>
  <c r="P304" i="23"/>
  <c r="P312" i="22"/>
  <c r="P311" i="22"/>
  <c r="P310" i="22"/>
  <c r="P309" i="22"/>
  <c r="P308" i="22"/>
  <c r="P307" i="22"/>
  <c r="P306" i="22"/>
  <c r="P303" i="33"/>
  <c r="H314" i="33"/>
  <c r="J314" i="33"/>
  <c r="H305" i="33"/>
  <c r="J305" i="33"/>
  <c r="H309" i="33"/>
  <c r="J309" i="33"/>
  <c r="P324" i="33"/>
  <c r="R324" i="33" s="1"/>
  <c r="P323" i="33"/>
  <c r="R323" i="33"/>
  <c r="P322" i="33"/>
  <c r="R322" i="33"/>
  <c r="P321" i="33"/>
  <c r="R321" i="33"/>
  <c r="P320" i="33"/>
  <c r="R320" i="33" s="1"/>
  <c r="P319" i="33"/>
  <c r="R319" i="33"/>
  <c r="R325" i="33" s="1"/>
  <c r="Q325" i="33"/>
  <c r="O325" i="33"/>
  <c r="N325" i="33"/>
  <c r="M325" i="33"/>
  <c r="L325" i="33"/>
  <c r="I325" i="33"/>
  <c r="G325" i="33"/>
  <c r="F325" i="33"/>
  <c r="E325" i="33"/>
  <c r="D325" i="33"/>
  <c r="H324" i="33"/>
  <c r="J324" i="33"/>
  <c r="H323" i="33"/>
  <c r="J323" i="33" s="1"/>
  <c r="H322" i="33"/>
  <c r="J322" i="33"/>
  <c r="H321" i="33"/>
  <c r="J321" i="33" s="1"/>
  <c r="H320" i="33"/>
  <c r="J320" i="33"/>
  <c r="H319" i="33"/>
  <c r="J319" i="33" s="1"/>
  <c r="Q315" i="33"/>
  <c r="O315" i="33"/>
  <c r="N315" i="33"/>
  <c r="M315" i="33"/>
  <c r="I315" i="33"/>
  <c r="G315" i="33"/>
  <c r="F315" i="33"/>
  <c r="E315" i="33"/>
  <c r="Q300" i="33"/>
  <c r="O300" i="33"/>
  <c r="N300" i="33"/>
  <c r="M300" i="33"/>
  <c r="L300" i="33"/>
  <c r="I300" i="33"/>
  <c r="F300" i="33"/>
  <c r="D300" i="33"/>
  <c r="G300" i="33"/>
  <c r="E300" i="33"/>
  <c r="P10" i="33"/>
  <c r="H10" i="33"/>
  <c r="Q454" i="5"/>
  <c r="S454" i="5" s="1"/>
  <c r="H454" i="5"/>
  <c r="J454" i="5" s="1"/>
  <c r="Q453" i="5"/>
  <c r="S453" i="5" s="1"/>
  <c r="H453" i="5"/>
  <c r="J453" i="5" s="1"/>
  <c r="Q452" i="5"/>
  <c r="S452" i="5" s="1"/>
  <c r="H452" i="5"/>
  <c r="J452" i="5" s="1"/>
  <c r="Q451" i="5"/>
  <c r="S451" i="5" s="1"/>
  <c r="H451" i="5"/>
  <c r="J451" i="5" s="1"/>
  <c r="Q450" i="5"/>
  <c r="S450" i="5" s="1"/>
  <c r="Q449" i="5"/>
  <c r="S449" i="5" s="1"/>
  <c r="Q448" i="5"/>
  <c r="S448" i="5" s="1"/>
  <c r="H448" i="5"/>
  <c r="J448" i="5" s="1"/>
  <c r="Q447" i="5"/>
  <c r="S447" i="5" s="1"/>
  <c r="H447" i="5"/>
  <c r="J447" i="5" s="1"/>
  <c r="Q446" i="5"/>
  <c r="S446" i="5" s="1"/>
  <c r="H446" i="5"/>
  <c r="J446" i="5" s="1"/>
  <c r="Q445" i="5"/>
  <c r="S445" i="5" s="1"/>
  <c r="H445" i="5"/>
  <c r="J445" i="5" s="1"/>
  <c r="Q444" i="5"/>
  <c r="S444" i="5" s="1"/>
  <c r="H444" i="5"/>
  <c r="J444" i="5" s="1"/>
  <c r="Q443" i="5"/>
  <c r="S443" i="5" s="1"/>
  <c r="H443" i="5"/>
  <c r="J443" i="5" s="1"/>
  <c r="S441" i="5"/>
  <c r="J441" i="5"/>
  <c r="Q439" i="5"/>
  <c r="S439" i="5" s="1"/>
  <c r="Q438" i="5"/>
  <c r="S438" i="5" s="1"/>
  <c r="H438" i="5"/>
  <c r="J438" i="5" s="1"/>
  <c r="Q437" i="5"/>
  <c r="S437" i="5" s="1"/>
  <c r="H437" i="5"/>
  <c r="J437" i="5" s="1"/>
  <c r="L455" i="5"/>
  <c r="R455" i="5"/>
  <c r="O455" i="5"/>
  <c r="N455" i="5"/>
  <c r="M455" i="5"/>
  <c r="I455" i="5"/>
  <c r="E455" i="5"/>
  <c r="D455" i="5"/>
  <c r="R10" i="33"/>
  <c r="P325" i="33"/>
  <c r="H325" i="33"/>
  <c r="H450" i="5"/>
  <c r="J450" i="5" s="1"/>
  <c r="F510" i="5"/>
  <c r="F531" i="5" s="1"/>
  <c r="D510" i="5"/>
  <c r="D515" i="5" s="1"/>
  <c r="O522" i="5"/>
  <c r="N522" i="5"/>
  <c r="M522" i="5"/>
  <c r="L522" i="5"/>
  <c r="F522" i="5"/>
  <c r="E522" i="5"/>
  <c r="D522" i="5"/>
  <c r="C522" i="5"/>
  <c r="H501" i="5"/>
  <c r="J501" i="5" s="1"/>
  <c r="Q501" i="5"/>
  <c r="S501" i="5" s="1"/>
  <c r="R122" i="22"/>
  <c r="J122" i="22"/>
  <c r="P295" i="24"/>
  <c r="P291" i="24"/>
  <c r="P287" i="24"/>
  <c r="P283" i="24"/>
  <c r="P279" i="24"/>
  <c r="P275" i="24"/>
  <c r="P271" i="24"/>
  <c r="P267" i="24"/>
  <c r="P263" i="24"/>
  <c r="P259" i="24"/>
  <c r="P255" i="24"/>
  <c r="P251" i="24"/>
  <c r="P247" i="24"/>
  <c r="P243" i="24"/>
  <c r="P239" i="24"/>
  <c r="P235" i="24"/>
  <c r="P231" i="24"/>
  <c r="P227" i="24"/>
  <c r="P223" i="24"/>
  <c r="P219" i="24"/>
  <c r="P215" i="24"/>
  <c r="P211" i="24"/>
  <c r="P207" i="24"/>
  <c r="P203" i="24"/>
  <c r="P199" i="24"/>
  <c r="P195" i="24"/>
  <c r="P191" i="24"/>
  <c r="P187" i="24"/>
  <c r="P183" i="24"/>
  <c r="P179" i="24"/>
  <c r="P175" i="24"/>
  <c r="P171" i="24"/>
  <c r="P167" i="24"/>
  <c r="P163" i="24"/>
  <c r="P159" i="24"/>
  <c r="P157" i="24"/>
  <c r="P155" i="24"/>
  <c r="P151" i="24"/>
  <c r="P147" i="24"/>
  <c r="P143" i="24"/>
  <c r="P139" i="24"/>
  <c r="P135" i="24"/>
  <c r="P131" i="24"/>
  <c r="P127" i="24"/>
  <c r="H298" i="24"/>
  <c r="H296" i="24"/>
  <c r="H295" i="24"/>
  <c r="H292" i="24"/>
  <c r="H291" i="24"/>
  <c r="H290" i="24"/>
  <c r="H289" i="24"/>
  <c r="H284" i="24"/>
  <c r="H277" i="24"/>
  <c r="H276" i="24"/>
  <c r="H275" i="24"/>
  <c r="H274" i="24"/>
  <c r="H272" i="24"/>
  <c r="H271" i="24"/>
  <c r="H270" i="24"/>
  <c r="H269" i="24"/>
  <c r="H268" i="24"/>
  <c r="H261" i="24"/>
  <c r="H257" i="24"/>
  <c r="H256" i="24"/>
  <c r="H255" i="24"/>
  <c r="H254" i="24"/>
  <c r="H253" i="24"/>
  <c r="H252" i="24"/>
  <c r="H251" i="24"/>
  <c r="H250" i="24"/>
  <c r="H249" i="24"/>
  <c r="H248" i="24"/>
  <c r="H244" i="24"/>
  <c r="H242" i="24"/>
  <c r="H240" i="24"/>
  <c r="H237" i="24"/>
  <c r="H236" i="24"/>
  <c r="H235" i="24"/>
  <c r="H232" i="24"/>
  <c r="H231" i="24"/>
  <c r="H230" i="24"/>
  <c r="H229" i="24"/>
  <c r="H228" i="24"/>
  <c r="H227" i="24"/>
  <c r="H226" i="24"/>
  <c r="H224" i="24"/>
  <c r="H217" i="24"/>
  <c r="H213" i="24"/>
  <c r="H201" i="24"/>
  <c r="H200" i="24"/>
  <c r="H197" i="24"/>
  <c r="H189" i="24"/>
  <c r="H185" i="24"/>
  <c r="H181" i="24"/>
  <c r="H180" i="24"/>
  <c r="H179" i="24"/>
  <c r="H173" i="24"/>
  <c r="H169" i="24"/>
  <c r="H164" i="24"/>
  <c r="H161" i="24"/>
  <c r="H153" i="24"/>
  <c r="H145" i="24"/>
  <c r="H141" i="24"/>
  <c r="H137" i="24"/>
  <c r="H133" i="24"/>
  <c r="H132" i="24"/>
  <c r="H131" i="24"/>
  <c r="H118" i="24"/>
  <c r="H117" i="24"/>
  <c r="H116" i="24"/>
  <c r="H115" i="24"/>
  <c r="H98" i="24"/>
  <c r="H94" i="24"/>
  <c r="H93" i="24"/>
  <c r="H92" i="24"/>
  <c r="H86" i="24"/>
  <c r="H85" i="24"/>
  <c r="H84" i="24"/>
  <c r="H74" i="24"/>
  <c r="H66" i="24"/>
  <c r="H51" i="24"/>
  <c r="H42" i="24"/>
  <c r="H31" i="24"/>
  <c r="H30" i="24"/>
  <c r="H29" i="24"/>
  <c r="H23" i="24"/>
  <c r="H22" i="24"/>
  <c r="H21" i="24"/>
  <c r="H20" i="24"/>
  <c r="H11" i="24"/>
  <c r="P36" i="24"/>
  <c r="P48" i="24"/>
  <c r="P60" i="24"/>
  <c r="P68" i="24"/>
  <c r="P76" i="24"/>
  <c r="P84" i="24"/>
  <c r="P92" i="24"/>
  <c r="P100" i="24"/>
  <c r="P108" i="24"/>
  <c r="P116" i="24"/>
  <c r="P12" i="24"/>
  <c r="P20" i="24"/>
  <c r="P28" i="24"/>
  <c r="P40" i="24"/>
  <c r="P44" i="24"/>
  <c r="P52" i="24"/>
  <c r="P56" i="24"/>
  <c r="P64" i="24"/>
  <c r="P72" i="24"/>
  <c r="P80" i="24"/>
  <c r="P88" i="24"/>
  <c r="P96" i="24"/>
  <c r="P104" i="24"/>
  <c r="P112" i="24"/>
  <c r="P120" i="24"/>
  <c r="P124" i="24"/>
  <c r="P13" i="24"/>
  <c r="P25" i="24"/>
  <c r="P41" i="24"/>
  <c r="P49" i="24"/>
  <c r="P57" i="24"/>
  <c r="P65" i="24"/>
  <c r="P73" i="24"/>
  <c r="P81" i="24"/>
  <c r="P89" i="24"/>
  <c r="P97" i="24"/>
  <c r="P160" i="24"/>
  <c r="P168" i="24"/>
  <c r="P196" i="24"/>
  <c r="P204" i="24"/>
  <c r="P212" i="24"/>
  <c r="P224" i="24"/>
  <c r="P232" i="24"/>
  <c r="P240" i="24"/>
  <c r="P244" i="24"/>
  <c r="P252" i="24"/>
  <c r="P260" i="24"/>
  <c r="P264" i="24"/>
  <c r="P268" i="24"/>
  <c r="P272" i="24"/>
  <c r="P276" i="24"/>
  <c r="P280" i="24"/>
  <c r="P284" i="24"/>
  <c r="P288" i="24"/>
  <c r="P292" i="24"/>
  <c r="P296" i="24"/>
  <c r="P9" i="24"/>
  <c r="P17" i="24"/>
  <c r="P21" i="24"/>
  <c r="P29" i="24"/>
  <c r="P33" i="24"/>
  <c r="P105" i="24"/>
  <c r="P113" i="24"/>
  <c r="P121" i="24"/>
  <c r="P128" i="24"/>
  <c r="P136" i="24"/>
  <c r="P144" i="24"/>
  <c r="P152" i="24"/>
  <c r="P176" i="24"/>
  <c r="P184" i="24"/>
  <c r="P192" i="24"/>
  <c r="P200" i="24"/>
  <c r="P208" i="24"/>
  <c r="P216" i="24"/>
  <c r="P220" i="24"/>
  <c r="P228" i="24"/>
  <c r="P236" i="24"/>
  <c r="P248" i="24"/>
  <c r="P256" i="24"/>
  <c r="P10" i="24"/>
  <c r="P18" i="24"/>
  <c r="P42" i="24"/>
  <c r="P50" i="24"/>
  <c r="P58" i="24"/>
  <c r="P62" i="24"/>
  <c r="P70" i="24"/>
  <c r="P78" i="24"/>
  <c r="P90" i="24"/>
  <c r="P98" i="24"/>
  <c r="P102" i="24"/>
  <c r="P133" i="24"/>
  <c r="P141" i="24"/>
  <c r="P149" i="24"/>
  <c r="P165" i="24"/>
  <c r="P173" i="24"/>
  <c r="P181" i="24"/>
  <c r="P193" i="24"/>
  <c r="P201" i="24"/>
  <c r="P209" i="24"/>
  <c r="P225" i="24"/>
  <c r="P237" i="24"/>
  <c r="P245" i="24"/>
  <c r="P249" i="24"/>
  <c r="P253" i="24"/>
  <c r="P257" i="24"/>
  <c r="P261" i="24"/>
  <c r="P265" i="24"/>
  <c r="P269" i="24"/>
  <c r="P273" i="24"/>
  <c r="P277" i="24"/>
  <c r="P281" i="24"/>
  <c r="P285" i="24"/>
  <c r="P289" i="24"/>
  <c r="P293" i="24"/>
  <c r="P297" i="24"/>
  <c r="P26" i="24"/>
  <c r="P34" i="24"/>
  <c r="P38" i="24"/>
  <c r="P46" i="24"/>
  <c r="P54" i="24"/>
  <c r="P66" i="24"/>
  <c r="P74" i="24"/>
  <c r="P82" i="24"/>
  <c r="P86" i="24"/>
  <c r="P94" i="24"/>
  <c r="P106" i="24"/>
  <c r="P110" i="24"/>
  <c r="P114" i="24"/>
  <c r="P118" i="24"/>
  <c r="P122" i="24"/>
  <c r="P129" i="24"/>
  <c r="P137" i="24"/>
  <c r="P145" i="24"/>
  <c r="P153" i="24"/>
  <c r="P161" i="24"/>
  <c r="P169" i="24"/>
  <c r="P177" i="24"/>
  <c r="P185" i="24"/>
  <c r="P189" i="24"/>
  <c r="P197" i="24"/>
  <c r="P205" i="24"/>
  <c r="P213" i="24"/>
  <c r="P217" i="24"/>
  <c r="P221" i="24"/>
  <c r="P229" i="24"/>
  <c r="P233" i="24"/>
  <c r="P241" i="24"/>
  <c r="P11" i="24"/>
  <c r="P15" i="24"/>
  <c r="P19" i="24"/>
  <c r="P23" i="24"/>
  <c r="P27" i="24"/>
  <c r="P31" i="24"/>
  <c r="P35" i="24"/>
  <c r="P43" i="24"/>
  <c r="P51" i="24"/>
  <c r="P59" i="24"/>
  <c r="P67" i="24"/>
  <c r="P75" i="24"/>
  <c r="P83" i="24"/>
  <c r="P91" i="24"/>
  <c r="P99" i="24"/>
  <c r="P107" i="24"/>
  <c r="P115" i="24"/>
  <c r="P123" i="24"/>
  <c r="P130" i="24"/>
  <c r="P138" i="24"/>
  <c r="P146" i="24"/>
  <c r="P154" i="24"/>
  <c r="P162" i="24"/>
  <c r="P170" i="24"/>
  <c r="P178" i="24"/>
  <c r="P186" i="24"/>
  <c r="P194" i="24"/>
  <c r="P198" i="24"/>
  <c r="P202" i="24"/>
  <c r="P206" i="24"/>
  <c r="P210" i="24"/>
  <c r="P214" i="24"/>
  <c r="P218" i="24"/>
  <c r="P222" i="24"/>
  <c r="P226" i="24"/>
  <c r="P230" i="24"/>
  <c r="P234" i="24"/>
  <c r="P238" i="24"/>
  <c r="P242" i="24"/>
  <c r="P246" i="24"/>
  <c r="P250" i="24"/>
  <c r="P254" i="24"/>
  <c r="P258" i="24"/>
  <c r="P262" i="24"/>
  <c r="P266" i="24"/>
  <c r="P270" i="24"/>
  <c r="P274" i="24"/>
  <c r="P278" i="24"/>
  <c r="P282" i="24"/>
  <c r="P286" i="24"/>
  <c r="P290" i="24"/>
  <c r="P294" i="24"/>
  <c r="P298" i="24"/>
  <c r="P16" i="24"/>
  <c r="P24" i="24"/>
  <c r="P32" i="24"/>
  <c r="P39" i="24"/>
  <c r="P47" i="24"/>
  <c r="P55" i="24"/>
  <c r="P63" i="24"/>
  <c r="P71" i="24"/>
  <c r="P79" i="24"/>
  <c r="P87" i="24"/>
  <c r="P95" i="24"/>
  <c r="P103" i="24"/>
  <c r="P111" i="24"/>
  <c r="P119" i="24"/>
  <c r="P126" i="24"/>
  <c r="P134" i="24"/>
  <c r="P142" i="24"/>
  <c r="P150" i="24"/>
  <c r="P158" i="24"/>
  <c r="P166" i="24"/>
  <c r="P174" i="24"/>
  <c r="P182" i="24"/>
  <c r="P190" i="24"/>
  <c r="P14" i="24"/>
  <c r="P22" i="24"/>
  <c r="P30" i="24"/>
  <c r="P37" i="24"/>
  <c r="P45" i="24"/>
  <c r="P53" i="24"/>
  <c r="P61" i="24"/>
  <c r="P69" i="24"/>
  <c r="P77" i="24"/>
  <c r="P85" i="24"/>
  <c r="P93" i="24"/>
  <c r="P101" i="24"/>
  <c r="P109" i="24"/>
  <c r="P117" i="24"/>
  <c r="P125" i="24"/>
  <c r="P132" i="24"/>
  <c r="P140" i="24"/>
  <c r="P148" i="24"/>
  <c r="P156" i="24"/>
  <c r="P164" i="24"/>
  <c r="P172" i="24"/>
  <c r="P180" i="24"/>
  <c r="P188" i="24"/>
  <c r="H52" i="24"/>
  <c r="H53" i="24"/>
  <c r="H54" i="24"/>
  <c r="H60" i="24"/>
  <c r="H61" i="24"/>
  <c r="H62" i="24"/>
  <c r="H106" i="24"/>
  <c r="H114" i="24"/>
  <c r="H122" i="24"/>
  <c r="H129" i="24"/>
  <c r="H147" i="24"/>
  <c r="H148" i="24"/>
  <c r="H149" i="24"/>
  <c r="H196" i="24"/>
  <c r="H204" i="24"/>
  <c r="H210" i="24"/>
  <c r="H211" i="24"/>
  <c r="H212" i="24"/>
  <c r="H225" i="24"/>
  <c r="H238" i="24"/>
  <c r="H239" i="24"/>
  <c r="H243" i="24"/>
  <c r="H258" i="24"/>
  <c r="H259" i="24"/>
  <c r="H260" i="24"/>
  <c r="H278" i="24"/>
  <c r="H279" i="24"/>
  <c r="H280" i="24"/>
  <c r="H283" i="24"/>
  <c r="H19" i="24"/>
  <c r="H27" i="24"/>
  <c r="H82" i="24"/>
  <c r="H90" i="24"/>
  <c r="H177" i="24"/>
  <c r="H265" i="24"/>
  <c r="H285" i="24"/>
  <c r="H50" i="24"/>
  <c r="H58" i="24"/>
  <c r="H157" i="24"/>
  <c r="H163" i="24"/>
  <c r="H165" i="24"/>
  <c r="H208" i="24"/>
  <c r="H216" i="24"/>
  <c r="H218" i="24"/>
  <c r="H219" i="24"/>
  <c r="H220" i="24"/>
  <c r="H233" i="24"/>
  <c r="H246" i="24"/>
  <c r="H247" i="24"/>
  <c r="H262" i="24"/>
  <c r="H263" i="24"/>
  <c r="H264" i="24"/>
  <c r="H267" i="24"/>
  <c r="H286" i="24"/>
  <c r="H287" i="24"/>
  <c r="H288" i="24"/>
  <c r="H297" i="24"/>
  <c r="H36" i="24"/>
  <c r="H37" i="24"/>
  <c r="H38" i="24"/>
  <c r="H68" i="24"/>
  <c r="H69" i="24"/>
  <c r="H70" i="24"/>
  <c r="H100" i="24"/>
  <c r="H101" i="24"/>
  <c r="H102" i="24"/>
  <c r="H12" i="24"/>
  <c r="H13" i="24"/>
  <c r="H14" i="24"/>
  <c r="H15" i="24"/>
  <c r="H44" i="24"/>
  <c r="H45" i="24"/>
  <c r="H46" i="24"/>
  <c r="H76" i="24"/>
  <c r="H77" i="24"/>
  <c r="H78" i="24"/>
  <c r="H108" i="24"/>
  <c r="H109" i="24"/>
  <c r="H110" i="24"/>
  <c r="H9" i="24"/>
  <c r="H10" i="24"/>
  <c r="H25" i="24"/>
  <c r="H26" i="24"/>
  <c r="H39" i="24"/>
  <c r="H40" i="24"/>
  <c r="H41" i="24"/>
  <c r="H56" i="24"/>
  <c r="H57" i="24"/>
  <c r="H71" i="24"/>
  <c r="H72" i="24"/>
  <c r="H73" i="24"/>
  <c r="H87" i="24"/>
  <c r="H88" i="24"/>
  <c r="H89" i="24"/>
  <c r="H103" i="24"/>
  <c r="H104" i="24"/>
  <c r="H105" i="24"/>
  <c r="H119" i="24"/>
  <c r="H120" i="24"/>
  <c r="H121" i="24"/>
  <c r="H134" i="24"/>
  <c r="H135" i="24"/>
  <c r="H136" i="24"/>
  <c r="H150" i="24"/>
  <c r="H151" i="24"/>
  <c r="H152" i="24"/>
  <c r="H166" i="24"/>
  <c r="H167" i="24"/>
  <c r="H168" i="24"/>
  <c r="H182" i="24"/>
  <c r="H183" i="24"/>
  <c r="H184" i="24"/>
  <c r="H193" i="24"/>
  <c r="H199" i="24"/>
  <c r="H205" i="24"/>
  <c r="H223" i="24"/>
  <c r="H241" i="24"/>
  <c r="H281" i="24"/>
  <c r="H293" i="24"/>
  <c r="H124" i="24"/>
  <c r="H125" i="24"/>
  <c r="H138" i="24"/>
  <c r="H139" i="24"/>
  <c r="H140" i="24"/>
  <c r="H154" i="24"/>
  <c r="H155" i="24"/>
  <c r="H156" i="24"/>
  <c r="H171" i="24"/>
  <c r="H172" i="24"/>
  <c r="H187" i="24"/>
  <c r="H188" i="24"/>
  <c r="H202" i="24"/>
  <c r="H203" i="24"/>
  <c r="H209" i="24"/>
  <c r="H214" i="24"/>
  <c r="H215" i="24"/>
  <c r="H245" i="24"/>
  <c r="H273" i="24"/>
  <c r="H16" i="24"/>
  <c r="H17" i="24"/>
  <c r="H18" i="24"/>
  <c r="H32" i="24"/>
  <c r="H33" i="24"/>
  <c r="H34" i="24"/>
  <c r="H47" i="24"/>
  <c r="H48" i="24"/>
  <c r="H49" i="24"/>
  <c r="H64" i="24"/>
  <c r="H65" i="24"/>
  <c r="H79" i="24"/>
  <c r="H80" i="24"/>
  <c r="H81" i="24"/>
  <c r="H95" i="24"/>
  <c r="H96" i="24"/>
  <c r="H97" i="24"/>
  <c r="H111" i="24"/>
  <c r="H112" i="24"/>
  <c r="H113" i="24"/>
  <c r="H126" i="24"/>
  <c r="H127" i="24"/>
  <c r="H128" i="24"/>
  <c r="H142" i="24"/>
  <c r="H143" i="24"/>
  <c r="H144" i="24"/>
  <c r="H158" i="24"/>
  <c r="H159" i="24"/>
  <c r="H160" i="24"/>
  <c r="H174" i="24"/>
  <c r="H175" i="24"/>
  <c r="H176" i="24"/>
  <c r="H190" i="24"/>
  <c r="H191" i="24"/>
  <c r="H192" i="24"/>
  <c r="H195" i="24"/>
  <c r="H206" i="24"/>
  <c r="H207" i="24"/>
  <c r="H221" i="24"/>
  <c r="H28" i="24"/>
  <c r="H35" i="24"/>
  <c r="H43" i="24"/>
  <c r="H75" i="24"/>
  <c r="H83" i="24"/>
  <c r="H91" i="24"/>
  <c r="H99" i="24"/>
  <c r="H107" i="24"/>
  <c r="H123" i="24"/>
  <c r="H130" i="24"/>
  <c r="H146" i="24"/>
  <c r="H162" i="24"/>
  <c r="H170" i="24"/>
  <c r="H178" i="24"/>
  <c r="H186" i="24"/>
  <c r="H59" i="24"/>
  <c r="H67" i="24"/>
  <c r="H198" i="24"/>
  <c r="H222" i="24"/>
  <c r="H234" i="24"/>
  <c r="H266" i="24"/>
  <c r="H24" i="24"/>
  <c r="H55" i="24"/>
  <c r="H63" i="24"/>
  <c r="H194" i="24"/>
  <c r="H282" i="24"/>
  <c r="H294" i="24"/>
  <c r="R129" i="22"/>
  <c r="R257" i="22"/>
  <c r="R217" i="22"/>
  <c r="R88" i="22"/>
  <c r="R65" i="22"/>
  <c r="R19" i="22"/>
  <c r="J217" i="22"/>
  <c r="J19" i="22"/>
  <c r="O313" i="22"/>
  <c r="N313" i="22"/>
  <c r="M313" i="22"/>
  <c r="Q313" i="22"/>
  <c r="R309" i="22"/>
  <c r="R308" i="22"/>
  <c r="H309" i="22"/>
  <c r="J309" i="22" s="1"/>
  <c r="H308" i="22"/>
  <c r="J308" i="22" s="1"/>
  <c r="R311" i="22"/>
  <c r="H311" i="22"/>
  <c r="J311" i="22" s="1"/>
  <c r="R310" i="22"/>
  <c r="H310" i="22"/>
  <c r="J310" i="22" s="1"/>
  <c r="J257" i="22"/>
  <c r="G313" i="22"/>
  <c r="F313" i="22"/>
  <c r="E313" i="22"/>
  <c r="I313" i="22"/>
  <c r="H306" i="22"/>
  <c r="J306" i="22" s="1"/>
  <c r="R306" i="22"/>
  <c r="R195" i="22"/>
  <c r="R80" i="22"/>
  <c r="R180" i="22"/>
  <c r="J195" i="22"/>
  <c r="J180" i="22"/>
  <c r="J129" i="22"/>
  <c r="J88" i="22"/>
  <c r="J80" i="22"/>
  <c r="J65" i="22"/>
  <c r="R529" i="5"/>
  <c r="O529" i="5"/>
  <c r="N529" i="5"/>
  <c r="M529" i="5"/>
  <c r="H504" i="5"/>
  <c r="J504" i="5" s="1"/>
  <c r="Q498" i="5"/>
  <c r="S498" i="5" s="1"/>
  <c r="H498" i="5"/>
  <c r="J498" i="5" s="1"/>
  <c r="R533" i="5"/>
  <c r="O533" i="5"/>
  <c r="N533" i="5"/>
  <c r="M533" i="5"/>
  <c r="I533" i="5"/>
  <c r="F533" i="5"/>
  <c r="E533" i="5"/>
  <c r="D533" i="5"/>
  <c r="Q512" i="5"/>
  <c r="S512" i="5" s="1"/>
  <c r="H512" i="5"/>
  <c r="J512" i="5" s="1"/>
  <c r="Q310" i="25"/>
  <c r="N310" i="25"/>
  <c r="M310" i="25"/>
  <c r="I310" i="25"/>
  <c r="G310" i="25"/>
  <c r="F310" i="25"/>
  <c r="E310" i="25"/>
  <c r="P309" i="25"/>
  <c r="R309" i="25"/>
  <c r="H309" i="25"/>
  <c r="J309" i="25" s="1"/>
  <c r="P308" i="25"/>
  <c r="R308" i="25"/>
  <c r="H308" i="25"/>
  <c r="J308" i="25"/>
  <c r="P307" i="25"/>
  <c r="R307" i="25"/>
  <c r="H307" i="25"/>
  <c r="J307" i="25" s="1"/>
  <c r="O306" i="25"/>
  <c r="P306" i="25"/>
  <c r="R306" i="25" s="1"/>
  <c r="H306" i="25"/>
  <c r="J306" i="25" s="1"/>
  <c r="O305" i="25"/>
  <c r="O310" i="25" s="1"/>
  <c r="H305" i="25"/>
  <c r="Q301" i="25"/>
  <c r="O301" i="25"/>
  <c r="N301" i="25"/>
  <c r="M301" i="25"/>
  <c r="I301" i="25"/>
  <c r="F301" i="25"/>
  <c r="E301" i="25"/>
  <c r="P300" i="25"/>
  <c r="R300" i="25"/>
  <c r="H300" i="25"/>
  <c r="J300" i="25" s="1"/>
  <c r="P299" i="25"/>
  <c r="R299" i="25" s="1"/>
  <c r="H299" i="25"/>
  <c r="J299" i="25" s="1"/>
  <c r="P298" i="25"/>
  <c r="R298" i="25"/>
  <c r="H298" i="25"/>
  <c r="J298" i="25" s="1"/>
  <c r="P297" i="25"/>
  <c r="R297" i="25" s="1"/>
  <c r="H297" i="25"/>
  <c r="J297" i="25" s="1"/>
  <c r="P296" i="25"/>
  <c r="R296" i="25"/>
  <c r="H296" i="25"/>
  <c r="J296" i="25" s="1"/>
  <c r="P295" i="25"/>
  <c r="R295" i="25" s="1"/>
  <c r="H295" i="25"/>
  <c r="J295" i="25" s="1"/>
  <c r="P294" i="25"/>
  <c r="R294" i="25"/>
  <c r="H294" i="25"/>
  <c r="J294" i="25" s="1"/>
  <c r="P293" i="25"/>
  <c r="R293" i="25" s="1"/>
  <c r="H293" i="25"/>
  <c r="J293" i="25" s="1"/>
  <c r="P292" i="25"/>
  <c r="R292" i="25"/>
  <c r="H292" i="25"/>
  <c r="J292" i="25" s="1"/>
  <c r="P291" i="25"/>
  <c r="R291" i="25" s="1"/>
  <c r="H291" i="25"/>
  <c r="J291" i="25" s="1"/>
  <c r="P290" i="25"/>
  <c r="R290" i="25"/>
  <c r="H290" i="25"/>
  <c r="J290" i="25" s="1"/>
  <c r="P289" i="25"/>
  <c r="R289" i="25" s="1"/>
  <c r="H289" i="25"/>
  <c r="J289" i="25" s="1"/>
  <c r="P288" i="25"/>
  <c r="R288" i="25"/>
  <c r="H288" i="25"/>
  <c r="J288" i="25" s="1"/>
  <c r="P287" i="25"/>
  <c r="R287" i="25" s="1"/>
  <c r="H287" i="25"/>
  <c r="J287" i="25" s="1"/>
  <c r="P286" i="25"/>
  <c r="R286" i="25"/>
  <c r="H286" i="25"/>
  <c r="J286" i="25" s="1"/>
  <c r="P285" i="25"/>
  <c r="R285" i="25" s="1"/>
  <c r="H285" i="25"/>
  <c r="J285" i="25" s="1"/>
  <c r="P284" i="25"/>
  <c r="R284" i="25"/>
  <c r="H284" i="25"/>
  <c r="J284" i="25" s="1"/>
  <c r="P283" i="25"/>
  <c r="R283" i="25" s="1"/>
  <c r="H283" i="25"/>
  <c r="J283" i="25" s="1"/>
  <c r="P282" i="25"/>
  <c r="R282" i="25"/>
  <c r="H282" i="25"/>
  <c r="J282" i="25" s="1"/>
  <c r="P281" i="25"/>
  <c r="R281" i="25" s="1"/>
  <c r="H281" i="25"/>
  <c r="J281" i="25" s="1"/>
  <c r="P280" i="25"/>
  <c r="R280" i="25"/>
  <c r="H280" i="25"/>
  <c r="J280" i="25" s="1"/>
  <c r="P279" i="25"/>
  <c r="R279" i="25" s="1"/>
  <c r="H279" i="25"/>
  <c r="J279" i="25" s="1"/>
  <c r="P278" i="25"/>
  <c r="R278" i="25"/>
  <c r="H278" i="25"/>
  <c r="J278" i="25" s="1"/>
  <c r="P277" i="25"/>
  <c r="R277" i="25" s="1"/>
  <c r="H277" i="25"/>
  <c r="J277" i="25" s="1"/>
  <c r="P276" i="25"/>
  <c r="R276" i="25"/>
  <c r="H276" i="25"/>
  <c r="J276" i="25" s="1"/>
  <c r="P275" i="25"/>
  <c r="R275" i="25" s="1"/>
  <c r="H275" i="25"/>
  <c r="J275" i="25" s="1"/>
  <c r="P274" i="25"/>
  <c r="R274" i="25"/>
  <c r="H274" i="25"/>
  <c r="J274" i="25" s="1"/>
  <c r="P273" i="25"/>
  <c r="R273" i="25" s="1"/>
  <c r="H273" i="25"/>
  <c r="J273" i="25" s="1"/>
  <c r="P272" i="25"/>
  <c r="R272" i="25"/>
  <c r="H272" i="25"/>
  <c r="J272" i="25" s="1"/>
  <c r="P271" i="25"/>
  <c r="R271" i="25" s="1"/>
  <c r="H271" i="25"/>
  <c r="J271" i="25" s="1"/>
  <c r="P270" i="25"/>
  <c r="R270" i="25"/>
  <c r="H270" i="25"/>
  <c r="J270" i="25" s="1"/>
  <c r="P269" i="25"/>
  <c r="R269" i="25" s="1"/>
  <c r="G269" i="25"/>
  <c r="H269" i="25" s="1"/>
  <c r="J269" i="25" s="1"/>
  <c r="P268" i="25"/>
  <c r="R268" i="25"/>
  <c r="H268" i="25"/>
  <c r="J268" i="25"/>
  <c r="P267" i="25"/>
  <c r="R267" i="25"/>
  <c r="H267" i="25"/>
  <c r="J267" i="25" s="1"/>
  <c r="P266" i="25"/>
  <c r="R266" i="25"/>
  <c r="H266" i="25"/>
  <c r="J266" i="25"/>
  <c r="P265" i="25"/>
  <c r="R265" i="25"/>
  <c r="H265" i="25"/>
  <c r="J265" i="25" s="1"/>
  <c r="P264" i="25"/>
  <c r="R264" i="25"/>
  <c r="H264" i="25"/>
  <c r="J264" i="25"/>
  <c r="P263" i="25"/>
  <c r="R263" i="25"/>
  <c r="H263" i="25"/>
  <c r="J263" i="25" s="1"/>
  <c r="P262" i="25"/>
  <c r="R262" i="25"/>
  <c r="H262" i="25"/>
  <c r="J262" i="25"/>
  <c r="P261" i="25"/>
  <c r="R261" i="25"/>
  <c r="H261" i="25"/>
  <c r="J261" i="25" s="1"/>
  <c r="P260" i="25"/>
  <c r="R260" i="25"/>
  <c r="H260" i="25"/>
  <c r="J260" i="25"/>
  <c r="P259" i="25"/>
  <c r="R259" i="25"/>
  <c r="H259" i="25"/>
  <c r="J259" i="25" s="1"/>
  <c r="P258" i="25"/>
  <c r="R258" i="25"/>
  <c r="H258" i="25"/>
  <c r="J258" i="25"/>
  <c r="P257" i="25"/>
  <c r="R257" i="25"/>
  <c r="H257" i="25"/>
  <c r="J257" i="25" s="1"/>
  <c r="P256" i="25"/>
  <c r="R256" i="25"/>
  <c r="H256" i="25"/>
  <c r="J256" i="25"/>
  <c r="P255" i="25"/>
  <c r="R255" i="25"/>
  <c r="H255" i="25"/>
  <c r="J255" i="25" s="1"/>
  <c r="P254" i="25"/>
  <c r="R254" i="25"/>
  <c r="H254" i="25"/>
  <c r="J254" i="25"/>
  <c r="P253" i="25"/>
  <c r="R253" i="25"/>
  <c r="H253" i="25"/>
  <c r="J253" i="25" s="1"/>
  <c r="P252" i="25"/>
  <c r="R252" i="25"/>
  <c r="H252" i="25"/>
  <c r="J252" i="25"/>
  <c r="P251" i="25"/>
  <c r="R251" i="25"/>
  <c r="H251" i="25"/>
  <c r="J251" i="25" s="1"/>
  <c r="P250" i="25"/>
  <c r="R250" i="25"/>
  <c r="H250" i="25"/>
  <c r="J250" i="25"/>
  <c r="P249" i="25"/>
  <c r="R249" i="25"/>
  <c r="H249" i="25"/>
  <c r="J249" i="25" s="1"/>
  <c r="P248" i="25"/>
  <c r="R248" i="25"/>
  <c r="H248" i="25"/>
  <c r="J248" i="25"/>
  <c r="P247" i="25"/>
  <c r="R247" i="25"/>
  <c r="H247" i="25"/>
  <c r="J247" i="25" s="1"/>
  <c r="P246" i="25"/>
  <c r="R246" i="25"/>
  <c r="H246" i="25"/>
  <c r="J246" i="25"/>
  <c r="P245" i="25"/>
  <c r="R245" i="25"/>
  <c r="H245" i="25"/>
  <c r="J245" i="25" s="1"/>
  <c r="P244" i="25"/>
  <c r="R244" i="25"/>
  <c r="H244" i="25"/>
  <c r="J244" i="25"/>
  <c r="P243" i="25"/>
  <c r="R243" i="25"/>
  <c r="H243" i="25"/>
  <c r="J243" i="25" s="1"/>
  <c r="P242" i="25"/>
  <c r="R242" i="25"/>
  <c r="H242" i="25"/>
  <c r="J242" i="25"/>
  <c r="P241" i="25"/>
  <c r="R241" i="25"/>
  <c r="H241" i="25"/>
  <c r="J241" i="25" s="1"/>
  <c r="P240" i="25"/>
  <c r="R240" i="25"/>
  <c r="H240" i="25"/>
  <c r="J240" i="25"/>
  <c r="P239" i="25"/>
  <c r="R239" i="25"/>
  <c r="H239" i="25"/>
  <c r="J239" i="25" s="1"/>
  <c r="P238" i="25"/>
  <c r="R238" i="25"/>
  <c r="H238" i="25"/>
  <c r="J238" i="25"/>
  <c r="P237" i="25"/>
  <c r="R237" i="25"/>
  <c r="H237" i="25"/>
  <c r="J237" i="25" s="1"/>
  <c r="P236" i="25"/>
  <c r="R236" i="25"/>
  <c r="H236" i="25"/>
  <c r="J236" i="25"/>
  <c r="P235" i="25"/>
  <c r="R235" i="25"/>
  <c r="H235" i="25"/>
  <c r="J235" i="25" s="1"/>
  <c r="P234" i="25"/>
  <c r="R234" i="25"/>
  <c r="H234" i="25"/>
  <c r="J234" i="25"/>
  <c r="P233" i="25"/>
  <c r="R233" i="25"/>
  <c r="H233" i="25"/>
  <c r="J233" i="25" s="1"/>
  <c r="P232" i="25"/>
  <c r="R232" i="25"/>
  <c r="H232" i="25"/>
  <c r="J232" i="25"/>
  <c r="P231" i="25"/>
  <c r="R231" i="25"/>
  <c r="H231" i="25"/>
  <c r="J231" i="25" s="1"/>
  <c r="P230" i="25"/>
  <c r="R230" i="25"/>
  <c r="H230" i="25"/>
  <c r="J230" i="25"/>
  <c r="P229" i="25"/>
  <c r="R229" i="25"/>
  <c r="H229" i="25"/>
  <c r="J229" i="25" s="1"/>
  <c r="P228" i="25"/>
  <c r="R228" i="25"/>
  <c r="H228" i="25"/>
  <c r="J228" i="25"/>
  <c r="P227" i="25"/>
  <c r="R227" i="25"/>
  <c r="H227" i="25"/>
  <c r="J227" i="25" s="1"/>
  <c r="P226" i="25"/>
  <c r="R226" i="25"/>
  <c r="H226" i="25"/>
  <c r="J226" i="25"/>
  <c r="P225" i="25"/>
  <c r="R225" i="25"/>
  <c r="H225" i="25"/>
  <c r="J225" i="25" s="1"/>
  <c r="P224" i="25"/>
  <c r="R224" i="25"/>
  <c r="H224" i="25"/>
  <c r="J224" i="25"/>
  <c r="P223" i="25"/>
  <c r="R223" i="25"/>
  <c r="H223" i="25"/>
  <c r="J223" i="25" s="1"/>
  <c r="P222" i="25"/>
  <c r="R222" i="25"/>
  <c r="H222" i="25"/>
  <c r="J222" i="25"/>
  <c r="P221" i="25"/>
  <c r="R221" i="25"/>
  <c r="H221" i="25"/>
  <c r="J221" i="25" s="1"/>
  <c r="P220" i="25"/>
  <c r="R220" i="25"/>
  <c r="H220" i="25"/>
  <c r="J220" i="25"/>
  <c r="P219" i="25"/>
  <c r="R219" i="25"/>
  <c r="H219" i="25"/>
  <c r="J219" i="25" s="1"/>
  <c r="P218" i="25"/>
  <c r="R218" i="25"/>
  <c r="H218" i="25"/>
  <c r="J218" i="25"/>
  <c r="P217" i="25"/>
  <c r="R217" i="25"/>
  <c r="H217" i="25"/>
  <c r="J217" i="25" s="1"/>
  <c r="P216" i="25"/>
  <c r="R216" i="25"/>
  <c r="H216" i="25"/>
  <c r="J216" i="25"/>
  <c r="P215" i="25"/>
  <c r="R215" i="25"/>
  <c r="H215" i="25"/>
  <c r="J215" i="25" s="1"/>
  <c r="P214" i="25"/>
  <c r="R214" i="25"/>
  <c r="H214" i="25"/>
  <c r="J214" i="25"/>
  <c r="P213" i="25"/>
  <c r="R213" i="25"/>
  <c r="H213" i="25"/>
  <c r="J213" i="25" s="1"/>
  <c r="P212" i="25"/>
  <c r="R212" i="25"/>
  <c r="H212" i="25"/>
  <c r="J212" i="25"/>
  <c r="P211" i="25"/>
  <c r="R211" i="25"/>
  <c r="H211" i="25"/>
  <c r="J211" i="25" s="1"/>
  <c r="P210" i="25"/>
  <c r="R210" i="25"/>
  <c r="H210" i="25"/>
  <c r="J210" i="25"/>
  <c r="P209" i="25"/>
  <c r="R209" i="25"/>
  <c r="H209" i="25"/>
  <c r="J209" i="25" s="1"/>
  <c r="P208" i="25"/>
  <c r="R208" i="25"/>
  <c r="H208" i="25"/>
  <c r="J208" i="25"/>
  <c r="P207" i="25"/>
  <c r="R207" i="25"/>
  <c r="H207" i="25"/>
  <c r="J207" i="25" s="1"/>
  <c r="P206" i="25"/>
  <c r="R206" i="25"/>
  <c r="H206" i="25"/>
  <c r="J206" i="25"/>
  <c r="P205" i="25"/>
  <c r="R205" i="25"/>
  <c r="H205" i="25"/>
  <c r="J205" i="25" s="1"/>
  <c r="P204" i="25"/>
  <c r="R204" i="25"/>
  <c r="G204" i="25"/>
  <c r="H204" i="25"/>
  <c r="J204" i="25" s="1"/>
  <c r="P203" i="25"/>
  <c r="R203" i="25" s="1"/>
  <c r="H203" i="25"/>
  <c r="J203" i="25"/>
  <c r="P202" i="25"/>
  <c r="R202" i="25" s="1"/>
  <c r="H202" i="25"/>
  <c r="J202" i="25" s="1"/>
  <c r="P201" i="25"/>
  <c r="R201" i="25" s="1"/>
  <c r="H201" i="25"/>
  <c r="J201" i="25"/>
  <c r="P200" i="25"/>
  <c r="R200" i="25" s="1"/>
  <c r="H200" i="25"/>
  <c r="J200" i="25" s="1"/>
  <c r="P199" i="25"/>
  <c r="R199" i="25" s="1"/>
  <c r="H199" i="25"/>
  <c r="J199" i="25"/>
  <c r="P198" i="25"/>
  <c r="R198" i="25" s="1"/>
  <c r="H198" i="25"/>
  <c r="J198" i="25" s="1"/>
  <c r="P197" i="25"/>
  <c r="R197" i="25" s="1"/>
  <c r="H197" i="25"/>
  <c r="J197" i="25"/>
  <c r="P196" i="25"/>
  <c r="R196" i="25" s="1"/>
  <c r="H196" i="25"/>
  <c r="J196" i="25" s="1"/>
  <c r="P195" i="25"/>
  <c r="R195" i="25" s="1"/>
  <c r="H195" i="25"/>
  <c r="J195" i="25"/>
  <c r="P194" i="25"/>
  <c r="R194" i="25" s="1"/>
  <c r="H194" i="25"/>
  <c r="J194" i="25" s="1"/>
  <c r="P193" i="25"/>
  <c r="R193" i="25" s="1"/>
  <c r="H193" i="25"/>
  <c r="J193" i="25"/>
  <c r="P192" i="25"/>
  <c r="R192" i="25" s="1"/>
  <c r="H192" i="25"/>
  <c r="J192" i="25" s="1"/>
  <c r="P191" i="25"/>
  <c r="R191" i="25" s="1"/>
  <c r="H191" i="25"/>
  <c r="J191" i="25"/>
  <c r="P190" i="25"/>
  <c r="R190" i="25" s="1"/>
  <c r="H190" i="25"/>
  <c r="J190" i="25" s="1"/>
  <c r="P189" i="25"/>
  <c r="R189" i="25" s="1"/>
  <c r="H189" i="25"/>
  <c r="J189" i="25"/>
  <c r="P188" i="25"/>
  <c r="R188" i="25" s="1"/>
  <c r="H188" i="25"/>
  <c r="J188" i="25" s="1"/>
  <c r="P187" i="25"/>
  <c r="R187" i="25" s="1"/>
  <c r="H187" i="25"/>
  <c r="J187" i="25"/>
  <c r="P186" i="25"/>
  <c r="R186" i="25" s="1"/>
  <c r="H186" i="25"/>
  <c r="J186" i="25" s="1"/>
  <c r="P185" i="25"/>
  <c r="R185" i="25" s="1"/>
  <c r="H185" i="25"/>
  <c r="J185" i="25"/>
  <c r="P184" i="25"/>
  <c r="R184" i="25" s="1"/>
  <c r="H184" i="25"/>
  <c r="J184" i="25" s="1"/>
  <c r="P183" i="25"/>
  <c r="R183" i="25" s="1"/>
  <c r="H183" i="25"/>
  <c r="J183" i="25"/>
  <c r="P182" i="25"/>
  <c r="R182" i="25" s="1"/>
  <c r="H182" i="25"/>
  <c r="J182" i="25" s="1"/>
  <c r="P181" i="25"/>
  <c r="R181" i="25" s="1"/>
  <c r="H181" i="25"/>
  <c r="J181" i="25"/>
  <c r="P180" i="25"/>
  <c r="R180" i="25" s="1"/>
  <c r="H180" i="25"/>
  <c r="J180" i="25" s="1"/>
  <c r="P179" i="25"/>
  <c r="R179" i="25" s="1"/>
  <c r="H179" i="25"/>
  <c r="J179" i="25"/>
  <c r="P178" i="25"/>
  <c r="R178" i="25" s="1"/>
  <c r="H178" i="25"/>
  <c r="J178" i="25" s="1"/>
  <c r="P177" i="25"/>
  <c r="R177" i="25" s="1"/>
  <c r="H177" i="25"/>
  <c r="J177" i="25"/>
  <c r="P176" i="25"/>
  <c r="R176" i="25" s="1"/>
  <c r="H176" i="25"/>
  <c r="J176" i="25" s="1"/>
  <c r="P175" i="25"/>
  <c r="R175" i="25" s="1"/>
  <c r="H175" i="25"/>
  <c r="J175" i="25"/>
  <c r="P174" i="25"/>
  <c r="R174" i="25" s="1"/>
  <c r="H174" i="25"/>
  <c r="J174" i="25" s="1"/>
  <c r="P173" i="25"/>
  <c r="R173" i="25" s="1"/>
  <c r="H173" i="25"/>
  <c r="J173" i="25"/>
  <c r="P172" i="25"/>
  <c r="R172" i="25" s="1"/>
  <c r="H172" i="25"/>
  <c r="J172" i="25" s="1"/>
  <c r="P171" i="25"/>
  <c r="R171" i="25" s="1"/>
  <c r="H171" i="25"/>
  <c r="J171" i="25"/>
  <c r="P170" i="25"/>
  <c r="R170" i="25" s="1"/>
  <c r="H170" i="25"/>
  <c r="J170" i="25" s="1"/>
  <c r="P169" i="25"/>
  <c r="R169" i="25" s="1"/>
  <c r="H169" i="25"/>
  <c r="J169" i="25"/>
  <c r="P168" i="25"/>
  <c r="R168" i="25" s="1"/>
  <c r="H168" i="25"/>
  <c r="J168" i="25" s="1"/>
  <c r="P167" i="25"/>
  <c r="R167" i="25" s="1"/>
  <c r="H167" i="25"/>
  <c r="J167" i="25"/>
  <c r="P166" i="25"/>
  <c r="R166" i="25" s="1"/>
  <c r="H166" i="25"/>
  <c r="J166" i="25" s="1"/>
  <c r="P165" i="25"/>
  <c r="R165" i="25" s="1"/>
  <c r="H165" i="25"/>
  <c r="J165" i="25"/>
  <c r="P164" i="25"/>
  <c r="R164" i="25" s="1"/>
  <c r="H164" i="25"/>
  <c r="J164" i="25" s="1"/>
  <c r="P163" i="25"/>
  <c r="R163" i="25" s="1"/>
  <c r="H163" i="25"/>
  <c r="J163" i="25"/>
  <c r="P162" i="25"/>
  <c r="R162" i="25" s="1"/>
  <c r="H162" i="25"/>
  <c r="J162" i="25" s="1"/>
  <c r="P161" i="25"/>
  <c r="R161" i="25" s="1"/>
  <c r="H161" i="25"/>
  <c r="J161" i="25"/>
  <c r="P160" i="25"/>
  <c r="R160" i="25" s="1"/>
  <c r="H160" i="25"/>
  <c r="J160" i="25" s="1"/>
  <c r="P159" i="25"/>
  <c r="R159" i="25" s="1"/>
  <c r="H159" i="25"/>
  <c r="J159" i="25"/>
  <c r="P158" i="25"/>
  <c r="R158" i="25" s="1"/>
  <c r="H158" i="25"/>
  <c r="J158" i="25" s="1"/>
  <c r="P157" i="25"/>
  <c r="R157" i="25" s="1"/>
  <c r="H157" i="25"/>
  <c r="J157" i="25"/>
  <c r="P156" i="25"/>
  <c r="R156" i="25" s="1"/>
  <c r="H156" i="25"/>
  <c r="J156" i="25" s="1"/>
  <c r="P155" i="25"/>
  <c r="R155" i="25" s="1"/>
  <c r="H155" i="25"/>
  <c r="J155" i="25"/>
  <c r="P154" i="25"/>
  <c r="R154" i="25" s="1"/>
  <c r="H154" i="25"/>
  <c r="J154" i="25" s="1"/>
  <c r="P153" i="25"/>
  <c r="R153" i="25" s="1"/>
  <c r="H153" i="25"/>
  <c r="J153" i="25"/>
  <c r="P152" i="25"/>
  <c r="R152" i="25" s="1"/>
  <c r="H152" i="25"/>
  <c r="J152" i="25" s="1"/>
  <c r="P151" i="25"/>
  <c r="R151" i="25" s="1"/>
  <c r="H151" i="25"/>
  <c r="J151" i="25"/>
  <c r="P150" i="25"/>
  <c r="R150" i="25" s="1"/>
  <c r="H150" i="25"/>
  <c r="J150" i="25" s="1"/>
  <c r="P149" i="25"/>
  <c r="R149" i="25"/>
  <c r="H149" i="25"/>
  <c r="J149" i="25"/>
  <c r="P148" i="25"/>
  <c r="R148" i="25" s="1"/>
  <c r="H148" i="25"/>
  <c r="J148" i="25" s="1"/>
  <c r="P147" i="25"/>
  <c r="R147" i="25" s="1"/>
  <c r="H147" i="25"/>
  <c r="J147" i="25"/>
  <c r="P146" i="25"/>
  <c r="R146" i="25" s="1"/>
  <c r="H146" i="25"/>
  <c r="J146" i="25" s="1"/>
  <c r="P145" i="25"/>
  <c r="R145" i="25"/>
  <c r="H145" i="25"/>
  <c r="J145" i="25"/>
  <c r="P144" i="25"/>
  <c r="R144" i="25" s="1"/>
  <c r="H144" i="25"/>
  <c r="J144" i="25" s="1"/>
  <c r="P143" i="25"/>
  <c r="R143" i="25" s="1"/>
  <c r="H143" i="25"/>
  <c r="J143" i="25"/>
  <c r="P142" i="25"/>
  <c r="R142" i="25" s="1"/>
  <c r="H142" i="25"/>
  <c r="J142" i="25" s="1"/>
  <c r="P141" i="25"/>
  <c r="R141" i="25"/>
  <c r="H141" i="25"/>
  <c r="J141" i="25"/>
  <c r="P140" i="25"/>
  <c r="R140" i="25" s="1"/>
  <c r="H140" i="25"/>
  <c r="J140" i="25" s="1"/>
  <c r="P139" i="25"/>
  <c r="R139" i="25" s="1"/>
  <c r="H139" i="25"/>
  <c r="J139" i="25"/>
  <c r="P138" i="25"/>
  <c r="R138" i="25" s="1"/>
  <c r="H138" i="25"/>
  <c r="J138" i="25" s="1"/>
  <c r="P137" i="25"/>
  <c r="R137" i="25"/>
  <c r="H137" i="25"/>
  <c r="J137" i="25"/>
  <c r="P136" i="25"/>
  <c r="R136" i="25" s="1"/>
  <c r="H136" i="25"/>
  <c r="J136" i="25" s="1"/>
  <c r="P135" i="25"/>
  <c r="R135" i="25" s="1"/>
  <c r="H135" i="25"/>
  <c r="J135" i="25"/>
  <c r="P134" i="25"/>
  <c r="R134" i="25" s="1"/>
  <c r="H134" i="25"/>
  <c r="J134" i="25" s="1"/>
  <c r="P133" i="25"/>
  <c r="R133" i="25"/>
  <c r="H133" i="25"/>
  <c r="J133" i="25"/>
  <c r="P132" i="25"/>
  <c r="R132" i="25" s="1"/>
  <c r="H132" i="25"/>
  <c r="J132" i="25" s="1"/>
  <c r="P131" i="25"/>
  <c r="R131" i="25" s="1"/>
  <c r="H131" i="25"/>
  <c r="J131" i="25"/>
  <c r="P130" i="25"/>
  <c r="R130" i="25" s="1"/>
  <c r="H130" i="25"/>
  <c r="J130" i="25" s="1"/>
  <c r="P129" i="25"/>
  <c r="R129" i="25"/>
  <c r="H129" i="25"/>
  <c r="J129" i="25"/>
  <c r="P128" i="25"/>
  <c r="R128" i="25" s="1"/>
  <c r="H128" i="25"/>
  <c r="J128" i="25" s="1"/>
  <c r="P127" i="25"/>
  <c r="R127" i="25" s="1"/>
  <c r="H127" i="25"/>
  <c r="J127" i="25"/>
  <c r="P126" i="25"/>
  <c r="R126" i="25" s="1"/>
  <c r="H126" i="25"/>
  <c r="J126" i="25" s="1"/>
  <c r="P125" i="25"/>
  <c r="R125" i="25"/>
  <c r="H125" i="25"/>
  <c r="J125" i="25"/>
  <c r="P124" i="25"/>
  <c r="R124" i="25" s="1"/>
  <c r="H124" i="25"/>
  <c r="J124" i="25" s="1"/>
  <c r="P123" i="25"/>
  <c r="R123" i="25" s="1"/>
  <c r="H123" i="25"/>
  <c r="J123" i="25"/>
  <c r="P122" i="25"/>
  <c r="R122" i="25" s="1"/>
  <c r="H122" i="25"/>
  <c r="J122" i="25" s="1"/>
  <c r="P121" i="25"/>
  <c r="R121" i="25"/>
  <c r="H121" i="25"/>
  <c r="J121" i="25"/>
  <c r="P120" i="25"/>
  <c r="R120" i="25" s="1"/>
  <c r="H120" i="25"/>
  <c r="J120" i="25" s="1"/>
  <c r="P119" i="25"/>
  <c r="R119" i="25" s="1"/>
  <c r="H119" i="25"/>
  <c r="J119" i="25"/>
  <c r="P118" i="25"/>
  <c r="R118" i="25" s="1"/>
  <c r="H118" i="25"/>
  <c r="J118" i="25" s="1"/>
  <c r="P117" i="25"/>
  <c r="R117" i="25"/>
  <c r="H117" i="25"/>
  <c r="J117" i="25"/>
  <c r="P116" i="25"/>
  <c r="R116" i="25" s="1"/>
  <c r="H116" i="25"/>
  <c r="J116" i="25" s="1"/>
  <c r="P115" i="25"/>
  <c r="R115" i="25" s="1"/>
  <c r="H115" i="25"/>
  <c r="J115" i="25"/>
  <c r="P114" i="25"/>
  <c r="R114" i="25" s="1"/>
  <c r="H114" i="25"/>
  <c r="J114" i="25" s="1"/>
  <c r="P113" i="25"/>
  <c r="R113" i="25"/>
  <c r="H113" i="25"/>
  <c r="J113" i="25"/>
  <c r="P112" i="25"/>
  <c r="R112" i="25" s="1"/>
  <c r="H112" i="25"/>
  <c r="J112" i="25" s="1"/>
  <c r="P111" i="25"/>
  <c r="R111" i="25" s="1"/>
  <c r="H111" i="25"/>
  <c r="J111" i="25"/>
  <c r="P110" i="25"/>
  <c r="R110" i="25" s="1"/>
  <c r="H110" i="25"/>
  <c r="J110" i="25" s="1"/>
  <c r="P109" i="25"/>
  <c r="R109" i="25"/>
  <c r="H109" i="25"/>
  <c r="J109" i="25"/>
  <c r="P108" i="25"/>
  <c r="R108" i="25" s="1"/>
  <c r="H108" i="25"/>
  <c r="J108" i="25" s="1"/>
  <c r="P107" i="25"/>
  <c r="R107" i="25" s="1"/>
  <c r="H107" i="25"/>
  <c r="J107" i="25"/>
  <c r="P106" i="25"/>
  <c r="R106" i="25" s="1"/>
  <c r="H106" i="25"/>
  <c r="J106" i="25" s="1"/>
  <c r="P105" i="25"/>
  <c r="R105" i="25"/>
  <c r="H105" i="25"/>
  <c r="J105" i="25"/>
  <c r="P104" i="25"/>
  <c r="R104" i="25" s="1"/>
  <c r="H104" i="25"/>
  <c r="J104" i="25" s="1"/>
  <c r="P103" i="25"/>
  <c r="R103" i="25" s="1"/>
  <c r="H103" i="25"/>
  <c r="J103" i="25"/>
  <c r="P102" i="25"/>
  <c r="R102" i="25" s="1"/>
  <c r="H102" i="25"/>
  <c r="J102" i="25"/>
  <c r="P101" i="25"/>
  <c r="R101" i="25" s="1"/>
  <c r="H101" i="25"/>
  <c r="J101" i="25"/>
  <c r="P100" i="25"/>
  <c r="R100" i="25" s="1"/>
  <c r="H100" i="25"/>
  <c r="J100" i="25" s="1"/>
  <c r="P99" i="25"/>
  <c r="R99" i="25"/>
  <c r="H99" i="25"/>
  <c r="J99" i="25"/>
  <c r="P98" i="25"/>
  <c r="R98" i="25" s="1"/>
  <c r="H98" i="25"/>
  <c r="J98" i="25" s="1"/>
  <c r="P97" i="25"/>
  <c r="R97" i="25"/>
  <c r="H97" i="25"/>
  <c r="J97" i="25"/>
  <c r="P96" i="25"/>
  <c r="R96" i="25"/>
  <c r="H96" i="25"/>
  <c r="J96" i="25" s="1"/>
  <c r="P95" i="25"/>
  <c r="R95" i="25"/>
  <c r="H95" i="25"/>
  <c r="J95" i="25"/>
  <c r="P94" i="25"/>
  <c r="R94" i="25"/>
  <c r="H94" i="25"/>
  <c r="J94" i="25" s="1"/>
  <c r="P93" i="25"/>
  <c r="R93" i="25"/>
  <c r="H93" i="25"/>
  <c r="J93" i="25"/>
  <c r="P92" i="25"/>
  <c r="R92" i="25"/>
  <c r="H92" i="25"/>
  <c r="J92" i="25" s="1"/>
  <c r="P91" i="25"/>
  <c r="R91" i="25"/>
  <c r="H91" i="25"/>
  <c r="J91" i="25"/>
  <c r="P90" i="25"/>
  <c r="R90" i="25"/>
  <c r="H90" i="25"/>
  <c r="J90" i="25" s="1"/>
  <c r="P89" i="25"/>
  <c r="R89" i="25"/>
  <c r="H89" i="25"/>
  <c r="J89" i="25"/>
  <c r="P88" i="25"/>
  <c r="R88" i="25"/>
  <c r="H88" i="25"/>
  <c r="J88" i="25" s="1"/>
  <c r="P87" i="25"/>
  <c r="R87" i="25"/>
  <c r="H87" i="25"/>
  <c r="J87" i="25"/>
  <c r="P86" i="25"/>
  <c r="R86" i="25"/>
  <c r="H86" i="25"/>
  <c r="J86" i="25" s="1"/>
  <c r="P85" i="25"/>
  <c r="R85" i="25"/>
  <c r="H85" i="25"/>
  <c r="J85" i="25"/>
  <c r="P84" i="25"/>
  <c r="R84" i="25"/>
  <c r="H84" i="25"/>
  <c r="J84" i="25" s="1"/>
  <c r="P83" i="25"/>
  <c r="R83" i="25"/>
  <c r="H83" i="25"/>
  <c r="J83" i="25"/>
  <c r="P82" i="25"/>
  <c r="R82" i="25"/>
  <c r="H82" i="25"/>
  <c r="J82" i="25" s="1"/>
  <c r="P81" i="25"/>
  <c r="R81" i="25"/>
  <c r="H81" i="25"/>
  <c r="J81" i="25"/>
  <c r="P80" i="25"/>
  <c r="R80" i="25"/>
  <c r="H80" i="25"/>
  <c r="J80" i="25" s="1"/>
  <c r="P79" i="25"/>
  <c r="R79" i="25"/>
  <c r="H79" i="25"/>
  <c r="J79" i="25"/>
  <c r="P78" i="25"/>
  <c r="R78" i="25"/>
  <c r="H78" i="25"/>
  <c r="J78" i="25" s="1"/>
  <c r="P77" i="25"/>
  <c r="R77" i="25"/>
  <c r="H77" i="25"/>
  <c r="J77" i="25"/>
  <c r="P76" i="25"/>
  <c r="R76" i="25"/>
  <c r="H76" i="25"/>
  <c r="J76" i="25" s="1"/>
  <c r="P75" i="25"/>
  <c r="R75" i="25"/>
  <c r="H75" i="25"/>
  <c r="J75" i="25"/>
  <c r="P74" i="25"/>
  <c r="R74" i="25"/>
  <c r="H74" i="25"/>
  <c r="J74" i="25" s="1"/>
  <c r="P73" i="25"/>
  <c r="R73" i="25"/>
  <c r="H73" i="25"/>
  <c r="J73" i="25"/>
  <c r="P72" i="25"/>
  <c r="R72" i="25"/>
  <c r="H72" i="25"/>
  <c r="J72" i="25" s="1"/>
  <c r="P71" i="25"/>
  <c r="R71" i="25"/>
  <c r="H71" i="25"/>
  <c r="J71" i="25"/>
  <c r="P70" i="25"/>
  <c r="R70" i="25"/>
  <c r="H70" i="25"/>
  <c r="J70" i="25" s="1"/>
  <c r="P69" i="25"/>
  <c r="R69" i="25"/>
  <c r="H69" i="25"/>
  <c r="J69" i="25"/>
  <c r="P68" i="25"/>
  <c r="R68" i="25"/>
  <c r="H68" i="25"/>
  <c r="J68" i="25" s="1"/>
  <c r="P67" i="25"/>
  <c r="R67" i="25"/>
  <c r="H67" i="25"/>
  <c r="J67" i="25"/>
  <c r="P66" i="25"/>
  <c r="R66" i="25"/>
  <c r="H66" i="25"/>
  <c r="J66" i="25" s="1"/>
  <c r="P65" i="25"/>
  <c r="R65" i="25"/>
  <c r="H65" i="25"/>
  <c r="J65" i="25"/>
  <c r="P64" i="25"/>
  <c r="R64" i="25"/>
  <c r="H64" i="25"/>
  <c r="J64" i="25" s="1"/>
  <c r="P63" i="25"/>
  <c r="R63" i="25"/>
  <c r="H63" i="25"/>
  <c r="J63" i="25"/>
  <c r="P62" i="25"/>
  <c r="R62" i="25"/>
  <c r="H62" i="25"/>
  <c r="J62" i="25" s="1"/>
  <c r="P61" i="25"/>
  <c r="R61" i="25"/>
  <c r="H61" i="25"/>
  <c r="J61" i="25"/>
  <c r="P60" i="25"/>
  <c r="R60" i="25"/>
  <c r="H60" i="25"/>
  <c r="J60" i="25" s="1"/>
  <c r="P59" i="25"/>
  <c r="R59" i="25"/>
  <c r="H59" i="25"/>
  <c r="J59" i="25"/>
  <c r="P58" i="25"/>
  <c r="R58" i="25"/>
  <c r="H58" i="25"/>
  <c r="J58" i="25" s="1"/>
  <c r="P57" i="25"/>
  <c r="R57" i="25"/>
  <c r="H57" i="25"/>
  <c r="J57" i="25"/>
  <c r="P56" i="25"/>
  <c r="R56" i="25"/>
  <c r="H56" i="25"/>
  <c r="J56" i="25" s="1"/>
  <c r="P55" i="25"/>
  <c r="R55" i="25"/>
  <c r="H55" i="25"/>
  <c r="J55" i="25"/>
  <c r="P54" i="25"/>
  <c r="R54" i="25"/>
  <c r="H54" i="25"/>
  <c r="J54" i="25" s="1"/>
  <c r="P53" i="25"/>
  <c r="R53" i="25"/>
  <c r="H53" i="25"/>
  <c r="J53" i="25"/>
  <c r="P52" i="25"/>
  <c r="R52" i="25"/>
  <c r="H52" i="25"/>
  <c r="J52" i="25" s="1"/>
  <c r="P51" i="25"/>
  <c r="R51" i="25"/>
  <c r="H51" i="25"/>
  <c r="J51" i="25"/>
  <c r="P50" i="25"/>
  <c r="R50" i="25"/>
  <c r="G50" i="25"/>
  <c r="H50" i="25" s="1"/>
  <c r="J50" i="25" s="1"/>
  <c r="P49" i="25"/>
  <c r="R49" i="25" s="1"/>
  <c r="H49" i="25"/>
  <c r="J49" i="25" s="1"/>
  <c r="P48" i="25"/>
  <c r="R48" i="25"/>
  <c r="H48" i="25"/>
  <c r="J48" i="25" s="1"/>
  <c r="P47" i="25"/>
  <c r="R47" i="25" s="1"/>
  <c r="H47" i="25"/>
  <c r="J47" i="25"/>
  <c r="P46" i="25"/>
  <c r="R46" i="25" s="1"/>
  <c r="H46" i="25"/>
  <c r="J46" i="25"/>
  <c r="P45" i="25"/>
  <c r="R45" i="25" s="1"/>
  <c r="H45" i="25"/>
  <c r="J45" i="25"/>
  <c r="P44" i="25"/>
  <c r="R44" i="25" s="1"/>
  <c r="H44" i="25"/>
  <c r="J44" i="25"/>
  <c r="P43" i="25"/>
  <c r="R43" i="25" s="1"/>
  <c r="H43" i="25"/>
  <c r="J43" i="25" s="1"/>
  <c r="P42" i="25"/>
  <c r="R42" i="25"/>
  <c r="H42" i="25"/>
  <c r="J42" i="25" s="1"/>
  <c r="P41" i="25"/>
  <c r="R41" i="25" s="1"/>
  <c r="H41" i="25"/>
  <c r="J41" i="25" s="1"/>
  <c r="P40" i="25"/>
  <c r="R40" i="25"/>
  <c r="H40" i="25"/>
  <c r="J40" i="25" s="1"/>
  <c r="P39" i="25"/>
  <c r="R39" i="25" s="1"/>
  <c r="H39" i="25"/>
  <c r="J39" i="25"/>
  <c r="P38" i="25"/>
  <c r="R38" i="25" s="1"/>
  <c r="H38" i="25"/>
  <c r="J38" i="25"/>
  <c r="P37" i="25"/>
  <c r="R37" i="25" s="1"/>
  <c r="H37" i="25"/>
  <c r="J37" i="25"/>
  <c r="P36" i="25"/>
  <c r="R36" i="25" s="1"/>
  <c r="H36" i="25"/>
  <c r="J36" i="25"/>
  <c r="P35" i="25"/>
  <c r="R35" i="25" s="1"/>
  <c r="H35" i="25"/>
  <c r="J35" i="25" s="1"/>
  <c r="P34" i="25"/>
  <c r="R34" i="25"/>
  <c r="H34" i="25"/>
  <c r="J34" i="25" s="1"/>
  <c r="P33" i="25"/>
  <c r="R33" i="25" s="1"/>
  <c r="H33" i="25"/>
  <c r="J33" i="25" s="1"/>
  <c r="P32" i="25"/>
  <c r="R32" i="25"/>
  <c r="H32" i="25"/>
  <c r="J32" i="25" s="1"/>
  <c r="P31" i="25"/>
  <c r="R31" i="25" s="1"/>
  <c r="H31" i="25"/>
  <c r="J31" i="25"/>
  <c r="P30" i="25"/>
  <c r="R30" i="25" s="1"/>
  <c r="H30" i="25"/>
  <c r="J30" i="25"/>
  <c r="P29" i="25"/>
  <c r="R29" i="25" s="1"/>
  <c r="H29" i="25"/>
  <c r="J29" i="25"/>
  <c r="P28" i="25"/>
  <c r="R28" i="25" s="1"/>
  <c r="H28" i="25"/>
  <c r="J28" i="25"/>
  <c r="P27" i="25"/>
  <c r="R27" i="25" s="1"/>
  <c r="H27" i="25"/>
  <c r="J27" i="25"/>
  <c r="P26" i="25"/>
  <c r="R26" i="25" s="1"/>
  <c r="H26" i="25"/>
  <c r="J26" i="25"/>
  <c r="P25" i="25"/>
  <c r="R25" i="25" s="1"/>
  <c r="H25" i="25"/>
  <c r="J25" i="25"/>
  <c r="P24" i="25"/>
  <c r="R24" i="25" s="1"/>
  <c r="H24" i="25"/>
  <c r="J24" i="25"/>
  <c r="P23" i="25"/>
  <c r="R23" i="25" s="1"/>
  <c r="H23" i="25"/>
  <c r="J23" i="25"/>
  <c r="P22" i="25"/>
  <c r="R22" i="25" s="1"/>
  <c r="G22" i="25"/>
  <c r="G301" i="25"/>
  <c r="P21" i="25"/>
  <c r="R21" i="25" s="1"/>
  <c r="H21" i="25"/>
  <c r="J21" i="25"/>
  <c r="P20" i="25"/>
  <c r="R20" i="25" s="1"/>
  <c r="H20" i="25"/>
  <c r="J20" i="25"/>
  <c r="P19" i="25"/>
  <c r="R19" i="25" s="1"/>
  <c r="H19" i="25"/>
  <c r="J19" i="25"/>
  <c r="P18" i="25"/>
  <c r="R18" i="25" s="1"/>
  <c r="H18" i="25"/>
  <c r="J18" i="25"/>
  <c r="P17" i="25"/>
  <c r="R17" i="25" s="1"/>
  <c r="H17" i="25"/>
  <c r="J17" i="25"/>
  <c r="P16" i="25"/>
  <c r="R16" i="25" s="1"/>
  <c r="H16" i="25"/>
  <c r="J16" i="25"/>
  <c r="P15" i="25"/>
  <c r="R15" i="25" s="1"/>
  <c r="H15" i="25"/>
  <c r="J15" i="25"/>
  <c r="P14" i="25"/>
  <c r="R14" i="25" s="1"/>
  <c r="H14" i="25"/>
  <c r="J14" i="25"/>
  <c r="P13" i="25"/>
  <c r="R13" i="25" s="1"/>
  <c r="H13" i="25"/>
  <c r="J13" i="25"/>
  <c r="P12" i="25"/>
  <c r="R12" i="25" s="1"/>
  <c r="H12" i="25"/>
  <c r="J12" i="25"/>
  <c r="P11" i="25"/>
  <c r="R11" i="25" s="1"/>
  <c r="H11" i="25"/>
  <c r="J11" i="25"/>
  <c r="P10" i="25"/>
  <c r="R10" i="25" s="1"/>
  <c r="H10" i="25"/>
  <c r="J10" i="25"/>
  <c r="P9" i="25"/>
  <c r="R9" i="25" s="1"/>
  <c r="H9" i="25"/>
  <c r="J9" i="25"/>
  <c r="P8" i="25"/>
  <c r="R8" i="25" s="1"/>
  <c r="H8" i="25"/>
  <c r="J8" i="25"/>
  <c r="Q309" i="24"/>
  <c r="O309" i="24"/>
  <c r="N309" i="24"/>
  <c r="M309" i="24"/>
  <c r="L309" i="24"/>
  <c r="I309" i="24"/>
  <c r="G309" i="24"/>
  <c r="F309" i="24"/>
  <c r="E309" i="24"/>
  <c r="D309" i="24"/>
  <c r="P308" i="24"/>
  <c r="R308" i="24"/>
  <c r="H308" i="24"/>
  <c r="J308" i="24" s="1"/>
  <c r="P307" i="24"/>
  <c r="R307" i="24"/>
  <c r="H307" i="24"/>
  <c r="J307" i="24"/>
  <c r="P306" i="24"/>
  <c r="R306" i="24"/>
  <c r="H306" i="24"/>
  <c r="J306" i="24" s="1"/>
  <c r="P305" i="24"/>
  <c r="R305" i="24"/>
  <c r="H305" i="24"/>
  <c r="J305" i="24"/>
  <c r="P304" i="24"/>
  <c r="P309" i="24" s="1"/>
  <c r="H304" i="24"/>
  <c r="H309" i="24" s="1"/>
  <c r="Q299" i="24"/>
  <c r="O299" i="24"/>
  <c r="N299" i="24"/>
  <c r="M299" i="24"/>
  <c r="L299" i="24"/>
  <c r="I299" i="24"/>
  <c r="G299" i="24"/>
  <c r="F299" i="24"/>
  <c r="E299" i="24"/>
  <c r="D299" i="24"/>
  <c r="R298" i="24"/>
  <c r="J298" i="24"/>
  <c r="R297" i="24"/>
  <c r="J297" i="24"/>
  <c r="R296" i="24"/>
  <c r="J296" i="24"/>
  <c r="R295" i="24"/>
  <c r="J295" i="24"/>
  <c r="R294" i="24"/>
  <c r="J294" i="24"/>
  <c r="R293" i="24"/>
  <c r="J293" i="24"/>
  <c r="R292" i="24"/>
  <c r="J292" i="24"/>
  <c r="R291" i="24"/>
  <c r="J291" i="24"/>
  <c r="R290" i="24"/>
  <c r="J290" i="24"/>
  <c r="R289" i="24"/>
  <c r="J289" i="24"/>
  <c r="R288" i="24"/>
  <c r="J288" i="24"/>
  <c r="R287" i="24"/>
  <c r="J287" i="24"/>
  <c r="R286" i="24"/>
  <c r="J286" i="24"/>
  <c r="R285" i="24"/>
  <c r="J285" i="24"/>
  <c r="R284" i="24"/>
  <c r="J284" i="24"/>
  <c r="R283" i="24"/>
  <c r="J283" i="24"/>
  <c r="R282" i="24"/>
  <c r="J282" i="24"/>
  <c r="R281" i="24"/>
  <c r="J281" i="24"/>
  <c r="R280" i="24"/>
  <c r="J280" i="24"/>
  <c r="R279" i="24"/>
  <c r="J279" i="24"/>
  <c r="R278" i="24"/>
  <c r="J278" i="24"/>
  <c r="R277" i="24"/>
  <c r="J277" i="24"/>
  <c r="R276" i="24"/>
  <c r="J276" i="24"/>
  <c r="R275" i="24"/>
  <c r="J275" i="24"/>
  <c r="R274" i="24"/>
  <c r="J274" i="24"/>
  <c r="R273" i="24"/>
  <c r="J273" i="24"/>
  <c r="R272" i="24"/>
  <c r="J272" i="24"/>
  <c r="R271" i="24"/>
  <c r="J271" i="24"/>
  <c r="R270" i="24"/>
  <c r="J270" i="24"/>
  <c r="R269" i="24"/>
  <c r="J269" i="24"/>
  <c r="R268" i="24"/>
  <c r="J268" i="24"/>
  <c r="R267" i="24"/>
  <c r="J267" i="24"/>
  <c r="R266" i="24"/>
  <c r="J266" i="24"/>
  <c r="R265" i="24"/>
  <c r="J265" i="24"/>
  <c r="R264" i="24"/>
  <c r="J264" i="24"/>
  <c r="R263" i="24"/>
  <c r="J263" i="24"/>
  <c r="R262" i="24"/>
  <c r="J262" i="24"/>
  <c r="R261" i="24"/>
  <c r="J261" i="24"/>
  <c r="R260" i="24"/>
  <c r="J260" i="24"/>
  <c r="R259" i="24"/>
  <c r="J259" i="24"/>
  <c r="R258" i="24"/>
  <c r="J258" i="24"/>
  <c r="R257" i="24"/>
  <c r="J257" i="24"/>
  <c r="R256" i="24"/>
  <c r="J256" i="24"/>
  <c r="R255" i="24"/>
  <c r="J255" i="24"/>
  <c r="R254" i="24"/>
  <c r="J254" i="24"/>
  <c r="R253" i="24"/>
  <c r="J253" i="24"/>
  <c r="R252" i="24"/>
  <c r="J252" i="24"/>
  <c r="R251" i="24"/>
  <c r="J251" i="24"/>
  <c r="R250" i="24"/>
  <c r="J250" i="24"/>
  <c r="R249" i="24"/>
  <c r="J249" i="24"/>
  <c r="R248" i="24"/>
  <c r="J248" i="24"/>
  <c r="R247" i="24"/>
  <c r="J247" i="24"/>
  <c r="R246" i="24"/>
  <c r="J246" i="24"/>
  <c r="R245" i="24"/>
  <c r="J245" i="24"/>
  <c r="R244" i="24"/>
  <c r="J244" i="24"/>
  <c r="R243" i="24"/>
  <c r="J243" i="24"/>
  <c r="R242" i="24"/>
  <c r="J242" i="24"/>
  <c r="R241" i="24"/>
  <c r="J241" i="24"/>
  <c r="R240" i="24"/>
  <c r="J240" i="24"/>
  <c r="R239" i="24"/>
  <c r="J239" i="24"/>
  <c r="R238" i="24"/>
  <c r="J238" i="24"/>
  <c r="R237" i="24"/>
  <c r="J237" i="24"/>
  <c r="R236" i="24"/>
  <c r="J236" i="24"/>
  <c r="R235" i="24"/>
  <c r="J235" i="24"/>
  <c r="R234" i="24"/>
  <c r="J234" i="24"/>
  <c r="R233" i="24"/>
  <c r="J233" i="24"/>
  <c r="R232" i="24"/>
  <c r="J232" i="24"/>
  <c r="R231" i="24"/>
  <c r="J231" i="24"/>
  <c r="R230" i="24"/>
  <c r="J230" i="24"/>
  <c r="R229" i="24"/>
  <c r="J229" i="24"/>
  <c r="R228" i="24"/>
  <c r="J228" i="24"/>
  <c r="R227" i="24"/>
  <c r="J227" i="24"/>
  <c r="R226" i="24"/>
  <c r="J226" i="24"/>
  <c r="R225" i="24"/>
  <c r="J225" i="24"/>
  <c r="R224" i="24"/>
  <c r="J224" i="24"/>
  <c r="R223" i="24"/>
  <c r="J223" i="24"/>
  <c r="R222" i="24"/>
  <c r="J222" i="24"/>
  <c r="R221" i="24"/>
  <c r="J221" i="24"/>
  <c r="R220" i="24"/>
  <c r="J220" i="24"/>
  <c r="R219" i="24"/>
  <c r="J219" i="24"/>
  <c r="R218" i="24"/>
  <c r="J218" i="24"/>
  <c r="R217" i="24"/>
  <c r="J217" i="24"/>
  <c r="R216" i="24"/>
  <c r="J216" i="24"/>
  <c r="R215" i="24"/>
  <c r="J215" i="24"/>
  <c r="R214" i="24"/>
  <c r="J214" i="24"/>
  <c r="R213" i="24"/>
  <c r="J213" i="24"/>
  <c r="R212" i="24"/>
  <c r="J212" i="24"/>
  <c r="R211" i="24"/>
  <c r="J211" i="24"/>
  <c r="R210" i="24"/>
  <c r="J210" i="24"/>
  <c r="R209" i="24"/>
  <c r="J209" i="24"/>
  <c r="R208" i="24"/>
  <c r="J208" i="24"/>
  <c r="R207" i="24"/>
  <c r="J207" i="24"/>
  <c r="R206" i="24"/>
  <c r="J206" i="24"/>
  <c r="R205" i="24"/>
  <c r="J205" i="24"/>
  <c r="R204" i="24"/>
  <c r="J204" i="24"/>
  <c r="R203" i="24"/>
  <c r="J203" i="24"/>
  <c r="R202" i="24"/>
  <c r="J202" i="24"/>
  <c r="R201" i="24"/>
  <c r="J201" i="24"/>
  <c r="R200" i="24"/>
  <c r="J200" i="24"/>
  <c r="R199" i="24"/>
  <c r="J199" i="24"/>
  <c r="R198" i="24"/>
  <c r="J198" i="24"/>
  <c r="R197" i="24"/>
  <c r="J197" i="24"/>
  <c r="R196" i="24"/>
  <c r="J196" i="24"/>
  <c r="R195" i="24"/>
  <c r="J195" i="24"/>
  <c r="R194" i="24"/>
  <c r="J194" i="24"/>
  <c r="R193" i="24"/>
  <c r="J193" i="24"/>
  <c r="R192" i="24"/>
  <c r="J192" i="24"/>
  <c r="R191" i="24"/>
  <c r="J191" i="24"/>
  <c r="R190" i="24"/>
  <c r="J190" i="24"/>
  <c r="R189" i="24"/>
  <c r="J189" i="24"/>
  <c r="R188" i="24"/>
  <c r="J188" i="24"/>
  <c r="R187" i="24"/>
  <c r="J187" i="24"/>
  <c r="R186" i="24"/>
  <c r="J186" i="24"/>
  <c r="R185" i="24"/>
  <c r="J185" i="24"/>
  <c r="R184" i="24"/>
  <c r="J184" i="24"/>
  <c r="R183" i="24"/>
  <c r="J183" i="24"/>
  <c r="R182" i="24"/>
  <c r="J182" i="24"/>
  <c r="R181" i="24"/>
  <c r="J181" i="24"/>
  <c r="R180" i="24"/>
  <c r="J180" i="24"/>
  <c r="R179" i="24"/>
  <c r="J179" i="24"/>
  <c r="R178" i="24"/>
  <c r="J178" i="24"/>
  <c r="R177" i="24"/>
  <c r="J177" i="24"/>
  <c r="R176" i="24"/>
  <c r="J176" i="24"/>
  <c r="R175" i="24"/>
  <c r="J175" i="24"/>
  <c r="R174" i="24"/>
  <c r="J174" i="24"/>
  <c r="R173" i="24"/>
  <c r="J173" i="24"/>
  <c r="R172" i="24"/>
  <c r="J172" i="24"/>
  <c r="R171" i="24"/>
  <c r="J171" i="24"/>
  <c r="R170" i="24"/>
  <c r="J170" i="24"/>
  <c r="R169" i="24"/>
  <c r="J169" i="24"/>
  <c r="R168" i="24"/>
  <c r="J168" i="24"/>
  <c r="R167" i="24"/>
  <c r="J167" i="24"/>
  <c r="R166" i="24"/>
  <c r="J166" i="24"/>
  <c r="R165" i="24"/>
  <c r="J165" i="24"/>
  <c r="R164" i="24"/>
  <c r="J164" i="24"/>
  <c r="R163" i="24"/>
  <c r="J163" i="24"/>
  <c r="R162" i="24"/>
  <c r="J162" i="24"/>
  <c r="R161" i="24"/>
  <c r="J161" i="24"/>
  <c r="R160" i="24"/>
  <c r="J160" i="24"/>
  <c r="R159" i="24"/>
  <c r="J159" i="24"/>
  <c r="R158" i="24"/>
  <c r="J158" i="24"/>
  <c r="R157" i="24"/>
  <c r="J157" i="24"/>
  <c r="R156" i="24"/>
  <c r="J156" i="24"/>
  <c r="R155" i="24"/>
  <c r="J155" i="24"/>
  <c r="R154" i="24"/>
  <c r="J154" i="24"/>
  <c r="R153" i="24"/>
  <c r="J153" i="24"/>
  <c r="R152" i="24"/>
  <c r="J152" i="24"/>
  <c r="R151" i="24"/>
  <c r="J151" i="24"/>
  <c r="R150" i="24"/>
  <c r="J150" i="24"/>
  <c r="R149" i="24"/>
  <c r="J149" i="24"/>
  <c r="R148" i="24"/>
  <c r="J148" i="24"/>
  <c r="R147" i="24"/>
  <c r="J147" i="24"/>
  <c r="R146" i="24"/>
  <c r="J146" i="24"/>
  <c r="R145" i="24"/>
  <c r="J145" i="24"/>
  <c r="R144" i="24"/>
  <c r="J144" i="24"/>
  <c r="R143" i="24"/>
  <c r="J143" i="24"/>
  <c r="R142" i="24"/>
  <c r="J142" i="24"/>
  <c r="R141" i="24"/>
  <c r="J141" i="24"/>
  <c r="R140" i="24"/>
  <c r="J140" i="24"/>
  <c r="R139" i="24"/>
  <c r="J139" i="24"/>
  <c r="R138" i="24"/>
  <c r="J138" i="24"/>
  <c r="R137" i="24"/>
  <c r="J137" i="24"/>
  <c r="R136" i="24"/>
  <c r="J136" i="24"/>
  <c r="R135" i="24"/>
  <c r="J135" i="24"/>
  <c r="R134" i="24"/>
  <c r="J134" i="24"/>
  <c r="R133" i="24"/>
  <c r="J133" i="24"/>
  <c r="R132" i="24"/>
  <c r="J132" i="24"/>
  <c r="R131" i="24"/>
  <c r="J131" i="24"/>
  <c r="R130" i="24"/>
  <c r="J130" i="24"/>
  <c r="R129" i="24"/>
  <c r="J129" i="24"/>
  <c r="R128" i="24"/>
  <c r="J128" i="24"/>
  <c r="R127" i="24"/>
  <c r="J127" i="24"/>
  <c r="R126" i="24"/>
  <c r="J126" i="24"/>
  <c r="R125" i="24"/>
  <c r="J125" i="24"/>
  <c r="R124" i="24"/>
  <c r="J124" i="24"/>
  <c r="R123" i="24"/>
  <c r="J123" i="24"/>
  <c r="R122" i="24"/>
  <c r="J122" i="24"/>
  <c r="R121" i="24"/>
  <c r="J121" i="24"/>
  <c r="R120" i="24"/>
  <c r="J120" i="24"/>
  <c r="R119" i="24"/>
  <c r="J119" i="24"/>
  <c r="R118" i="24"/>
  <c r="J118" i="24"/>
  <c r="R117" i="24"/>
  <c r="J117" i="24"/>
  <c r="R116" i="24"/>
  <c r="J116" i="24"/>
  <c r="R115" i="24"/>
  <c r="J115" i="24"/>
  <c r="R114" i="24"/>
  <c r="J114" i="24"/>
  <c r="R113" i="24"/>
  <c r="J113" i="24"/>
  <c r="R112" i="24"/>
  <c r="J112" i="24"/>
  <c r="R111" i="24"/>
  <c r="J111" i="24"/>
  <c r="R110" i="24"/>
  <c r="J110" i="24"/>
  <c r="R109" i="24"/>
  <c r="J109" i="24"/>
  <c r="R108" i="24"/>
  <c r="J108" i="24"/>
  <c r="R107" i="24"/>
  <c r="J107" i="24"/>
  <c r="R106" i="24"/>
  <c r="J106" i="24"/>
  <c r="R105" i="24"/>
  <c r="J105" i="24"/>
  <c r="R104" i="24"/>
  <c r="J104" i="24"/>
  <c r="R103" i="24"/>
  <c r="J103" i="24"/>
  <c r="R102" i="24"/>
  <c r="J102" i="24"/>
  <c r="R101" i="24"/>
  <c r="J101" i="24"/>
  <c r="R100" i="24"/>
  <c r="J100" i="24"/>
  <c r="R99" i="24"/>
  <c r="J99" i="24"/>
  <c r="R98" i="24"/>
  <c r="J98" i="24"/>
  <c r="R97" i="24"/>
  <c r="J97" i="24"/>
  <c r="R96" i="24"/>
  <c r="J96" i="24"/>
  <c r="R95" i="24"/>
  <c r="J95" i="24"/>
  <c r="R94" i="24"/>
  <c r="J94" i="24"/>
  <c r="R93" i="24"/>
  <c r="J93" i="24"/>
  <c r="R92" i="24"/>
  <c r="J92" i="24"/>
  <c r="R91" i="24"/>
  <c r="J91" i="24"/>
  <c r="R90" i="24"/>
  <c r="J90" i="24"/>
  <c r="R89" i="24"/>
  <c r="J89" i="24"/>
  <c r="R88" i="24"/>
  <c r="J88" i="24"/>
  <c r="R87" i="24"/>
  <c r="J87" i="24"/>
  <c r="R86" i="24"/>
  <c r="J86" i="24"/>
  <c r="R85" i="24"/>
  <c r="J85" i="24"/>
  <c r="R84" i="24"/>
  <c r="J84" i="24"/>
  <c r="R83" i="24"/>
  <c r="J83" i="24"/>
  <c r="R82" i="24"/>
  <c r="J82" i="24"/>
  <c r="R81" i="24"/>
  <c r="J81" i="24"/>
  <c r="R80" i="24"/>
  <c r="J80" i="24"/>
  <c r="R79" i="24"/>
  <c r="J79" i="24"/>
  <c r="R78" i="24"/>
  <c r="J78" i="24"/>
  <c r="R77" i="24"/>
  <c r="J77" i="24"/>
  <c r="R76" i="24"/>
  <c r="J76" i="24"/>
  <c r="R75" i="24"/>
  <c r="J75" i="24"/>
  <c r="R74" i="24"/>
  <c r="J74" i="24"/>
  <c r="R73" i="24"/>
  <c r="J73" i="24"/>
  <c r="R72" i="24"/>
  <c r="J72" i="24"/>
  <c r="R71" i="24"/>
  <c r="J71" i="24"/>
  <c r="R70" i="24"/>
  <c r="J70" i="24"/>
  <c r="R69" i="24"/>
  <c r="J69" i="24"/>
  <c r="R68" i="24"/>
  <c r="J68" i="24"/>
  <c r="R67" i="24"/>
  <c r="J67" i="24"/>
  <c r="R66" i="24"/>
  <c r="J66" i="24"/>
  <c r="R65" i="24"/>
  <c r="J65" i="24"/>
  <c r="R64" i="24"/>
  <c r="J64" i="24"/>
  <c r="R63" i="24"/>
  <c r="J63" i="24"/>
  <c r="R62" i="24"/>
  <c r="J62" i="24"/>
  <c r="R61" i="24"/>
  <c r="J61" i="24"/>
  <c r="R60" i="24"/>
  <c r="J60" i="24"/>
  <c r="R59" i="24"/>
  <c r="J59" i="24"/>
  <c r="R58" i="24"/>
  <c r="J58" i="24"/>
  <c r="R57" i="24"/>
  <c r="J57" i="24"/>
  <c r="R56" i="24"/>
  <c r="J56" i="24"/>
  <c r="R55" i="24"/>
  <c r="J55" i="24"/>
  <c r="R54" i="24"/>
  <c r="J54" i="24"/>
  <c r="R53" i="24"/>
  <c r="J53" i="24"/>
  <c r="R52" i="24"/>
  <c r="J52" i="24"/>
  <c r="R51" i="24"/>
  <c r="J51" i="24"/>
  <c r="R50" i="24"/>
  <c r="J50" i="24"/>
  <c r="R49" i="24"/>
  <c r="J49" i="24"/>
  <c r="R48" i="24"/>
  <c r="J48" i="24"/>
  <c r="R47" i="24"/>
  <c r="J47" i="24"/>
  <c r="R46" i="24"/>
  <c r="J46" i="24"/>
  <c r="R45" i="24"/>
  <c r="J45" i="24"/>
  <c r="R44" i="24"/>
  <c r="J44" i="24"/>
  <c r="R43" i="24"/>
  <c r="J43" i="24"/>
  <c r="R42" i="24"/>
  <c r="J42" i="24"/>
  <c r="R41" i="24"/>
  <c r="J41" i="24"/>
  <c r="R40" i="24"/>
  <c r="J40" i="24"/>
  <c r="R39" i="24"/>
  <c r="J39" i="24"/>
  <c r="R38" i="24"/>
  <c r="J38" i="24"/>
  <c r="R37" i="24"/>
  <c r="J37" i="24"/>
  <c r="R36" i="24"/>
  <c r="J36" i="24"/>
  <c r="R35" i="24"/>
  <c r="J35" i="24"/>
  <c r="R34" i="24"/>
  <c r="J34" i="24"/>
  <c r="R33" i="24"/>
  <c r="J33" i="24"/>
  <c r="R32" i="24"/>
  <c r="J32" i="24"/>
  <c r="R31" i="24"/>
  <c r="J31" i="24"/>
  <c r="R30" i="24"/>
  <c r="J30" i="24"/>
  <c r="R29" i="24"/>
  <c r="J29" i="24"/>
  <c r="R28" i="24"/>
  <c r="J28" i="24"/>
  <c r="R27" i="24"/>
  <c r="J27" i="24"/>
  <c r="R26" i="24"/>
  <c r="J26" i="24"/>
  <c r="R25" i="24"/>
  <c r="J25" i="24"/>
  <c r="R24" i="24"/>
  <c r="J24" i="24"/>
  <c r="R23" i="24"/>
  <c r="J23" i="24"/>
  <c r="R22" i="24"/>
  <c r="J22" i="24"/>
  <c r="R21" i="24"/>
  <c r="J21" i="24"/>
  <c r="R20" i="24"/>
  <c r="J20" i="24"/>
  <c r="R19" i="24"/>
  <c r="J19" i="24"/>
  <c r="R18" i="24"/>
  <c r="J18" i="24"/>
  <c r="R17" i="24"/>
  <c r="J17" i="24"/>
  <c r="R16" i="24"/>
  <c r="J16" i="24"/>
  <c r="R15" i="24"/>
  <c r="J15" i="24"/>
  <c r="R14" i="24"/>
  <c r="J14" i="24"/>
  <c r="R13" i="24"/>
  <c r="J13" i="24"/>
  <c r="R12" i="24"/>
  <c r="J12" i="24"/>
  <c r="R11" i="24"/>
  <c r="J11" i="24"/>
  <c r="R10" i="24"/>
  <c r="J10" i="24"/>
  <c r="R9" i="24"/>
  <c r="J9" i="24"/>
  <c r="P8" i="24"/>
  <c r="R8" i="24"/>
  <c r="R299" i="24" s="1"/>
  <c r="H8" i="24"/>
  <c r="Q326" i="23"/>
  <c r="O326" i="23"/>
  <c r="N326" i="23"/>
  <c r="M326" i="23"/>
  <c r="L326" i="23"/>
  <c r="I326" i="23"/>
  <c r="G326" i="23"/>
  <c r="F326" i="23"/>
  <c r="E326" i="23"/>
  <c r="D326" i="23"/>
  <c r="P325" i="23"/>
  <c r="R325" i="23" s="1"/>
  <c r="H325" i="23"/>
  <c r="J325" i="23"/>
  <c r="P324" i="23"/>
  <c r="R324" i="23" s="1"/>
  <c r="H324" i="23"/>
  <c r="J324" i="23"/>
  <c r="P323" i="23"/>
  <c r="R323" i="23" s="1"/>
  <c r="H323" i="23"/>
  <c r="J323" i="23"/>
  <c r="P322" i="23"/>
  <c r="R322" i="23" s="1"/>
  <c r="H322" i="23"/>
  <c r="J322" i="23"/>
  <c r="P321" i="23"/>
  <c r="R321" i="23" s="1"/>
  <c r="H321" i="23"/>
  <c r="J321" i="23"/>
  <c r="P320" i="23"/>
  <c r="P326" i="23" s="1"/>
  <c r="H320" i="23"/>
  <c r="J320" i="23" s="1"/>
  <c r="J326" i="23" s="1"/>
  <c r="Q316" i="23"/>
  <c r="O316" i="23"/>
  <c r="N316" i="23"/>
  <c r="M316" i="23"/>
  <c r="I316" i="23"/>
  <c r="G316" i="23"/>
  <c r="F316" i="23"/>
  <c r="E316" i="23"/>
  <c r="R315" i="23"/>
  <c r="J315" i="23"/>
  <c r="R314" i="23"/>
  <c r="J314" i="23"/>
  <c r="R313" i="23"/>
  <c r="J313" i="23"/>
  <c r="R312" i="23"/>
  <c r="J312" i="23"/>
  <c r="R311" i="23"/>
  <c r="J311" i="23"/>
  <c r="R310" i="23"/>
  <c r="J310" i="23"/>
  <c r="R309" i="23"/>
  <c r="J309" i="23"/>
  <c r="R308" i="23"/>
  <c r="J308" i="23"/>
  <c r="R307" i="23"/>
  <c r="J307" i="23"/>
  <c r="R306" i="23"/>
  <c r="J306" i="23"/>
  <c r="R305" i="23"/>
  <c r="R316" i="23" s="1"/>
  <c r="J305" i="23"/>
  <c r="R304" i="23"/>
  <c r="J304" i="23"/>
  <c r="Q301" i="23"/>
  <c r="O301" i="23"/>
  <c r="N301" i="23"/>
  <c r="M301" i="23"/>
  <c r="L301" i="23"/>
  <c r="I301" i="23"/>
  <c r="G301" i="23"/>
  <c r="F301" i="23"/>
  <c r="E301" i="23"/>
  <c r="D301" i="23"/>
  <c r="R300" i="23"/>
  <c r="J300" i="23"/>
  <c r="R299" i="23"/>
  <c r="J299" i="23"/>
  <c r="R298" i="23"/>
  <c r="J298" i="23"/>
  <c r="R297" i="23"/>
  <c r="J297" i="23"/>
  <c r="R296" i="23"/>
  <c r="J296" i="23"/>
  <c r="R295" i="23"/>
  <c r="J295" i="23"/>
  <c r="R294" i="23"/>
  <c r="J294" i="23"/>
  <c r="R293" i="23"/>
  <c r="J293" i="23"/>
  <c r="R292" i="23"/>
  <c r="J292" i="23"/>
  <c r="R291" i="23"/>
  <c r="R290" i="23"/>
  <c r="J290" i="23"/>
  <c r="R289" i="23"/>
  <c r="J289" i="23"/>
  <c r="R288" i="23"/>
  <c r="J288" i="23"/>
  <c r="R287" i="23"/>
  <c r="J287" i="23"/>
  <c r="R286" i="23"/>
  <c r="J286" i="23"/>
  <c r="R285" i="23"/>
  <c r="J285" i="23"/>
  <c r="R284" i="23"/>
  <c r="J284" i="23"/>
  <c r="R283" i="23"/>
  <c r="J283" i="23"/>
  <c r="R282" i="23"/>
  <c r="J282" i="23"/>
  <c r="R281" i="23"/>
  <c r="J281" i="23"/>
  <c r="R280" i="23"/>
  <c r="J280" i="23"/>
  <c r="R279" i="23"/>
  <c r="J279" i="23"/>
  <c r="R278" i="23"/>
  <c r="J278" i="23"/>
  <c r="R277" i="23"/>
  <c r="J277" i="23"/>
  <c r="R276" i="23"/>
  <c r="J276" i="23"/>
  <c r="R275" i="23"/>
  <c r="J275" i="23"/>
  <c r="R274" i="23"/>
  <c r="J274" i="23"/>
  <c r="R273" i="23"/>
  <c r="J273" i="23"/>
  <c r="R272" i="23"/>
  <c r="J272" i="23"/>
  <c r="R271" i="23"/>
  <c r="J271" i="23"/>
  <c r="R270" i="23"/>
  <c r="J270" i="23"/>
  <c r="R269" i="23"/>
  <c r="J269" i="23"/>
  <c r="R268" i="23"/>
  <c r="J268" i="23"/>
  <c r="R267" i="23"/>
  <c r="J267" i="23"/>
  <c r="R266" i="23"/>
  <c r="J266" i="23"/>
  <c r="R265" i="23"/>
  <c r="J265" i="23"/>
  <c r="R264" i="23"/>
  <c r="J264" i="23"/>
  <c r="R263" i="23"/>
  <c r="J263" i="23"/>
  <c r="R262" i="23"/>
  <c r="J262" i="23"/>
  <c r="R261" i="23"/>
  <c r="J261" i="23"/>
  <c r="R260" i="23"/>
  <c r="J260" i="23"/>
  <c r="R259" i="23"/>
  <c r="J259" i="23"/>
  <c r="R258" i="23"/>
  <c r="J258" i="23"/>
  <c r="R257" i="23"/>
  <c r="J257" i="23"/>
  <c r="R256" i="23"/>
  <c r="J256" i="23"/>
  <c r="R255" i="23"/>
  <c r="J255" i="23"/>
  <c r="R254" i="23"/>
  <c r="J254" i="23"/>
  <c r="R253" i="23"/>
  <c r="J253" i="23"/>
  <c r="R252" i="23"/>
  <c r="J252" i="23"/>
  <c r="R251" i="23"/>
  <c r="J251" i="23"/>
  <c r="R250" i="23"/>
  <c r="J250" i="23"/>
  <c r="R249" i="23"/>
  <c r="J249" i="23"/>
  <c r="R248" i="23"/>
  <c r="J248" i="23"/>
  <c r="R247" i="23"/>
  <c r="J247" i="23"/>
  <c r="R246" i="23"/>
  <c r="R245" i="23"/>
  <c r="J245" i="23"/>
  <c r="R244" i="23"/>
  <c r="J244" i="23"/>
  <c r="R243" i="23"/>
  <c r="J243" i="23"/>
  <c r="R242" i="23"/>
  <c r="J242" i="23"/>
  <c r="R241" i="23"/>
  <c r="J241" i="23"/>
  <c r="R240" i="23"/>
  <c r="J240" i="23"/>
  <c r="R239" i="23"/>
  <c r="J239" i="23"/>
  <c r="R238" i="23"/>
  <c r="J238" i="23"/>
  <c r="R237" i="23"/>
  <c r="J237" i="23"/>
  <c r="R236" i="23"/>
  <c r="J236" i="23"/>
  <c r="R235" i="23"/>
  <c r="J235" i="23"/>
  <c r="R234" i="23"/>
  <c r="J234" i="23"/>
  <c r="R233" i="23"/>
  <c r="J233" i="23"/>
  <c r="R232" i="23"/>
  <c r="R231" i="23"/>
  <c r="R230" i="23"/>
  <c r="J230" i="23"/>
  <c r="R229" i="23"/>
  <c r="J229" i="23"/>
  <c r="R228" i="23"/>
  <c r="J228" i="23"/>
  <c r="R227" i="23"/>
  <c r="J227" i="23"/>
  <c r="R226" i="23"/>
  <c r="J226" i="23"/>
  <c r="R225" i="23"/>
  <c r="J225" i="23"/>
  <c r="R224" i="23"/>
  <c r="J224" i="23"/>
  <c r="R223" i="23"/>
  <c r="J223" i="23"/>
  <c r="R222" i="23"/>
  <c r="J222" i="23"/>
  <c r="R221" i="23"/>
  <c r="J221" i="23"/>
  <c r="R220" i="23"/>
  <c r="J220" i="23"/>
  <c r="R219" i="23"/>
  <c r="J219" i="23"/>
  <c r="R218" i="23"/>
  <c r="J218" i="23"/>
  <c r="R217" i="23"/>
  <c r="J217" i="23"/>
  <c r="R216" i="23"/>
  <c r="J216" i="23"/>
  <c r="R215" i="23"/>
  <c r="J215" i="23"/>
  <c r="R214" i="23"/>
  <c r="J214" i="23"/>
  <c r="R213" i="23"/>
  <c r="J213" i="23"/>
  <c r="R212" i="23"/>
  <c r="J212" i="23"/>
  <c r="R211" i="23"/>
  <c r="J211" i="23"/>
  <c r="R210" i="23"/>
  <c r="J210" i="23"/>
  <c r="R209" i="23"/>
  <c r="J209" i="23"/>
  <c r="R208" i="23"/>
  <c r="J208" i="23"/>
  <c r="R207" i="23"/>
  <c r="J207" i="23"/>
  <c r="R206" i="23"/>
  <c r="J206" i="23"/>
  <c r="R205" i="23"/>
  <c r="J205" i="23"/>
  <c r="R204" i="23"/>
  <c r="J204" i="23"/>
  <c r="R203" i="23"/>
  <c r="J203" i="23"/>
  <c r="R202" i="23"/>
  <c r="J202" i="23"/>
  <c r="R201" i="23"/>
  <c r="J201" i="23"/>
  <c r="R200" i="23"/>
  <c r="J200" i="23"/>
  <c r="R199" i="23"/>
  <c r="J199" i="23"/>
  <c r="R198" i="23"/>
  <c r="J198" i="23"/>
  <c r="R197" i="23"/>
  <c r="J197" i="23"/>
  <c r="R196" i="23"/>
  <c r="J196" i="23"/>
  <c r="R195" i="23"/>
  <c r="J195" i="23"/>
  <c r="R194" i="23"/>
  <c r="J194" i="23"/>
  <c r="R193" i="23"/>
  <c r="J193" i="23"/>
  <c r="R192" i="23"/>
  <c r="J192" i="23"/>
  <c r="R191" i="23"/>
  <c r="J191" i="23"/>
  <c r="R190" i="23"/>
  <c r="J190" i="23"/>
  <c r="R189" i="23"/>
  <c r="J189" i="23"/>
  <c r="R188" i="23"/>
  <c r="J188" i="23"/>
  <c r="R187" i="23"/>
  <c r="J187" i="23"/>
  <c r="R186" i="23"/>
  <c r="J186" i="23"/>
  <c r="R185" i="23"/>
  <c r="R184" i="23"/>
  <c r="J184" i="23"/>
  <c r="R183" i="23"/>
  <c r="J183" i="23"/>
  <c r="R182" i="23"/>
  <c r="J182" i="23"/>
  <c r="R181" i="23"/>
  <c r="J181" i="23"/>
  <c r="R180" i="23"/>
  <c r="J180" i="23"/>
  <c r="R179" i="23"/>
  <c r="J179" i="23"/>
  <c r="R178" i="23"/>
  <c r="R177" i="23"/>
  <c r="J177" i="23"/>
  <c r="R176" i="23"/>
  <c r="R175" i="23"/>
  <c r="J175" i="23"/>
  <c r="R174" i="23"/>
  <c r="J174" i="23"/>
  <c r="R173" i="23"/>
  <c r="J173" i="23"/>
  <c r="R172" i="23"/>
  <c r="J172" i="23"/>
  <c r="R171" i="23"/>
  <c r="J171" i="23"/>
  <c r="R170" i="23"/>
  <c r="J170" i="23"/>
  <c r="R169" i="23"/>
  <c r="J169" i="23"/>
  <c r="R168" i="23"/>
  <c r="J168" i="23"/>
  <c r="R167" i="23"/>
  <c r="J167" i="23"/>
  <c r="R166" i="23"/>
  <c r="J166" i="23"/>
  <c r="R165" i="23"/>
  <c r="J165" i="23"/>
  <c r="R164" i="23"/>
  <c r="J164" i="23"/>
  <c r="R163" i="23"/>
  <c r="J163" i="23"/>
  <c r="R162" i="23"/>
  <c r="J162" i="23"/>
  <c r="R161" i="23"/>
  <c r="J161" i="23"/>
  <c r="R160" i="23"/>
  <c r="J160" i="23"/>
  <c r="R159" i="23"/>
  <c r="J159" i="23"/>
  <c r="R158" i="23"/>
  <c r="J158" i="23"/>
  <c r="R157" i="23"/>
  <c r="J157" i="23"/>
  <c r="R156" i="23"/>
  <c r="J156" i="23"/>
  <c r="R155" i="23"/>
  <c r="J155" i="23"/>
  <c r="R154" i="23"/>
  <c r="J154" i="23"/>
  <c r="R153" i="23"/>
  <c r="J153" i="23"/>
  <c r="R152" i="23"/>
  <c r="J152" i="23"/>
  <c r="R151" i="23"/>
  <c r="J151" i="23"/>
  <c r="R150" i="23"/>
  <c r="J150" i="23"/>
  <c r="R149" i="23"/>
  <c r="J149" i="23"/>
  <c r="R148" i="23"/>
  <c r="J148" i="23"/>
  <c r="R147" i="23"/>
  <c r="J147" i="23"/>
  <c r="R146" i="23"/>
  <c r="J146" i="23"/>
  <c r="R145" i="23"/>
  <c r="J145" i="23"/>
  <c r="R144" i="23"/>
  <c r="J144" i="23"/>
  <c r="R143" i="23"/>
  <c r="J143" i="23"/>
  <c r="R142" i="23"/>
  <c r="R141" i="23"/>
  <c r="J141" i="23"/>
  <c r="R140" i="23"/>
  <c r="R139" i="23"/>
  <c r="J139" i="23"/>
  <c r="R138" i="23"/>
  <c r="J138" i="23"/>
  <c r="R137" i="23"/>
  <c r="J137" i="23"/>
  <c r="R136" i="23"/>
  <c r="J136" i="23"/>
  <c r="R135" i="23"/>
  <c r="J135" i="23"/>
  <c r="R134" i="23"/>
  <c r="J134" i="23"/>
  <c r="R133" i="23"/>
  <c r="J133" i="23"/>
  <c r="R132" i="23"/>
  <c r="J132" i="23"/>
  <c r="R131" i="23"/>
  <c r="J131" i="23"/>
  <c r="R130" i="23"/>
  <c r="J130" i="23"/>
  <c r="R129" i="23"/>
  <c r="J129" i="23"/>
  <c r="R128" i="23"/>
  <c r="J128" i="23"/>
  <c r="R127" i="23"/>
  <c r="J127" i="23"/>
  <c r="R126" i="23"/>
  <c r="J126" i="23"/>
  <c r="R125" i="23"/>
  <c r="J125" i="23"/>
  <c r="R124" i="23"/>
  <c r="R123" i="23"/>
  <c r="J123" i="23"/>
  <c r="R122" i="23"/>
  <c r="J122" i="23"/>
  <c r="R121" i="23"/>
  <c r="R120" i="23"/>
  <c r="J120" i="23"/>
  <c r="R119" i="23"/>
  <c r="J119" i="23"/>
  <c r="R118" i="23"/>
  <c r="J118" i="23"/>
  <c r="R117" i="23"/>
  <c r="J117" i="23"/>
  <c r="R116" i="23"/>
  <c r="J116" i="23"/>
  <c r="R115" i="23"/>
  <c r="R114" i="23"/>
  <c r="J114" i="23"/>
  <c r="R113" i="23"/>
  <c r="J113" i="23"/>
  <c r="R112" i="23"/>
  <c r="J112" i="23"/>
  <c r="R111" i="23"/>
  <c r="J111" i="23"/>
  <c r="R110" i="23"/>
  <c r="J110" i="23"/>
  <c r="R109" i="23"/>
  <c r="J109" i="23"/>
  <c r="R108" i="23"/>
  <c r="R107" i="23"/>
  <c r="J107" i="23"/>
  <c r="R106" i="23"/>
  <c r="J106" i="23"/>
  <c r="R105" i="23"/>
  <c r="J105" i="23"/>
  <c r="R104" i="23"/>
  <c r="R103" i="23"/>
  <c r="J103" i="23"/>
  <c r="R102" i="23"/>
  <c r="J102" i="23"/>
  <c r="R101" i="23"/>
  <c r="J101" i="23"/>
  <c r="R100" i="23"/>
  <c r="J100" i="23"/>
  <c r="R99" i="23"/>
  <c r="J99" i="23"/>
  <c r="R98" i="23"/>
  <c r="J98" i="23"/>
  <c r="R97" i="23"/>
  <c r="J97" i="23"/>
  <c r="R96" i="23"/>
  <c r="R95" i="23"/>
  <c r="J95" i="23"/>
  <c r="R94" i="23"/>
  <c r="J94" i="23"/>
  <c r="R93" i="23"/>
  <c r="J93" i="23"/>
  <c r="R92" i="23"/>
  <c r="J92" i="23"/>
  <c r="R91" i="23"/>
  <c r="J91" i="23"/>
  <c r="R90" i="23"/>
  <c r="J90" i="23"/>
  <c r="R89" i="23"/>
  <c r="J89" i="23"/>
  <c r="R88" i="23"/>
  <c r="J88" i="23"/>
  <c r="R87" i="23"/>
  <c r="J87" i="23"/>
  <c r="R86" i="23"/>
  <c r="J86" i="23"/>
  <c r="R85" i="23"/>
  <c r="J85" i="23"/>
  <c r="R84" i="23"/>
  <c r="J84" i="23"/>
  <c r="R83" i="23"/>
  <c r="J83" i="23"/>
  <c r="R82" i="23"/>
  <c r="J82" i="23"/>
  <c r="R81" i="23"/>
  <c r="J81" i="23"/>
  <c r="R80" i="23"/>
  <c r="J80" i="23"/>
  <c r="R79" i="23"/>
  <c r="J79" i="23"/>
  <c r="R78" i="23"/>
  <c r="J78" i="23"/>
  <c r="R77" i="23"/>
  <c r="J77" i="23"/>
  <c r="R76" i="23"/>
  <c r="J76" i="23"/>
  <c r="R75" i="23"/>
  <c r="J75" i="23"/>
  <c r="R74" i="23"/>
  <c r="J74" i="23"/>
  <c r="R73" i="23"/>
  <c r="J73" i="23"/>
  <c r="R72" i="23"/>
  <c r="J72" i="23"/>
  <c r="R71" i="23"/>
  <c r="J71" i="23"/>
  <c r="R70" i="23"/>
  <c r="J70" i="23"/>
  <c r="R69" i="23"/>
  <c r="J69" i="23"/>
  <c r="R68" i="23"/>
  <c r="J68" i="23"/>
  <c r="R67" i="23"/>
  <c r="J67" i="23"/>
  <c r="R66" i="23"/>
  <c r="J66" i="23"/>
  <c r="R65" i="23"/>
  <c r="J65" i="23"/>
  <c r="R64" i="23"/>
  <c r="J64" i="23"/>
  <c r="R63" i="23"/>
  <c r="J63" i="23"/>
  <c r="R62" i="23"/>
  <c r="J62" i="23"/>
  <c r="R61" i="23"/>
  <c r="J61" i="23"/>
  <c r="R60" i="23"/>
  <c r="J60" i="23"/>
  <c r="R59" i="23"/>
  <c r="J59" i="23"/>
  <c r="R58" i="23"/>
  <c r="J58" i="23"/>
  <c r="R57" i="23"/>
  <c r="J57" i="23"/>
  <c r="R56" i="23"/>
  <c r="J56" i="23"/>
  <c r="R55" i="23"/>
  <c r="J55" i="23"/>
  <c r="R54" i="23"/>
  <c r="J54" i="23"/>
  <c r="R53" i="23"/>
  <c r="J53" i="23"/>
  <c r="R52" i="23"/>
  <c r="J52" i="23"/>
  <c r="R51" i="23"/>
  <c r="J51" i="23"/>
  <c r="R50" i="23"/>
  <c r="J50" i="23"/>
  <c r="R49" i="23"/>
  <c r="J49" i="23"/>
  <c r="R48" i="23"/>
  <c r="J48" i="23"/>
  <c r="R47" i="23"/>
  <c r="J47" i="23"/>
  <c r="R46" i="23"/>
  <c r="J46" i="23"/>
  <c r="R45" i="23"/>
  <c r="J45" i="23"/>
  <c r="R44" i="23"/>
  <c r="J44" i="23"/>
  <c r="R43" i="23"/>
  <c r="J43" i="23"/>
  <c r="R42" i="23"/>
  <c r="J42" i="23"/>
  <c r="R41" i="23"/>
  <c r="J41" i="23"/>
  <c r="R40" i="23"/>
  <c r="J40" i="23"/>
  <c r="R39" i="23"/>
  <c r="J39" i="23"/>
  <c r="R38" i="23"/>
  <c r="J38" i="23"/>
  <c r="R37" i="23"/>
  <c r="J37" i="23"/>
  <c r="R36" i="23"/>
  <c r="R35" i="23"/>
  <c r="J35" i="23"/>
  <c r="R34" i="23"/>
  <c r="J34" i="23"/>
  <c r="R33" i="23"/>
  <c r="J33" i="23"/>
  <c r="R32" i="23"/>
  <c r="J32" i="23"/>
  <c r="R31" i="23"/>
  <c r="J31" i="23"/>
  <c r="R30" i="23"/>
  <c r="J30" i="23"/>
  <c r="R29" i="23"/>
  <c r="J29" i="23"/>
  <c r="R28" i="23"/>
  <c r="J28" i="23"/>
  <c r="R27" i="23"/>
  <c r="J27" i="23"/>
  <c r="R26" i="23"/>
  <c r="J26" i="23"/>
  <c r="R25" i="23"/>
  <c r="J25" i="23"/>
  <c r="R24" i="23"/>
  <c r="J24" i="23"/>
  <c r="R23" i="23"/>
  <c r="J23" i="23"/>
  <c r="R22" i="23"/>
  <c r="J22" i="23"/>
  <c r="R21" i="23"/>
  <c r="J21" i="23"/>
  <c r="R20" i="23"/>
  <c r="J20" i="23"/>
  <c r="R19" i="23"/>
  <c r="J19" i="23"/>
  <c r="R18" i="23"/>
  <c r="J18" i="23"/>
  <c r="R17" i="23"/>
  <c r="J17" i="23"/>
  <c r="R16" i="23"/>
  <c r="J16" i="23"/>
  <c r="R15" i="23"/>
  <c r="J15" i="23"/>
  <c r="R14" i="23"/>
  <c r="J14" i="23"/>
  <c r="R13" i="23"/>
  <c r="J13" i="23"/>
  <c r="R12" i="23"/>
  <c r="J12" i="23"/>
  <c r="R11" i="23"/>
  <c r="J11" i="23"/>
  <c r="J301" i="23" s="1"/>
  <c r="R10" i="23"/>
  <c r="J10" i="23"/>
  <c r="P9" i="23"/>
  <c r="R9" i="23"/>
  <c r="R301" i="23" s="1"/>
  <c r="H9" i="23"/>
  <c r="Q323" i="22"/>
  <c r="O323" i="22"/>
  <c r="N323" i="22"/>
  <c r="M323" i="22"/>
  <c r="L323" i="22"/>
  <c r="I323" i="22"/>
  <c r="G323" i="22"/>
  <c r="F323" i="22"/>
  <c r="E323" i="22"/>
  <c r="D323" i="22"/>
  <c r="P322" i="22"/>
  <c r="R322" i="22" s="1"/>
  <c r="H322" i="22"/>
  <c r="J322" i="22"/>
  <c r="P321" i="22"/>
  <c r="R321" i="22" s="1"/>
  <c r="H321" i="22"/>
  <c r="J321" i="22"/>
  <c r="P320" i="22"/>
  <c r="R320" i="22" s="1"/>
  <c r="H320" i="22"/>
  <c r="J320" i="22"/>
  <c r="P319" i="22"/>
  <c r="R319" i="22" s="1"/>
  <c r="H319" i="22"/>
  <c r="J319" i="22"/>
  <c r="J323" i="22" s="1"/>
  <c r="P318" i="22"/>
  <c r="R318" i="22" s="1"/>
  <c r="H318" i="22"/>
  <c r="J318" i="22"/>
  <c r="P317" i="22"/>
  <c r="P323" i="22" s="1"/>
  <c r="H317" i="22"/>
  <c r="J317" i="22"/>
  <c r="R312" i="22"/>
  <c r="H312" i="22"/>
  <c r="H313" i="22" s="1"/>
  <c r="H307" i="22"/>
  <c r="Q303" i="22"/>
  <c r="O303" i="22"/>
  <c r="N303" i="22"/>
  <c r="M303" i="22"/>
  <c r="L303" i="22"/>
  <c r="I303" i="22"/>
  <c r="G303" i="22"/>
  <c r="F303" i="22"/>
  <c r="E303" i="22"/>
  <c r="D303" i="22"/>
  <c r="R302" i="22"/>
  <c r="J302" i="22"/>
  <c r="R301" i="22"/>
  <c r="J301" i="22"/>
  <c r="R300" i="22"/>
  <c r="J300" i="22"/>
  <c r="R299" i="22"/>
  <c r="J299" i="22"/>
  <c r="R298" i="22"/>
  <c r="J298" i="22"/>
  <c r="R297" i="22"/>
  <c r="J297" i="22"/>
  <c r="R296" i="22"/>
  <c r="J296" i="22"/>
  <c r="R295" i="22"/>
  <c r="J295" i="22"/>
  <c r="R294" i="22"/>
  <c r="J294" i="22"/>
  <c r="R293" i="22"/>
  <c r="J293" i="22"/>
  <c r="R292" i="22"/>
  <c r="J292" i="22"/>
  <c r="R291" i="22"/>
  <c r="J291" i="22"/>
  <c r="R290" i="22"/>
  <c r="J290" i="22"/>
  <c r="R289" i="22"/>
  <c r="J289" i="22"/>
  <c r="R288" i="22"/>
  <c r="J288" i="22"/>
  <c r="R287" i="22"/>
  <c r="J287" i="22"/>
  <c r="R286" i="22"/>
  <c r="J286" i="22"/>
  <c r="R285" i="22"/>
  <c r="J285" i="22"/>
  <c r="R284" i="22"/>
  <c r="J284" i="22"/>
  <c r="R283" i="22"/>
  <c r="J283" i="22"/>
  <c r="R282" i="22"/>
  <c r="J282" i="22"/>
  <c r="R281" i="22"/>
  <c r="J281" i="22"/>
  <c r="R280" i="22"/>
  <c r="J280" i="22"/>
  <c r="R279" i="22"/>
  <c r="J279" i="22"/>
  <c r="R278" i="22"/>
  <c r="J278" i="22"/>
  <c r="R277" i="22"/>
  <c r="J277" i="22"/>
  <c r="R276" i="22"/>
  <c r="J276" i="22"/>
  <c r="R275" i="22"/>
  <c r="J275" i="22"/>
  <c r="R274" i="22"/>
  <c r="J274" i="22"/>
  <c r="R273" i="22"/>
  <c r="J273" i="22"/>
  <c r="R272" i="22"/>
  <c r="J272" i="22"/>
  <c r="R271" i="22"/>
  <c r="J271" i="22"/>
  <c r="R270" i="22"/>
  <c r="J270" i="22"/>
  <c r="R269" i="22"/>
  <c r="J269" i="22"/>
  <c r="R268" i="22"/>
  <c r="J268" i="22"/>
  <c r="R267" i="22"/>
  <c r="J267" i="22"/>
  <c r="R266" i="22"/>
  <c r="J266" i="22"/>
  <c r="R265" i="22"/>
  <c r="J265" i="22"/>
  <c r="R264" i="22"/>
  <c r="J264" i="22"/>
  <c r="R263" i="22"/>
  <c r="J263" i="22"/>
  <c r="R262" i="22"/>
  <c r="J262" i="22"/>
  <c r="R261" i="22"/>
  <c r="J261" i="22"/>
  <c r="R260" i="22"/>
  <c r="J260" i="22"/>
  <c r="R259" i="22"/>
  <c r="J259" i="22"/>
  <c r="R258" i="22"/>
  <c r="J258" i="22"/>
  <c r="R256" i="22"/>
  <c r="J256" i="22"/>
  <c r="R255" i="22"/>
  <c r="J255" i="22"/>
  <c r="R254" i="22"/>
  <c r="J254" i="22"/>
  <c r="R253" i="22"/>
  <c r="J253" i="22"/>
  <c r="R252" i="22"/>
  <c r="J252" i="22"/>
  <c r="R251" i="22"/>
  <c r="J251" i="22"/>
  <c r="R250" i="22"/>
  <c r="J250" i="22"/>
  <c r="R249" i="22"/>
  <c r="J249" i="22"/>
  <c r="R248" i="22"/>
  <c r="J248" i="22"/>
  <c r="R247" i="22"/>
  <c r="J247" i="22"/>
  <c r="R246" i="22"/>
  <c r="J246" i="22"/>
  <c r="R245" i="22"/>
  <c r="J245" i="22"/>
  <c r="R244" i="22"/>
  <c r="J244" i="22"/>
  <c r="R243" i="22"/>
  <c r="J243" i="22"/>
  <c r="R242" i="22"/>
  <c r="J242" i="22"/>
  <c r="R241" i="22"/>
  <c r="J241" i="22"/>
  <c r="R240" i="22"/>
  <c r="J240" i="22"/>
  <c r="R239" i="22"/>
  <c r="J239" i="22"/>
  <c r="R238" i="22"/>
  <c r="J238" i="22"/>
  <c r="R237" i="22"/>
  <c r="J237" i="22"/>
  <c r="R236" i="22"/>
  <c r="J236" i="22"/>
  <c r="R235" i="22"/>
  <c r="J235" i="22"/>
  <c r="R234" i="22"/>
  <c r="J234" i="22"/>
  <c r="R233" i="22"/>
  <c r="J233" i="22"/>
  <c r="R232" i="22"/>
  <c r="J232" i="22"/>
  <c r="R231" i="22"/>
  <c r="J231" i="22"/>
  <c r="R230" i="22"/>
  <c r="J230" i="22"/>
  <c r="R229" i="22"/>
  <c r="J229" i="22"/>
  <c r="R228" i="22"/>
  <c r="J228" i="22"/>
  <c r="R227" i="22"/>
  <c r="J227" i="22"/>
  <c r="R226" i="22"/>
  <c r="J226" i="22"/>
  <c r="R225" i="22"/>
  <c r="J225" i="22"/>
  <c r="R224" i="22"/>
  <c r="J224" i="22"/>
  <c r="R223" i="22"/>
  <c r="J223" i="22"/>
  <c r="R222" i="22"/>
  <c r="J222" i="22"/>
  <c r="R221" i="22"/>
  <c r="J221" i="22"/>
  <c r="R220" i="22"/>
  <c r="J220" i="22"/>
  <c r="R219" i="22"/>
  <c r="J219" i="22"/>
  <c r="R218" i="22"/>
  <c r="J218" i="22"/>
  <c r="R216" i="22"/>
  <c r="J216" i="22"/>
  <c r="R215" i="22"/>
  <c r="J215" i="22"/>
  <c r="R214" i="22"/>
  <c r="J214" i="22"/>
  <c r="R213" i="22"/>
  <c r="J213" i="22"/>
  <c r="R212" i="22"/>
  <c r="J212" i="22"/>
  <c r="R211" i="22"/>
  <c r="J211" i="22"/>
  <c r="R210" i="22"/>
  <c r="J210" i="22"/>
  <c r="R209" i="22"/>
  <c r="J209" i="22"/>
  <c r="R208" i="22"/>
  <c r="J208" i="22"/>
  <c r="R207" i="22"/>
  <c r="J207" i="22"/>
  <c r="R206" i="22"/>
  <c r="J206" i="22"/>
  <c r="R205" i="22"/>
  <c r="J205" i="22"/>
  <c r="R204" i="22"/>
  <c r="J204" i="22"/>
  <c r="R203" i="22"/>
  <c r="J203" i="22"/>
  <c r="R202" i="22"/>
  <c r="J202" i="22"/>
  <c r="R201" i="22"/>
  <c r="J201" i="22"/>
  <c r="R200" i="22"/>
  <c r="J200" i="22"/>
  <c r="R199" i="22"/>
  <c r="J199" i="22"/>
  <c r="R198" i="22"/>
  <c r="J198" i="22"/>
  <c r="R197" i="22"/>
  <c r="J197" i="22"/>
  <c r="R196" i="22"/>
  <c r="J196" i="22"/>
  <c r="R194" i="22"/>
  <c r="J194" i="22"/>
  <c r="R193" i="22"/>
  <c r="J193" i="22"/>
  <c r="R192" i="22"/>
  <c r="J192" i="22"/>
  <c r="R191" i="22"/>
  <c r="J191" i="22"/>
  <c r="R190" i="22"/>
  <c r="J190" i="22"/>
  <c r="R189" i="22"/>
  <c r="J189" i="22"/>
  <c r="R188" i="22"/>
  <c r="J188" i="22"/>
  <c r="R187" i="22"/>
  <c r="J187" i="22"/>
  <c r="R186" i="22"/>
  <c r="J186" i="22"/>
  <c r="R185" i="22"/>
  <c r="J185" i="22"/>
  <c r="R184" i="22"/>
  <c r="J184" i="22"/>
  <c r="R183" i="22"/>
  <c r="J183" i="22"/>
  <c r="R182" i="22"/>
  <c r="J182" i="22"/>
  <c r="R181" i="22"/>
  <c r="J181" i="22"/>
  <c r="R179" i="22"/>
  <c r="J179" i="22"/>
  <c r="R178" i="22"/>
  <c r="J178" i="22"/>
  <c r="R177" i="22"/>
  <c r="J177" i="22"/>
  <c r="R176" i="22"/>
  <c r="J176" i="22"/>
  <c r="R175" i="22"/>
  <c r="J175" i="22"/>
  <c r="R174" i="22"/>
  <c r="J174" i="22"/>
  <c r="R173" i="22"/>
  <c r="J173" i="22"/>
  <c r="R172" i="22"/>
  <c r="J172" i="22"/>
  <c r="R171" i="22"/>
  <c r="J171" i="22"/>
  <c r="R170" i="22"/>
  <c r="J170" i="22"/>
  <c r="R169" i="22"/>
  <c r="J169" i="22"/>
  <c r="R168" i="22"/>
  <c r="J168" i="22"/>
  <c r="R167" i="22"/>
  <c r="J167" i="22"/>
  <c r="R166" i="22"/>
  <c r="J166" i="22"/>
  <c r="R165" i="22"/>
  <c r="J165" i="22"/>
  <c r="R164" i="22"/>
  <c r="J164" i="22"/>
  <c r="R163" i="22"/>
  <c r="J163" i="22"/>
  <c r="R162" i="22"/>
  <c r="J162" i="22"/>
  <c r="R161" i="22"/>
  <c r="J161" i="22"/>
  <c r="R160" i="22"/>
  <c r="J160" i="22"/>
  <c r="R159" i="22"/>
  <c r="J159" i="22"/>
  <c r="R158" i="22"/>
  <c r="J158" i="22"/>
  <c r="R157" i="22"/>
  <c r="J157" i="22"/>
  <c r="R156" i="22"/>
  <c r="J156" i="22"/>
  <c r="R155" i="22"/>
  <c r="J155" i="22"/>
  <c r="R154" i="22"/>
  <c r="J154" i="22"/>
  <c r="R153" i="22"/>
  <c r="J153" i="22"/>
  <c r="R152" i="22"/>
  <c r="J152" i="22"/>
  <c r="R151" i="22"/>
  <c r="J151" i="22"/>
  <c r="R150" i="22"/>
  <c r="J150" i="22"/>
  <c r="R149" i="22"/>
  <c r="J149" i="22"/>
  <c r="R148" i="22"/>
  <c r="J148" i="22"/>
  <c r="R147" i="22"/>
  <c r="J147" i="22"/>
  <c r="R146" i="22"/>
  <c r="J146" i="22"/>
  <c r="R145" i="22"/>
  <c r="J145" i="22"/>
  <c r="R144" i="22"/>
  <c r="J144" i="22"/>
  <c r="R143" i="22"/>
  <c r="J143" i="22"/>
  <c r="R142" i="22"/>
  <c r="J142" i="22"/>
  <c r="R141" i="22"/>
  <c r="J141" i="22"/>
  <c r="R140" i="22"/>
  <c r="J140" i="22"/>
  <c r="R139" i="22"/>
  <c r="J139" i="22"/>
  <c r="R138" i="22"/>
  <c r="J138" i="22"/>
  <c r="R137" i="22"/>
  <c r="J137" i="22"/>
  <c r="R136" i="22"/>
  <c r="J136" i="22"/>
  <c r="R135" i="22"/>
  <c r="J135" i="22"/>
  <c r="R134" i="22"/>
  <c r="J134" i="22"/>
  <c r="R133" i="22"/>
  <c r="J133" i="22"/>
  <c r="R132" i="22"/>
  <c r="J132" i="22"/>
  <c r="R131" i="22"/>
  <c r="J131" i="22"/>
  <c r="R130" i="22"/>
  <c r="J130" i="22"/>
  <c r="R128" i="22"/>
  <c r="J128" i="22"/>
  <c r="R127" i="22"/>
  <c r="J127" i="22"/>
  <c r="R126" i="22"/>
  <c r="J126" i="22"/>
  <c r="R125" i="22"/>
  <c r="J125" i="22"/>
  <c r="R124" i="22"/>
  <c r="J124" i="22"/>
  <c r="R123" i="22"/>
  <c r="J123" i="22"/>
  <c r="R121" i="22"/>
  <c r="J121" i="22"/>
  <c r="R120" i="22"/>
  <c r="J120" i="22"/>
  <c r="R119" i="22"/>
  <c r="J119" i="22"/>
  <c r="R118" i="22"/>
  <c r="J118" i="22"/>
  <c r="R117" i="22"/>
  <c r="J117" i="22"/>
  <c r="R116" i="22"/>
  <c r="J116" i="22"/>
  <c r="R115" i="22"/>
  <c r="J115" i="22"/>
  <c r="R114" i="22"/>
  <c r="J114" i="22"/>
  <c r="R113" i="22"/>
  <c r="J113" i="22"/>
  <c r="R112" i="22"/>
  <c r="J112" i="22"/>
  <c r="R111" i="22"/>
  <c r="J111" i="22"/>
  <c r="R110" i="22"/>
  <c r="J110" i="22"/>
  <c r="R109" i="22"/>
  <c r="J109" i="22"/>
  <c r="R108" i="22"/>
  <c r="J108" i="22"/>
  <c r="R107" i="22"/>
  <c r="J107" i="22"/>
  <c r="R106" i="22"/>
  <c r="J106" i="22"/>
  <c r="R105" i="22"/>
  <c r="J105" i="22"/>
  <c r="R104" i="22"/>
  <c r="J104" i="22"/>
  <c r="R103" i="22"/>
  <c r="J103" i="22"/>
  <c r="R102" i="22"/>
  <c r="J102" i="22"/>
  <c r="R101" i="22"/>
  <c r="J101" i="22"/>
  <c r="R100" i="22"/>
  <c r="J100" i="22"/>
  <c r="R99" i="22"/>
  <c r="J99" i="22"/>
  <c r="R98" i="22"/>
  <c r="J98" i="22"/>
  <c r="R97" i="22"/>
  <c r="J97" i="22"/>
  <c r="R96" i="22"/>
  <c r="J96" i="22"/>
  <c r="R95" i="22"/>
  <c r="J95" i="22"/>
  <c r="R94" i="22"/>
  <c r="J94" i="22"/>
  <c r="R93" i="22"/>
  <c r="J93" i="22"/>
  <c r="R92" i="22"/>
  <c r="J92" i="22"/>
  <c r="R91" i="22"/>
  <c r="J91" i="22"/>
  <c r="R90" i="22"/>
  <c r="J90" i="22"/>
  <c r="R89" i="22"/>
  <c r="J89" i="22"/>
  <c r="R87" i="22"/>
  <c r="J87" i="22"/>
  <c r="R86" i="22"/>
  <c r="J86" i="22"/>
  <c r="R85" i="22"/>
  <c r="J85" i="22"/>
  <c r="R84" i="22"/>
  <c r="J84" i="22"/>
  <c r="R83" i="22"/>
  <c r="J83" i="22"/>
  <c r="R82" i="22"/>
  <c r="J82" i="22"/>
  <c r="R81" i="22"/>
  <c r="J81" i="22"/>
  <c r="R79" i="22"/>
  <c r="J79" i="22"/>
  <c r="R78" i="22"/>
  <c r="J78" i="22"/>
  <c r="R77" i="22"/>
  <c r="J77" i="22"/>
  <c r="R76" i="22"/>
  <c r="J76" i="22"/>
  <c r="R75" i="22"/>
  <c r="J75" i="22"/>
  <c r="R74" i="22"/>
  <c r="J74" i="22"/>
  <c r="R73" i="22"/>
  <c r="J73" i="22"/>
  <c r="R72" i="22"/>
  <c r="J72" i="22"/>
  <c r="R71" i="22"/>
  <c r="J71" i="22"/>
  <c r="R70" i="22"/>
  <c r="J70" i="22"/>
  <c r="R69" i="22"/>
  <c r="J69" i="22"/>
  <c r="R68" i="22"/>
  <c r="J68" i="22"/>
  <c r="R67" i="22"/>
  <c r="J67" i="22"/>
  <c r="R66" i="22"/>
  <c r="J66" i="22"/>
  <c r="R64" i="22"/>
  <c r="J64" i="22"/>
  <c r="R63" i="22"/>
  <c r="J63" i="22"/>
  <c r="R62" i="22"/>
  <c r="J62" i="22"/>
  <c r="R61" i="22"/>
  <c r="J61" i="22"/>
  <c r="R60" i="22"/>
  <c r="J60" i="22"/>
  <c r="R59" i="22"/>
  <c r="J59" i="22"/>
  <c r="R58" i="22"/>
  <c r="J58" i="22"/>
  <c r="R57" i="22"/>
  <c r="J57" i="22"/>
  <c r="R56" i="22"/>
  <c r="J56" i="22"/>
  <c r="R55" i="22"/>
  <c r="J55" i="22"/>
  <c r="R54" i="22"/>
  <c r="J54" i="22"/>
  <c r="R53" i="22"/>
  <c r="J53" i="22"/>
  <c r="R52" i="22"/>
  <c r="J52" i="22"/>
  <c r="R51" i="22"/>
  <c r="J51" i="22"/>
  <c r="R50" i="22"/>
  <c r="J50" i="22"/>
  <c r="R49" i="22"/>
  <c r="J49" i="22"/>
  <c r="R48" i="22"/>
  <c r="J48" i="22"/>
  <c r="R47" i="22"/>
  <c r="J47" i="22"/>
  <c r="R46" i="22"/>
  <c r="J46" i="22"/>
  <c r="R45" i="22"/>
  <c r="J45" i="22"/>
  <c r="R44" i="22"/>
  <c r="J44" i="22"/>
  <c r="R43" i="22"/>
  <c r="J43" i="22"/>
  <c r="R42" i="22"/>
  <c r="J42" i="22"/>
  <c r="R41" i="22"/>
  <c r="J41" i="22"/>
  <c r="R40" i="22"/>
  <c r="J40" i="22"/>
  <c r="R39" i="22"/>
  <c r="J39" i="22"/>
  <c r="R38" i="22"/>
  <c r="J38" i="22"/>
  <c r="R37" i="22"/>
  <c r="J37" i="22"/>
  <c r="R36" i="22"/>
  <c r="J36" i="22"/>
  <c r="R35" i="22"/>
  <c r="J35" i="22"/>
  <c r="R34" i="22"/>
  <c r="J34" i="22"/>
  <c r="R33" i="22"/>
  <c r="J33" i="22"/>
  <c r="R32" i="22"/>
  <c r="J32" i="22"/>
  <c r="R31" i="22"/>
  <c r="J31" i="22"/>
  <c r="R30" i="22"/>
  <c r="J30" i="22"/>
  <c r="R29" i="22"/>
  <c r="J29" i="22"/>
  <c r="R28" i="22"/>
  <c r="J28" i="22"/>
  <c r="R27" i="22"/>
  <c r="J27" i="22"/>
  <c r="R26" i="22"/>
  <c r="J26" i="22"/>
  <c r="R25" i="22"/>
  <c r="J25" i="22"/>
  <c r="R24" i="22"/>
  <c r="J24" i="22"/>
  <c r="R23" i="22"/>
  <c r="J23" i="22"/>
  <c r="R22" i="22"/>
  <c r="J22" i="22"/>
  <c r="R21" i="22"/>
  <c r="J21" i="22"/>
  <c r="R20" i="22"/>
  <c r="J20" i="22"/>
  <c r="R18" i="22"/>
  <c r="J18" i="22"/>
  <c r="R17" i="22"/>
  <c r="J17" i="22"/>
  <c r="R16" i="22"/>
  <c r="J16" i="22"/>
  <c r="R15" i="22"/>
  <c r="J15" i="22"/>
  <c r="R14" i="22"/>
  <c r="J14" i="22"/>
  <c r="R13" i="22"/>
  <c r="J13" i="22"/>
  <c r="R12" i="22"/>
  <c r="J12" i="22"/>
  <c r="R11" i="22"/>
  <c r="J11" i="22"/>
  <c r="J303" i="22" s="1"/>
  <c r="P10" i="22"/>
  <c r="R10" i="22" s="1"/>
  <c r="R303" i="22" s="1"/>
  <c r="H10" i="22"/>
  <c r="J10" i="22"/>
  <c r="P305" i="25"/>
  <c r="R305" i="25" s="1"/>
  <c r="R310" i="25" s="1"/>
  <c r="R307" i="22"/>
  <c r="R313" i="22" s="1"/>
  <c r="P313" i="22"/>
  <c r="H326" i="23"/>
  <c r="H301" i="23"/>
  <c r="R317" i="22"/>
  <c r="P303" i="22"/>
  <c r="H323" i="22"/>
  <c r="J307" i="22"/>
  <c r="H303" i="22"/>
  <c r="H22" i="25"/>
  <c r="H310" i="25"/>
  <c r="J305" i="25"/>
  <c r="J310" i="25" s="1"/>
  <c r="P299" i="24"/>
  <c r="H299" i="24"/>
  <c r="J8" i="24"/>
  <c r="J299" i="24" s="1"/>
  <c r="J9" i="23"/>
  <c r="P301" i="23"/>
  <c r="J316" i="23"/>
  <c r="H316" i="23"/>
  <c r="P316" i="23"/>
  <c r="R518" i="5"/>
  <c r="I518" i="5"/>
  <c r="M524" i="5"/>
  <c r="L524" i="5"/>
  <c r="D524" i="5"/>
  <c r="C524" i="5"/>
  <c r="F520" i="5"/>
  <c r="D520" i="5"/>
  <c r="Q504" i="5"/>
  <c r="S504" i="5" s="1"/>
  <c r="S500" i="5"/>
  <c r="H499" i="5"/>
  <c r="J499" i="5" s="1"/>
  <c r="H497" i="5"/>
  <c r="I523" i="5"/>
  <c r="F523" i="5"/>
  <c r="E523" i="5"/>
  <c r="D523" i="5"/>
  <c r="J500" i="5"/>
  <c r="C520" i="5"/>
  <c r="D518" i="5"/>
  <c r="R534" i="5"/>
  <c r="O534" i="5"/>
  <c r="N534" i="5"/>
  <c r="M534" i="5"/>
  <c r="I534" i="5"/>
  <c r="F534" i="5"/>
  <c r="E534" i="5"/>
  <c r="D534" i="5"/>
  <c r="R532" i="5"/>
  <c r="O532" i="5"/>
  <c r="N532" i="5"/>
  <c r="M532" i="5"/>
  <c r="I532" i="5"/>
  <c r="F532" i="5"/>
  <c r="E532" i="5"/>
  <c r="D532" i="5"/>
  <c r="O531" i="5"/>
  <c r="N531" i="5"/>
  <c r="M531" i="5"/>
  <c r="E531" i="5"/>
  <c r="O530" i="5"/>
  <c r="Q530" i="5" s="1"/>
  <c r="S530" i="5" s="1"/>
  <c r="L528" i="5"/>
  <c r="Q528" i="5" s="1"/>
  <c r="S528" i="5" s="1"/>
  <c r="C528" i="5"/>
  <c r="H528" i="5" s="1"/>
  <c r="J528" i="5" s="1"/>
  <c r="R527" i="5"/>
  <c r="O527" i="5"/>
  <c r="N527" i="5"/>
  <c r="M527" i="5"/>
  <c r="I527" i="5"/>
  <c r="F527" i="5"/>
  <c r="E527" i="5"/>
  <c r="D527" i="5"/>
  <c r="O526" i="5"/>
  <c r="Q526" i="5" s="1"/>
  <c r="S526" i="5" s="1"/>
  <c r="R515" i="5"/>
  <c r="O515" i="5"/>
  <c r="N515" i="5"/>
  <c r="M515" i="5"/>
  <c r="L515" i="5"/>
  <c r="I515" i="5"/>
  <c r="E515" i="5"/>
  <c r="C515" i="5"/>
  <c r="Q514" i="5"/>
  <c r="S514" i="5" s="1"/>
  <c r="H514" i="5"/>
  <c r="J514" i="5" s="1"/>
  <c r="Q513" i="5"/>
  <c r="S513" i="5" s="1"/>
  <c r="H513" i="5"/>
  <c r="J513" i="5" s="1"/>
  <c r="Q511" i="5"/>
  <c r="S511" i="5" s="1"/>
  <c r="H511" i="5"/>
  <c r="J511" i="5" s="1"/>
  <c r="Q510" i="5"/>
  <c r="S510" i="5" s="1"/>
  <c r="Q509" i="5"/>
  <c r="S509" i="5" s="1"/>
  <c r="Q507" i="5"/>
  <c r="S507" i="5" s="1"/>
  <c r="H507" i="5"/>
  <c r="J507" i="5" s="1"/>
  <c r="Q506" i="5"/>
  <c r="S506" i="5" s="1"/>
  <c r="H506" i="5"/>
  <c r="J506" i="5" s="1"/>
  <c r="Q505" i="5"/>
  <c r="S505" i="5" s="1"/>
  <c r="Q503" i="5"/>
  <c r="S503" i="5" s="1"/>
  <c r="H503" i="5"/>
  <c r="J503" i="5" s="1"/>
  <c r="Q502" i="5"/>
  <c r="S502" i="5" s="1"/>
  <c r="H502" i="5"/>
  <c r="J502" i="5" s="1"/>
  <c r="Q499" i="5"/>
  <c r="S499" i="5" s="1"/>
  <c r="Q497" i="5"/>
  <c r="J22" i="25"/>
  <c r="R663" i="5"/>
  <c r="O663" i="5"/>
  <c r="N663" i="5"/>
  <c r="M663" i="5"/>
  <c r="I663" i="5"/>
  <c r="F663" i="5"/>
  <c r="E663" i="5"/>
  <c r="D663" i="5"/>
  <c r="O662" i="5"/>
  <c r="N662" i="5"/>
  <c r="M662" i="5"/>
  <c r="F662" i="5"/>
  <c r="E662" i="5"/>
  <c r="D662" i="5"/>
  <c r="R661" i="5"/>
  <c r="O661" i="5"/>
  <c r="N661" i="5"/>
  <c r="M661" i="5"/>
  <c r="I661" i="5"/>
  <c r="F661" i="5"/>
  <c r="E661" i="5"/>
  <c r="D661" i="5"/>
  <c r="R660" i="5"/>
  <c r="O660" i="5"/>
  <c r="N660" i="5"/>
  <c r="M660" i="5"/>
  <c r="I660" i="5"/>
  <c r="F660" i="5"/>
  <c r="E660" i="5"/>
  <c r="D660" i="5"/>
  <c r="R657" i="5"/>
  <c r="O657" i="5"/>
  <c r="N657" i="5"/>
  <c r="M657" i="5"/>
  <c r="I657" i="5"/>
  <c r="F657" i="5"/>
  <c r="E657" i="5"/>
  <c r="D657" i="5"/>
  <c r="Q656" i="5"/>
  <c r="S656" i="5" s="1"/>
  <c r="H656" i="5"/>
  <c r="J656" i="5" s="1"/>
  <c r="Q655" i="5"/>
  <c r="S655" i="5" s="1"/>
  <c r="H655" i="5"/>
  <c r="J655" i="5" s="1"/>
  <c r="Q654" i="5"/>
  <c r="S654" i="5" s="1"/>
  <c r="H654" i="5"/>
  <c r="J654" i="5" s="1"/>
  <c r="Q653" i="5"/>
  <c r="S653" i="5" s="1"/>
  <c r="H653" i="5"/>
  <c r="R650" i="5"/>
  <c r="O650" i="5"/>
  <c r="N650" i="5"/>
  <c r="M650" i="5"/>
  <c r="I650" i="5"/>
  <c r="F650" i="5"/>
  <c r="E650" i="5"/>
  <c r="D650" i="5"/>
  <c r="Q649" i="5"/>
  <c r="S649" i="5" s="1"/>
  <c r="H649" i="5"/>
  <c r="J649" i="5" s="1"/>
  <c r="Q648" i="5"/>
  <c r="H648" i="5"/>
  <c r="J648" i="5" s="1"/>
  <c r="H647" i="5"/>
  <c r="J647" i="5" s="1"/>
  <c r="R643" i="5"/>
  <c r="O643" i="5"/>
  <c r="N643" i="5"/>
  <c r="M643" i="5"/>
  <c r="I643" i="5"/>
  <c r="F643" i="5"/>
  <c r="E643" i="5"/>
  <c r="D643" i="5"/>
  <c r="O642" i="5"/>
  <c r="N642" i="5"/>
  <c r="M642" i="5"/>
  <c r="F642" i="5"/>
  <c r="E642" i="5"/>
  <c r="D642" i="5"/>
  <c r="M641" i="5"/>
  <c r="Q641" i="5" s="1"/>
  <c r="S641" i="5" s="1"/>
  <c r="D641" i="5"/>
  <c r="H641" i="5" s="1"/>
  <c r="J641" i="5" s="1"/>
  <c r="R640" i="5"/>
  <c r="R644" i="5" s="1"/>
  <c r="O640" i="5"/>
  <c r="N640" i="5"/>
  <c r="M640" i="5"/>
  <c r="I640" i="5"/>
  <c r="I644" i="5" s="1"/>
  <c r="D10" i="21" s="1"/>
  <c r="F640" i="5"/>
  <c r="E640" i="5"/>
  <c r="D640" i="5"/>
  <c r="R637" i="5"/>
  <c r="O637" i="5"/>
  <c r="N637" i="5"/>
  <c r="M637" i="5"/>
  <c r="I637" i="5"/>
  <c r="F637" i="5"/>
  <c r="E637" i="5"/>
  <c r="D637" i="5"/>
  <c r="Q636" i="5"/>
  <c r="S636" i="5" s="1"/>
  <c r="H636" i="5"/>
  <c r="J636" i="5" s="1"/>
  <c r="Q635" i="5"/>
  <c r="S635" i="5" s="1"/>
  <c r="H635" i="5"/>
  <c r="J635" i="5" s="1"/>
  <c r="Q634" i="5"/>
  <c r="S634" i="5" s="1"/>
  <c r="H634" i="5"/>
  <c r="J634" i="5" s="1"/>
  <c r="Q633" i="5"/>
  <c r="S633" i="5" s="1"/>
  <c r="H633" i="5"/>
  <c r="J633" i="5" s="1"/>
  <c r="R630" i="5"/>
  <c r="O630" i="5"/>
  <c r="N630" i="5"/>
  <c r="M630" i="5"/>
  <c r="I630" i="5"/>
  <c r="F630" i="5"/>
  <c r="E630" i="5"/>
  <c r="D630" i="5"/>
  <c r="Q629" i="5"/>
  <c r="S629" i="5" s="1"/>
  <c r="H629" i="5"/>
  <c r="J629" i="5" s="1"/>
  <c r="Q628" i="5"/>
  <c r="S628" i="5" s="1"/>
  <c r="H628" i="5"/>
  <c r="Q627" i="5"/>
  <c r="S627" i="5" s="1"/>
  <c r="H627" i="5"/>
  <c r="J627" i="5" s="1"/>
  <c r="Q626" i="5"/>
  <c r="S626" i="5" s="1"/>
  <c r="H626" i="5"/>
  <c r="J626" i="5" s="1"/>
  <c r="R622" i="5"/>
  <c r="O622" i="5"/>
  <c r="N622" i="5"/>
  <c r="M622" i="5"/>
  <c r="L622" i="5"/>
  <c r="I622" i="5"/>
  <c r="F622" i="5"/>
  <c r="E622" i="5"/>
  <c r="D622" i="5"/>
  <c r="C622" i="5"/>
  <c r="R621" i="5"/>
  <c r="O621" i="5"/>
  <c r="N621" i="5"/>
  <c r="M621" i="5"/>
  <c r="L621" i="5"/>
  <c r="I621" i="5"/>
  <c r="F621" i="5"/>
  <c r="D621" i="5"/>
  <c r="C621" i="5"/>
  <c r="R620" i="5"/>
  <c r="O620" i="5"/>
  <c r="N620" i="5"/>
  <c r="M620" i="5"/>
  <c r="L620" i="5"/>
  <c r="I620" i="5"/>
  <c r="F620" i="5"/>
  <c r="E620" i="5"/>
  <c r="D620" i="5"/>
  <c r="C620" i="5"/>
  <c r="O619" i="5"/>
  <c r="Q619" i="5" s="1"/>
  <c r="S619" i="5" s="1"/>
  <c r="J619" i="5"/>
  <c r="I619" i="5"/>
  <c r="H619" i="5"/>
  <c r="F619" i="5"/>
  <c r="E619" i="5"/>
  <c r="D619" i="5"/>
  <c r="C619" i="5"/>
  <c r="R618" i="5"/>
  <c r="O618" i="5"/>
  <c r="N618" i="5"/>
  <c r="M618" i="5"/>
  <c r="L618" i="5"/>
  <c r="J618" i="5"/>
  <c r="I618" i="5"/>
  <c r="H618" i="5"/>
  <c r="F618" i="5"/>
  <c r="E618" i="5"/>
  <c r="D618" i="5"/>
  <c r="C618" i="5"/>
  <c r="R617" i="5"/>
  <c r="O617" i="5"/>
  <c r="N617" i="5"/>
  <c r="M617" i="5"/>
  <c r="J617" i="5"/>
  <c r="I617" i="5"/>
  <c r="H617" i="5"/>
  <c r="F617" i="5"/>
  <c r="E617" i="5"/>
  <c r="D617" i="5"/>
  <c r="C617" i="5"/>
  <c r="R616" i="5"/>
  <c r="O616" i="5"/>
  <c r="N616" i="5"/>
  <c r="M616" i="5"/>
  <c r="L616" i="5"/>
  <c r="I616" i="5"/>
  <c r="F616" i="5"/>
  <c r="E616" i="5"/>
  <c r="D616" i="5"/>
  <c r="C616" i="5"/>
  <c r="O615" i="5"/>
  <c r="Q615" i="5" s="1"/>
  <c r="S615" i="5" s="1"/>
  <c r="R614" i="5"/>
  <c r="O614" i="5"/>
  <c r="N614" i="5"/>
  <c r="M614" i="5"/>
  <c r="L614" i="5"/>
  <c r="I614" i="5"/>
  <c r="F614" i="5"/>
  <c r="E614" i="5"/>
  <c r="D614" i="5"/>
  <c r="C614" i="5"/>
  <c r="R613" i="5"/>
  <c r="O613" i="5"/>
  <c r="N613" i="5"/>
  <c r="M613" i="5"/>
  <c r="I613" i="5"/>
  <c r="F613" i="5"/>
  <c r="E613" i="5"/>
  <c r="D613" i="5"/>
  <c r="C613" i="5"/>
  <c r="R612" i="5"/>
  <c r="O612" i="5"/>
  <c r="N612" i="5"/>
  <c r="M612" i="5"/>
  <c r="L612" i="5"/>
  <c r="I612" i="5"/>
  <c r="F612" i="5"/>
  <c r="E612" i="5"/>
  <c r="D612" i="5"/>
  <c r="C612" i="5"/>
  <c r="R611" i="5"/>
  <c r="O611" i="5"/>
  <c r="N611" i="5"/>
  <c r="M611" i="5"/>
  <c r="L611" i="5"/>
  <c r="I611" i="5"/>
  <c r="F611" i="5"/>
  <c r="E611" i="5"/>
  <c r="D611" i="5"/>
  <c r="C611" i="5"/>
  <c r="R608" i="5"/>
  <c r="O608" i="5"/>
  <c r="N608" i="5"/>
  <c r="M608" i="5"/>
  <c r="L608" i="5"/>
  <c r="I608" i="5"/>
  <c r="F608" i="5"/>
  <c r="E608" i="5"/>
  <c r="D608" i="5"/>
  <c r="C608" i="5"/>
  <c r="Q607" i="5"/>
  <c r="S607" i="5" s="1"/>
  <c r="H607" i="5"/>
  <c r="J607" i="5" s="1"/>
  <c r="Q606" i="5"/>
  <c r="S606" i="5" s="1"/>
  <c r="H606" i="5"/>
  <c r="J606" i="5" s="1"/>
  <c r="Q605" i="5"/>
  <c r="S605" i="5" s="1"/>
  <c r="H605" i="5"/>
  <c r="J605" i="5" s="1"/>
  <c r="Q604" i="5"/>
  <c r="S604" i="5" s="1"/>
  <c r="Q603" i="5"/>
  <c r="S603" i="5" s="1"/>
  <c r="Q602" i="5"/>
  <c r="S602" i="5" s="1"/>
  <c r="Q601" i="5"/>
  <c r="S601" i="5" s="1"/>
  <c r="H601" i="5"/>
  <c r="J601" i="5" s="1"/>
  <c r="Q600" i="5"/>
  <c r="S600" i="5" s="1"/>
  <c r="Q599" i="5"/>
  <c r="S599" i="5" s="1"/>
  <c r="H599" i="5"/>
  <c r="J599" i="5" s="1"/>
  <c r="Q598" i="5"/>
  <c r="S598" i="5" s="1"/>
  <c r="H598" i="5"/>
  <c r="J598" i="5" s="1"/>
  <c r="Q597" i="5"/>
  <c r="S597" i="5" s="1"/>
  <c r="H597" i="5"/>
  <c r="J597" i="5" s="1"/>
  <c r="Q596" i="5"/>
  <c r="Q611" i="5" s="1"/>
  <c r="H596" i="5"/>
  <c r="J596" i="5" s="1"/>
  <c r="R593" i="5"/>
  <c r="O593" i="5"/>
  <c r="N593" i="5"/>
  <c r="M593" i="5"/>
  <c r="I593" i="5"/>
  <c r="F593" i="5"/>
  <c r="E593" i="5"/>
  <c r="D593" i="5"/>
  <c r="Q592" i="5"/>
  <c r="S592" i="5" s="1"/>
  <c r="H592" i="5"/>
  <c r="J592" i="5" s="1"/>
  <c r="Q591" i="5"/>
  <c r="S591" i="5" s="1"/>
  <c r="H591" i="5"/>
  <c r="J591" i="5" s="1"/>
  <c r="Q590" i="5"/>
  <c r="S590" i="5" s="1"/>
  <c r="Q589" i="5"/>
  <c r="S589" i="5" s="1"/>
  <c r="Q588" i="5"/>
  <c r="S588" i="5" s="1"/>
  <c r="Q587" i="5"/>
  <c r="S587" i="5" s="1"/>
  <c r="Q586" i="5"/>
  <c r="S586" i="5" s="1"/>
  <c r="H586" i="5"/>
  <c r="J586" i="5" s="1"/>
  <c r="L582" i="5"/>
  <c r="Q582" i="5" s="1"/>
  <c r="S582" i="5" s="1"/>
  <c r="C582" i="5"/>
  <c r="R581" i="5"/>
  <c r="O581" i="5"/>
  <c r="N581" i="5"/>
  <c r="M581" i="5"/>
  <c r="L581" i="5"/>
  <c r="I581" i="5"/>
  <c r="F581" i="5"/>
  <c r="E581" i="5"/>
  <c r="D581" i="5"/>
  <c r="C581" i="5"/>
  <c r="R580" i="5"/>
  <c r="O580" i="5"/>
  <c r="N580" i="5"/>
  <c r="M580" i="5"/>
  <c r="I580" i="5"/>
  <c r="F580" i="5"/>
  <c r="E580" i="5"/>
  <c r="D580" i="5"/>
  <c r="O579" i="5"/>
  <c r="N579" i="5"/>
  <c r="M579" i="5"/>
  <c r="F579" i="5"/>
  <c r="E579" i="5"/>
  <c r="D579" i="5"/>
  <c r="O578" i="5"/>
  <c r="Q578" i="5" s="1"/>
  <c r="S578" i="5" s="1"/>
  <c r="R577" i="5"/>
  <c r="O577" i="5"/>
  <c r="N577" i="5"/>
  <c r="M577" i="5"/>
  <c r="L576" i="5"/>
  <c r="Q576" i="5" s="1"/>
  <c r="S576" i="5" s="1"/>
  <c r="C576" i="5"/>
  <c r="H576" i="5" s="1"/>
  <c r="J576" i="5" s="1"/>
  <c r="R575" i="5"/>
  <c r="O575" i="5"/>
  <c r="N575" i="5"/>
  <c r="M575" i="5"/>
  <c r="I575" i="5"/>
  <c r="F575" i="5"/>
  <c r="E575" i="5"/>
  <c r="D575" i="5"/>
  <c r="O574" i="5"/>
  <c r="Q574" i="5" s="1"/>
  <c r="S574" i="5" s="1"/>
  <c r="M573" i="5"/>
  <c r="L573" i="5"/>
  <c r="C573" i="5"/>
  <c r="H573" i="5" s="1"/>
  <c r="J573" i="5" s="1"/>
  <c r="R572" i="5"/>
  <c r="O572" i="5"/>
  <c r="N572" i="5"/>
  <c r="M572" i="5"/>
  <c r="I572" i="5"/>
  <c r="F572" i="5"/>
  <c r="E572" i="5"/>
  <c r="D572" i="5"/>
  <c r="O571" i="5"/>
  <c r="M571" i="5"/>
  <c r="L571" i="5"/>
  <c r="F571" i="5"/>
  <c r="D571" i="5"/>
  <c r="C571" i="5"/>
  <c r="R570" i="5"/>
  <c r="O570" i="5"/>
  <c r="N570" i="5"/>
  <c r="M570" i="5"/>
  <c r="I570" i="5"/>
  <c r="F570" i="5"/>
  <c r="E570" i="5"/>
  <c r="D570" i="5"/>
  <c r="R567" i="5"/>
  <c r="O567" i="5"/>
  <c r="N567" i="5"/>
  <c r="M567" i="5"/>
  <c r="L567" i="5"/>
  <c r="I567" i="5"/>
  <c r="F567" i="5"/>
  <c r="E567" i="5"/>
  <c r="D567" i="5"/>
  <c r="C567" i="5"/>
  <c r="Q566" i="5"/>
  <c r="S566" i="5" s="1"/>
  <c r="H566" i="5"/>
  <c r="J566" i="5" s="1"/>
  <c r="Q565" i="5"/>
  <c r="S565" i="5" s="1"/>
  <c r="H565" i="5"/>
  <c r="J565" i="5" s="1"/>
  <c r="Q564" i="5"/>
  <c r="S564" i="5" s="1"/>
  <c r="H564" i="5"/>
  <c r="J564" i="5" s="1"/>
  <c r="Q563" i="5"/>
  <c r="S563" i="5" s="1"/>
  <c r="H563" i="5"/>
  <c r="J563" i="5" s="1"/>
  <c r="Q562" i="5"/>
  <c r="S562" i="5" s="1"/>
  <c r="Q561" i="5"/>
  <c r="S561" i="5" s="1"/>
  <c r="Q560" i="5"/>
  <c r="S560" i="5" s="1"/>
  <c r="H560" i="5"/>
  <c r="J560" i="5" s="1"/>
  <c r="Q559" i="5"/>
  <c r="S559" i="5" s="1"/>
  <c r="H559" i="5"/>
  <c r="J559" i="5" s="1"/>
  <c r="Q558" i="5"/>
  <c r="S558" i="5" s="1"/>
  <c r="Q557" i="5"/>
  <c r="S557" i="5" s="1"/>
  <c r="H557" i="5"/>
  <c r="J557" i="5" s="1"/>
  <c r="Q556" i="5"/>
  <c r="S556" i="5" s="1"/>
  <c r="H556" i="5"/>
  <c r="J556" i="5" s="1"/>
  <c r="Q555" i="5"/>
  <c r="S555" i="5" s="1"/>
  <c r="H555" i="5"/>
  <c r="J555" i="5" s="1"/>
  <c r="Q554" i="5"/>
  <c r="S554" i="5" s="1"/>
  <c r="H554" i="5"/>
  <c r="R551" i="5"/>
  <c r="O551" i="5"/>
  <c r="N551" i="5"/>
  <c r="M551" i="5"/>
  <c r="L551" i="5"/>
  <c r="I551" i="5"/>
  <c r="F551" i="5"/>
  <c r="E551" i="5"/>
  <c r="D551" i="5"/>
  <c r="C551" i="5"/>
  <c r="Q550" i="5"/>
  <c r="S550" i="5" s="1"/>
  <c r="H550" i="5"/>
  <c r="J550" i="5" s="1"/>
  <c r="Q549" i="5"/>
  <c r="S549" i="5" s="1"/>
  <c r="H549" i="5"/>
  <c r="J549" i="5" s="1"/>
  <c r="Q548" i="5"/>
  <c r="S548" i="5" s="1"/>
  <c r="H548" i="5"/>
  <c r="J548" i="5" s="1"/>
  <c r="Q547" i="5"/>
  <c r="S547" i="5" s="1"/>
  <c r="Q546" i="5"/>
  <c r="S546" i="5" s="1"/>
  <c r="Q545" i="5"/>
  <c r="S545" i="5" s="1"/>
  <c r="H545" i="5"/>
  <c r="J545" i="5" s="1"/>
  <c r="Q544" i="5"/>
  <c r="S544" i="5" s="1"/>
  <c r="H544" i="5"/>
  <c r="J544" i="5" s="1"/>
  <c r="Q543" i="5"/>
  <c r="S543" i="5" s="1"/>
  <c r="Q542" i="5"/>
  <c r="S542" i="5" s="1"/>
  <c r="H542" i="5"/>
  <c r="J542" i="5" s="1"/>
  <c r="Q541" i="5"/>
  <c r="S541" i="5" s="1"/>
  <c r="H541" i="5"/>
  <c r="J541" i="5" s="1"/>
  <c r="Q540" i="5"/>
  <c r="S540" i="5" s="1"/>
  <c r="H540" i="5"/>
  <c r="J540" i="5" s="1"/>
  <c r="Q539" i="5"/>
  <c r="S539" i="5" s="1"/>
  <c r="H539" i="5"/>
  <c r="R494" i="5"/>
  <c r="O494" i="5"/>
  <c r="N494" i="5"/>
  <c r="M494" i="5"/>
  <c r="L494" i="5"/>
  <c r="I494" i="5"/>
  <c r="F494" i="5"/>
  <c r="E494" i="5"/>
  <c r="D494" i="5"/>
  <c r="C494" i="5"/>
  <c r="Q493" i="5"/>
  <c r="S493" i="5" s="1"/>
  <c r="H493" i="5"/>
  <c r="J493" i="5" s="1"/>
  <c r="Q492" i="5"/>
  <c r="S492" i="5" s="1"/>
  <c r="H492" i="5"/>
  <c r="J492" i="5" s="1"/>
  <c r="Q491" i="5"/>
  <c r="S491" i="5" s="1"/>
  <c r="H491" i="5"/>
  <c r="J491" i="5" s="1"/>
  <c r="Q490" i="5"/>
  <c r="S490" i="5" s="1"/>
  <c r="H490" i="5"/>
  <c r="J490" i="5" s="1"/>
  <c r="Q489" i="5"/>
  <c r="S489" i="5" s="1"/>
  <c r="Q488" i="5"/>
  <c r="S488" i="5" s="1"/>
  <c r="Q487" i="5"/>
  <c r="S487" i="5" s="1"/>
  <c r="H487" i="5"/>
  <c r="J487" i="5" s="1"/>
  <c r="Q486" i="5"/>
  <c r="S486" i="5" s="1"/>
  <c r="H486" i="5"/>
  <c r="J486" i="5" s="1"/>
  <c r="Q485" i="5"/>
  <c r="S485" i="5" s="1"/>
  <c r="Q484" i="5"/>
  <c r="S484" i="5" s="1"/>
  <c r="H484" i="5"/>
  <c r="J484" i="5" s="1"/>
  <c r="Q483" i="5"/>
  <c r="S483" i="5" s="1"/>
  <c r="H483" i="5"/>
  <c r="J483" i="5" s="1"/>
  <c r="Q482" i="5"/>
  <c r="S482" i="5" s="1"/>
  <c r="H482" i="5"/>
  <c r="J482" i="5" s="1"/>
  <c r="S481" i="5"/>
  <c r="J481" i="5"/>
  <c r="Q480" i="5"/>
  <c r="S480" i="5" s="1"/>
  <c r="H480" i="5"/>
  <c r="J480" i="5" s="1"/>
  <c r="Q479" i="5"/>
  <c r="S479" i="5" s="1"/>
  <c r="H479" i="5"/>
  <c r="J479" i="5" s="1"/>
  <c r="L243" i="40" l="1"/>
  <c r="L294" i="40"/>
  <c r="L210" i="40"/>
  <c r="L189" i="40"/>
  <c r="L137" i="40"/>
  <c r="L124" i="40"/>
  <c r="L118" i="40"/>
  <c r="L110" i="40"/>
  <c r="L103" i="40"/>
  <c r="L82" i="40"/>
  <c r="L67" i="40"/>
  <c r="L179" i="40"/>
  <c r="L167" i="40"/>
  <c r="L18" i="40"/>
  <c r="L24" i="40"/>
  <c r="L29" i="40"/>
  <c r="L45" i="40"/>
  <c r="L50" i="40"/>
  <c r="L54" i="40"/>
  <c r="L60" i="40"/>
  <c r="L132" i="40"/>
  <c r="L144" i="40"/>
  <c r="L156" i="40"/>
  <c r="L180" i="40"/>
  <c r="L220" i="40"/>
  <c r="L229" i="40"/>
  <c r="L236" i="40"/>
  <c r="L244" i="40"/>
  <c r="L252" i="40"/>
  <c r="L260" i="40"/>
  <c r="L267" i="40"/>
  <c r="L275" i="40"/>
  <c r="L282" i="40"/>
  <c r="L288" i="40"/>
  <c r="L295" i="40"/>
  <c r="L190" i="40"/>
  <c r="L125" i="40"/>
  <c r="L68" i="40"/>
  <c r="L44" i="40"/>
  <c r="L259" i="40"/>
  <c r="L209" i="40"/>
  <c r="L195" i="40"/>
  <c r="L188" i="40"/>
  <c r="L165" i="40"/>
  <c r="L133" i="40"/>
  <c r="L123" i="40"/>
  <c r="L117" i="40"/>
  <c r="L109" i="40"/>
  <c r="L102" i="40"/>
  <c r="L88" i="40"/>
  <c r="L81" i="40"/>
  <c r="L74" i="40"/>
  <c r="L66" i="40"/>
  <c r="L178" i="40"/>
  <c r="L166" i="40"/>
  <c r="L151" i="40"/>
  <c r="L139" i="40"/>
  <c r="L218" i="40"/>
  <c r="L43" i="40"/>
  <c r="L12" i="40"/>
  <c r="L40" i="40"/>
  <c r="L61" i="40"/>
  <c r="L168" i="40"/>
  <c r="L222" i="40"/>
  <c r="L237" i="40"/>
  <c r="L245" i="40"/>
  <c r="L253" i="40"/>
  <c r="L261" i="40"/>
  <c r="L268" i="40"/>
  <c r="L276" i="40"/>
  <c r="L289" i="40"/>
  <c r="L296" i="40"/>
  <c r="L208" i="40"/>
  <c r="L201" i="40"/>
  <c r="L194" i="40"/>
  <c r="L187" i="40"/>
  <c r="L161" i="40"/>
  <c r="L129" i="40"/>
  <c r="L122" i="40"/>
  <c r="L116" i="40"/>
  <c r="L108" i="40"/>
  <c r="L101" i="40"/>
  <c r="L94" i="40"/>
  <c r="L87" i="40"/>
  <c r="L80" i="40"/>
  <c r="L73" i="40"/>
  <c r="L65" i="40"/>
  <c r="L175" i="40"/>
  <c r="L163" i="40"/>
  <c r="L150" i="40"/>
  <c r="L138" i="40"/>
  <c r="L214" i="40"/>
  <c r="L39" i="40"/>
  <c r="L13" i="40"/>
  <c r="L20" i="40"/>
  <c r="L30" i="40"/>
  <c r="L36" i="40"/>
  <c r="L41" i="40"/>
  <c r="L46" i="40"/>
  <c r="L56" i="40"/>
  <c r="L223" i="40"/>
  <c r="L238" i="40"/>
  <c r="L246" i="40"/>
  <c r="L254" i="40"/>
  <c r="L262" i="40"/>
  <c r="L269" i="40"/>
  <c r="L277" i="40"/>
  <c r="L283" i="40"/>
  <c r="L297" i="40"/>
  <c r="L228" i="40"/>
  <c r="L281" i="40"/>
  <c r="L207" i="40"/>
  <c r="L200" i="40"/>
  <c r="L185" i="40"/>
  <c r="L157" i="40"/>
  <c r="L128" i="40"/>
  <c r="L115" i="40"/>
  <c r="L100" i="40"/>
  <c r="L93" i="40"/>
  <c r="L79" i="40"/>
  <c r="L72" i="40"/>
  <c r="L64" i="40"/>
  <c r="L162" i="40"/>
  <c r="L147" i="40"/>
  <c r="L135" i="40"/>
  <c r="L63" i="40"/>
  <c r="L35" i="40"/>
  <c r="L14" i="40"/>
  <c r="L21" i="40"/>
  <c r="L57" i="40"/>
  <c r="L62" i="40"/>
  <c r="L140" i="40"/>
  <c r="L152" i="40"/>
  <c r="L176" i="40"/>
  <c r="L224" i="40"/>
  <c r="L231" i="40"/>
  <c r="L239" i="40"/>
  <c r="L247" i="40"/>
  <c r="L255" i="40"/>
  <c r="L270" i="40"/>
  <c r="L284" i="40"/>
  <c r="L203" i="40"/>
  <c r="L96" i="40"/>
  <c r="L251" i="40"/>
  <c r="L287" i="40"/>
  <c r="L206" i="40"/>
  <c r="L199" i="40"/>
  <c r="L193" i="40"/>
  <c r="L181" i="40"/>
  <c r="L153" i="40"/>
  <c r="L114" i="40"/>
  <c r="L99" i="40"/>
  <c r="L92" i="40"/>
  <c r="L86" i="40"/>
  <c r="L78" i="40"/>
  <c r="L71" i="40"/>
  <c r="L159" i="40"/>
  <c r="L134" i="40"/>
  <c r="L59" i="40"/>
  <c r="L31" i="40"/>
  <c r="L15" i="40"/>
  <c r="L26" i="40"/>
  <c r="L32" i="40"/>
  <c r="L37" i="40"/>
  <c r="L48" i="40"/>
  <c r="L225" i="40"/>
  <c r="L232" i="40"/>
  <c r="L240" i="40"/>
  <c r="L248" i="40"/>
  <c r="L256" i="40"/>
  <c r="L263" i="40"/>
  <c r="L271" i="40"/>
  <c r="L285" i="40"/>
  <c r="L291" i="40"/>
  <c r="L11" i="40"/>
  <c r="L211" i="40"/>
  <c r="L141" i="40"/>
  <c r="L111" i="40"/>
  <c r="L83" i="40"/>
  <c r="L182" i="40"/>
  <c r="L219" i="40"/>
  <c r="L274" i="40"/>
  <c r="L213" i="40"/>
  <c r="L205" i="40"/>
  <c r="L198" i="40"/>
  <c r="L192" i="40"/>
  <c r="L177" i="40"/>
  <c r="L149" i="40"/>
  <c r="L120" i="40"/>
  <c r="L113" i="40"/>
  <c r="L106" i="40"/>
  <c r="L98" i="40"/>
  <c r="L91" i="40"/>
  <c r="L85" i="40"/>
  <c r="L77" i="40"/>
  <c r="L70" i="40"/>
  <c r="L171" i="40"/>
  <c r="L158" i="40"/>
  <c r="L131" i="40"/>
  <c r="L221" i="40"/>
  <c r="L55" i="40"/>
  <c r="L27" i="40"/>
  <c r="L16" i="40"/>
  <c r="L22" i="40"/>
  <c r="L33" i="40"/>
  <c r="L42" i="40"/>
  <c r="L49" i="40"/>
  <c r="L53" i="40"/>
  <c r="L136" i="40"/>
  <c r="L148" i="40"/>
  <c r="L160" i="40"/>
  <c r="L184" i="40"/>
  <c r="L215" i="40"/>
  <c r="L226" i="40"/>
  <c r="L233" i="40"/>
  <c r="L241" i="40"/>
  <c r="L249" i="40"/>
  <c r="L257" i="40"/>
  <c r="L264" i="40"/>
  <c r="L272" i="40"/>
  <c r="L279" i="40"/>
  <c r="L292" i="40"/>
  <c r="L104" i="40"/>
  <c r="L38" i="40"/>
  <c r="L235" i="40"/>
  <c r="L266" i="40"/>
  <c r="L212" i="40"/>
  <c r="L204" i="40"/>
  <c r="L197" i="40"/>
  <c r="L191" i="40"/>
  <c r="L173" i="40"/>
  <c r="L145" i="40"/>
  <c r="L126" i="40"/>
  <c r="L119" i="40"/>
  <c r="L112" i="40"/>
  <c r="L105" i="40"/>
  <c r="L97" i="40"/>
  <c r="L90" i="40"/>
  <c r="L84" i="40"/>
  <c r="L76" i="40"/>
  <c r="L69" i="40"/>
  <c r="L183" i="40"/>
  <c r="L170" i="40"/>
  <c r="L155" i="40"/>
  <c r="L143" i="40"/>
  <c r="L130" i="40"/>
  <c r="L217" i="40"/>
  <c r="L51" i="40"/>
  <c r="L23" i="40"/>
  <c r="L17" i="40"/>
  <c r="L28" i="40"/>
  <c r="L58" i="40"/>
  <c r="L172" i="40"/>
  <c r="L216" i="40"/>
  <c r="L227" i="40"/>
  <c r="L234" i="40"/>
  <c r="L242" i="40"/>
  <c r="L250" i="40"/>
  <c r="L258" i="40"/>
  <c r="L265" i="40"/>
  <c r="L273" i="40"/>
  <c r="L280" i="40"/>
  <c r="L293" i="40"/>
  <c r="R309" i="40"/>
  <c r="T301" i="40"/>
  <c r="J309" i="40"/>
  <c r="S611" i="5"/>
  <c r="F515" i="5"/>
  <c r="E644" i="5"/>
  <c r="H245" i="5"/>
  <c r="J245" i="5" s="1"/>
  <c r="Q525" i="5"/>
  <c r="S525" i="5" s="1"/>
  <c r="H459" i="5"/>
  <c r="J459" i="5" s="1"/>
  <c r="D644" i="5"/>
  <c r="D7" i="21" s="1"/>
  <c r="Q289" i="5"/>
  <c r="S289" i="5" s="1"/>
  <c r="Q532" i="5"/>
  <c r="S532" i="5" s="1"/>
  <c r="J323" i="43"/>
  <c r="Q405" i="5"/>
  <c r="S405" i="5" s="1"/>
  <c r="Q622" i="5"/>
  <c r="S622" i="5" s="1"/>
  <c r="F455" i="5"/>
  <c r="Q288" i="5"/>
  <c r="S288" i="5" s="1"/>
  <c r="E664" i="5"/>
  <c r="H518" i="5"/>
  <c r="J518" i="5" s="1"/>
  <c r="Q531" i="5"/>
  <c r="S531" i="5" s="1"/>
  <c r="Q352" i="5"/>
  <c r="S352" i="5" s="1"/>
  <c r="H299" i="5"/>
  <c r="J299" i="5" s="1"/>
  <c r="Q302" i="5"/>
  <c r="S302" i="5" s="1"/>
  <c r="Q298" i="5"/>
  <c r="S298" i="5" s="1"/>
  <c r="Q241" i="5"/>
  <c r="S241" i="5" s="1"/>
  <c r="O644" i="5"/>
  <c r="H643" i="5"/>
  <c r="J643" i="5" s="1"/>
  <c r="H244" i="5"/>
  <c r="J244" i="5" s="1"/>
  <c r="H464" i="5"/>
  <c r="J464" i="5" s="1"/>
  <c r="Q468" i="5"/>
  <c r="S468" i="5" s="1"/>
  <c r="H400" i="5"/>
  <c r="J400" i="5" s="1"/>
  <c r="H466" i="5"/>
  <c r="J466" i="5" s="1"/>
  <c r="R359" i="5"/>
  <c r="Q242" i="5"/>
  <c r="S242" i="5" s="1"/>
  <c r="H242" i="5"/>
  <c r="J242" i="5" s="1"/>
  <c r="H461" i="5"/>
  <c r="J461" i="5" s="1"/>
  <c r="Q571" i="5"/>
  <c r="S571" i="5" s="1"/>
  <c r="Q642" i="5"/>
  <c r="S642" i="5" s="1"/>
  <c r="C455" i="5"/>
  <c r="Q467" i="5"/>
  <c r="S467" i="5" s="1"/>
  <c r="Q630" i="5"/>
  <c r="Q620" i="5"/>
  <c r="S620" i="5" s="1"/>
  <c r="H463" i="5"/>
  <c r="J463" i="5" s="1"/>
  <c r="Q399" i="5"/>
  <c r="S399" i="5" s="1"/>
  <c r="H355" i="5"/>
  <c r="J355" i="5" s="1"/>
  <c r="Q348" i="5"/>
  <c r="S348" i="5" s="1"/>
  <c r="Q343" i="5"/>
  <c r="S343" i="5" s="1"/>
  <c r="Q246" i="5"/>
  <c r="S246" i="5" s="1"/>
  <c r="F664" i="5"/>
  <c r="H439" i="5"/>
  <c r="J439" i="5" s="1"/>
  <c r="H580" i="5"/>
  <c r="J580" i="5" s="1"/>
  <c r="Q617" i="5"/>
  <c r="S617" i="5" s="1"/>
  <c r="H523" i="5"/>
  <c r="J523" i="5" s="1"/>
  <c r="N536" i="5"/>
  <c r="H468" i="5"/>
  <c r="J468" i="5" s="1"/>
  <c r="J301" i="25"/>
  <c r="H301" i="25"/>
  <c r="J313" i="22"/>
  <c r="R323" i="22"/>
  <c r="R301" i="25"/>
  <c r="I664" i="5"/>
  <c r="C10" i="21" s="1"/>
  <c r="J325" i="33"/>
  <c r="Q524" i="5"/>
  <c r="S524" i="5" s="1"/>
  <c r="J304" i="24"/>
  <c r="J309" i="24" s="1"/>
  <c r="P310" i="25"/>
  <c r="J312" i="22"/>
  <c r="R303" i="33"/>
  <c r="R315" i="33" s="1"/>
  <c r="P315" i="33"/>
  <c r="R304" i="24"/>
  <c r="R309" i="24" s="1"/>
  <c r="J10" i="33"/>
  <c r="J300" i="33" s="1"/>
  <c r="H300" i="33"/>
  <c r="H575" i="5"/>
  <c r="J575" i="5" s="1"/>
  <c r="J637" i="5"/>
  <c r="Q534" i="5"/>
  <c r="S534" i="5" s="1"/>
  <c r="R320" i="23"/>
  <c r="R326" i="23" s="1"/>
  <c r="P300" i="33"/>
  <c r="J593" i="5"/>
  <c r="P301" i="25"/>
  <c r="Q529" i="5"/>
  <c r="S529" i="5" s="1"/>
  <c r="H315" i="33"/>
  <c r="C22" i="38"/>
  <c r="C20" i="38"/>
  <c r="C21" i="38"/>
  <c r="C24" i="38"/>
  <c r="C25" i="38"/>
  <c r="C41" i="38"/>
  <c r="K41" i="38"/>
  <c r="K49" i="38"/>
  <c r="K50" i="38" s="1"/>
  <c r="K45" i="38"/>
  <c r="R300" i="33"/>
  <c r="F23" i="34"/>
  <c r="N20" i="38"/>
  <c r="N49" i="38"/>
  <c r="N50" i="38" s="1"/>
  <c r="H298" i="36"/>
  <c r="J57" i="36"/>
  <c r="J298" i="36" s="1"/>
  <c r="L309" i="40"/>
  <c r="D23" i="34"/>
  <c r="G5" i="34"/>
  <c r="G23" i="34" s="1"/>
  <c r="H313" i="36"/>
  <c r="J301" i="36"/>
  <c r="J313" i="36" s="1"/>
  <c r="R11" i="36"/>
  <c r="R298" i="36" s="1"/>
  <c r="P298" i="36"/>
  <c r="P24" i="38"/>
  <c r="M24" i="38"/>
  <c r="K22" i="38"/>
  <c r="L43" i="38"/>
  <c r="E43" i="38"/>
  <c r="B41" i="38"/>
  <c r="H44" i="38"/>
  <c r="H46" i="38" s="1"/>
  <c r="O40" i="38"/>
  <c r="P20" i="38"/>
  <c r="B42" i="38"/>
  <c r="B43" i="38"/>
  <c r="B46" i="38" s="1"/>
  <c r="K24" i="38"/>
  <c r="N42" i="38"/>
  <c r="N43" i="38"/>
  <c r="E40" i="38"/>
  <c r="L22" i="38"/>
  <c r="L40" i="38"/>
  <c r="N41" i="38"/>
  <c r="N46" i="38" s="1"/>
  <c r="L42" i="38"/>
  <c r="E45" i="38"/>
  <c r="H404" i="5"/>
  <c r="J404" i="5" s="1"/>
  <c r="Q406" i="5"/>
  <c r="S406" i="5" s="1"/>
  <c r="J298" i="40"/>
  <c r="R298" i="40"/>
  <c r="T11" i="40"/>
  <c r="T298" i="40" s="1"/>
  <c r="H357" i="5"/>
  <c r="J357" i="5" s="1"/>
  <c r="Q357" i="5"/>
  <c r="S357" i="5" s="1"/>
  <c r="L302" i="43"/>
  <c r="L310" i="43" s="1"/>
  <c r="J310" i="43"/>
  <c r="K67" i="45"/>
  <c r="K29" i="45"/>
  <c r="T29" i="45"/>
  <c r="K39" i="45"/>
  <c r="K68" i="45" s="1"/>
  <c r="T39" i="45"/>
  <c r="H238" i="5"/>
  <c r="J238" i="5" s="1"/>
  <c r="Q572" i="5"/>
  <c r="S572" i="5" s="1"/>
  <c r="L583" i="5"/>
  <c r="F16" i="21" s="1"/>
  <c r="O623" i="5"/>
  <c r="Q613" i="5"/>
  <c r="S613" i="5" s="1"/>
  <c r="L623" i="5"/>
  <c r="H616" i="5"/>
  <c r="J616" i="5" s="1"/>
  <c r="Q621" i="5"/>
  <c r="S621" i="5" s="1"/>
  <c r="H661" i="5"/>
  <c r="J661" i="5" s="1"/>
  <c r="H662" i="5"/>
  <c r="J662" i="5" s="1"/>
  <c r="M664" i="5"/>
  <c r="R664" i="5"/>
  <c r="C20" i="21" s="1"/>
  <c r="H524" i="5"/>
  <c r="J524" i="5" s="1"/>
  <c r="I536" i="5"/>
  <c r="G10" i="21" s="1"/>
  <c r="Q533" i="5"/>
  <c r="S533" i="5" s="1"/>
  <c r="Q522" i="5"/>
  <c r="S522" i="5" s="1"/>
  <c r="Q519" i="5"/>
  <c r="S519" i="5" s="1"/>
  <c r="Q523" i="5"/>
  <c r="S523" i="5" s="1"/>
  <c r="Q434" i="5"/>
  <c r="H460" i="5"/>
  <c r="J460" i="5" s="1"/>
  <c r="H458" i="5"/>
  <c r="J458" i="5" s="1"/>
  <c r="Q464" i="5"/>
  <c r="S464" i="5" s="1"/>
  <c r="Q466" i="5"/>
  <c r="S466" i="5" s="1"/>
  <c r="Q465" i="5"/>
  <c r="S465" i="5" s="1"/>
  <c r="Q472" i="5"/>
  <c r="S472" i="5" s="1"/>
  <c r="H377" i="5"/>
  <c r="J377" i="5" s="1"/>
  <c r="K26" i="38"/>
  <c r="M26" i="38"/>
  <c r="E46" i="38"/>
  <c r="H413" i="5"/>
  <c r="J413" i="5" s="1"/>
  <c r="Q400" i="5"/>
  <c r="S400" i="5" s="1"/>
  <c r="Q413" i="5"/>
  <c r="S413" i="5" s="1"/>
  <c r="Q355" i="5"/>
  <c r="S355" i="5" s="1"/>
  <c r="H358" i="5"/>
  <c r="J358" i="5" s="1"/>
  <c r="H346" i="5"/>
  <c r="J346" i="5" s="1"/>
  <c r="N303" i="5"/>
  <c r="J309" i="46"/>
  <c r="J322" i="46"/>
  <c r="H241" i="5"/>
  <c r="J241" i="5" s="1"/>
  <c r="G6" i="41"/>
  <c r="M5" i="21"/>
  <c r="P41" i="38"/>
  <c r="P44" i="38"/>
  <c r="P42" i="38"/>
  <c r="K42" i="38"/>
  <c r="O43" i="38"/>
  <c r="K43" i="38"/>
  <c r="K44" i="38"/>
  <c r="Q38" i="38"/>
  <c r="Q41" i="38" s="1"/>
  <c r="O41" i="38"/>
  <c r="O45" i="38"/>
  <c r="G43" i="38"/>
  <c r="G40" i="38"/>
  <c r="I38" i="38"/>
  <c r="I44" i="38" s="1"/>
  <c r="C43" i="38"/>
  <c r="C46" i="38" s="1"/>
  <c r="G42" i="38"/>
  <c r="G46" i="38" s="1"/>
  <c r="P22" i="38"/>
  <c r="P25" i="38"/>
  <c r="N22" i="38"/>
  <c r="N25" i="38"/>
  <c r="N21" i="38"/>
  <c r="N23" i="38"/>
  <c r="N24" i="38"/>
  <c r="L49" i="38"/>
  <c r="L50" i="38" s="1"/>
  <c r="L24" i="38"/>
  <c r="L41" i="38"/>
  <c r="L23" i="38"/>
  <c r="L21" i="38"/>
  <c r="L25" i="38"/>
  <c r="Q14" i="38"/>
  <c r="O18" i="38"/>
  <c r="H25" i="38"/>
  <c r="H23" i="38"/>
  <c r="E23" i="38"/>
  <c r="C26" i="38"/>
  <c r="E25" i="38"/>
  <c r="G18" i="38"/>
  <c r="G21" i="38" s="1"/>
  <c r="E21" i="38"/>
  <c r="E22" i="38"/>
  <c r="E24" i="38"/>
  <c r="I18" i="38"/>
  <c r="I20" i="38" s="1"/>
  <c r="B25" i="38"/>
  <c r="B24" i="38"/>
  <c r="B22" i="38"/>
  <c r="R250" i="5"/>
  <c r="Q245" i="5"/>
  <c r="S245" i="5" s="1"/>
  <c r="Q239" i="5"/>
  <c r="S239" i="5" s="1"/>
  <c r="T322" i="46"/>
  <c r="T309" i="46"/>
  <c r="L309" i="46"/>
  <c r="R322" i="46"/>
  <c r="L322" i="46"/>
  <c r="R309" i="46"/>
  <c r="R299" i="46"/>
  <c r="T299" i="46"/>
  <c r="L299" i="46"/>
  <c r="J299" i="46"/>
  <c r="H298" i="5"/>
  <c r="J298" i="5" s="1"/>
  <c r="T310" i="43"/>
  <c r="L323" i="43"/>
  <c r="R310" i="43"/>
  <c r="T323" i="43"/>
  <c r="R323" i="43"/>
  <c r="T299" i="43"/>
  <c r="L299" i="43"/>
  <c r="J299" i="43"/>
  <c r="R299" i="43"/>
  <c r="D20" i="21"/>
  <c r="Q350" i="5"/>
  <c r="S350" i="5" s="1"/>
  <c r="Q358" i="5"/>
  <c r="S358" i="5" s="1"/>
  <c r="Q346" i="5"/>
  <c r="S346" i="5" s="1"/>
  <c r="Q614" i="5"/>
  <c r="S614" i="5" s="1"/>
  <c r="Q657" i="5"/>
  <c r="H630" i="5"/>
  <c r="Q342" i="5"/>
  <c r="S342" i="5" s="1"/>
  <c r="R303" i="5"/>
  <c r="H494" i="5"/>
  <c r="J285" i="5"/>
  <c r="H637" i="5"/>
  <c r="H581" i="5"/>
  <c r="J581" i="5" s="1"/>
  <c r="Q660" i="5"/>
  <c r="S660" i="5" s="1"/>
  <c r="D664" i="5"/>
  <c r="L415" i="5"/>
  <c r="Q401" i="5"/>
  <c r="S401" i="5" s="1"/>
  <c r="H347" i="5"/>
  <c r="J347" i="5" s="1"/>
  <c r="H571" i="5"/>
  <c r="J571" i="5" s="1"/>
  <c r="Q573" i="5"/>
  <c r="S573" i="5" s="1"/>
  <c r="H640" i="5"/>
  <c r="J640" i="5" s="1"/>
  <c r="H660" i="5"/>
  <c r="J660" i="5" s="1"/>
  <c r="Q608" i="5"/>
  <c r="H527" i="5"/>
  <c r="J527" i="5" s="1"/>
  <c r="H520" i="5"/>
  <c r="J520" i="5" s="1"/>
  <c r="H510" i="5"/>
  <c r="J510" i="5" s="1"/>
  <c r="I476" i="5"/>
  <c r="Q293" i="5"/>
  <c r="S293" i="5" s="1"/>
  <c r="H293" i="5"/>
  <c r="J293" i="5" s="1"/>
  <c r="Q575" i="5"/>
  <c r="S575" i="5" s="1"/>
  <c r="O583" i="5"/>
  <c r="H572" i="5"/>
  <c r="J572" i="5" s="1"/>
  <c r="Q518" i="5"/>
  <c r="S518" i="5" s="1"/>
  <c r="S434" i="5"/>
  <c r="H465" i="5"/>
  <c r="J465" i="5" s="1"/>
  <c r="O476" i="5"/>
  <c r="R476" i="5"/>
  <c r="H20" i="21" s="1"/>
  <c r="H352" i="5"/>
  <c r="J352" i="5" s="1"/>
  <c r="F536" i="5"/>
  <c r="H593" i="5"/>
  <c r="H570" i="5"/>
  <c r="J570" i="5" s="1"/>
  <c r="H612" i="5"/>
  <c r="J612" i="5" s="1"/>
  <c r="H525" i="5"/>
  <c r="J525" i="5" s="1"/>
  <c r="Q593" i="5"/>
  <c r="Q640" i="5"/>
  <c r="S640" i="5" s="1"/>
  <c r="F644" i="5"/>
  <c r="Q643" i="5"/>
  <c r="S643" i="5" s="1"/>
  <c r="Q463" i="5"/>
  <c r="S463" i="5" s="1"/>
  <c r="Q347" i="5"/>
  <c r="S347" i="5" s="1"/>
  <c r="Q349" i="5"/>
  <c r="S349" i="5" s="1"/>
  <c r="N250" i="5"/>
  <c r="H289" i="5"/>
  <c r="J289" i="5" s="1"/>
  <c r="S455" i="5"/>
  <c r="J494" i="5"/>
  <c r="Q637" i="5"/>
  <c r="I583" i="5"/>
  <c r="F10" i="21" s="1"/>
  <c r="Q616" i="5"/>
  <c r="S616" i="5" s="1"/>
  <c r="E623" i="5"/>
  <c r="S630" i="5"/>
  <c r="N644" i="5"/>
  <c r="E536" i="5"/>
  <c r="H534" i="5"/>
  <c r="J534" i="5" s="1"/>
  <c r="H434" i="5"/>
  <c r="F476" i="5"/>
  <c r="N359" i="5"/>
  <c r="I250" i="5"/>
  <c r="H608" i="5"/>
  <c r="Q581" i="5"/>
  <c r="S581" i="5" s="1"/>
  <c r="C623" i="5"/>
  <c r="M623" i="5"/>
  <c r="I623" i="5"/>
  <c r="H614" i="5"/>
  <c r="J614" i="5" s="1"/>
  <c r="D531" i="5"/>
  <c r="H531" i="5" s="1"/>
  <c r="J531" i="5" s="1"/>
  <c r="C476" i="5"/>
  <c r="N476" i="5"/>
  <c r="H410" i="5"/>
  <c r="J410" i="5" s="1"/>
  <c r="F359" i="5"/>
  <c r="H239" i="5"/>
  <c r="J239" i="5" s="1"/>
  <c r="H471" i="5"/>
  <c r="J471" i="5" s="1"/>
  <c r="Q403" i="5"/>
  <c r="S403" i="5" s="1"/>
  <c r="H249" i="5"/>
  <c r="J249" i="5" s="1"/>
  <c r="H663" i="5"/>
  <c r="R623" i="5"/>
  <c r="R536" i="5"/>
  <c r="G20" i="21" s="1"/>
  <c r="H467" i="5"/>
  <c r="J467" i="5" s="1"/>
  <c r="E476" i="5"/>
  <c r="Q377" i="5"/>
  <c r="Q404" i="5"/>
  <c r="S404" i="5" s="1"/>
  <c r="H292" i="5"/>
  <c r="J292" i="5" s="1"/>
  <c r="H302" i="5"/>
  <c r="J302" i="5" s="1"/>
  <c r="H246" i="5"/>
  <c r="J246" i="5" s="1"/>
  <c r="E250" i="5"/>
  <c r="Q567" i="5"/>
  <c r="J650" i="5"/>
  <c r="H657" i="5"/>
  <c r="Q663" i="5"/>
  <c r="S663" i="5" s="1"/>
  <c r="Q527" i="5"/>
  <c r="S527" i="5" s="1"/>
  <c r="Q471" i="5"/>
  <c r="S471" i="5" s="1"/>
  <c r="Q459" i="5"/>
  <c r="S459" i="5" s="1"/>
  <c r="D415" i="5"/>
  <c r="M359" i="5"/>
  <c r="J17" i="21" s="1"/>
  <c r="O359" i="5"/>
  <c r="H354" i="5"/>
  <c r="J354" i="5" s="1"/>
  <c r="Q248" i="5"/>
  <c r="S248" i="5" s="1"/>
  <c r="M250" i="5"/>
  <c r="S596" i="5"/>
  <c r="S608" i="5" s="1"/>
  <c r="H642" i="5"/>
  <c r="J642" i="5" s="1"/>
  <c r="H650" i="5"/>
  <c r="H613" i="5"/>
  <c r="J613" i="5" s="1"/>
  <c r="Q661" i="5"/>
  <c r="S661" i="5" s="1"/>
  <c r="N664" i="5"/>
  <c r="O664" i="5"/>
  <c r="M536" i="5"/>
  <c r="H533" i="5"/>
  <c r="J533" i="5" s="1"/>
  <c r="Q410" i="5"/>
  <c r="S410" i="5" s="1"/>
  <c r="Q295" i="5"/>
  <c r="S295" i="5" s="1"/>
  <c r="Q249" i="5"/>
  <c r="S249" i="5" s="1"/>
  <c r="D303" i="5"/>
  <c r="Q301" i="5"/>
  <c r="S301" i="5" s="1"/>
  <c r="S567" i="5"/>
  <c r="H620" i="5"/>
  <c r="J620" i="5" s="1"/>
  <c r="H621" i="5"/>
  <c r="J621" i="5" s="1"/>
  <c r="H622" i="5"/>
  <c r="J622" i="5" s="1"/>
  <c r="J628" i="5"/>
  <c r="J630" i="5" s="1"/>
  <c r="Q321" i="5"/>
  <c r="Q267" i="5"/>
  <c r="S494" i="5"/>
  <c r="Q494" i="5"/>
  <c r="S637" i="5"/>
  <c r="S648" i="5"/>
  <c r="S650" i="5" s="1"/>
  <c r="Q650" i="5"/>
  <c r="Q662" i="5"/>
  <c r="S497" i="5"/>
  <c r="S515" i="5" s="1"/>
  <c r="Q515" i="5"/>
  <c r="H522" i="5"/>
  <c r="J522" i="5" s="1"/>
  <c r="M476" i="5"/>
  <c r="Q458" i="5"/>
  <c r="H321" i="5"/>
  <c r="S551" i="5"/>
  <c r="J554" i="5"/>
  <c r="J567" i="5" s="1"/>
  <c r="H567" i="5"/>
  <c r="N583" i="5"/>
  <c r="Q570" i="5"/>
  <c r="R583" i="5"/>
  <c r="H582" i="5"/>
  <c r="J582" i="5" s="1"/>
  <c r="C583" i="5"/>
  <c r="H235" i="5"/>
  <c r="J223" i="5"/>
  <c r="J235" i="5" s="1"/>
  <c r="S593" i="5"/>
  <c r="J653" i="5"/>
  <c r="J657" i="5" s="1"/>
  <c r="H551" i="5"/>
  <c r="J539" i="5"/>
  <c r="J551" i="5" s="1"/>
  <c r="N623" i="5"/>
  <c r="Q551" i="5"/>
  <c r="Q577" i="5"/>
  <c r="S577" i="5" s="1"/>
  <c r="Q580" i="5"/>
  <c r="S580" i="5" s="1"/>
  <c r="J608" i="5"/>
  <c r="M644" i="5"/>
  <c r="S657" i="5"/>
  <c r="Q455" i="5"/>
  <c r="Q461" i="5"/>
  <c r="S461" i="5" s="1"/>
  <c r="Q612" i="5"/>
  <c r="Q579" i="5"/>
  <c r="S579" i="5" s="1"/>
  <c r="M583" i="5"/>
  <c r="J497" i="5"/>
  <c r="C536" i="5"/>
  <c r="H519" i="5"/>
  <c r="J519" i="5" s="1"/>
  <c r="Q520" i="5"/>
  <c r="O536" i="5"/>
  <c r="Q535" i="5"/>
  <c r="S535" i="5" s="1"/>
  <c r="L536" i="5"/>
  <c r="Q618" i="5"/>
  <c r="S618" i="5" s="1"/>
  <c r="Q460" i="5"/>
  <c r="S460" i="5" s="1"/>
  <c r="L476" i="5"/>
  <c r="H401" i="5"/>
  <c r="J401" i="5" s="1"/>
  <c r="O415" i="5"/>
  <c r="Q344" i="5"/>
  <c r="S344" i="5" s="1"/>
  <c r="L359" i="5"/>
  <c r="H339" i="5"/>
  <c r="H285" i="5"/>
  <c r="I359" i="5"/>
  <c r="H220" i="5"/>
  <c r="J208" i="5"/>
  <c r="J220" i="5" s="1"/>
  <c r="Q292" i="5"/>
  <c r="S292" i="5" s="1"/>
  <c r="C250" i="5"/>
  <c r="S381" i="5"/>
  <c r="S396" i="5" s="1"/>
  <c r="Q396" i="5"/>
  <c r="Q244" i="5"/>
  <c r="S244" i="5" s="1"/>
  <c r="F623" i="5"/>
  <c r="S363" i="5"/>
  <c r="S377" i="5" s="1"/>
  <c r="C415" i="5"/>
  <c r="R415" i="5"/>
  <c r="D359" i="5"/>
  <c r="J7" i="21" s="1"/>
  <c r="H267" i="5"/>
  <c r="H295" i="5"/>
  <c r="J295" i="5" s="1"/>
  <c r="J291" i="5"/>
  <c r="I303" i="5"/>
  <c r="H396" i="5"/>
  <c r="H403" i="5"/>
  <c r="J403" i="5" s="1"/>
  <c r="E415" i="5"/>
  <c r="L303" i="5"/>
  <c r="M415" i="5"/>
  <c r="N415" i="5"/>
  <c r="Q407" i="5"/>
  <c r="S407" i="5" s="1"/>
  <c r="H290" i="5"/>
  <c r="J290" i="5" s="1"/>
  <c r="E303" i="5"/>
  <c r="H301" i="5"/>
  <c r="J301" i="5" s="1"/>
  <c r="H579" i="5"/>
  <c r="J579" i="5" s="1"/>
  <c r="F583" i="5"/>
  <c r="I415" i="5"/>
  <c r="J402" i="5"/>
  <c r="Q339" i="5"/>
  <c r="J267" i="5"/>
  <c r="Q238" i="5"/>
  <c r="S238" i="5" s="1"/>
  <c r="L250" i="5"/>
  <c r="E583" i="5"/>
  <c r="F415" i="5"/>
  <c r="H399" i="5"/>
  <c r="J399" i="5" s="1"/>
  <c r="S285" i="5"/>
  <c r="O303" i="5"/>
  <c r="Q290" i="5"/>
  <c r="O250" i="5"/>
  <c r="M303" i="5"/>
  <c r="Q299" i="5"/>
  <c r="S299" i="5" s="1"/>
  <c r="S306" i="5"/>
  <c r="S321" i="5" s="1"/>
  <c r="S254" i="5"/>
  <c r="S267" i="5" s="1"/>
  <c r="S235" i="5"/>
  <c r="H288" i="5"/>
  <c r="J288" i="5" s="1"/>
  <c r="H342" i="5"/>
  <c r="J342" i="5" s="1"/>
  <c r="Q220" i="5"/>
  <c r="D250" i="5"/>
  <c r="F303" i="5"/>
  <c r="H343" i="5"/>
  <c r="J343" i="5" s="1"/>
  <c r="Q285" i="5"/>
  <c r="H344" i="5"/>
  <c r="J344" i="5" s="1"/>
  <c r="E359" i="5"/>
  <c r="F250" i="5"/>
  <c r="H611" i="5"/>
  <c r="D623" i="5"/>
  <c r="D476" i="5"/>
  <c r="H472" i="5"/>
  <c r="J472" i="5" s="1"/>
  <c r="D583" i="5"/>
  <c r="H532" i="5"/>
  <c r="J532" i="5" s="1"/>
  <c r="C303" i="5"/>
  <c r="C359" i="5"/>
  <c r="H350" i="5"/>
  <c r="J350" i="5" s="1"/>
  <c r="H248" i="5"/>
  <c r="S215" i="5"/>
  <c r="S220" i="5" s="1"/>
  <c r="Q235" i="5"/>
  <c r="T309" i="40" l="1"/>
  <c r="L298" i="40"/>
  <c r="E10" i="21"/>
  <c r="C8" i="21"/>
  <c r="H10" i="21"/>
  <c r="H455" i="5"/>
  <c r="J20" i="21"/>
  <c r="G8" i="21"/>
  <c r="C7" i="21"/>
  <c r="S644" i="5"/>
  <c r="D536" i="5"/>
  <c r="G7" i="21" s="1"/>
  <c r="J644" i="5"/>
  <c r="C17" i="21"/>
  <c r="I16" i="21"/>
  <c r="E17" i="21"/>
  <c r="J583" i="5"/>
  <c r="B26" i="38"/>
  <c r="Q644" i="5"/>
  <c r="H515" i="5"/>
  <c r="L46" i="38"/>
  <c r="J515" i="5"/>
  <c r="H26" i="38"/>
  <c r="T68" i="45"/>
  <c r="L7" i="21"/>
  <c r="E4" i="41"/>
  <c r="F4" i="41" s="1"/>
  <c r="L16" i="21"/>
  <c r="L6" i="21"/>
  <c r="L17" i="21"/>
  <c r="L8" i="21"/>
  <c r="L10" i="21"/>
  <c r="E8" i="41"/>
  <c r="F8" i="41" s="1"/>
  <c r="E8" i="21"/>
  <c r="L18" i="21"/>
  <c r="L20" i="21"/>
  <c r="E21" i="41"/>
  <c r="F21" i="41" s="1"/>
  <c r="E26" i="38"/>
  <c r="N26" i="38"/>
  <c r="P26" i="38"/>
  <c r="K46" i="38"/>
  <c r="P46" i="38"/>
  <c r="Q44" i="38"/>
  <c r="O46" i="38"/>
  <c r="Q45" i="38"/>
  <c r="Q42" i="38"/>
  <c r="Q40" i="38"/>
  <c r="Q43" i="38"/>
  <c r="I43" i="38"/>
  <c r="I45" i="38"/>
  <c r="I42" i="38"/>
  <c r="I40" i="38"/>
  <c r="I41" i="38"/>
  <c r="L26" i="38"/>
  <c r="O25" i="38"/>
  <c r="N29" i="38"/>
  <c r="L29" i="38"/>
  <c r="O21" i="38"/>
  <c r="O49" i="38"/>
  <c r="O50" i="38" s="1"/>
  <c r="K29" i="38"/>
  <c r="O20" i="38"/>
  <c r="O23" i="38"/>
  <c r="O24" i="38"/>
  <c r="Q18" i="38"/>
  <c r="O22" i="38"/>
  <c r="G23" i="38"/>
  <c r="G22" i="38"/>
  <c r="G20" i="38"/>
  <c r="G24" i="38"/>
  <c r="G25" i="38"/>
  <c r="I25" i="38"/>
  <c r="I24" i="38"/>
  <c r="I23" i="38"/>
  <c r="I21" i="38"/>
  <c r="I22" i="38"/>
  <c r="S250" i="5"/>
  <c r="K20" i="21"/>
  <c r="K7" i="21"/>
  <c r="J303" i="5"/>
  <c r="Q250" i="5"/>
  <c r="H18" i="21"/>
  <c r="D8" i="21"/>
  <c r="H303" i="5"/>
  <c r="S415" i="5"/>
  <c r="J10" i="21"/>
  <c r="H6" i="21"/>
  <c r="J434" i="5"/>
  <c r="D18" i="21"/>
  <c r="J18" i="21"/>
  <c r="E20" i="21"/>
  <c r="J8" i="21"/>
  <c r="I7" i="21"/>
  <c r="H8" i="21"/>
  <c r="H664" i="5"/>
  <c r="J663" i="5"/>
  <c r="J664" i="5" s="1"/>
  <c r="H644" i="5"/>
  <c r="G17" i="21"/>
  <c r="C18" i="21"/>
  <c r="K17" i="21"/>
  <c r="E17" i="41"/>
  <c r="F17" i="41" s="1"/>
  <c r="Q583" i="5"/>
  <c r="S570" i="5"/>
  <c r="S583" i="5" s="1"/>
  <c r="H583" i="5"/>
  <c r="J16" i="21"/>
  <c r="Q359" i="5"/>
  <c r="G18" i="21"/>
  <c r="F18" i="21"/>
  <c r="K16" i="21"/>
  <c r="I17" i="21"/>
  <c r="J321" i="5"/>
  <c r="K8" i="21"/>
  <c r="S290" i="5"/>
  <c r="S303" i="5" s="1"/>
  <c r="Q303" i="5"/>
  <c r="I20" i="21"/>
  <c r="S520" i="5"/>
  <c r="S536" i="5" s="1"/>
  <c r="Q536" i="5"/>
  <c r="D17" i="21"/>
  <c r="E18" i="21"/>
  <c r="Q664" i="5"/>
  <c r="S662" i="5"/>
  <c r="S664" i="5" s="1"/>
  <c r="I8" i="21"/>
  <c r="K18" i="21"/>
  <c r="S339" i="5"/>
  <c r="I6" i="21"/>
  <c r="H415" i="5"/>
  <c r="H16" i="21"/>
  <c r="F17" i="21"/>
  <c r="F8" i="21"/>
  <c r="J396" i="5"/>
  <c r="G6" i="21"/>
  <c r="F6" i="21"/>
  <c r="Q476" i="5"/>
  <c r="S458" i="5"/>
  <c r="S476" i="5" s="1"/>
  <c r="H17" i="21"/>
  <c r="I10" i="21"/>
  <c r="Q415" i="5"/>
  <c r="I18" i="21"/>
  <c r="K10" i="21"/>
  <c r="J339" i="5"/>
  <c r="G16" i="21"/>
  <c r="S612" i="5"/>
  <c r="Q623" i="5"/>
  <c r="F20" i="21"/>
  <c r="H7" i="21"/>
  <c r="H476" i="5"/>
  <c r="E7" i="21"/>
  <c r="K6" i="21"/>
  <c r="F7" i="21"/>
  <c r="H623" i="5"/>
  <c r="J611" i="5"/>
  <c r="J623" i="5" s="1"/>
  <c r="J248" i="5"/>
  <c r="J250" i="5" s="1"/>
  <c r="H250" i="5"/>
  <c r="J6" i="21"/>
  <c r="H359" i="5"/>
  <c r="C5" i="21" l="1"/>
  <c r="C4" i="21"/>
  <c r="J455" i="5"/>
  <c r="H536" i="5"/>
  <c r="J536" i="5" s="1"/>
  <c r="G5" i="21"/>
  <c r="E4" i="21"/>
  <c r="L5" i="21"/>
  <c r="L4" i="21"/>
  <c r="L15" i="21"/>
  <c r="L14" i="21"/>
  <c r="Q46" i="38"/>
  <c r="I46" i="38"/>
  <c r="O26" i="38"/>
  <c r="Q20" i="38"/>
  <c r="Q25" i="38"/>
  <c r="Q24" i="38"/>
  <c r="Q21" i="38"/>
  <c r="Q23" i="38"/>
  <c r="Q22" i="38"/>
  <c r="G26" i="38"/>
  <c r="I26" i="38"/>
  <c r="D14" i="21"/>
  <c r="E16" i="41"/>
  <c r="F16" i="41" s="1"/>
  <c r="H15" i="21"/>
  <c r="E5" i="41"/>
  <c r="F5" i="41" s="1"/>
  <c r="D5" i="21"/>
  <c r="D4" i="21"/>
  <c r="E18" i="41"/>
  <c r="F18" i="41" s="1"/>
  <c r="E14" i="21"/>
  <c r="I4" i="21"/>
  <c r="E15" i="21"/>
  <c r="G14" i="21"/>
  <c r="C15" i="21"/>
  <c r="C14" i="21"/>
  <c r="J5" i="21"/>
  <c r="J4" i="21"/>
  <c r="M4" i="21"/>
  <c r="I5" i="21"/>
  <c r="E3" i="41"/>
  <c r="F3" i="41" s="1"/>
  <c r="K14" i="21"/>
  <c r="I14" i="21"/>
  <c r="I15" i="21"/>
  <c r="E5" i="21"/>
  <c r="S623" i="5"/>
  <c r="H14" i="21"/>
  <c r="G4" i="21"/>
  <c r="E27" i="41"/>
  <c r="F27" i="41" s="1"/>
  <c r="S359" i="5"/>
  <c r="M15" i="21"/>
  <c r="M14" i="21"/>
  <c r="J415" i="5"/>
  <c r="K15" i="21"/>
  <c r="G15" i="21"/>
  <c r="D15" i="21"/>
  <c r="J14" i="21"/>
  <c r="J15" i="21"/>
  <c r="F14" i="21"/>
  <c r="F15" i="21"/>
  <c r="J476" i="5"/>
  <c r="J359" i="5"/>
  <c r="F5" i="21"/>
  <c r="F4" i="21"/>
  <c r="E13" i="41"/>
  <c r="F13" i="41" s="1"/>
  <c r="K5" i="21"/>
  <c r="K4" i="21"/>
  <c r="H5" i="21"/>
  <c r="H4" i="21"/>
  <c r="Q26" i="38" l="1"/>
  <c r="E20" i="41"/>
  <c r="F20" i="41" s="1"/>
  <c r="G7" i="41"/>
  <c r="E7" i="41"/>
  <c r="F7" i="41" s="1"/>
  <c r="G3" i="41"/>
  <c r="G5" i="41"/>
  <c r="G4" i="41"/>
</calcChain>
</file>

<file path=xl/sharedStrings.xml><?xml version="1.0" encoding="utf-8"?>
<sst xmlns="http://schemas.openxmlformats.org/spreadsheetml/2006/main" count="25954" uniqueCount="1086">
  <si>
    <t>The Housing and Regeneration Agency</t>
  </si>
  <si>
    <t>Housing Statistics Tables</t>
  </si>
  <si>
    <t>1 April 2024 – 30 September 2024</t>
  </si>
  <si>
    <t>Published 5 December 2024</t>
  </si>
  <si>
    <t>enquiries@homesengland.gov.uk</t>
  </si>
  <si>
    <t>0300 1234 500</t>
  </si>
  <si>
    <t>gov.uk/homes-england</t>
  </si>
  <si>
    <t>Footnotes:</t>
  </si>
  <si>
    <t xml:space="preserve">Since April 2012, the Mayor of London has had oversight of strategic housing, regeneration and economic development in London.  This means that Homes England (formerly known as Homes and Communities Agency (HCA)) no longer publishes housing starts on site and completions for London (current and historical series) except for delivery in London under the Build to Rent, Get Britain Building, Home Building Fund - Short Term Fund and Levelling Up - Home Building Fund Programmes which are administered by Homes England on behalf of the Greater London Authority (GLA).  As housing starts on site and completions are recorded by their location, this release may exclude homes located outside London where the funding was allocated to a local authority district within London. </t>
  </si>
  <si>
    <t>All programmes are funded by the Ministry of Housing, Communities and Local Government (MHCLG) with the exception of Care and Support Specialised Housing, Homelessness Change 2015-18 and Platform for Life which were funded by the Department of Health (these programmes are now closed).</t>
  </si>
  <si>
    <t>The Affordable Homes Programme (AHP) 2021-26, Right to Buy Replacement and Shared Ownership and Affordable Homes Programme (SOAHP) 2016-21 figures for 1 April 2024 to 30 September 2024 are sourced from our Investment Management System (IMS) at close of business on 30 September 2024.  Starts on site reported for these programmes (where relevant) are correct at the time of first publication but reallocation of funding to another scheme can occur occasionally and the completion recorded against the second scheme.</t>
  </si>
  <si>
    <t xml:space="preserve">The Get Britain Building (GBB), Levelling Up - Home Building Fund (LU-HBF), Local Authority Accelerated Construction (LAAC), Single Land Programme (SLP) and Home Building Fund - Short Term Fund (HBF-STF) figures for 1 April 2024 to 30 September 2024 are sourced from our Project Control System (PCS) at close of business on 1 November 2024. </t>
  </si>
  <si>
    <t>Affordable Tenure TBC refers to units that have reached the start on site milestone but where the tenure of these units has not yet been specified.  This was introduced as a flexibility for Strategic Partnerships to enable them to determine tenure close to or at the point of completion. These starts will be restated under their specified tenure headings in future national statistics updates once the tenure has been established at completion.</t>
  </si>
  <si>
    <t>Total affordable housing is the sum of Affordable Rent, Social Rent, Intermediate Rent, Affordable Home Ownership, First Homes and Affordable Tenure TBC.</t>
  </si>
  <si>
    <t>Market housing is private housing (or bed spaces) for rent or for sale where the rental value or market price is set mainly in the open market.</t>
  </si>
  <si>
    <r>
      <rPr>
        <sz val="10"/>
        <rFont val="Arial"/>
        <family val="2"/>
      </rPr>
      <t>First Homes were launched in 2021 with the Phase One pilot being delivered by the Single Land Programme and the Phase Two (grant funded) programme being delivered by the First Homes Early Delivery Programme.  More information is available here:</t>
    </r>
    <r>
      <rPr>
        <u/>
        <sz val="10"/>
        <color indexed="12"/>
        <rFont val="Arial"/>
        <family val="2"/>
      </rPr>
      <t xml:space="preserve"> First Homes - GOV.UK (www.gov.uk)</t>
    </r>
  </si>
  <si>
    <t>The AHP 2021-26 was launched in April 2021 and includes housing starts and completions delivered under the Rent to Buy scheme.  Rent to Buy units are included in the 'Affordable Home Ownership' columns of these tables.  See section 5 in the Technical Notes document of the latest statistical release available from the following webpage for further details on Rent to Buy:</t>
  </si>
  <si>
    <t>https://www.gov.uk/government/collections/housing-statistics</t>
  </si>
  <si>
    <r>
      <t xml:space="preserve">With effect from 1 April 2014 the range of products reported for affordable housing starts includes the start on site for new build homes where the procurement route is such that the provider purchases the home at completion - these are referred to as 'Off The Shelf' units.  For reporting purposes, the start on site date is taken as the date of completion. </t>
    </r>
    <r>
      <rPr>
        <sz val="10"/>
        <rFont val="Arial"/>
        <family val="2"/>
      </rPr>
      <t xml:space="preserve"> An exception to this is under the AHP 2021-26 Strategic Partnerships where OTS starts are also counted upon exchange of purchase contract, which may be prior to completion of the build.</t>
    </r>
  </si>
  <si>
    <t>The GBB programme was announced in November 2011.  The reported starts on site for 2012/13, 2013/14 and 2014/15 exclude 1,079, 304 and 234 units respectively which count towards the overall target to unlock delivery of up to 12,000 homes across the lifetime of the programme but are either in receipt of funding from an affordable housing programme and are reported under that programme or are part of the wider project and have been unlocked as a result of the Get Britain Building funding.  For the same reason, the reported completions for 2013/14, 2014/15, 2015/16, 2016/17, 2017/18 and 2018/19 exclude 125, 872, 197, 63, 127 and 217 units respectively.</t>
  </si>
  <si>
    <t>The market units delivered under the Accelerated Land Disposal, Build to Rent (BtR), Builders Finance Fund, Economic Assets, GBB, Kickstart Housing Delivery, LU-HBF, LAAC, Property and Regeneration, SLP and HBF-STF programmes may include some starts on site and completions which are made available at below market price or rents but do not meet the definition for affordable housing.</t>
  </si>
  <si>
    <t>The SOAHP 2016-21 was launched in April 2016 and includes housing starts and completions delivered under the Rent to Buy scheme.  Rent to Buy units are included in the 'Affordable Home Ownership' columns of these tables.  See section 5 in the Technical Notes document of the latest statistical release available from the linked webpage in note 9 above for further details on Rent to Buy.</t>
  </si>
  <si>
    <t>In 2022/23 the Government agreed to extend the longstop dates for the SOAHP 2016-21 programme to March 2024 for starts and to March 2026 for completions in recognition of the impact of COVID on housing delivery.  All new bids submitted under the Continuous Market Engagement (CME) route are now submitted under the AHP 2021-26 programme which was launched in April 2021 as a successor programme to SOAHP 2016-21.</t>
  </si>
  <si>
    <t>The SLP replaced the Accelerated Land Disposal, Economic Assets and Property and Regeneration programmes with effect from 1 April 2015.</t>
  </si>
  <si>
    <t>The HBF-STF was launched in October 2016 and includes the Builders Finance Fund from that point forwards.  The reported starts on site for the second six months of 2016/17, the whole of 2017/18, 2018/19, 2019/20, 2020/21, 2021/22, 2022/23, 2023/24 and the first six months of 2024/25 exclude 222, 1,926, 2,391, 4,342, 682, 1,045, 658, 728 and 1,138 units respectively which count towards the overall target to unlock delivery of up to 25,500 homes across the lifetime of the programme but are either in receipt of funding from an affordable housing programme and are reported under that programme or are part of the wider project and have been unlocked as a result of the HBF - STF funding.  For the same reason, the reported completions for the second six months of 2016/17, the whole of 2017/18, 2018/19, 2019/20, 2020/21, 2021/22, 2022/23, 2023/24 and the first six months of 2024/25 exclude 15, 81, 772, 1,066, 1,607, 1,887, 1,416, 2,245 and 1,382 units respectively.</t>
  </si>
  <si>
    <t xml:space="preserve">The AHP 2015-18 closed in March 2018 and was replaced by the SOAHP 2016-21.   Starts and completions reported post March 2018 against this programme reflect commitments entered into prior to its closure to new bids. </t>
  </si>
  <si>
    <t>Care and Support Specialised Housing ended in March 2021 and completions reported after this reflect commitments entered into prior to the closure date.  Any starts reported for this programme post March 2021 relate to 'Off The Shelf' units (see note 10).</t>
  </si>
  <si>
    <t>The BtR programme was launched in December 2012.  The starts on site reported for 2014/15, 2015/16 and 2016/17 exclude 45, 304 and 125 units respectively which count towards the overall target to deliver 10,000 homes across the lifetime of the programme but are either in receipt of funding from an affordable housing programme and are reported under that programme or are part of the wider project and have been unlocked as a result of the Build to Rent funding.  For the same reason, the reported completions for 2016/17, 2017/18, 2019/20 and 2020/21 exclude 47, 179, 52 and 196 units respectively.</t>
  </si>
  <si>
    <t>The National Affordable Housing Programme ended in March 2011 and outputs reported after this reflect commitments entered into prior to the closure date.</t>
  </si>
  <si>
    <r>
      <rPr>
        <sz val="10"/>
        <rFont val="Arial"/>
        <family val="2"/>
      </rPr>
      <t>Short Form Agreements (SFA) are used by Homes England to contract with providers who wish to deliver affordable rent units without Homes England funding.</t>
    </r>
    <r>
      <rPr>
        <vertAlign val="superscript"/>
        <sz val="10"/>
        <rFont val="Arial"/>
        <family val="2"/>
      </rPr>
      <t xml:space="preserve"> </t>
    </r>
  </si>
  <si>
    <t>The Builders Finance Fund was launched in May 2014.  The starts on site reported for 2014/15, 2015/16 and the first six months of 2016/17 exclude 23, 273 and 48 units respectively which are either in receipt of funding from an affordable housing programme and are reported under that programme or are part of the wider project and have been unlocked as a result of the Builders Finance Fund.  For the same reason, the reported completions for the first six months of 2016/17 exclude 33 units.</t>
  </si>
  <si>
    <t>Mortgage Rescue is either Equity Loan or Mortgage to Rent for which starts on site are not reported.</t>
  </si>
  <si>
    <r>
      <rPr>
        <sz val="10"/>
        <rFont val="Arial"/>
        <family val="2"/>
      </rPr>
      <t xml:space="preserve">FirstBuy is an equity loan product for which starts on site are not reported.  Completions reported for 2013/14 reflect units that were committed to purchase by 31 March 2013 when the scheme ended. </t>
    </r>
    <r>
      <rPr>
        <vertAlign val="superscript"/>
        <sz val="10"/>
        <rFont val="Arial"/>
        <family val="2"/>
      </rPr>
      <t xml:space="preserve">         </t>
    </r>
  </si>
  <si>
    <t>The National Affordable Housing Programme figures include Mortgage Rescue for 2009/10 and 2010/11.</t>
  </si>
  <si>
    <t>In a small number of cases, Homes England funding to an affordable housing provider is to support a person or family to be housed in a local authority that is different to the one in which they currently reside. The figures in this table are based on the local authority district in which the house is located which may not be the local authority where the funding is allocated.</t>
  </si>
  <si>
    <t>Publication date:  5 December 2024</t>
  </si>
  <si>
    <t>Homes England</t>
  </si>
  <si>
    <t>(Homes England is the trading name of Homes and Communities Agency (the legal entity))</t>
  </si>
  <si>
    <r>
      <t xml:space="preserve">Table 1: Housing Starts on Site and Completions by Programme and Tenure, </t>
    </r>
    <r>
      <rPr>
        <b/>
        <sz val="12"/>
        <color indexed="8"/>
        <rFont val="Arial"/>
        <family val="2"/>
      </rPr>
      <t>England</t>
    </r>
  </si>
  <si>
    <r>
      <rPr>
        <b/>
        <sz val="12"/>
        <color indexed="8"/>
        <rFont val="Arial"/>
        <family val="2"/>
      </rPr>
      <t>(excluding Help to Buy and non-Homes England London delivery)</t>
    </r>
    <r>
      <rPr>
        <b/>
        <sz val="12"/>
        <rFont val="Arial"/>
        <family val="2"/>
      </rPr>
      <t xml:space="preserve"> </t>
    </r>
    <r>
      <rPr>
        <b/>
        <vertAlign val="superscript"/>
        <sz val="12"/>
        <rFont val="Arial"/>
        <family val="2"/>
      </rPr>
      <t>1, 2</t>
    </r>
  </si>
  <si>
    <r>
      <t xml:space="preserve">Starts on Site </t>
    </r>
    <r>
      <rPr>
        <b/>
        <vertAlign val="superscript"/>
        <sz val="10"/>
        <rFont val="Arial"/>
        <family val="2"/>
      </rPr>
      <t>3, 4</t>
    </r>
  </si>
  <si>
    <r>
      <t xml:space="preserve">Completions </t>
    </r>
    <r>
      <rPr>
        <b/>
        <vertAlign val="superscript"/>
        <sz val="10"/>
        <rFont val="Arial"/>
        <family val="2"/>
      </rPr>
      <t>3, 4</t>
    </r>
  </si>
  <si>
    <t>Intermediate Affordable Housing</t>
  </si>
  <si>
    <t>Affordable Rent</t>
  </si>
  <si>
    <t>Social Rent</t>
  </si>
  <si>
    <t>Intermediate Rent</t>
  </si>
  <si>
    <t>Affordable Home Ownership</t>
  </si>
  <si>
    <r>
      <t xml:space="preserve">Affordable Tenure 
TBC </t>
    </r>
    <r>
      <rPr>
        <vertAlign val="superscript"/>
        <sz val="10"/>
        <rFont val="Arial"/>
        <family val="2"/>
      </rPr>
      <t>5</t>
    </r>
  </si>
  <si>
    <r>
      <t xml:space="preserve">Total Affordable </t>
    </r>
    <r>
      <rPr>
        <b/>
        <vertAlign val="superscript"/>
        <sz val="10"/>
        <rFont val="Arial"/>
        <family val="2"/>
      </rPr>
      <t>6</t>
    </r>
  </si>
  <si>
    <r>
      <t xml:space="preserve">Market </t>
    </r>
    <r>
      <rPr>
        <vertAlign val="superscript"/>
        <sz val="10"/>
        <rFont val="Arial"/>
        <family val="2"/>
      </rPr>
      <t>7</t>
    </r>
  </si>
  <si>
    <t>Total</t>
  </si>
  <si>
    <r>
      <t xml:space="preserve">First 
Homes </t>
    </r>
    <r>
      <rPr>
        <vertAlign val="superscript"/>
        <sz val="10"/>
        <rFont val="Arial"/>
        <family val="2"/>
      </rPr>
      <t>8</t>
    </r>
  </si>
  <si>
    <t>2024/25</t>
  </si>
  <si>
    <t>April - September 2024</t>
  </si>
  <si>
    <r>
      <t xml:space="preserve">Affordable Homes Programme 2021-26 </t>
    </r>
    <r>
      <rPr>
        <vertAlign val="superscript"/>
        <sz val="10"/>
        <rFont val="Arial"/>
        <family val="2"/>
      </rPr>
      <t>5, 9, 10</t>
    </r>
  </si>
  <si>
    <t>..</t>
  </si>
  <si>
    <r>
      <t xml:space="preserve">Get Britain Building </t>
    </r>
    <r>
      <rPr>
        <vertAlign val="superscript"/>
        <sz val="10"/>
        <rFont val="Arial"/>
        <family val="2"/>
      </rPr>
      <t>11,</t>
    </r>
    <r>
      <rPr>
        <vertAlign val="superscript"/>
        <sz val="10"/>
        <color rgb="FFFF0000"/>
        <rFont val="Arial"/>
        <family val="2"/>
      </rPr>
      <t xml:space="preserve"> </t>
    </r>
    <r>
      <rPr>
        <vertAlign val="superscript"/>
        <sz val="10"/>
        <rFont val="Arial"/>
        <family val="2"/>
      </rPr>
      <t>12</t>
    </r>
  </si>
  <si>
    <r>
      <t xml:space="preserve">Levelling Up - Home Building Fund </t>
    </r>
    <r>
      <rPr>
        <vertAlign val="superscript"/>
        <sz val="10"/>
        <rFont val="Arial"/>
        <family val="2"/>
      </rPr>
      <t>12</t>
    </r>
  </si>
  <si>
    <r>
      <t xml:space="preserve">Local Authority Accelerated Construction </t>
    </r>
    <r>
      <rPr>
        <vertAlign val="superscript"/>
        <sz val="10"/>
        <rFont val="Arial"/>
        <family val="2"/>
      </rPr>
      <t>12</t>
    </r>
  </si>
  <si>
    <t>Right to Buy Replacement</t>
  </si>
  <si>
    <r>
      <t xml:space="preserve">Shared Ownership and Affordable Homes Programme 2016-21 </t>
    </r>
    <r>
      <rPr>
        <vertAlign val="superscript"/>
        <sz val="10"/>
        <rFont val="Arial"/>
        <family val="2"/>
      </rPr>
      <t>5, 10, 13, 14</t>
    </r>
  </si>
  <si>
    <r>
      <t xml:space="preserve">Single Land Programme </t>
    </r>
    <r>
      <rPr>
        <vertAlign val="superscript"/>
        <sz val="10"/>
        <rFont val="Arial"/>
        <family val="2"/>
      </rPr>
      <t>12, 15</t>
    </r>
  </si>
  <si>
    <r>
      <t xml:space="preserve">The Home Building Fund - Short Term Fund </t>
    </r>
    <r>
      <rPr>
        <vertAlign val="superscript"/>
        <sz val="10"/>
        <rFont val="Arial"/>
        <family val="2"/>
      </rPr>
      <t>12, 16</t>
    </r>
  </si>
  <si>
    <t>Total (Apr - Sep 2024)</t>
  </si>
  <si>
    <t>2023/24</t>
  </si>
  <si>
    <t>April - September 2023</t>
  </si>
  <si>
    <r>
      <t>Affordable Homes Programme 2015-18</t>
    </r>
    <r>
      <rPr>
        <vertAlign val="superscript"/>
        <sz val="10"/>
        <rFont val="Arial"/>
        <family val="2"/>
      </rPr>
      <t xml:space="preserve"> 17</t>
    </r>
  </si>
  <si>
    <r>
      <t xml:space="preserve">First Homes Early Delivery Programme </t>
    </r>
    <r>
      <rPr>
        <vertAlign val="superscript"/>
        <sz val="10"/>
        <rFont val="Arial"/>
        <family val="2"/>
      </rPr>
      <t>8</t>
    </r>
  </si>
  <si>
    <r>
      <t xml:space="preserve">Single Land Programme </t>
    </r>
    <r>
      <rPr>
        <vertAlign val="superscript"/>
        <sz val="10"/>
        <rFont val="Arial"/>
        <family val="2"/>
      </rPr>
      <t>8, 12, 15</t>
    </r>
  </si>
  <si>
    <t>Total (Apr - Sep 2023)</t>
  </si>
  <si>
    <t>October 2023 - March 2024</t>
  </si>
  <si>
    <t>Total (Oct 2023 - Mar 2024)</t>
  </si>
  <si>
    <t>Total 2023/24</t>
  </si>
  <si>
    <t>2022/23</t>
  </si>
  <si>
    <t>April - September 2022</t>
  </si>
  <si>
    <t>Total (Apr - Sep 2022)</t>
  </si>
  <si>
    <t>October 2022 - March 2023</t>
  </si>
  <si>
    <r>
      <t>Affordable Homes Programme 2015-18</t>
    </r>
    <r>
      <rPr>
        <vertAlign val="superscript"/>
        <sz val="10"/>
        <rFont val="Arial"/>
        <family val="2"/>
      </rPr>
      <t xml:space="preserve"> 10, 17</t>
    </r>
  </si>
  <si>
    <t>Total (Oct 2022 - Mar 2023)</t>
  </si>
  <si>
    <t>Total 2022/23</t>
  </si>
  <si>
    <t>2021/22</t>
  </si>
  <si>
    <t>April - September 2021</t>
  </si>
  <si>
    <r>
      <t xml:space="preserve">Care and Support Specialised Housing </t>
    </r>
    <r>
      <rPr>
        <vertAlign val="superscript"/>
        <sz val="10"/>
        <rFont val="Arial"/>
        <family val="2"/>
      </rPr>
      <t>2, 18</t>
    </r>
  </si>
  <si>
    <r>
      <t xml:space="preserve">Right to Buy Replacement </t>
    </r>
    <r>
      <rPr>
        <vertAlign val="superscript"/>
        <sz val="10"/>
        <rFont val="Arial"/>
        <family val="2"/>
      </rPr>
      <t>10</t>
    </r>
  </si>
  <si>
    <r>
      <t xml:space="preserve">Shared Ownership and Affordable Homes Programme 2016-21 </t>
    </r>
    <r>
      <rPr>
        <vertAlign val="superscript"/>
        <sz val="10"/>
        <rFont val="Arial"/>
        <family val="2"/>
      </rPr>
      <t>5, 10, 13</t>
    </r>
  </si>
  <si>
    <t>Total (Apr - Sep 2021)</t>
  </si>
  <si>
    <t>October 2021 - March 2022</t>
  </si>
  <si>
    <r>
      <t>Affordable Homes Guarantees</t>
    </r>
    <r>
      <rPr>
        <sz val="10"/>
        <color rgb="FFFF0000"/>
        <rFont val="Arial"/>
        <family val="2"/>
      </rPr>
      <t xml:space="preserve"> </t>
    </r>
  </si>
  <si>
    <r>
      <t xml:space="preserve">Build to Rent </t>
    </r>
    <r>
      <rPr>
        <vertAlign val="superscript"/>
        <sz val="10"/>
        <rFont val="Arial"/>
        <family val="2"/>
      </rPr>
      <t>12, 19</t>
    </r>
  </si>
  <si>
    <t>Empty Homes</t>
  </si>
  <si>
    <t>Total (Oct 2021 - Mar 2022)</t>
  </si>
  <si>
    <t>Total 2021/22</t>
  </si>
  <si>
    <t>2020/21</t>
  </si>
  <si>
    <t>April - September 2020</t>
  </si>
  <si>
    <r>
      <t xml:space="preserve">Care and Support Specialised Housing </t>
    </r>
    <r>
      <rPr>
        <vertAlign val="superscript"/>
        <sz val="10"/>
        <rFont val="Arial"/>
        <family val="2"/>
      </rPr>
      <t>2</t>
    </r>
  </si>
  <si>
    <t>Total (Apr - Sep 2020)</t>
  </si>
  <si>
    <t>October 2020 - March 2021</t>
  </si>
  <si>
    <t>Total (Oct 2020 - Mar 2021)</t>
  </si>
  <si>
    <t>Total 2020/21</t>
  </si>
  <si>
    <t>2019/20</t>
  </si>
  <si>
    <t>April - September 2019</t>
  </si>
  <si>
    <t>Total (Apr - Sep 2019)</t>
  </si>
  <si>
    <t>October 2019 - March 2020</t>
  </si>
  <si>
    <t>Total (Oct 2019 - Mar 2020)</t>
  </si>
  <si>
    <t>Total 2019/20</t>
  </si>
  <si>
    <t>2018/19</t>
  </si>
  <si>
    <t>April - September 2018</t>
  </si>
  <si>
    <r>
      <t>Affordable Homes Guarantees</t>
    </r>
    <r>
      <rPr>
        <sz val="10"/>
        <color rgb="FFFF0000"/>
        <rFont val="Arial"/>
        <family val="2"/>
      </rPr>
      <t xml:space="preserve"> </t>
    </r>
    <r>
      <rPr>
        <vertAlign val="superscript"/>
        <sz val="10"/>
        <rFont val="Arial"/>
        <family val="2"/>
      </rPr>
      <t>10</t>
    </r>
    <r>
      <rPr>
        <sz val="10"/>
        <rFont val="Arial"/>
        <family val="2"/>
      </rPr>
      <t xml:space="preserve">  </t>
    </r>
  </si>
  <si>
    <r>
      <t>Care and Support Specialised Housing</t>
    </r>
    <r>
      <rPr>
        <sz val="10"/>
        <rFont val="Arial"/>
        <family val="2"/>
      </rPr>
      <t xml:space="preserve"> </t>
    </r>
    <r>
      <rPr>
        <vertAlign val="superscript"/>
        <sz val="10"/>
        <rFont val="Arial"/>
        <family val="2"/>
      </rPr>
      <t>2</t>
    </r>
  </si>
  <si>
    <r>
      <t xml:space="preserve">Homelessness Change 2015-18 </t>
    </r>
    <r>
      <rPr>
        <vertAlign val="superscript"/>
        <sz val="10"/>
        <rFont val="Arial"/>
        <family val="2"/>
      </rPr>
      <t>2</t>
    </r>
  </si>
  <si>
    <r>
      <t xml:space="preserve">National Affordable Housing Programme </t>
    </r>
    <r>
      <rPr>
        <vertAlign val="superscript"/>
        <sz val="10"/>
        <rFont val="Arial"/>
        <family val="2"/>
      </rPr>
      <t>20</t>
    </r>
  </si>
  <si>
    <r>
      <t xml:space="preserve">Shared Ownership and Affordable Homes Programme 2016-21 </t>
    </r>
    <r>
      <rPr>
        <vertAlign val="superscript"/>
        <sz val="10"/>
        <rFont val="Arial"/>
        <family val="2"/>
      </rPr>
      <t>10, 13</t>
    </r>
  </si>
  <si>
    <r>
      <t xml:space="preserve">Short Form Agreements </t>
    </r>
    <r>
      <rPr>
        <vertAlign val="superscript"/>
        <sz val="10"/>
        <rFont val="Arial"/>
        <family val="2"/>
      </rPr>
      <t>21</t>
    </r>
  </si>
  <si>
    <t>Total (Apr - Sep 2018)</t>
  </si>
  <si>
    <t>October 2018 - March 2019</t>
  </si>
  <si>
    <t>Affordable Homes Guarantees</t>
  </si>
  <si>
    <t>Total (Oct 2018 - Mar 2019)</t>
  </si>
  <si>
    <t>Total 2018/19</t>
  </si>
  <si>
    <t>2017/18</t>
  </si>
  <si>
    <t>April - September 2017</t>
  </si>
  <si>
    <t>Affordable Homes Programme</t>
  </si>
  <si>
    <r>
      <t xml:space="preserve">Affordable Homes Programme 2015-18 </t>
    </r>
    <r>
      <rPr>
        <vertAlign val="superscript"/>
        <sz val="10"/>
        <rFont val="Arial"/>
        <family val="2"/>
      </rPr>
      <t>10</t>
    </r>
  </si>
  <si>
    <r>
      <t xml:space="preserve">Platform for Life </t>
    </r>
    <r>
      <rPr>
        <vertAlign val="superscript"/>
        <sz val="10"/>
        <rFont val="Arial"/>
        <family val="2"/>
      </rPr>
      <t>2</t>
    </r>
  </si>
  <si>
    <r>
      <t xml:space="preserve">Rent to Buy </t>
    </r>
    <r>
      <rPr>
        <vertAlign val="superscript"/>
        <sz val="10"/>
        <rFont val="Arial"/>
        <family val="2"/>
      </rPr>
      <t>10</t>
    </r>
  </si>
  <si>
    <t>Total (Apr - Sep 2017)</t>
  </si>
  <si>
    <t>October 2017 - March 2018</t>
  </si>
  <si>
    <r>
      <t>Affordable Homes Guarantees</t>
    </r>
    <r>
      <rPr>
        <sz val="10"/>
        <color rgb="FFFF0000"/>
        <rFont val="Arial"/>
        <family val="2"/>
      </rPr>
      <t xml:space="preserve"> </t>
    </r>
    <r>
      <rPr>
        <vertAlign val="superscript"/>
        <sz val="10"/>
        <rFont val="Arial"/>
        <family val="2"/>
      </rPr>
      <t>10</t>
    </r>
    <r>
      <rPr>
        <sz val="10"/>
        <rFont val="Arial"/>
        <family val="2"/>
      </rPr>
      <t xml:space="preserve"> </t>
    </r>
  </si>
  <si>
    <t>Rent to Buy</t>
  </si>
  <si>
    <t>Total (Oct 2017 - Mar 2018)</t>
  </si>
  <si>
    <t>Total 2017/18</t>
  </si>
  <si>
    <t>2016/17</t>
  </si>
  <si>
    <t>April - September 2016</t>
  </si>
  <si>
    <r>
      <t xml:space="preserve">Builders Finance Fund </t>
    </r>
    <r>
      <rPr>
        <vertAlign val="superscript"/>
        <sz val="10"/>
        <rFont val="Arial"/>
        <family val="2"/>
      </rPr>
      <t>12, 22</t>
    </r>
  </si>
  <si>
    <t>Empty Homes Round Two</t>
  </si>
  <si>
    <t>Total (Apr - Sep 2016)</t>
  </si>
  <si>
    <t>October 2016 - March 2017</t>
  </si>
  <si>
    <t>Total (Oct 2016 - Mar 2017)</t>
  </si>
  <si>
    <t>Total 2016/17</t>
  </si>
  <si>
    <t>2015/16</t>
  </si>
  <si>
    <t>April - September 2015</t>
  </si>
  <si>
    <r>
      <t xml:space="preserve">Affordable Homes Programme </t>
    </r>
    <r>
      <rPr>
        <vertAlign val="superscript"/>
        <sz val="10"/>
        <rFont val="Arial"/>
        <family val="2"/>
      </rPr>
      <t>10</t>
    </r>
  </si>
  <si>
    <r>
      <t xml:space="preserve">Homelessness Change </t>
    </r>
    <r>
      <rPr>
        <vertAlign val="superscript"/>
        <sz val="10"/>
        <rFont val="Arial"/>
        <family val="2"/>
      </rPr>
      <t>10</t>
    </r>
    <r>
      <rPr>
        <sz val="10"/>
        <rFont val="Arial"/>
        <family val="2"/>
      </rPr>
      <t xml:space="preserve"> </t>
    </r>
  </si>
  <si>
    <r>
      <t xml:space="preserve">National Affordable Housing Programme </t>
    </r>
    <r>
      <rPr>
        <vertAlign val="superscript"/>
        <sz val="10"/>
        <rFont val="Arial"/>
        <family val="2"/>
      </rPr>
      <t>10, 20</t>
    </r>
  </si>
  <si>
    <t>Traveller Pitch Funding</t>
  </si>
  <si>
    <t>Total (Apr - Sep 2015)</t>
  </si>
  <si>
    <t>October 2015 - March 2016</t>
  </si>
  <si>
    <t>Homelessness Change</t>
  </si>
  <si>
    <t>Total (Oct 2015 - Mar 2016)</t>
  </si>
  <si>
    <t>Total 2015/16</t>
  </si>
  <si>
    <t>2014/15</t>
  </si>
  <si>
    <t>April - September 2014</t>
  </si>
  <si>
    <r>
      <t xml:space="preserve">Accelerated Land Disposal </t>
    </r>
    <r>
      <rPr>
        <vertAlign val="superscript"/>
        <sz val="10"/>
        <rFont val="Arial"/>
        <family val="2"/>
      </rPr>
      <t>12</t>
    </r>
  </si>
  <si>
    <r>
      <t xml:space="preserve">Economic Assets </t>
    </r>
    <r>
      <rPr>
        <vertAlign val="superscript"/>
        <sz val="10"/>
        <rFont val="Arial"/>
        <family val="2"/>
      </rPr>
      <t>12</t>
    </r>
  </si>
  <si>
    <t xml:space="preserve">Empty Homes </t>
  </si>
  <si>
    <t xml:space="preserve">Empty Homes Round Two </t>
  </si>
  <si>
    <t xml:space="preserve">Homelessness Change </t>
  </si>
  <si>
    <r>
      <t xml:space="preserve">Mortgage Rescue </t>
    </r>
    <r>
      <rPr>
        <vertAlign val="superscript"/>
        <sz val="10"/>
        <rFont val="Arial"/>
        <family val="2"/>
      </rPr>
      <t>23</t>
    </r>
  </si>
  <si>
    <r>
      <t xml:space="preserve">Property and Regeneration Programme </t>
    </r>
    <r>
      <rPr>
        <vertAlign val="superscript"/>
        <sz val="10"/>
        <rFont val="Arial"/>
        <family val="2"/>
      </rPr>
      <t>12</t>
    </r>
  </si>
  <si>
    <t xml:space="preserve">Traveller Pitch Funding </t>
  </si>
  <si>
    <t>Total (Apr - Sep 2014)</t>
  </si>
  <si>
    <t>October 2014 - March 2015</t>
  </si>
  <si>
    <t>Affordable Homes Programme 2015-18</t>
  </si>
  <si>
    <r>
      <t xml:space="preserve">Homelessness Change </t>
    </r>
    <r>
      <rPr>
        <vertAlign val="superscript"/>
        <sz val="10"/>
        <rFont val="Arial"/>
        <family val="2"/>
      </rPr>
      <t>10</t>
    </r>
  </si>
  <si>
    <r>
      <t xml:space="preserve">Traveller Pitch Funding </t>
    </r>
    <r>
      <rPr>
        <vertAlign val="superscript"/>
        <sz val="10"/>
        <rFont val="Arial"/>
        <family val="2"/>
      </rPr>
      <t>10</t>
    </r>
  </si>
  <si>
    <t>Total (Oct 2014 - Mar 2015)</t>
  </si>
  <si>
    <t>Total 2014/15</t>
  </si>
  <si>
    <t>2013/14</t>
  </si>
  <si>
    <t>April - September 2013</t>
  </si>
  <si>
    <r>
      <t xml:space="preserve">Empty Homes </t>
    </r>
    <r>
      <rPr>
        <sz val="10"/>
        <rFont val="Arial"/>
        <family val="2"/>
      </rPr>
      <t xml:space="preserve"> </t>
    </r>
  </si>
  <si>
    <r>
      <t xml:space="preserve">FirstBuy </t>
    </r>
    <r>
      <rPr>
        <vertAlign val="superscript"/>
        <sz val="10"/>
        <rFont val="Arial"/>
        <family val="2"/>
      </rPr>
      <t>24</t>
    </r>
  </si>
  <si>
    <r>
      <t xml:space="preserve">Homelessness Change </t>
    </r>
    <r>
      <rPr>
        <sz val="10"/>
        <rFont val="Arial"/>
        <family val="2"/>
      </rPr>
      <t xml:space="preserve"> </t>
    </r>
  </si>
  <si>
    <r>
      <t>Kickstart Housing Delivery</t>
    </r>
    <r>
      <rPr>
        <vertAlign val="superscript"/>
        <sz val="10"/>
        <rFont val="Arial"/>
        <family val="2"/>
      </rPr>
      <t xml:space="preserve"> 12</t>
    </r>
  </si>
  <si>
    <r>
      <t>Traveller Pitch Funding</t>
    </r>
    <r>
      <rPr>
        <sz val="10"/>
        <rFont val="Arial"/>
        <family val="2"/>
      </rPr>
      <t xml:space="preserve"> </t>
    </r>
  </si>
  <si>
    <t>Total (Apr - Sep 2013)</t>
  </si>
  <si>
    <t>October 2013 - March 2014</t>
  </si>
  <si>
    <t xml:space="preserve">Affordable Homes Guarantees  </t>
  </si>
  <si>
    <t>Total (Oct 13 - Mar 2014)</t>
  </si>
  <si>
    <t>Total 2013/14</t>
  </si>
  <si>
    <t>2012/13</t>
  </si>
  <si>
    <t>April - September 2012</t>
  </si>
  <si>
    <t xml:space="preserve">Empty Homes  </t>
  </si>
  <si>
    <t xml:space="preserve">Homelessness Change  </t>
  </si>
  <si>
    <t xml:space="preserve">Traveller Pitch Funding  </t>
  </si>
  <si>
    <t>Total (Apr - Sep 2012)</t>
  </si>
  <si>
    <t>October 2012 - March 2013</t>
  </si>
  <si>
    <t>Total (Oct 2012 - Mar 2013)</t>
  </si>
  <si>
    <t>Total 2012/13</t>
  </si>
  <si>
    <t>2011/12</t>
  </si>
  <si>
    <t>April - September 2011</t>
  </si>
  <si>
    <t>Local Authority New Build</t>
  </si>
  <si>
    <t>Total (Apr - Sep 2011)</t>
  </si>
  <si>
    <t>October 2011 - March 2012</t>
  </si>
  <si>
    <t>Total (Oct 2011 - Mar 2012)</t>
  </si>
  <si>
    <t>Total 2011/12</t>
  </si>
  <si>
    <t>2010/11</t>
  </si>
  <si>
    <t>April - September 2010</t>
  </si>
  <si>
    <t xml:space="preserve">Local Authority New Build </t>
  </si>
  <si>
    <r>
      <t xml:space="preserve">National Affordable Housing Programme </t>
    </r>
    <r>
      <rPr>
        <vertAlign val="superscript"/>
        <sz val="10"/>
        <rFont val="Arial"/>
        <family val="2"/>
      </rPr>
      <t>25</t>
    </r>
  </si>
  <si>
    <t>Total (Apr - Sep 2010)</t>
  </si>
  <si>
    <t>October 2010 - March 2011</t>
  </si>
  <si>
    <t>Total (Oct 2010 - Mar 2011)</t>
  </si>
  <si>
    <t>Total 2010/11</t>
  </si>
  <si>
    <t>2009/10</t>
  </si>
  <si>
    <t>April - September 2009</t>
  </si>
  <si>
    <t>Total (Apr - Sep 2009)</t>
  </si>
  <si>
    <t>October 2009 - March 2010</t>
  </si>
  <si>
    <t>Total (Oct 2009 - Mar 2010)</t>
  </si>
  <si>
    <t>Total 2009/10</t>
  </si>
  <si>
    <t>".." not applicable</t>
  </si>
  <si>
    <t>Table 2: Housing Starts on Site and Completions by Local Authority District and Tenure, England</t>
  </si>
  <si>
    <r>
      <t xml:space="preserve">(excluding Help to Buy and non-Homes England London delivery) 1 April 2024 - 30 September 2024 </t>
    </r>
    <r>
      <rPr>
        <b/>
        <vertAlign val="superscript"/>
        <sz val="12"/>
        <rFont val="Arial"/>
        <family val="2"/>
      </rPr>
      <t>1, 2</t>
    </r>
  </si>
  <si>
    <t>Starts on Site</t>
  </si>
  <si>
    <t>Completions</t>
  </si>
  <si>
    <t>ONS code</t>
  </si>
  <si>
    <r>
      <t xml:space="preserve">Local Authority Name </t>
    </r>
    <r>
      <rPr>
        <b/>
        <vertAlign val="superscript"/>
        <sz val="10"/>
        <rFont val="Arial"/>
        <family val="2"/>
      </rPr>
      <t>26</t>
    </r>
  </si>
  <si>
    <t>Region</t>
  </si>
  <si>
    <t>Unitary Authorities, Metropolitan and Shire Districts</t>
  </si>
  <si>
    <t>E07000223</t>
  </si>
  <si>
    <t>Adur</t>
  </si>
  <si>
    <t>SE</t>
  </si>
  <si>
    <t>E07000032</t>
  </si>
  <si>
    <t>Amber Valley</t>
  </si>
  <si>
    <t>EM</t>
  </si>
  <si>
    <t>E07000224</t>
  </si>
  <si>
    <t>Arun</t>
  </si>
  <si>
    <t>E07000170</t>
  </si>
  <si>
    <t>Ashfield</t>
  </si>
  <si>
    <t>E07000105</t>
  </si>
  <si>
    <t>Ashford</t>
  </si>
  <si>
    <t>E07000200</t>
  </si>
  <si>
    <t>Babergh</t>
  </si>
  <si>
    <t>EE</t>
  </si>
  <si>
    <t>E08000016</t>
  </si>
  <si>
    <t>Barnsley</t>
  </si>
  <si>
    <t>YTH</t>
  </si>
  <si>
    <t>E07000066</t>
  </si>
  <si>
    <t>Basildon</t>
  </si>
  <si>
    <t>E07000084</t>
  </si>
  <si>
    <t>Basingstoke and Deane</t>
  </si>
  <si>
    <t>E07000171</t>
  </si>
  <si>
    <t>Bassetlaw</t>
  </si>
  <si>
    <t>E06000022</t>
  </si>
  <si>
    <t>Bath and North East Somerset</t>
  </si>
  <si>
    <t>SW</t>
  </si>
  <si>
    <t>E06000055</t>
  </si>
  <si>
    <t>Bedford</t>
  </si>
  <si>
    <t>E08000025</t>
  </si>
  <si>
    <t>Birmingham</t>
  </si>
  <si>
    <t>WM</t>
  </si>
  <si>
    <t>E07000129</t>
  </si>
  <si>
    <t>Blaby</t>
  </si>
  <si>
    <t>E06000008</t>
  </si>
  <si>
    <t>Blackburn with Darwen</t>
  </si>
  <si>
    <t>NW</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</si>
  <si>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</si>
  <si>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</si>
  <si>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</si>
  <si>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</si>
  <si>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</si>
  <si>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</si>
  <si>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</si>
  <si>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</si>
  <si>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</si>
  <si>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</si>
  <si>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</si>
  <si>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</si>
  <si>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</si>
  <si>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</si>
  <si>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</si>
  <si>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</si>
  <si>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</si>
  <si>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</si>
  <si>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E06000043</t>
  </si>
  <si>
    <t>Brighton and Hove</t>
  </si>
  <si>
    <t>E06000023</t>
  </si>
  <si>
    <t>Bristol</t>
  </si>
  <si>
    <t>E07000144</t>
  </si>
  <si>
    <t>Broadland</t>
  </si>
  <si>
    <t>E07000095</t>
  </si>
  <si>
    <t>Broxbourne</t>
  </si>
  <si>
    <t>E07000172</t>
  </si>
  <si>
    <t>Broxtowe</t>
  </si>
  <si>
    <t>E06000060</t>
  </si>
  <si>
    <t>Buckinghamshire</t>
  </si>
  <si>
    <t>E07000117</t>
  </si>
  <si>
    <t>Burnley</t>
  </si>
  <si>
    <t>E08000002</t>
  </si>
  <si>
    <t>Bury</t>
  </si>
  <si>
    <t>E08000033</t>
  </si>
  <si>
    <t>Calderdale</t>
  </si>
  <si>
    <t>E07000008</t>
  </si>
  <si>
    <t>Cambridge</t>
  </si>
  <si>
    <t>E07000106</t>
  </si>
  <si>
    <t>Canterbury</t>
  </si>
  <si>
    <t>E07000069</t>
  </si>
  <si>
    <t>Castle Point</t>
  </si>
  <si>
    <t>E06000056</t>
  </si>
  <si>
    <t>Central Bedfordshire</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</si>
  <si>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</si>
  <si>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</si>
  <si>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</si>
  <si>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</si>
  <si>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</si>
  <si>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</si>
  <si>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</si>
  <si>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</si>
  <si>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</si>
  <si>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</si>
  <si>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</si>
  <si>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</si>
  <si>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</si>
  <si>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</si>
  <si>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E07000071</t>
  </si>
  <si>
    <t>Colchester</t>
  </si>
  <si>
    <t>E06000052</t>
  </si>
  <si>
    <t>Cornwall</t>
  </si>
  <si>
    <t>E07000079</t>
  </si>
  <si>
    <t>Cotswold</t>
  </si>
  <si>
    <t>E06000047</t>
  </si>
  <si>
    <t>County Durham</t>
  </si>
  <si>
    <t>NE</t>
  </si>
  <si>
    <t>E08000026</t>
  </si>
  <si>
    <t>Coventry</t>
  </si>
  <si>
    <t>E06000063</t>
  </si>
  <si>
    <t>Cumberland</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</si>
  <si>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</si>
  <si>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</si>
  <si>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</si>
  <si>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</si>
  <si>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</si>
  <si>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</si>
  <si>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</si>
  <si>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</si>
  <si>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</si>
  <si>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</si>
  <si>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</si>
  <si>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</si>
  <si>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</si>
  <si>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</si>
  <si>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</si>
  <si>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</si>
  <si>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</si>
  <si>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</si>
  <si>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</si>
  <si>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</si>
  <si>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</si>
  <si>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</si>
  <si>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</si>
  <si>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</si>
  <si>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</si>
  <si>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</si>
  <si>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</si>
  <si>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</si>
  <si>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</si>
  <si>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</si>
  <si>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</si>
  <si>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</si>
  <si>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</si>
  <si>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</si>
  <si>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</si>
  <si>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</si>
  <si>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</si>
  <si>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</si>
  <si>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E07000072</t>
  </si>
  <si>
    <t>Epping Forest</t>
  </si>
  <si>
    <t>E07000036</t>
  </si>
  <si>
    <t>Erewash</t>
  </si>
  <si>
    <t>E07000041</t>
  </si>
  <si>
    <t>Exeter</t>
  </si>
  <si>
    <t>E07000087</t>
  </si>
  <si>
    <t>Fareham</t>
  </si>
  <si>
    <t>E07000010</t>
  </si>
  <si>
    <t>Fenland</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</si>
  <si>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</si>
  <si>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</si>
  <si>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</si>
  <si>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</si>
  <si>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</si>
  <si>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</si>
  <si>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</si>
  <si>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</si>
  <si>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</si>
  <si>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</si>
  <si>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</si>
  <si>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</si>
  <si>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</si>
  <si>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</si>
  <si>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</si>
  <si>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</si>
  <si>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E07000209</t>
  </si>
  <si>
    <t>Guildford</t>
  </si>
  <si>
    <t>E06000006</t>
  </si>
  <si>
    <t>Halton</t>
  </si>
  <si>
    <t>E07000131</t>
  </si>
  <si>
    <t>Harborough</t>
  </si>
  <si>
    <t>E07000073</t>
  </si>
  <si>
    <t>Harlow</t>
  </si>
  <si>
    <t>E07000089</t>
  </si>
  <si>
    <t>Hart</t>
  </si>
  <si>
    <t>E06000001</t>
  </si>
  <si>
    <t>Hartlepool</t>
  </si>
  <si>
    <t>E07000062</t>
  </si>
  <si>
    <t>Hastings</t>
  </si>
  <si>
    <t>E07000090</t>
  </si>
  <si>
    <t>Havant</t>
  </si>
  <si>
    <t>E06000019</t>
  </si>
  <si>
    <t>Herefordshire</t>
  </si>
  <si>
    <t>E07000132</t>
  </si>
  <si>
    <t>Hinckley and Bosworth</t>
  </si>
  <si>
    <t>E07000011</t>
  </si>
  <si>
    <t>Huntingdonshire</t>
  </si>
  <si>
    <t>E07000120</t>
  </si>
  <si>
    <t>Hyndburn</t>
  </si>
  <si>
    <t>E07000202</t>
  </si>
  <si>
    <t>Ipswich</t>
  </si>
  <si>
    <t>E06000046</t>
  </si>
  <si>
    <t>Isle of Wight</t>
  </si>
  <si>
    <t>E07000146</t>
  </si>
  <si>
    <t>King's Lynn and West Norfolk</t>
  </si>
  <si>
    <t>E06000010</t>
  </si>
  <si>
    <t>Kingston upon Hull</t>
  </si>
  <si>
    <t>E08000034</t>
  </si>
  <si>
    <t>Kirklees</t>
  </si>
  <si>
    <t>E08000011</t>
  </si>
  <si>
    <t>Knowsley</t>
  </si>
  <si>
    <t>E07000121</t>
  </si>
  <si>
    <t>Lancaster</t>
  </si>
  <si>
    <t>E08000035</t>
  </si>
  <si>
    <t>Leeds</t>
  </si>
  <si>
    <t>E06000016</t>
  </si>
  <si>
    <t>Leicester</t>
  </si>
  <si>
    <t>E07000063</t>
  </si>
  <si>
    <t>Lewes</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</si>
  <si>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</si>
  <si>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</si>
  <si>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</si>
  <si>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</si>
  <si>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</si>
  <si>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</si>
  <si>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</si>
  <si>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</si>
  <si>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</si>
  <si>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</si>
  <si>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</si>
  <si>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</si>
  <si>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</si>
  <si>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</si>
  <si>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</si>
  <si>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</si>
  <si>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</si>
  <si>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</si>
  <si>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</si>
  <si>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</si>
  <si>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</si>
  <si>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</si>
  <si>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E07000042</t>
  </si>
  <si>
    <t>Mid Devon</t>
  </si>
  <si>
    <t>E07000203</t>
  </si>
  <si>
    <t>Mid Suffolk</t>
  </si>
  <si>
    <t>E06000002</t>
  </si>
  <si>
    <t>Middlesbrough</t>
  </si>
  <si>
    <t>E06000042</t>
  </si>
  <si>
    <t>Milton Keynes</t>
  </si>
  <si>
    <t>E07000091</t>
  </si>
  <si>
    <t>New Forest</t>
  </si>
  <si>
    <t>E07000175</t>
  </si>
  <si>
    <t>Newark and Sherwood</t>
  </si>
  <si>
    <t>E08000021</t>
  </si>
  <si>
    <t>Newcastle upon Tyne</t>
  </si>
  <si>
    <t>E07000195</t>
  </si>
  <si>
    <t>Newcastle-under-Lyme</t>
  </si>
  <si>
    <t>E07000043</t>
  </si>
  <si>
    <t>North Devon</t>
  </si>
  <si>
    <t>E07000038</t>
  </si>
  <si>
    <t>North East Derbyshire</t>
  </si>
  <si>
    <t>E06000012</t>
  </si>
  <si>
    <t>North East Lincolnshire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</si>
  <si>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</si>
  <si>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</si>
  <si>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</si>
  <si>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</si>
  <si>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</si>
  <si>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</si>
  <si>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</si>
  <si>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</si>
  <si>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</si>
  <si>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</si>
  <si>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</si>
  <si>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</si>
  <si>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</si>
  <si>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</si>
  <si>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</si>
  <si>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</si>
  <si>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E06000065</t>
  </si>
  <si>
    <t>North Yorkshire</t>
  </si>
  <si>
    <t>E06000057</t>
  </si>
  <si>
    <t>Northumberland</t>
  </si>
  <si>
    <t>E07000148</t>
  </si>
  <si>
    <t>Norwich</t>
  </si>
  <si>
    <t>E06000018</t>
  </si>
  <si>
    <t>Nottingham</t>
  </si>
  <si>
    <t>E07000219</t>
  </si>
  <si>
    <t>Nuneaton and Bedworth</t>
  </si>
  <si>
    <t>E08000004</t>
  </si>
  <si>
    <t>Oldham</t>
  </si>
  <si>
    <t>E07000178</t>
  </si>
  <si>
    <t>Oxford</t>
  </si>
  <si>
    <t>E06000031</t>
  </si>
  <si>
    <t>Peterborough</t>
  </si>
  <si>
    <t>E06000026</t>
  </si>
  <si>
    <t>Plymouth</t>
  </si>
  <si>
    <t>E07000123</t>
  </si>
  <si>
    <t>Preston</t>
  </si>
  <si>
    <t>E06000038</t>
  </si>
  <si>
    <t>Reading</t>
  </si>
  <si>
    <t>E06000003</t>
  </si>
  <si>
    <t>Redcar and Cleveland</t>
  </si>
  <si>
    <t>E07000236</t>
  </si>
  <si>
    <t>Redditch</t>
  </si>
  <si>
    <t>E07000211</t>
  </si>
  <si>
    <t>Reigate and Banstead</t>
  </si>
  <si>
    <t>E07000124</t>
  </si>
  <si>
    <t>Ribble Valley</t>
  </si>
  <si>
    <t>E08000005</t>
  </si>
  <si>
    <t>Rochdale</t>
  </si>
  <si>
    <t>E07000125</t>
  </si>
  <si>
    <t>Rossendale</t>
  </si>
  <si>
    <t>E07000064</t>
  </si>
  <si>
    <t>Rother</t>
  </si>
  <si>
    <t>E08000018</t>
  </si>
  <si>
    <t>Rotherham</t>
  </si>
  <si>
    <t>E07000220</t>
  </si>
  <si>
    <t>Rugby</t>
  </si>
  <si>
    <t>E07000176</t>
  </si>
  <si>
    <t>Rushcliffe</t>
  </si>
  <si>
    <t>E08000006</t>
  </si>
  <si>
    <t>Salford</t>
  </si>
  <si>
    <t>E08000028</t>
  </si>
  <si>
    <t>Sandwell</t>
  </si>
  <si>
    <t>E08000014</t>
  </si>
  <si>
    <t>Sefton</t>
  </si>
  <si>
    <t>E07000111</t>
  </si>
  <si>
    <t>Sevenoaks</t>
  </si>
  <si>
    <t>E08000019</t>
  </si>
  <si>
    <t>Sheffield</t>
  </si>
  <si>
    <t>E06000051</t>
  </si>
  <si>
    <t>Shropshire</t>
  </si>
  <si>
    <t>E06000039</t>
  </si>
  <si>
    <t>Slough</t>
  </si>
  <si>
    <t>E08000029</t>
  </si>
  <si>
    <t>Solihull</t>
  </si>
  <si>
    <t>E06000066</t>
  </si>
  <si>
    <t>Somerset</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</si>
  <si>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</si>
  <si>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</si>
  <si>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</si>
  <si>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</si>
  <si>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</si>
  <si>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</si>
  <si>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</si>
  <si>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</si>
  <si>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</si>
  <si>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</si>
  <si>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</si>
  <si>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</si>
  <si>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</si>
  <si>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</si>
  <si>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</si>
  <si>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</si>
  <si>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</si>
  <si>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</si>
  <si>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</si>
  <si>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</si>
  <si>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</si>
  <si>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</si>
  <si>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</si>
  <si>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</si>
  <si>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E07000240</t>
  </si>
  <si>
    <t>St. Albans</t>
  </si>
  <si>
    <t>E08000013</t>
  </si>
  <si>
    <t>St. Helens</t>
  </si>
  <si>
    <t>E07000197</t>
  </si>
  <si>
    <t>Stafford</t>
  </si>
  <si>
    <t>E07000198</t>
  </si>
  <si>
    <t>Staffordshire Moorlands</t>
  </si>
  <si>
    <t>E08000007</t>
  </si>
  <si>
    <t>Stockport</t>
  </si>
  <si>
    <t>E06000004</t>
  </si>
  <si>
    <t>Stockton-on-Tees</t>
  </si>
  <si>
    <t>E06000021</t>
  </si>
  <si>
    <t>Stoke-on-Trent</t>
  </si>
  <si>
    <t>E07000221</t>
  </si>
  <si>
    <t>Stratford-on-Avon</t>
  </si>
  <si>
    <t>E07000082</t>
  </si>
  <si>
    <t>Stroud</t>
  </si>
  <si>
    <t>E08000024</t>
  </si>
  <si>
    <t>Sunderland</t>
  </si>
  <si>
    <t>E07000113</t>
  </si>
  <si>
    <t>Swale</t>
  </si>
  <si>
    <t>E06000030</t>
  </si>
  <si>
    <t>Swindon</t>
  </si>
  <si>
    <t>E08000008</t>
  </si>
  <si>
    <t>Tameside</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</si>
  <si>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</si>
  <si>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</si>
  <si>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</si>
  <si>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</si>
  <si>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</si>
  <si>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</si>
  <si>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</si>
  <si>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</si>
  <si>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</si>
  <si>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</si>
  <si>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</si>
  <si>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</si>
  <si>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</si>
  <si>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</si>
  <si>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</si>
  <si>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</si>
  <si>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</si>
  <si>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</si>
  <si>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</si>
  <si>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</si>
  <si>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</si>
  <si>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</si>
  <si>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</si>
  <si>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</si>
  <si>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E08000009</t>
  </si>
  <si>
    <t>Trafford</t>
  </si>
  <si>
    <t>E07000116</t>
  </si>
  <si>
    <t>Tunbridge Wells</t>
  </si>
  <si>
    <t>E07000077</t>
  </si>
  <si>
    <t>Uttlesford</t>
  </si>
  <si>
    <t>E07000180</t>
  </si>
  <si>
    <t>Vale of White Horse</t>
  </si>
  <si>
    <t>E08000036</t>
  </si>
  <si>
    <t>Wakefield</t>
  </si>
  <si>
    <t>E08000030</t>
  </si>
  <si>
    <t>Walsall</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</si>
  <si>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</si>
  <si>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</si>
  <si>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</si>
  <si>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</si>
  <si>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</si>
  <si>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</si>
  <si>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</si>
  <si>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</si>
  <si>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</si>
  <si>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</si>
  <si>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</si>
  <si>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</si>
  <si>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</si>
  <si>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</si>
  <si>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</si>
  <si>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</si>
  <si>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</si>
  <si>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</si>
  <si>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</si>
  <si>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</si>
  <si>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</si>
  <si>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</si>
  <si>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</si>
  <si>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</si>
  <si>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</si>
  <si>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</si>
  <si>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E06000064</t>
  </si>
  <si>
    <t>Westmorland and Furness</t>
  </si>
  <si>
    <t>E08000010</t>
  </si>
  <si>
    <t>Wigan</t>
  </si>
  <si>
    <t>E06000054</t>
  </si>
  <si>
    <t>Wiltshire</t>
  </si>
  <si>
    <t>E07000094</t>
  </si>
  <si>
    <t>Winchester</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</si>
  <si>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</si>
  <si>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</si>
  <si>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</si>
  <si>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</si>
  <si>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</si>
  <si>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</si>
  <si>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</si>
  <si>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</si>
  <si>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</si>
  <si>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</si>
  <si>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</si>
  <si>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</si>
  <si>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</si>
  <si>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</si>
  <si>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</si>
  <si>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</si>
  <si>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</si>
  <si>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</si>
  <si>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</si>
  <si>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</si>
  <si>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London Boroughs</t>
  </si>
  <si>
    <t>E09000006</t>
  </si>
  <si>
    <t>Bromley</t>
  </si>
  <si>
    <t>LON</t>
  </si>
  <si>
    <t>E09000001</t>
  </si>
  <si>
    <t>City of London</t>
  </si>
  <si>
    <t>E09000009</t>
  </si>
  <si>
    <t>Ealing</t>
  </si>
  <si>
    <t>E09000010</t>
  </si>
  <si>
    <t>Enfield</t>
  </si>
  <si>
    <t>E09000013</t>
  </si>
  <si>
    <t>Hammersmith and Fulham</t>
  </si>
  <si>
    <t>E09000014</t>
  </si>
  <si>
    <t>Haringey</t>
  </si>
  <si>
    <t>E09000023</t>
  </si>
  <si>
    <t>Lewisham</t>
  </si>
  <si>
    <t>E09000024</t>
  </si>
  <si>
    <t>Merton</t>
  </si>
  <si>
    <t>E09000025</t>
  </si>
  <si>
    <t>Newham</t>
  </si>
  <si>
    <t>E09000029</t>
  </si>
  <si>
    <t>Sutton</t>
  </si>
  <si>
    <t>E09000031</t>
  </si>
  <si>
    <t>Waltham Forest</t>
  </si>
  <si>
    <t>E09000032</t>
  </si>
  <si>
    <t>Wandsworth</t>
  </si>
  <si>
    <t>Region Totals</t>
  </si>
  <si>
    <t>E12000004</t>
  </si>
  <si>
    <t>East Midlands</t>
  </si>
  <si>
    <t>E12000006</t>
  </si>
  <si>
    <t>East of England</t>
  </si>
  <si>
    <t>E12000007</t>
  </si>
  <si>
    <t>London</t>
  </si>
  <si>
    <t>E12000001</t>
  </si>
  <si>
    <t>North East</t>
  </si>
  <si>
    <t>E12000002</t>
  </si>
  <si>
    <t>North West</t>
  </si>
  <si>
    <t>E12000008</t>
  </si>
  <si>
    <t>South East</t>
  </si>
  <si>
    <t>E12000009</t>
  </si>
  <si>
    <t>South West</t>
  </si>
  <si>
    <t>E12000005</t>
  </si>
  <si>
    <t>West Midlands</t>
  </si>
  <si>
    <t>E12000003</t>
  </si>
  <si>
    <t>Yorkshire and The Humber</t>
  </si>
  <si>
    <r>
      <t xml:space="preserve">ENGLAND </t>
    </r>
    <r>
      <rPr>
        <b/>
        <sz val="8"/>
        <color indexed="8"/>
        <rFont val="Arial"/>
        <family val="2"/>
      </rPr>
      <t>(Excluding non-Homes England London delivery)</t>
    </r>
  </si>
  <si>
    <t>Table 2b: Housing Starts on Site and Completions by Local Authority District and Tenure, England</t>
  </si>
  <si>
    <r>
      <t xml:space="preserve">(excluding Help to Buy and non-Homes England London delivery) 1 April 2023 - 31 March 2024 </t>
    </r>
    <r>
      <rPr>
        <b/>
        <vertAlign val="superscript"/>
        <sz val="12"/>
        <rFont val="Arial"/>
        <family val="2"/>
      </rPr>
      <t>1, 2</t>
    </r>
  </si>
  <si>
    <t>E07000068</t>
  </si>
  <si>
    <t>Brentwood</t>
  </si>
  <si>
    <t>E07000234</t>
  </si>
  <si>
    <t>Bromsgrove</t>
  </si>
  <si>
    <t>E07000130</t>
  </si>
  <si>
    <t>Charnwood</t>
  </si>
  <si>
    <t>E07000118</t>
  </si>
  <si>
    <t>Chorley</t>
  </si>
  <si>
    <t>E07000226</t>
  </si>
  <si>
    <t>Crawley</t>
  </si>
  <si>
    <t>E07000207</t>
  </si>
  <si>
    <t>Elmbridge</t>
  </si>
  <si>
    <t>E07000112</t>
  </si>
  <si>
    <t>Folkestone and Hythe</t>
  </si>
  <si>
    <t>E07000098</t>
  </si>
  <si>
    <t>Hertsmere</t>
  </si>
  <si>
    <t>E07000037</t>
  </si>
  <si>
    <t>High Peak</t>
  </si>
  <si>
    <t>E07000227</t>
  </si>
  <si>
    <t>Horsham</t>
  </si>
  <si>
    <t>E07000228</t>
  </si>
  <si>
    <t>Mid Sussex</t>
  </si>
  <si>
    <t>E07000210</t>
  </si>
  <si>
    <t>Mole Valley</t>
  </si>
  <si>
    <t>E07000099</t>
  </si>
  <si>
    <t>North Hertfordshire</t>
  </si>
  <si>
    <t>E07000122</t>
  </si>
  <si>
    <t>Pendle</t>
  </si>
  <si>
    <t>E06000044</t>
  </si>
  <si>
    <t>Portsmouth</t>
  </si>
  <si>
    <t>E07000075</t>
  </si>
  <si>
    <t>Rochford</t>
  </si>
  <si>
    <t>E07000212</t>
  </si>
  <si>
    <t>Runnymede</t>
  </si>
  <si>
    <t>E07000092</t>
  </si>
  <si>
    <t>Rushmoor</t>
  </si>
  <si>
    <t>E06000017</t>
  </si>
  <si>
    <t>Rutland</t>
  </si>
  <si>
    <t>E06000033</t>
  </si>
  <si>
    <t>Southend-on-Sea</t>
  </si>
  <si>
    <t>E07000214</t>
  </si>
  <si>
    <t>Surrey Heath</t>
  </si>
  <si>
    <t>E06000040</t>
  </si>
  <si>
    <t>Windsor and Maidenhead</t>
  </si>
  <si>
    <t>E09000002</t>
  </si>
  <si>
    <t>Barking and Dagenham</t>
  </si>
  <si>
    <t>E09000015</t>
  </si>
  <si>
    <t>Harrow</t>
  </si>
  <si>
    <t>E09000016</t>
  </si>
  <si>
    <t>Havering</t>
  </si>
  <si>
    <t>E09000021</t>
  </si>
  <si>
    <t>Kingston upon Thames</t>
  </si>
  <si>
    <t>Table 2c: Housing Starts on Site and Completions by Local Authority District and Tenure, England</t>
  </si>
  <si>
    <r>
      <t xml:space="preserve">(excluding Help to Buy and non-Homes England London delivery) 1 April 2022 - 31 March 2023 </t>
    </r>
    <r>
      <rPr>
        <b/>
        <vertAlign val="superscript"/>
        <sz val="12"/>
        <rFont val="Arial"/>
        <family val="2"/>
      </rPr>
      <t>1, 2</t>
    </r>
  </si>
  <si>
    <t>ONS code (2022/23)</t>
  </si>
  <si>
    <r>
      <t xml:space="preserve">Local Authority Name (2022/23) </t>
    </r>
    <r>
      <rPr>
        <b/>
        <vertAlign val="superscript"/>
        <sz val="10"/>
        <rFont val="Arial"/>
        <family val="2"/>
      </rPr>
      <t>26</t>
    </r>
  </si>
  <si>
    <t>ONS code (Current)</t>
  </si>
  <si>
    <r>
      <t xml:space="preserve">Local Authority Name (Current) </t>
    </r>
    <r>
      <rPr>
        <b/>
        <vertAlign val="superscript"/>
        <sz val="10"/>
        <rFont val="Arial"/>
        <family val="2"/>
      </rPr>
      <t>26</t>
    </r>
  </si>
  <si>
    <t/>
  </si>
  <si>
    <t>E07000026</t>
  </si>
  <si>
    <t>Allerdale</t>
  </si>
  <si>
    <t>R</t>
  </si>
  <si>
    <t>E07000192</t>
  </si>
  <si>
    <t>Cannock Chase</t>
  </si>
  <si>
    <t>E07000028</t>
  </si>
  <si>
    <t>Carlisle</t>
  </si>
  <si>
    <t>E07000029</t>
  </si>
  <si>
    <t>Copeland</t>
  </si>
  <si>
    <t>E07000163</t>
  </si>
  <si>
    <t>Craven</t>
  </si>
  <si>
    <t>E07000030</t>
  </si>
  <si>
    <t>Eden</t>
  </si>
  <si>
    <t>E07000164</t>
  </si>
  <si>
    <t>Hambleton</t>
  </si>
  <si>
    <t>E07000165</t>
  </si>
  <si>
    <t>Harrogate</t>
  </si>
  <si>
    <t>E06000053</t>
  </si>
  <si>
    <t>Isles of Scilly</t>
  </si>
  <si>
    <t>Kingston Upon Hull</t>
  </si>
  <si>
    <t>E07000187</t>
  </si>
  <si>
    <t>Mendip</t>
  </si>
  <si>
    <t>E07000166</t>
  </si>
  <si>
    <t>Richmondshire</t>
  </si>
  <si>
    <t>E07000167</t>
  </si>
  <si>
    <t>Ryedale</t>
  </si>
  <si>
    <t>E07000168</t>
  </si>
  <si>
    <t>Scarborough</t>
  </si>
  <si>
    <t>E07000188</t>
  </si>
  <si>
    <t>Sedgemoor</t>
  </si>
  <si>
    <t>E07000169</t>
  </si>
  <si>
    <t>Selby</t>
  </si>
  <si>
    <t>E07000246</t>
  </si>
  <si>
    <t>Somerset West and Taunton</t>
  </si>
  <si>
    <t>E07000031</t>
  </si>
  <si>
    <t>South Lakeland</t>
  </si>
  <si>
    <t>E07000189</t>
  </si>
  <si>
    <t>South Somerset</t>
  </si>
  <si>
    <t>E07000213</t>
  </si>
  <si>
    <t>Spelthorne</t>
  </si>
  <si>
    <t>E07000243</t>
  </si>
  <si>
    <t>Stevenage</t>
  </si>
  <si>
    <t>E09000008</t>
  </si>
  <si>
    <t>Croydon</t>
  </si>
  <si>
    <r>
      <rPr>
        <vertAlign val="superscript"/>
        <sz val="10"/>
        <rFont val="Arial"/>
        <family val="2"/>
      </rPr>
      <t>R</t>
    </r>
    <r>
      <rPr>
        <sz val="10"/>
        <rFont val="Arial"/>
        <family val="2"/>
      </rPr>
      <t xml:space="preserve"> The figures published in the release of official statistics dated 14 December 2023 have been revised.</t>
    </r>
  </si>
  <si>
    <r>
      <t xml:space="preserve">(excluding Help to Buy and non-Homes England London delivery) 1 April 2021 - 31 March 2022 </t>
    </r>
    <r>
      <rPr>
        <b/>
        <vertAlign val="superscript"/>
        <sz val="12"/>
        <rFont val="Arial"/>
        <family val="2"/>
      </rPr>
      <t>1, 2</t>
    </r>
  </si>
  <si>
    <t>ONS code (2021/22)</t>
  </si>
  <si>
    <r>
      <t xml:space="preserve">Local Authority Name (2021/22) </t>
    </r>
    <r>
      <rPr>
        <b/>
        <vertAlign val="superscript"/>
        <sz val="10"/>
        <rFont val="Arial"/>
        <family val="2"/>
      </rPr>
      <t>26</t>
    </r>
  </si>
  <si>
    <t>E07000027</t>
  </si>
  <si>
    <t>Barrow-in-Furness</t>
  </si>
  <si>
    <t>E07000208</t>
  </si>
  <si>
    <t>Epsom and Ewell</t>
  </si>
  <si>
    <t>E07000135</t>
  </si>
  <si>
    <t>Oadby and Wigston</t>
  </si>
  <si>
    <t>E09000004</t>
  </si>
  <si>
    <t>Bexley</t>
  </si>
  <si>
    <t>Table 2d: Housing Starts on Site and Completions by Local Authority District and Tenure, England</t>
  </si>
  <si>
    <r>
      <t xml:space="preserve">(excluding Help to Buy and non-Homes England London delivery) 1 April 2020 - 31 March 2021 </t>
    </r>
    <r>
      <rPr>
        <b/>
        <vertAlign val="superscript"/>
        <sz val="12"/>
        <rFont val="Arial"/>
        <family val="2"/>
      </rPr>
      <t>1, 2</t>
    </r>
  </si>
  <si>
    <t>ONS code (2020/21)</t>
  </si>
  <si>
    <r>
      <t xml:space="preserve">Local Authority Name (2020/21) </t>
    </r>
    <r>
      <rPr>
        <b/>
        <vertAlign val="superscript"/>
        <sz val="10"/>
        <rFont val="Arial"/>
        <family val="2"/>
      </rPr>
      <t>26</t>
    </r>
  </si>
  <si>
    <t>E07000150</t>
  </si>
  <si>
    <t>Corby</t>
  </si>
  <si>
    <t>E07000151</t>
  </si>
  <si>
    <t>Daventry</t>
  </si>
  <si>
    <t>E07000152</t>
  </si>
  <si>
    <t>East Northamptonshire</t>
  </si>
  <si>
    <t>E07000153</t>
  </si>
  <si>
    <t>Kettering</t>
  </si>
  <si>
    <t>E07000154</t>
  </si>
  <si>
    <t>Northampton</t>
  </si>
  <si>
    <t>E07000155</t>
  </si>
  <si>
    <t>South Northamptonshire</t>
  </si>
  <si>
    <t>E07000199</t>
  </si>
  <si>
    <t>Tamworth</t>
  </si>
  <si>
    <t>E07000156</t>
  </si>
  <si>
    <t>Wellingborough</t>
  </si>
  <si>
    <t>E09000030</t>
  </si>
  <si>
    <t>Tower Hamlets</t>
  </si>
  <si>
    <r>
      <rPr>
        <vertAlign val="superscript"/>
        <sz val="10"/>
        <rFont val="Arial"/>
        <family val="2"/>
      </rPr>
      <t>R</t>
    </r>
    <r>
      <rPr>
        <sz val="10"/>
        <rFont val="Arial"/>
        <family val="2"/>
      </rPr>
      <t xml:space="preserve"> The figures published in the release of official statistics dated 27 June 2023 have been revised.</t>
    </r>
  </si>
  <si>
    <t>Table 2e: Housing Starts on Site and Completions by Local Authority District and Tenure, England</t>
  </si>
  <si>
    <r>
      <t xml:space="preserve">(excluding Help to Buy and non-Homes England London delivery) 1 April 2019 - 31 March 2020 </t>
    </r>
    <r>
      <rPr>
        <b/>
        <vertAlign val="superscript"/>
        <sz val="12"/>
        <rFont val="Arial"/>
        <family val="2"/>
      </rPr>
      <t>1, 2</t>
    </r>
  </si>
  <si>
    <t>ONS code (2019/20)</t>
  </si>
  <si>
    <r>
      <t xml:space="preserve">Local Authority Name (2019/20) </t>
    </r>
    <r>
      <rPr>
        <b/>
        <vertAlign val="superscript"/>
        <sz val="10"/>
        <rFont val="Arial"/>
        <family val="2"/>
      </rPr>
      <t>26</t>
    </r>
  </si>
  <si>
    <t>E07000004</t>
  </si>
  <si>
    <t>Aylesbury Vale</t>
  </si>
  <si>
    <t>E07000005</t>
  </si>
  <si>
    <t>Chiltern</t>
  </si>
  <si>
    <t>E07000006</t>
  </si>
  <si>
    <t>South Bucks</t>
  </si>
  <si>
    <t>E07000007</t>
  </si>
  <si>
    <t>Wycombe</t>
  </si>
  <si>
    <t>E09000033</t>
  </si>
  <si>
    <t>Westminster</t>
  </si>
  <si>
    <r>
      <rPr>
        <vertAlign val="superscript"/>
        <sz val="10"/>
        <rFont val="Arial"/>
        <family val="2"/>
      </rPr>
      <t>R</t>
    </r>
    <r>
      <rPr>
        <sz val="10"/>
        <rFont val="Arial"/>
        <family val="2"/>
      </rPr>
      <t xml:space="preserve"> The figures published in the release of official statistics dated 23 June 2022 have been revised.</t>
    </r>
  </si>
  <si>
    <t>Table 2f: Housing Starts on Site and Completions by Local Authority District and Tenure, England</t>
  </si>
  <si>
    <r>
      <t xml:space="preserve">(excluding Help to Buy and non-Homes England London delivery) 1 April 2018 - 31 March 2019 </t>
    </r>
    <r>
      <rPr>
        <b/>
        <vertAlign val="superscript"/>
        <sz val="12"/>
        <rFont val="Arial"/>
        <family val="2"/>
      </rPr>
      <t>1, 2</t>
    </r>
  </si>
  <si>
    <t>ONS code (2018/19)</t>
  </si>
  <si>
    <r>
      <t xml:space="preserve">Local Authority Name (2018/19) </t>
    </r>
    <r>
      <rPr>
        <b/>
        <vertAlign val="superscript"/>
        <sz val="10"/>
        <rFont val="Arial"/>
        <family val="2"/>
      </rPr>
      <t>26</t>
    </r>
  </si>
  <si>
    <t>E06000028</t>
  </si>
  <si>
    <t>Bournemouth</t>
  </si>
  <si>
    <t>E07000048</t>
  </si>
  <si>
    <t>Christchurch</t>
  </si>
  <si>
    <t>E07000049</t>
  </si>
  <si>
    <t>East Dorset</t>
  </si>
  <si>
    <t>E07000201</t>
  </si>
  <si>
    <t>Forest Heath</t>
  </si>
  <si>
    <t>E07000050</t>
  </si>
  <si>
    <t>North Dorset</t>
  </si>
  <si>
    <t>E06000029</t>
  </si>
  <si>
    <t>Poole</t>
  </si>
  <si>
    <t>E07000051</t>
  </si>
  <si>
    <t>Purbeck</t>
  </si>
  <si>
    <t>Shepway</t>
  </si>
  <si>
    <t>E07000204</t>
  </si>
  <si>
    <t>St. Edmundsbury</t>
  </si>
  <si>
    <t>E07000205</t>
  </si>
  <si>
    <t>Suffolk Coastal</t>
  </si>
  <si>
    <t>E07000190</t>
  </si>
  <si>
    <t>Taunton Deane</t>
  </si>
  <si>
    <t>E07000206</t>
  </si>
  <si>
    <t>Waveney</t>
  </si>
  <si>
    <t>E07000052</t>
  </si>
  <si>
    <t>West Dorset</t>
  </si>
  <si>
    <t>E07000191</t>
  </si>
  <si>
    <t>West Somerset</t>
  </si>
  <si>
    <t>E07000053</t>
  </si>
  <si>
    <t>Weymouth and Portland</t>
  </si>
  <si>
    <t>E09000018</t>
  </si>
  <si>
    <t>Hounslow</t>
  </si>
  <si>
    <t>E09000022</t>
  </si>
  <si>
    <t>Lambeth</t>
  </si>
  <si>
    <t>E09000026</t>
  </si>
  <si>
    <t>Redbridge</t>
  </si>
  <si>
    <r>
      <rPr>
        <vertAlign val="superscript"/>
        <sz val="10"/>
        <rFont val="Arial"/>
        <family val="2"/>
      </rPr>
      <t>R</t>
    </r>
    <r>
      <rPr>
        <sz val="10"/>
        <rFont val="Arial"/>
        <family val="2"/>
      </rPr>
      <t xml:space="preserve"> The figures published in the release of official statistics dated 2 December 2021 have been revised.</t>
    </r>
  </si>
  <si>
    <t>Table 2g: Housing Starts on Site and Completions by Local Authority District and Tenure, England</t>
  </si>
  <si>
    <r>
      <t xml:space="preserve">(excluding Help to Buy and non-Homes England London delivery) 1 April 2017 - 31 March 2018 </t>
    </r>
    <r>
      <rPr>
        <b/>
        <vertAlign val="superscript"/>
        <sz val="12"/>
        <rFont val="Arial"/>
        <family val="2"/>
      </rPr>
      <t>1, 2</t>
    </r>
  </si>
  <si>
    <t>ONS code (2017/18)</t>
  </si>
  <si>
    <r>
      <t xml:space="preserve">Local Authority Name (2017/18) </t>
    </r>
    <r>
      <rPr>
        <b/>
        <vertAlign val="superscript"/>
        <sz val="10"/>
        <rFont val="Arial"/>
        <family val="2"/>
      </rPr>
      <t>26</t>
    </r>
  </si>
  <si>
    <t>E09000003</t>
  </si>
  <si>
    <t>Barnet</t>
  </si>
  <si>
    <r>
      <rPr>
        <vertAlign val="superscript"/>
        <sz val="10"/>
        <rFont val="Arial"/>
        <family val="2"/>
      </rPr>
      <t>R</t>
    </r>
    <r>
      <rPr>
        <sz val="10"/>
        <rFont val="Arial"/>
        <family val="2"/>
      </rPr>
      <t xml:space="preserve"> The figures published in the release of official statistics dated 22 June 2021 have been revised.</t>
    </r>
  </si>
  <si>
    <t>Table 2h: Housing Starts on Site and Completions by Local Authority District and Tenure, England</t>
  </si>
  <si>
    <r>
      <t xml:space="preserve">(excluding Help to Buy and non-Homes England London delivery) 1 April 2016 - 31 March 2017 </t>
    </r>
    <r>
      <rPr>
        <b/>
        <vertAlign val="superscript"/>
        <sz val="12"/>
        <rFont val="Arial"/>
        <family val="2"/>
      </rPr>
      <t>1, 2</t>
    </r>
  </si>
  <si>
    <t>ONS code (2016/17)</t>
  </si>
  <si>
    <r>
      <t xml:space="preserve">Local Authority Name (2016/17) </t>
    </r>
    <r>
      <rPr>
        <b/>
        <vertAlign val="superscript"/>
        <sz val="10"/>
        <rFont val="Arial"/>
        <family val="2"/>
      </rPr>
      <t>26</t>
    </r>
  </si>
  <si>
    <t>E09000019</t>
  </si>
  <si>
    <t>Islington</t>
  </si>
  <si>
    <r>
      <rPr>
        <vertAlign val="superscript"/>
        <sz val="10"/>
        <rFont val="Arial"/>
        <family val="2"/>
      </rPr>
      <t>R</t>
    </r>
    <r>
      <rPr>
        <sz val="10"/>
        <rFont val="Arial"/>
        <family val="2"/>
      </rPr>
      <t xml:space="preserve"> The figures published in the release of official statistics dated 18 June 2019 have been revised.</t>
    </r>
  </si>
  <si>
    <t>Table 2f: Housing Starts on Site and Completions by Local Authority District and Tenure</t>
  </si>
  <si>
    <r>
      <t xml:space="preserve">All programmes except Help to Buy - England (excluding non-Homes England London delivery) 1 April 2015 - 31 March 2016 </t>
    </r>
    <r>
      <rPr>
        <b/>
        <vertAlign val="superscript"/>
        <sz val="12"/>
        <rFont val="Arial"/>
        <family val="2"/>
      </rPr>
      <t>1, 2</t>
    </r>
  </si>
  <si>
    <r>
      <t xml:space="preserve">Local Authority Name </t>
    </r>
    <r>
      <rPr>
        <b/>
        <vertAlign val="superscript"/>
        <sz val="10"/>
        <rFont val="Arial"/>
        <family val="2"/>
      </rPr>
      <t>21</t>
    </r>
  </si>
  <si>
    <t>Homes England Operating Area</t>
  </si>
  <si>
    <r>
      <t xml:space="preserve">Total Affordable </t>
    </r>
    <r>
      <rPr>
        <b/>
        <vertAlign val="superscript"/>
        <sz val="10"/>
        <rFont val="Arial"/>
        <family val="2"/>
      </rPr>
      <t>5</t>
    </r>
  </si>
  <si>
    <r>
      <t xml:space="preserve">Market </t>
    </r>
    <r>
      <rPr>
        <vertAlign val="superscript"/>
        <sz val="10"/>
        <rFont val="Arial"/>
        <family val="2"/>
      </rPr>
      <t>6</t>
    </r>
  </si>
  <si>
    <t>ESE</t>
  </si>
  <si>
    <t>NWEST</t>
  </si>
  <si>
    <t>MIDS</t>
  </si>
  <si>
    <t>NEYTH</t>
  </si>
  <si>
    <t>SSW</t>
  </si>
  <si>
    <t>Kings Lynn and West Norfolk</t>
  </si>
  <si>
    <t>Medway Towns</t>
  </si>
  <si>
    <t>E09000028</t>
  </si>
  <si>
    <t>Southwark</t>
  </si>
  <si>
    <t>Homes England Operating Area totals</t>
  </si>
  <si>
    <t>East and South East</t>
  </si>
  <si>
    <t>Midlands</t>
  </si>
  <si>
    <t>North East, Yorkshire and The Humber</t>
  </si>
  <si>
    <t>South and South West</t>
  </si>
  <si>
    <r>
      <rPr>
        <vertAlign val="superscript"/>
        <sz val="10"/>
        <rFont val="Arial"/>
        <family val="2"/>
      </rPr>
      <t>R</t>
    </r>
    <r>
      <rPr>
        <sz val="10"/>
        <rFont val="Arial"/>
        <family val="2"/>
      </rPr>
      <t xml:space="preserve"> The figures published in the release of official statistics dated 20 June 2017 have been revised.</t>
    </r>
  </si>
  <si>
    <t>Homes and Communities Agency</t>
  </si>
  <si>
    <t>Table 2g: Housing Starts on Site and Completions by Local Authority District and Tenure</t>
  </si>
  <si>
    <r>
      <t xml:space="preserve">All programmes except Help to Buy - England (excluding non-HCA London delivery) 1 April 2014 - 31 March 2015 </t>
    </r>
    <r>
      <rPr>
        <b/>
        <vertAlign val="superscript"/>
        <sz val="12"/>
        <rFont val="Arial"/>
        <family val="2"/>
      </rPr>
      <t>1, 2</t>
    </r>
  </si>
  <si>
    <t>HCA Operating Area</t>
  </si>
  <si>
    <t>South Buckinghamshire</t>
  </si>
  <si>
    <t>E09000005</t>
  </si>
  <si>
    <t>Brent</t>
  </si>
  <si>
    <t>E09000012</t>
  </si>
  <si>
    <t>Hackney</t>
  </si>
  <si>
    <t>HCA Operating Area totals</t>
  </si>
  <si>
    <r>
      <t xml:space="preserve">ENGLAND </t>
    </r>
    <r>
      <rPr>
        <b/>
        <sz val="8"/>
        <color indexed="8"/>
        <rFont val="Arial"/>
        <family val="2"/>
      </rPr>
      <t>(Excluding non-HCA London delivery)</t>
    </r>
  </si>
  <si>
    <r>
      <rPr>
        <vertAlign val="superscript"/>
        <sz val="10"/>
        <rFont val="Arial"/>
        <family val="2"/>
      </rPr>
      <t>R</t>
    </r>
    <r>
      <rPr>
        <sz val="10"/>
        <rFont val="Arial"/>
        <family val="2"/>
      </rPr>
      <t xml:space="preserve"> The figures published in the release of official statistics dated 28 June 2016 have been revised.</t>
    </r>
  </si>
  <si>
    <t>Table 2h: Housing Starts on Site and Completions by Local Authority District and Tenure</t>
  </si>
  <si>
    <r>
      <t xml:space="preserve">All programmes except Help to Buy - England (excluding non-HCA London delivery) 1 April 2013 - 31 March 2014 </t>
    </r>
    <r>
      <rPr>
        <b/>
        <vertAlign val="superscript"/>
        <sz val="12"/>
        <rFont val="Arial"/>
        <family val="2"/>
      </rPr>
      <t>1, 2</t>
    </r>
  </si>
  <si>
    <t>E09000017</t>
  </si>
  <si>
    <t>Hillingdon</t>
  </si>
  <si>
    <r>
      <rPr>
        <vertAlign val="superscript"/>
        <sz val="10"/>
        <rFont val="Arial"/>
        <family val="2"/>
      </rPr>
      <t>R</t>
    </r>
    <r>
      <rPr>
        <sz val="10"/>
        <rFont val="Arial"/>
        <family val="2"/>
      </rPr>
      <t xml:space="preserve"> The figures published in the release of official statistics dated 16 June 2015 have been revised.</t>
    </r>
  </si>
  <si>
    <r>
      <t xml:space="preserve">Table 2i: Housing Starts on Site and Completions by Local Authority District and Tenure (All programmes) - </t>
    </r>
    <r>
      <rPr>
        <b/>
        <sz val="12"/>
        <color indexed="8"/>
        <rFont val="Arial"/>
        <family val="2"/>
      </rPr>
      <t>England (excluding non-HCA London delivery)</t>
    </r>
    <r>
      <rPr>
        <b/>
        <sz val="12"/>
        <rFont val="Arial"/>
        <family val="2"/>
      </rPr>
      <t xml:space="preserve"> 1 April 2012 - 31 March 2013 </t>
    </r>
    <r>
      <rPr>
        <b/>
        <vertAlign val="superscript"/>
        <sz val="12"/>
        <rFont val="Arial"/>
        <family val="2"/>
      </rPr>
      <t>1</t>
    </r>
  </si>
  <si>
    <r>
      <t xml:space="preserve">Table 2j: Housing Starts on Site and Completions by Local Authority District and Tenure (All programmes) - </t>
    </r>
    <r>
      <rPr>
        <b/>
        <sz val="12"/>
        <color indexed="8"/>
        <rFont val="Arial"/>
        <family val="2"/>
      </rPr>
      <t>England (excluding London)</t>
    </r>
    <r>
      <rPr>
        <b/>
        <sz val="12"/>
        <rFont val="Arial"/>
        <family val="2"/>
      </rPr>
      <t xml:space="preserve"> 1 April 2011 - 31 March 2012 </t>
    </r>
    <r>
      <rPr>
        <b/>
        <vertAlign val="superscript"/>
        <sz val="12"/>
        <rFont val="Arial"/>
        <family val="2"/>
      </rPr>
      <t>1</t>
    </r>
  </si>
  <si>
    <t>ENGLAND (excluding London)</t>
  </si>
  <si>
    <r>
      <t xml:space="preserve">Table 2k: Housing Starts on Site and Completions by Local Authority District and Tenure (All programmes) - </t>
    </r>
    <r>
      <rPr>
        <b/>
        <sz val="12"/>
        <color indexed="8"/>
        <rFont val="Arial"/>
        <family val="2"/>
      </rPr>
      <t>England (excluding London)</t>
    </r>
    <r>
      <rPr>
        <b/>
        <sz val="12"/>
        <rFont val="Arial"/>
        <family val="2"/>
      </rPr>
      <t xml:space="preserve"> 1 April 2010 - 31 March 2011 </t>
    </r>
    <r>
      <rPr>
        <b/>
        <vertAlign val="superscript"/>
        <sz val="12"/>
        <rFont val="Arial"/>
        <family val="2"/>
      </rPr>
      <t>1</t>
    </r>
  </si>
  <si>
    <t>HOUSING STARTS</t>
  </si>
  <si>
    <t>2023-24</t>
  </si>
  <si>
    <t>2022-23</t>
  </si>
  <si>
    <t>Variance</t>
  </si>
  <si>
    <t>% Variance</t>
  </si>
  <si>
    <t>CY</t>
  </si>
  <si>
    <t>PY</t>
  </si>
  <si>
    <t>of total affordable</t>
  </si>
  <si>
    <t>Affordable Tenure TBC</t>
  </si>
  <si>
    <t>Total Affordable Housing Starts</t>
  </si>
  <si>
    <t>of total</t>
  </si>
  <si>
    <t>Market</t>
  </si>
  <si>
    <t>LU-HBF</t>
  </si>
  <si>
    <t>of total market</t>
  </si>
  <si>
    <t>LAAC</t>
  </si>
  <si>
    <t>Single Land</t>
  </si>
  <si>
    <t>THBF - STF</t>
  </si>
  <si>
    <t>Total Housing Starts</t>
  </si>
  <si>
    <t>HOUSING COMPLETIONS</t>
  </si>
  <si>
    <t>First Homes</t>
  </si>
  <si>
    <t>Total Affordable Housing Comps</t>
  </si>
  <si>
    <t>GBB</t>
  </si>
  <si>
    <t>Total Housing Completions</t>
  </si>
  <si>
    <t>2009-10</t>
  </si>
  <si>
    <t>2010-11</t>
  </si>
  <si>
    <t>2011-12</t>
  </si>
  <si>
    <t>2012-13</t>
  </si>
  <si>
    <t>2013-14</t>
  </si>
  <si>
    <t>2014-15</t>
  </si>
  <si>
    <t>2015-16</t>
  </si>
  <si>
    <t>2016-17</t>
  </si>
  <si>
    <t>2017-18</t>
  </si>
  <si>
    <t>2018-19</t>
  </si>
  <si>
    <t>2019-20</t>
  </si>
  <si>
    <t>2020-21</t>
  </si>
  <si>
    <t>2021-22</t>
  </si>
  <si>
    <t>Affordable</t>
  </si>
  <si>
    <t>Affordable Homes Programme 2021-26</t>
  </si>
  <si>
    <t>Shared Ownership and Affordable Homes Programme 2016-21</t>
  </si>
  <si>
    <t>Grand Total</t>
  </si>
  <si>
    <t>Housing Starts on Site and Completions by GOR and Tenure</t>
  </si>
  <si>
    <t xml:space="preserve">All programmes except Help to Buy - England (excluding non-HCA London delivery) </t>
  </si>
  <si>
    <t>Affordable Tenure 
TBC</t>
  </si>
  <si>
    <t>Total Affordable</t>
  </si>
  <si>
    <t>First 
Homes</t>
  </si>
  <si>
    <t>Region totals 2023-24</t>
  </si>
  <si>
    <t>Region totals 2022-23</t>
  </si>
  <si>
    <t>Table 1b:  Affordable Housing Starts on Site - Percentage Delivery by region</t>
  </si>
  <si>
    <t>Table 2b:  Affordable Housing Completions - Percentage Delivery by region</t>
  </si>
  <si>
    <t>Housing Starts on Site and Completions by Operating Area and Tenure</t>
  </si>
  <si>
    <r>
      <t xml:space="preserve">All programmes except Help to Buy - England (excluding non-HCA London delivery) 1 April 2015 - 30 September 2015 </t>
    </r>
    <r>
      <rPr>
        <b/>
        <vertAlign val="superscript"/>
        <sz val="12"/>
        <rFont val="Arial"/>
        <family val="2"/>
      </rPr>
      <t>1, 2</t>
    </r>
  </si>
  <si>
    <t>Operating Area totals 2019-20</t>
  </si>
  <si>
    <t>Operating Area totals 2018-19</t>
  </si>
  <si>
    <t>Table 1b:  Affordable Housing Starts on Site - Percentage Delivery by Operating Area</t>
  </si>
  <si>
    <t>Table 2b:  Affordable Housing Completions - Percentage Delivery by Operating Area</t>
  </si>
  <si>
    <t>STARTS</t>
  </si>
  <si>
    <t>COMPLETIONS</t>
  </si>
  <si>
    <t>Tenure</t>
  </si>
  <si>
    <t>Programme</t>
  </si>
  <si>
    <t>TOTAL</t>
  </si>
  <si>
    <t>Accelerated Land Disposal</t>
  </si>
  <si>
    <t>Builders Finance Fund</t>
  </si>
  <si>
    <t>Care and Support Specialised Housing</t>
  </si>
  <si>
    <t>Economic Assets</t>
  </si>
  <si>
    <t>FirstBuy</t>
  </si>
  <si>
    <t>Get Britain Building</t>
  </si>
  <si>
    <t>Homelessness Change 2015-18</t>
  </si>
  <si>
    <t>Kickstart Housing Delivery</t>
  </si>
  <si>
    <t>Mortgage Rescue</t>
  </si>
  <si>
    <t>National Affordable Housing Programme</t>
  </si>
  <si>
    <t>Platform for Life</t>
  </si>
  <si>
    <t>Property and Regeneration Programme</t>
  </si>
  <si>
    <t>Short Form Agreements</t>
  </si>
  <si>
    <t>Single Land Programme</t>
  </si>
  <si>
    <t>The Home Building Fund - Short Term Fund</t>
  </si>
  <si>
    <t>TOTAL AFFORDABLE</t>
  </si>
  <si>
    <t>Build to Rent</t>
  </si>
  <si>
    <t>TOTAL MARKET</t>
  </si>
  <si>
    <t>Starts</t>
  </si>
  <si>
    <t>2014/15 incl OTS</t>
  </si>
  <si>
    <t>2014/15 excl OTS</t>
  </si>
  <si>
    <t>Variance incl OTS</t>
  </si>
  <si>
    <t>Variance excl OTS</t>
  </si>
  <si>
    <r>
      <t xml:space="preserve">Accelerated Land Disposal </t>
    </r>
    <r>
      <rPr>
        <vertAlign val="superscript"/>
        <sz val="10"/>
        <rFont val="Arial"/>
        <family val="2"/>
      </rPr>
      <t>7, 8</t>
    </r>
  </si>
  <si>
    <r>
      <t xml:space="preserve">Affordable Homes Guarantees </t>
    </r>
    <r>
      <rPr>
        <vertAlign val="superscript"/>
        <sz val="10"/>
        <rFont val="Arial"/>
        <family val="2"/>
      </rPr>
      <t>9</t>
    </r>
    <r>
      <rPr>
        <sz val="10"/>
        <rFont val="Arial"/>
        <family val="2"/>
      </rPr>
      <t xml:space="preserve">  </t>
    </r>
  </si>
  <si>
    <r>
      <t xml:space="preserve">Affordable Homes Programme </t>
    </r>
    <r>
      <rPr>
        <vertAlign val="superscript"/>
        <sz val="10"/>
        <rFont val="Arial"/>
        <family val="2"/>
      </rPr>
      <t>9, 10</t>
    </r>
  </si>
  <si>
    <r>
      <t xml:space="preserve">Build to Rent </t>
    </r>
    <r>
      <rPr>
        <vertAlign val="superscript"/>
        <sz val="10"/>
        <rFont val="Arial"/>
        <family val="2"/>
      </rPr>
      <t>11</t>
    </r>
    <r>
      <rPr>
        <sz val="10"/>
        <rFont val="Arial"/>
        <family val="2"/>
      </rPr>
      <t xml:space="preserve"> </t>
    </r>
  </si>
  <si>
    <r>
      <t xml:space="preserve">Builders Finance Fund </t>
    </r>
    <r>
      <rPr>
        <vertAlign val="superscript"/>
        <sz val="10"/>
        <rFont val="Arial"/>
        <family val="2"/>
      </rPr>
      <t>12</t>
    </r>
  </si>
  <si>
    <r>
      <t xml:space="preserve">Economic Assets </t>
    </r>
    <r>
      <rPr>
        <vertAlign val="superscript"/>
        <sz val="10"/>
        <rFont val="Arial"/>
        <family val="2"/>
      </rPr>
      <t>7</t>
    </r>
  </si>
  <si>
    <r>
      <t xml:space="preserve">Get Britain Building </t>
    </r>
    <r>
      <rPr>
        <vertAlign val="superscript"/>
        <sz val="10"/>
        <rFont val="Arial"/>
        <family val="2"/>
      </rPr>
      <t>7, 13</t>
    </r>
  </si>
  <si>
    <r>
      <t xml:space="preserve">Mortgage Rescue </t>
    </r>
    <r>
      <rPr>
        <vertAlign val="superscript"/>
        <sz val="10"/>
        <rFont val="Arial"/>
        <family val="2"/>
      </rPr>
      <t>14</t>
    </r>
  </si>
  <si>
    <r>
      <t xml:space="preserve">National Affordable Housing Programme </t>
    </r>
    <r>
      <rPr>
        <vertAlign val="superscript"/>
        <sz val="10"/>
        <rFont val="Arial"/>
        <family val="2"/>
      </rPr>
      <t>9, 15</t>
    </r>
  </si>
  <si>
    <r>
      <t xml:space="preserve">Property and Regeneration Programme </t>
    </r>
    <r>
      <rPr>
        <vertAlign val="superscript"/>
        <sz val="10"/>
        <rFont val="Arial"/>
        <family val="2"/>
      </rPr>
      <t>7</t>
    </r>
  </si>
  <si>
    <r>
      <t xml:space="preserve">Right to Buy Replacement </t>
    </r>
    <r>
      <rPr>
        <vertAlign val="superscript"/>
        <sz val="10"/>
        <rFont val="Arial"/>
        <family val="2"/>
      </rPr>
      <t>9</t>
    </r>
  </si>
  <si>
    <r>
      <t xml:space="preserve">Short Form Agreements </t>
    </r>
    <r>
      <rPr>
        <vertAlign val="superscript"/>
        <sz val="10"/>
        <rFont val="Arial"/>
        <family val="2"/>
      </rPr>
      <t>16</t>
    </r>
  </si>
  <si>
    <r>
      <t xml:space="preserve">Traveller Pitch Funding </t>
    </r>
    <r>
      <rPr>
        <vertAlign val="superscript"/>
        <sz val="10"/>
        <rFont val="Arial"/>
        <family val="2"/>
      </rPr>
      <t xml:space="preserve">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</si>
</sst>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d\ mmmm\ yyyy;@"/>
    <numFmt numFmtId="165" formatCode="0.0%"/>
  </numFmts>
  <fonts count="34">
    <font>
      <sz val="10"/>
      <name val="Arial"/>
      <family val="2"/>
    </font>
    <font>
      <sz val="11"/>
      <color theme="1"/>
      <name val="Calibri"/>
      <family val="2"/>
      <scheme val="minor"/>
    </font>
    <font>
      <sz val="11"/>
      <color theme="1"/>
      <name val="Calibri"/>
      <family val="2"/>
      <scheme val="minor"/>
    </font>
    <font>
      <sz val="10"/>
      <color theme="1"/>
      <name val="Arial"/>
      <family val="2"/>
    </font>
    <font>
      <sz val="8"/>
      <name val="Arial"/>
      <family val="2"/>
    </font>
    <font>
      <b/>
      <sz val="10"/>
      <name val="Arial"/>
      <family val="2"/>
    </font>
    <font>
      <sz val="8"/>
      <name val="Arial"/>
      <family val="2"/>
    </font>
    <font>
      <i/>
      <sz val="10"/>
      <name val="Arial"/>
      <family val="2"/>
    </font>
    <font>
      <b/>
      <sz val="12"/>
      <name val="Arial"/>
      <family val="2"/>
    </font>
    <font>
      <sz val="10"/>
      <name val="Arial"/>
      <family val="2"/>
    </font>
    <font>
      <b/>
      <u/>
      <sz val="10"/>
      <name val="Arial"/>
      <family val="2"/>
    </font>
    <font>
      <u/>
      <sz val="10"/>
      <color indexed="12"/>
      <name val="Arial"/>
      <family val="2"/>
    </font>
    <font>
      <vertAlign val="superscript"/>
      <sz val="10"/>
      <name val="Arial"/>
      <family val="2"/>
    </font>
    <font>
      <b/>
      <sz val="14"/>
      <name val="Arial"/>
      <family val="2"/>
    </font>
    <font>
      <b/>
      <vertAlign val="superscript"/>
      <sz val="12"/>
      <name val="Arial"/>
      <family val="2"/>
    </font>
    <font>
      <b/>
      <vertAlign val="superscript"/>
      <sz val="10"/>
      <name val="Arial"/>
      <family val="2"/>
    </font>
    <font>
      <sz val="10"/>
      <color indexed="8"/>
      <name val="Arial"/>
      <family val="2"/>
    </font>
    <font>
      <b/>
      <sz val="12"/>
      <color indexed="8"/>
      <name val="Arial"/>
      <family val="2"/>
    </font>
    <font>
      <b/>
      <sz val="8"/>
      <color indexed="8"/>
      <name val="Arial"/>
      <family val="2"/>
    </font>
    <font>
      <b/>
      <sz val="10"/>
      <color theme="1"/>
      <name val="Arial"/>
      <family val="2"/>
    </font>
    <font>
      <b/>
      <u/>
      <vertAlign val="superscript"/>
      <sz val="10"/>
      <name val="Arial"/>
      <family val="2"/>
    </font>
    <font>
      <sz val="10"/>
      <color rgb="FFFF0000"/>
      <name val="Arial"/>
      <family val="2"/>
    </font>
    <font>
      <vertAlign val="superscript"/>
      <sz val="10"/>
      <color rgb="FFFF0000"/>
      <name val="Arial"/>
      <family val="2"/>
    </font>
    <font>
      <sz val="10"/>
      <color theme="0" tint="-0.499984740745262"/>
      <name val="Arial"/>
      <family val="2"/>
    </font>
    <font>
      <b/>
      <sz val="10"/>
      <color theme="0" tint="-0.499984740745262"/>
      <name val="Arial"/>
      <family val="2"/>
    </font>
    <font>
      <b/>
      <i/>
      <sz val="10"/>
      <name val="Arial"/>
      <family val="2"/>
    </font>
    <font>
      <sz val="10"/>
      <color rgb="FF00857E"/>
      <name val="Arial"/>
      <family val="2"/>
    </font>
    <font>
      <sz val="14"/>
      <color rgb="FF000000"/>
      <name val="Arial"/>
      <family val="2"/>
    </font>
    <font>
      <sz val="10"/>
      <name val="Calibri"/>
      <family val="2"/>
    </font>
    <font>
      <sz val="28"/>
      <color rgb="FF000000"/>
      <name val="Calibri"/>
      <family val="2"/>
    </font>
    <font>
      <sz val="12"/>
      <color rgb="FF000000"/>
      <name val="Calibri"/>
      <family val="2"/>
    </font>
    <font>
      <sz val="28"/>
      <color rgb="FF006C7D"/>
      <name val="Calibri"/>
      <family val="2"/>
    </font>
    <font>
      <sz val="18"/>
      <color rgb="FF006C7D"/>
      <name val="Calibri"/>
      <family val="2"/>
    </font>
    <font>
      <b/>
      <sz val="11"/>
      <color theme="1"/>
      <name val="Calibri"/>
      <family val="2"/>
      <scheme val="minor"/>
    </font>
  </fonts>
  <fills count="9">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009590"/>
        <bgColor indexed="64"/>
      </patternFill>
    </fill>
    <fill>
      <patternFill patternType="solid">
        <fgColor rgb="FF009095"/>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theme="4" tint="0.79998168889431442"/>
      </patternFill>
    </fill>
  </fills>
  <borders count="4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right/>
      <top style="medium">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top/>
      <bottom/>
      <diagonal/>
    </border>
    <border>
      <left/>
      <right/>
      <top style="thin">
        <color theme="4" tint="0.39997558519241921"/>
      </top>
      <bottom/>
      <diagonal/>
    </border>
    <border>
      <left/>
      <right/>
      <top/>
      <bottom style="thin">
        <color theme="4" tint="0.39997558519241921"/>
      </bottom>
      <diagonal/>
    </border>
  </borders>
  <cellStyleXfs count="5">
    <xf numFmtId="0" fontId="0" fillId="0" borderId="0"/>
    <xf numFmtId="0" fontId="11" fillId="0" borderId="0" applyNumberFormat="0" applyFill="0" applyBorder="0" applyAlignment="0" applyProtection="0">
      <alignment vertical="top"/>
      <protection locked="0"/>
    </xf>
    <xf numFmtId="9" fontId="9" fillId="0" borderId="0" applyFont="0" applyFill="0" applyBorder="0" applyAlignment="0" applyProtection="0"/>
    <xf numFmtId="0" fontId="2" fillId="0" borderId="0"/>
    <xf numFmtId="0" fontId="1" fillId="0" borderId="0"/>
  </cellStyleXfs>
  <cellXfs count="212">
    <xf numFmtId="0" fontId="0" fillId="0" borderId="0" xfId="0"/>
    <xf numFmtId="0" fontId="5" fillId="0" borderId="0" xfId="0" applyFont="1"/>
    <xf numFmtId="0" fontId="0" fillId="0" borderId="0" xfId="0" applyAlignment="1">
      <alignment horizontal="left" indent="2"/>
    </xf>
    <xf numFmtId="0" fontId="8" fillId="0" borderId="0" xfId="0" applyFont="1"/>
    <xf numFmtId="0" fontId="9" fillId="0" borderId="0" xfId="0" applyFont="1"/>
    <xf numFmtId="15" fontId="7" fillId="0" borderId="0" xfId="0" applyNumberFormat="1" applyFont="1"/>
    <xf numFmtId="0" fontId="5" fillId="0" borderId="0" xfId="0" applyFont="1" applyAlignment="1">
      <alignment vertical="top"/>
    </xf>
    <xf numFmtId="3" fontId="5" fillId="0" borderId="0" xfId="0" applyNumberFormat="1" applyFont="1" applyAlignment="1">
      <alignment horizontal="right"/>
    </xf>
    <xf numFmtId="3" fontId="0" fillId="0" borderId="0" xfId="0" applyNumberFormat="1" applyAlignment="1">
      <alignment horizontal="right"/>
    </xf>
    <xf numFmtId="3" fontId="4" fillId="0" borderId="0" xfId="0" applyNumberFormat="1" applyFont="1" applyAlignment="1">
      <alignment horizontal="right" vertical="center" wrapText="1"/>
    </xf>
    <xf numFmtId="3" fontId="9" fillId="0" borderId="0" xfId="0" applyNumberFormat="1" applyFont="1" applyAlignment="1">
      <alignment horizontal="right"/>
    </xf>
    <xf numFmtId="0" fontId="12" fillId="0" borderId="0" xfId="0" applyFont="1"/>
    <xf numFmtId="0" fontId="0" fillId="0" borderId="0" xfId="0" applyAlignment="1">
      <alignment vertical="center"/>
    </xf>
    <xf numFmtId="3" fontId="12" fillId="0" borderId="0" xfId="0" applyNumberFormat="1" applyFont="1" applyAlignment="1">
      <alignment horizontal="left"/>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3" fontId="9" fillId="0" borderId="0" xfId="0" applyNumberFormat="1" applyFont="1"/>
    <xf numFmtId="3" fontId="5" fillId="0" borderId="0" xfId="0" applyNumberFormat="1" applyFont="1"/>
    <xf numFmtId="3" fontId="5" fillId="0" borderId="3" xfId="0" applyNumberFormat="1" applyFont="1" applyBorder="1"/>
    <xf numFmtId="3" fontId="12" fillId="0" borderId="0" xfId="0" applyNumberFormat="1" applyFont="1"/>
    <xf numFmtId="3" fontId="5" fillId="0" borderId="3" xfId="0" applyNumberFormat="1" applyFont="1" applyBorder="1" applyAlignment="1">
      <alignment horizontal="right"/>
    </xf>
    <xf numFmtId="0" fontId="5" fillId="0" borderId="0" xfId="0" applyFont="1" applyAlignment="1">
      <alignment horizontal="right"/>
    </xf>
    <xf numFmtId="0" fontId="9" fillId="0" borderId="0" xfId="0" applyFont="1" applyAlignment="1">
      <alignment horizontal="right"/>
    </xf>
    <xf numFmtId="0" fontId="0" fillId="0" borderId="4" xfId="0" applyBorder="1"/>
    <xf numFmtId="0" fontId="5" fillId="0" borderId="4" xfId="0" applyFont="1" applyBorder="1"/>
    <xf numFmtId="3" fontId="5" fillId="0" borderId="4" xfId="0" applyNumberFormat="1" applyFont="1" applyBorder="1" applyAlignment="1">
      <alignment horizontal="right"/>
    </xf>
    <xf numFmtId="0" fontId="19" fillId="0" borderId="0" xfId="0" applyFont="1"/>
    <xf numFmtId="0" fontId="5" fillId="0" borderId="0" xfId="0" quotePrefix="1" applyFont="1"/>
    <xf numFmtId="0" fontId="5" fillId="0" borderId="3" xfId="0" applyFont="1" applyBorder="1" applyAlignment="1">
      <alignment horizontal="right"/>
    </xf>
    <xf numFmtId="0" fontId="0" fillId="0" borderId="0" xfId="0" applyAlignment="1">
      <alignment horizontal="right"/>
    </xf>
    <xf numFmtId="0" fontId="4" fillId="0" borderId="0" xfId="0" applyFont="1" applyAlignment="1">
      <alignment horizontal="center" vertical="center" wrapText="1"/>
    </xf>
    <xf numFmtId="3" fontId="0" fillId="0" borderId="0" xfId="0" applyNumberFormat="1"/>
    <xf numFmtId="0" fontId="0" fillId="0" borderId="0" xfId="0" applyAlignment="1">
      <alignment horizontal="left"/>
    </xf>
    <xf numFmtId="0" fontId="0" fillId="0" borderId="25" xfId="0" applyBorder="1"/>
    <xf numFmtId="0" fontId="0" fillId="6" borderId="25" xfId="0" applyFill="1" applyBorder="1"/>
    <xf numFmtId="0" fontId="0" fillId="0" borderId="26" xfId="0" applyBorder="1"/>
    <xf numFmtId="0" fontId="0" fillId="6" borderId="7" xfId="0" applyFill="1" applyBorder="1"/>
    <xf numFmtId="0" fontId="0" fillId="6" borderId="8" xfId="0" applyFill="1" applyBorder="1"/>
    <xf numFmtId="0" fontId="0" fillId="6" borderId="19" xfId="0" applyFill="1" applyBorder="1"/>
    <xf numFmtId="0" fontId="0" fillId="6" borderId="9" xfId="0" applyFill="1" applyBorder="1"/>
    <xf numFmtId="0" fontId="5" fillId="0" borderId="22" xfId="0" applyFont="1" applyBorder="1" applyAlignment="1">
      <alignment horizontal="center"/>
    </xf>
    <xf numFmtId="3" fontId="0" fillId="0" borderId="15" xfId="0" applyNumberFormat="1" applyBorder="1"/>
    <xf numFmtId="3" fontId="0" fillId="0" borderId="27" xfId="0" applyNumberFormat="1" applyBorder="1"/>
    <xf numFmtId="3" fontId="0" fillId="0" borderId="29" xfId="0" applyNumberFormat="1" applyBorder="1"/>
    <xf numFmtId="0" fontId="0" fillId="5" borderId="31" xfId="0" applyFill="1" applyBorder="1"/>
    <xf numFmtId="0" fontId="0" fillId="0" borderId="32" xfId="0" applyBorder="1"/>
    <xf numFmtId="3" fontId="0" fillId="0" borderId="18" xfId="0" applyNumberFormat="1" applyBorder="1"/>
    <xf numFmtId="3" fontId="0" fillId="0" borderId="33" xfId="0" applyNumberFormat="1" applyBorder="1"/>
    <xf numFmtId="3" fontId="0" fillId="0" borderId="28" xfId="0" applyNumberFormat="1" applyBorder="1"/>
    <xf numFmtId="0" fontId="0" fillId="0" borderId="34" xfId="0" applyBorder="1"/>
    <xf numFmtId="0" fontId="0" fillId="5" borderId="35" xfId="0" applyFill="1" applyBorder="1"/>
    <xf numFmtId="0" fontId="0" fillId="2" borderId="1" xfId="0" applyFill="1" applyBorder="1" applyAlignment="1">
      <alignment horizontal="center" wrapText="1"/>
    </xf>
    <xf numFmtId="0" fontId="9" fillId="0" borderId="0" xfId="0" applyFont="1" applyAlignment="1">
      <alignment horizontal="left" indent="2"/>
    </xf>
    <xf numFmtId="0" fontId="10" fillId="0" borderId="0" xfId="0" applyFont="1"/>
    <xf numFmtId="3" fontId="0" fillId="0" borderId="37" xfId="0" applyNumberFormat="1" applyBorder="1" applyAlignment="1">
      <alignment horizontal="right"/>
    </xf>
    <xf numFmtId="0" fontId="5" fillId="2" borderId="1" xfId="0" applyFont="1" applyFill="1" applyBorder="1" applyAlignment="1" applyProtection="1">
      <alignment horizontal="center" wrapText="1" readingOrder="1"/>
      <protection locked="0"/>
    </xf>
    <xf numFmtId="164" fontId="0" fillId="0" borderId="0" xfId="0" applyNumberFormat="1" applyAlignment="1">
      <alignment horizontal="right"/>
    </xf>
    <xf numFmtId="0" fontId="9" fillId="2" borderId="1" xfId="0" applyFont="1" applyFill="1" applyBorder="1" applyAlignment="1" applyProtection="1">
      <alignment horizontal="center" wrapText="1" readingOrder="1"/>
      <protection locked="0"/>
    </xf>
    <xf numFmtId="0" fontId="9" fillId="0" borderId="1" xfId="0" applyFont="1" applyBorder="1" applyAlignment="1" applyProtection="1">
      <alignment horizontal="center" wrapText="1" readingOrder="1"/>
      <protection locked="0"/>
    </xf>
    <xf numFmtId="0" fontId="10" fillId="0" borderId="2" xfId="0" applyFont="1" applyBorder="1" applyAlignment="1">
      <alignment vertical="center" wrapText="1"/>
    </xf>
    <xf numFmtId="0" fontId="10" fillId="0" borderId="2" xfId="0" applyFont="1" applyBorder="1" applyAlignment="1">
      <alignment vertical="center"/>
    </xf>
    <xf numFmtId="3" fontId="15" fillId="0" borderId="0" xfId="0" applyNumberFormat="1" applyFont="1"/>
    <xf numFmtId="0" fontId="5" fillId="0" borderId="24" xfId="0" applyFont="1" applyBorder="1" applyAlignment="1">
      <alignment horizontal="center"/>
    </xf>
    <xf numFmtId="3" fontId="5" fillId="0" borderId="23" xfId="0" applyNumberFormat="1" applyFont="1" applyBorder="1"/>
    <xf numFmtId="3" fontId="5" fillId="0" borderId="22" xfId="0" applyNumberFormat="1" applyFont="1" applyBorder="1"/>
    <xf numFmtId="3" fontId="0" fillId="0" borderId="12" xfId="0" applyNumberFormat="1" applyBorder="1"/>
    <xf numFmtId="3" fontId="0" fillId="0" borderId="38" xfId="0" applyNumberFormat="1" applyBorder="1"/>
    <xf numFmtId="3" fontId="0" fillId="0" borderId="7" xfId="0" applyNumberFormat="1" applyBorder="1"/>
    <xf numFmtId="3" fontId="0" fillId="0" borderId="39" xfId="0" applyNumberFormat="1" applyBorder="1"/>
    <xf numFmtId="3" fontId="0" fillId="0" borderId="40" xfId="0" applyNumberFormat="1" applyBorder="1"/>
    <xf numFmtId="3" fontId="0" fillId="0" borderId="30" xfId="0" applyNumberFormat="1" applyBorder="1"/>
    <xf numFmtId="164" fontId="0" fillId="0" borderId="0" xfId="0" applyNumberFormat="1" applyAlignment="1">
      <alignment horizontal="left" vertical="center"/>
    </xf>
    <xf numFmtId="0" fontId="0" fillId="2" borderId="0" xfId="0" applyFill="1"/>
    <xf numFmtId="0" fontId="5" fillId="2" borderId="0" xfId="0" applyFont="1" applyFill="1" applyAlignment="1">
      <alignment horizontal="center" vertical="center" wrapText="1"/>
    </xf>
    <xf numFmtId="0" fontId="5" fillId="2" borderId="4" xfId="0" applyFont="1" applyFill="1" applyBorder="1" applyAlignment="1">
      <alignment horizontal="center" wrapText="1"/>
    </xf>
    <xf numFmtId="0" fontId="0" fillId="2" borderId="4" xfId="0" applyFill="1" applyBorder="1" applyAlignment="1">
      <alignment horizontal="center" wrapText="1"/>
    </xf>
    <xf numFmtId="0" fontId="5" fillId="2" borderId="1" xfId="0" applyFont="1" applyFill="1" applyBorder="1" applyAlignment="1">
      <alignment horizontal="center" wrapText="1"/>
    </xf>
    <xf numFmtId="0" fontId="0" fillId="0" borderId="1" xfId="0" applyBorder="1" applyAlignment="1" applyProtection="1">
      <alignment horizontal="center" wrapText="1" readingOrder="1"/>
      <protection locked="0"/>
    </xf>
    <xf numFmtId="0" fontId="0" fillId="0" borderId="2" xfId="0" applyBorder="1"/>
    <xf numFmtId="3" fontId="9" fillId="0" borderId="2" xfId="0" applyNumberFormat="1" applyFont="1" applyBorder="1"/>
    <xf numFmtId="3" fontId="5" fillId="0" borderId="2" xfId="0" applyNumberFormat="1" applyFont="1" applyBorder="1"/>
    <xf numFmtId="3" fontId="12" fillId="0" borderId="2" xfId="0" applyNumberFormat="1" applyFont="1" applyBorder="1"/>
    <xf numFmtId="3" fontId="5" fillId="0" borderId="2" xfId="0" applyNumberFormat="1" applyFont="1" applyBorder="1" applyAlignment="1">
      <alignment horizontal="right"/>
    </xf>
    <xf numFmtId="0" fontId="0" fillId="4" borderId="5" xfId="0" applyFill="1" applyBorder="1" applyAlignment="1">
      <alignment horizontal="center"/>
    </xf>
    <xf numFmtId="0" fontId="9" fillId="0" borderId="0" xfId="0" applyFont="1" applyAlignment="1">
      <alignment vertical="center" wrapText="1"/>
    </xf>
    <xf numFmtId="0" fontId="0" fillId="0" borderId="0" xfId="0" applyAlignment="1">
      <alignment vertical="center" wrapText="1"/>
    </xf>
    <xf numFmtId="0" fontId="12" fillId="0" borderId="0" xfId="0" applyFont="1" applyAlignment="1">
      <alignment horizontal="left"/>
    </xf>
    <xf numFmtId="0" fontId="12" fillId="0" borderId="4" xfId="0" applyFont="1" applyBorder="1" applyAlignment="1">
      <alignment horizontal="left"/>
    </xf>
    <xf numFmtId="3" fontId="12" fillId="0" borderId="37" xfId="0" applyNumberFormat="1" applyFont="1" applyBorder="1" applyAlignment="1">
      <alignment horizontal="left"/>
    </xf>
    <xf numFmtId="0" fontId="12" fillId="0" borderId="0" xfId="0" quotePrefix="1" applyFont="1" applyAlignment="1">
      <alignment horizontal="left"/>
    </xf>
    <xf numFmtId="0" fontId="12" fillId="0" borderId="1" xfId="0" applyFont="1" applyBorder="1" applyAlignment="1" applyProtection="1">
      <alignment horizontal="center" wrapText="1" readingOrder="1"/>
      <protection locked="0"/>
    </xf>
    <xf numFmtId="0" fontId="20" fillId="0" borderId="2" xfId="0" applyFont="1" applyBorder="1" applyAlignment="1">
      <alignment vertical="center" wrapText="1"/>
    </xf>
    <xf numFmtId="0" fontId="5" fillId="0" borderId="0" xfId="0" applyFont="1" applyAlignment="1">
      <alignment wrapText="1"/>
    </xf>
    <xf numFmtId="0" fontId="9" fillId="0" borderId="0" xfId="0" applyFont="1" applyAlignment="1" applyProtection="1">
      <alignment horizontal="right" vertical="center" wrapText="1" readingOrder="1"/>
      <protection locked="0"/>
    </xf>
    <xf numFmtId="0" fontId="12" fillId="0" borderId="0" xfId="0" applyFont="1" applyAlignment="1" applyProtection="1">
      <alignment horizontal="right" vertical="center" wrapText="1" readingOrder="1"/>
      <protection locked="0"/>
    </xf>
    <xf numFmtId="0" fontId="0" fillId="0" borderId="37" xfId="0" applyBorder="1"/>
    <xf numFmtId="0" fontId="5" fillId="0" borderId="37" xfId="0" applyFont="1" applyBorder="1"/>
    <xf numFmtId="3" fontId="5" fillId="0" borderId="37" xfId="0" applyNumberFormat="1" applyFont="1" applyBorder="1" applyAlignment="1">
      <alignment horizontal="right"/>
    </xf>
    <xf numFmtId="0" fontId="12" fillId="0" borderId="37" xfId="0" applyFont="1" applyBorder="1" applyAlignment="1">
      <alignment horizontal="left"/>
    </xf>
    <xf numFmtId="9" fontId="0" fillId="0" borderId="0" xfId="2" applyFont="1"/>
    <xf numFmtId="9" fontId="5" fillId="0" borderId="3" xfId="2" applyFont="1" applyFill="1" applyBorder="1"/>
    <xf numFmtId="9" fontId="5" fillId="0" borderId="3" xfId="2" applyFont="1" applyBorder="1"/>
    <xf numFmtId="9" fontId="5" fillId="0" borderId="0" xfId="2" applyFont="1"/>
    <xf numFmtId="0" fontId="5" fillId="0" borderId="13" xfId="0" applyFont="1" applyBorder="1"/>
    <xf numFmtId="0" fontId="5" fillId="0" borderId="13" xfId="0" applyFont="1" applyBorder="1" applyAlignment="1">
      <alignment horizontal="center" wrapText="1"/>
    </xf>
    <xf numFmtId="9" fontId="9" fillId="0" borderId="13" xfId="2" applyFont="1" applyFill="1" applyBorder="1" applyAlignment="1">
      <alignment horizontal="center"/>
    </xf>
    <xf numFmtId="9" fontId="0" fillId="0" borderId="0" xfId="2" applyFont="1" applyFill="1"/>
    <xf numFmtId="9" fontId="9" fillId="0" borderId="0" xfId="2" applyFont="1"/>
    <xf numFmtId="9" fontId="9" fillId="0" borderId="0" xfId="0" applyNumberFormat="1" applyFont="1"/>
    <xf numFmtId="3" fontId="23" fillId="0" borderId="0" xfId="0" applyNumberFormat="1" applyFont="1"/>
    <xf numFmtId="3" fontId="24" fillId="0" borderId="0" xfId="0" applyNumberFormat="1" applyFont="1"/>
    <xf numFmtId="3" fontId="24" fillId="0" borderId="3" xfId="0" applyNumberFormat="1" applyFont="1" applyBorder="1"/>
    <xf numFmtId="9" fontId="23" fillId="0" borderId="0" xfId="2" applyFont="1"/>
    <xf numFmtId="9" fontId="24" fillId="0" borderId="0" xfId="2" applyFont="1"/>
    <xf numFmtId="9" fontId="24" fillId="0" borderId="3" xfId="2" applyFont="1" applyFill="1" applyBorder="1"/>
    <xf numFmtId="9" fontId="24" fillId="0" borderId="3" xfId="2" applyFont="1" applyBorder="1"/>
    <xf numFmtId="0" fontId="5" fillId="0" borderId="0" xfId="0" applyFont="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5" fillId="0" borderId="10" xfId="0" applyFont="1" applyBorder="1" applyAlignment="1">
      <alignment vertical="center"/>
    </xf>
    <xf numFmtId="0" fontId="5" fillId="0" borderId="6" xfId="0" applyFont="1" applyBorder="1" applyAlignment="1">
      <alignment horizontal="center" vertical="center"/>
    </xf>
    <xf numFmtId="0" fontId="5" fillId="0" borderId="11" xfId="0" applyFont="1" applyBorder="1" applyAlignment="1">
      <alignment horizontal="center" vertical="center"/>
    </xf>
    <xf numFmtId="3" fontId="0" fillId="0" borderId="13" xfId="0" applyNumberFormat="1" applyBorder="1" applyAlignment="1">
      <alignment vertical="center"/>
    </xf>
    <xf numFmtId="9" fontId="0" fillId="0" borderId="14" xfId="2" applyFont="1" applyBorder="1" applyAlignment="1">
      <alignment vertical="center"/>
    </xf>
    <xf numFmtId="3" fontId="5" fillId="0" borderId="13" xfId="0" applyNumberFormat="1" applyFont="1" applyBorder="1" applyAlignment="1">
      <alignment vertical="center"/>
    </xf>
    <xf numFmtId="9" fontId="5" fillId="0" borderId="14" xfId="2" applyFont="1" applyBorder="1" applyAlignment="1">
      <alignment vertical="center"/>
    </xf>
    <xf numFmtId="0" fontId="0" fillId="0" borderId="18" xfId="0" applyBorder="1" applyAlignment="1">
      <alignment vertical="center" wrapText="1"/>
    </xf>
    <xf numFmtId="0" fontId="0" fillId="0" borderId="12" xfId="0" applyBorder="1" applyAlignment="1">
      <alignment vertical="center" wrapText="1"/>
    </xf>
    <xf numFmtId="15" fontId="25" fillId="0" borderId="0" xfId="0" applyNumberFormat="1" applyFont="1"/>
    <xf numFmtId="3" fontId="19" fillId="0" borderId="13" xfId="0" applyNumberFormat="1" applyFont="1" applyBorder="1"/>
    <xf numFmtId="3" fontId="5" fillId="0" borderId="13" xfId="0" applyNumberFormat="1" applyFont="1" applyBorder="1"/>
    <xf numFmtId="0" fontId="5" fillId="0" borderId="41" xfId="0" applyFont="1" applyBorder="1"/>
    <xf numFmtId="0" fontId="0" fillId="0" borderId="42" xfId="0" applyBorder="1"/>
    <xf numFmtId="0" fontId="5" fillId="0" borderId="43" xfId="0" applyFont="1" applyBorder="1" applyAlignment="1">
      <alignment vertical="top"/>
    </xf>
    <xf numFmtId="0" fontId="5" fillId="0" borderId="30" xfId="0" applyFont="1" applyBorder="1" applyAlignment="1">
      <alignment vertical="top"/>
    </xf>
    <xf numFmtId="3" fontId="0" fillId="3" borderId="43" xfId="0" applyNumberFormat="1" applyFill="1" applyBorder="1"/>
    <xf numFmtId="3" fontId="0" fillId="3" borderId="0" xfId="0" applyNumberFormat="1" applyFill="1"/>
    <xf numFmtId="3" fontId="0" fillId="0" borderId="43" xfId="0" applyNumberFormat="1" applyBorder="1"/>
    <xf numFmtId="0" fontId="0" fillId="0" borderId="0" xfId="0" applyAlignment="1">
      <alignment wrapText="1"/>
    </xf>
    <xf numFmtId="3" fontId="5" fillId="0" borderId="3" xfId="0" applyNumberFormat="1" applyFont="1" applyBorder="1" applyAlignment="1">
      <alignment vertical="center"/>
    </xf>
    <xf numFmtId="3" fontId="12" fillId="0" borderId="0" xfId="0" applyNumberFormat="1" applyFont="1" applyAlignment="1">
      <alignment vertical="center"/>
    </xf>
    <xf numFmtId="3" fontId="12" fillId="0" borderId="4" xfId="0" applyNumberFormat="1" applyFont="1" applyBorder="1" applyAlignment="1">
      <alignment horizontal="left"/>
    </xf>
    <xf numFmtId="3" fontId="0" fillId="0" borderId="21" xfId="0" applyNumberFormat="1" applyBorder="1" applyAlignment="1">
      <alignment vertical="center"/>
    </xf>
    <xf numFmtId="0" fontId="0" fillId="0" borderId="20" xfId="0" applyBorder="1" applyAlignment="1">
      <alignment horizontal="left" vertical="center" wrapText="1" indent="2"/>
    </xf>
    <xf numFmtId="3" fontId="5" fillId="0" borderId="36" xfId="0" applyNumberFormat="1" applyFont="1" applyBorder="1" applyAlignment="1">
      <alignment vertical="center"/>
    </xf>
    <xf numFmtId="0" fontId="0" fillId="0" borderId="15" xfId="0" applyBorder="1" applyAlignment="1">
      <alignment horizontal="left" vertical="center" wrapText="1" indent="2"/>
    </xf>
    <xf numFmtId="3" fontId="0" fillId="0" borderId="16" xfId="0" applyNumberFormat="1" applyBorder="1" applyAlignment="1">
      <alignment vertical="center"/>
    </xf>
    <xf numFmtId="9" fontId="5" fillId="0" borderId="44" xfId="2" applyFont="1" applyBorder="1" applyAlignment="1">
      <alignment vertical="center"/>
    </xf>
    <xf numFmtId="9" fontId="0" fillId="0" borderId="17" xfId="2" applyFont="1" applyBorder="1" applyAlignment="1">
      <alignment vertical="center"/>
    </xf>
    <xf numFmtId="9" fontId="9" fillId="0" borderId="0" xfId="2" applyFont="1" applyFill="1"/>
    <xf numFmtId="3" fontId="0" fillId="0" borderId="13" xfId="0" applyNumberFormat="1" applyBorder="1" applyAlignment="1">
      <alignment horizontal="right" vertical="center"/>
    </xf>
    <xf numFmtId="0" fontId="12" fillId="0" borderId="0" xfId="0" applyFont="1" applyAlignment="1">
      <alignment horizontal="left" vertical="top"/>
    </xf>
    <xf numFmtId="0" fontId="3" fillId="0" borderId="0" xfId="0" applyFont="1" applyAlignment="1">
      <alignment vertical="center" wrapText="1"/>
    </xf>
    <xf numFmtId="0" fontId="0" fillId="0" borderId="0" xfId="0" applyAlignment="1">
      <alignment vertical="top"/>
    </xf>
    <xf numFmtId="164" fontId="0" fillId="0" borderId="0" xfId="0" applyNumberFormat="1" applyAlignment="1">
      <alignment horizontal="left" vertical="top"/>
    </xf>
    <xf numFmtId="0" fontId="26" fillId="0" borderId="0" xfId="0" applyFont="1"/>
    <xf numFmtId="165" fontId="5" fillId="0" borderId="0" xfId="2" applyNumberFormat="1" applyFont="1"/>
    <xf numFmtId="9" fontId="12" fillId="0" borderId="0" xfId="2" applyFont="1" applyFill="1" applyAlignment="1">
      <alignment horizontal="left"/>
    </xf>
    <xf numFmtId="165" fontId="12" fillId="0" borderId="0" xfId="2" applyNumberFormat="1" applyFont="1" applyFill="1" applyAlignment="1">
      <alignment horizontal="left"/>
    </xf>
    <xf numFmtId="0" fontId="10" fillId="0" borderId="0" xfId="0" applyFont="1" applyAlignment="1">
      <alignment vertical="center"/>
    </xf>
    <xf numFmtId="0" fontId="0" fillId="2" borderId="0" xfId="0" applyFill="1" applyAlignment="1">
      <alignment horizontal="center" vertical="center" wrapText="1"/>
    </xf>
    <xf numFmtId="0" fontId="9" fillId="7" borderId="0" xfId="0" applyFont="1" applyFill="1" applyAlignment="1">
      <alignment horizontal="left" vertical="center" wrapText="1"/>
    </xf>
    <xf numFmtId="0" fontId="27" fillId="0" borderId="0" xfId="0" applyFont="1" applyAlignment="1">
      <alignment horizontal="right" vertical="center"/>
    </xf>
    <xf numFmtId="0" fontId="9" fillId="0" borderId="0" xfId="0" applyFont="1" applyAlignment="1">
      <alignment horizontal="left" vertical="center" wrapText="1"/>
    </xf>
    <xf numFmtId="0" fontId="11" fillId="0" borderId="0" xfId="1" applyFill="1" applyAlignment="1" applyProtection="1">
      <alignment vertical="top"/>
    </xf>
    <xf numFmtId="0" fontId="28" fillId="0" borderId="0" xfId="0" applyFont="1"/>
    <xf numFmtId="0" fontId="0" fillId="0" borderId="0" xfId="0" applyAlignment="1" applyProtection="1">
      <alignment horizontal="right" vertical="center" wrapText="1" readingOrder="1"/>
      <protection locked="0"/>
    </xf>
    <xf numFmtId="0" fontId="0" fillId="2" borderId="1" xfId="0" applyFill="1" applyBorder="1" applyAlignment="1" applyProtection="1">
      <alignment horizontal="center" wrapText="1" readingOrder="1"/>
      <protection locked="0"/>
    </xf>
    <xf numFmtId="0" fontId="3" fillId="0" borderId="0" xfId="3" applyFont="1"/>
    <xf numFmtId="0" fontId="0" fillId="0" borderId="0" xfId="0" applyAlignment="1">
      <alignment horizontal="left" vertical="center" wrapText="1"/>
    </xf>
    <xf numFmtId="3" fontId="0" fillId="0" borderId="37" xfId="0" applyNumberFormat="1" applyBorder="1"/>
    <xf numFmtId="0" fontId="11" fillId="0" borderId="0" xfId="1" applyFill="1" applyAlignment="1" applyProtection="1">
      <alignment wrapText="1"/>
    </xf>
    <xf numFmtId="9" fontId="5" fillId="0" borderId="14" xfId="2" applyFont="1" applyFill="1" applyBorder="1" applyAlignment="1">
      <alignment vertical="center"/>
    </xf>
    <xf numFmtId="9" fontId="9" fillId="0" borderId="14" xfId="2" applyFont="1" applyFill="1" applyBorder="1" applyAlignment="1">
      <alignment vertical="center"/>
    </xf>
    <xf numFmtId="9" fontId="9" fillId="0" borderId="17" xfId="2" applyFont="1" applyFill="1" applyBorder="1" applyAlignment="1">
      <alignment vertical="center"/>
    </xf>
    <xf numFmtId="3" fontId="5" fillId="0" borderId="21" xfId="0" applyNumberFormat="1" applyFont="1" applyBorder="1" applyAlignment="1">
      <alignment vertical="center"/>
    </xf>
    <xf numFmtId="0" fontId="0" fillId="0" borderId="45" xfId="0" applyBorder="1"/>
    <xf numFmtId="165" fontId="5" fillId="0" borderId="14" xfId="2" applyNumberFormat="1" applyFont="1" applyBorder="1" applyAlignment="1">
      <alignment vertical="center"/>
    </xf>
    <xf numFmtId="0" fontId="1" fillId="0" borderId="0" xfId="4"/>
    <xf numFmtId="3" fontId="33" fillId="8" borderId="46" xfId="4" applyNumberFormat="1" applyFont="1" applyFill="1" applyBorder="1"/>
    <xf numFmtId="0" fontId="33" fillId="8" borderId="46" xfId="4" applyFont="1" applyFill="1" applyBorder="1" applyAlignment="1">
      <alignment horizontal="left"/>
    </xf>
    <xf numFmtId="3" fontId="1" fillId="0" borderId="0" xfId="4" applyNumberFormat="1"/>
    <xf numFmtId="0" fontId="1" fillId="0" borderId="0" xfId="4" applyAlignment="1">
      <alignment horizontal="left"/>
    </xf>
    <xf numFmtId="0" fontId="33" fillId="8" borderId="47" xfId="4" applyFont="1" applyFill="1" applyBorder="1"/>
    <xf numFmtId="0" fontId="33" fillId="8" borderId="0" xfId="4" applyFont="1" applyFill="1"/>
    <xf numFmtId="0" fontId="13" fillId="0" borderId="0" xfId="0" applyFont="1"/>
    <xf numFmtId="0" fontId="5" fillId="0" borderId="0" xfId="0" applyFont="1" applyAlignment="1">
      <alignment vertical="center"/>
    </xf>
    <xf numFmtId="0" fontId="16" fillId="0" borderId="0" xfId="0" applyFont="1" applyAlignment="1">
      <alignment vertical="top" wrapText="1"/>
    </xf>
    <xf numFmtId="0" fontId="3"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0" fillId="0" borderId="0" xfId="0" quotePrefix="1" applyAlignment="1">
      <alignment vertical="top" wrapText="1"/>
    </xf>
    <xf numFmtId="0" fontId="30"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1" fillId="0" borderId="0" xfId="0" applyFont="1" applyAlignment="1">
      <alignment vertical="center"/>
    </xf>
    <xf numFmtId="0" fontId="10" fillId="0" borderId="0" xfId="0" applyFont="1" applyAlignment="1">
      <alignment vertical="center"/>
    </xf>
    <xf numFmtId="0" fontId="5" fillId="4" borderId="0" xfId="0" applyFont="1" applyFill="1" applyAlignment="1">
      <alignment horizontal="center"/>
    </xf>
    <xf numFmtId="0" fontId="5" fillId="4" borderId="0" xfId="0" applyFont="1" applyFill="1" applyAlignment="1">
      <alignment horizontal="center" wrapText="1"/>
    </xf>
    <xf numFmtId="0" fontId="0" fillId="2" borderId="0" xfId="0" applyFill="1" applyAlignment="1">
      <alignment horizontal="center" vertical="center" wrapText="1"/>
    </xf>
    <xf numFmtId="0" fontId="5" fillId="4" borderId="0" xfId="0" applyFont="1" applyFill="1" applyAlignment="1" applyProtection="1">
      <alignment horizontal="center" vertical="center" wrapText="1" readingOrder="1"/>
      <protection locked="0"/>
    </xf>
    <xf numFmtId="0" fontId="5" fillId="4" borderId="0" xfId="0" applyFont="1" applyFill="1" applyAlignment="1" applyProtection="1">
      <alignment vertical="top" wrapText="1" readingOrder="1"/>
      <protection locked="0"/>
    </xf>
    <xf numFmtId="0" fontId="5" fillId="4" borderId="0" xfId="0" applyFont="1" applyFill="1" applyAlignment="1">
      <alignment wrapText="1" readingOrder="1"/>
    </xf>
    <xf numFmtId="0" fontId="5" fillId="4" borderId="0" xfId="0" applyFont="1" applyFill="1" applyAlignment="1" applyProtection="1">
      <alignment vertical="top" wrapText="1"/>
      <protection locked="0"/>
    </xf>
    <xf numFmtId="0" fontId="19" fillId="0" borderId="0" xfId="0" applyFont="1" applyAlignment="1">
      <alignment horizontal="center" vertical="center" wrapText="1"/>
    </xf>
    <xf numFmtId="0" fontId="13"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164" fontId="0" fillId="0" borderId="0" xfId="0" applyNumberFormat="1" applyAlignment="1">
      <alignment horizontal="left"/>
    </xf>
    <xf numFmtId="0" fontId="32" fillId="0" borderId="0" xfId="0" applyFont="1" applyAlignment="1"/>
    <xf numFmtId="0" fontId="5" fillId="4" borderId="0" xfId="0" applyFont="1" applyFill="1" applyAlignment="1"/>
    <xf numFmtId="0" fontId="8" fillId="0" borderId="0" xfId="0" applyFont="1" applyAlignment="1"/>
  </cellXfs>
  <cellStyles count="5">
    <cellStyle name="Hyperlink" xfId="1" builtinId="8"/>
    <cellStyle name="Normal" xfId="0" builtinId="0"/>
    <cellStyle name="Normal 2" xfId="4" xr:uid="{AA81FCDE-5EB3-45BA-9A09-41D0799ECB3C}"/>
    <cellStyle name="Normal 5" xfId="3" xr:uid="{F888ABEC-BF7B-45EF-934C-DBFDE02E591D}"/>
    <cellStyle name="Percent" xfId="2" builtinId="5"/>
  </cellStyles>
  <dxfs count="24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294B74"/>
      <color rgb="FF5D742D"/>
      <color rgb="FF46AAC5"/>
      <color rgb="FF24697C"/>
      <color rgb="FF6D96C8"/>
      <color rgb="FF98B954"/>
      <color rgb="FFADCFEF"/>
      <color rgb="FF006C7D"/>
      <color rgb="FF0094D4"/>
      <color rgb="FF69B1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baseline="0"/>
            </a:pPr>
            <a:r>
              <a:rPr lang="en-US" sz="1400" b="1" i="0" baseline="0"/>
              <a:t>Chart 1a: Housing starts on site</a:t>
            </a:r>
          </a:p>
        </c:rich>
      </c:tx>
      <c:layout>
        <c:manualLayout>
          <c:xMode val="edge"/>
          <c:yMode val="edge"/>
          <c:x val="1.3152796333671307E-2"/>
          <c:y val="1.893939393939394E-2"/>
        </c:manualLayout>
      </c:layout>
      <c:overlay val="0"/>
    </c:title>
    <c:autoTitleDeleted val="0"/>
    <c:plotArea>
      <c:layout/>
      <c:lineChart>
        <c:grouping val="standard"/>
        <c:varyColors val="0"/>
        <c:ser>
          <c:idx val="1"/>
          <c:order val="1"/>
          <c:tx>
            <c:strRef>
              <c:f>'Charts (FY)'!$B$5</c:f>
              <c:strCache>
                <c:ptCount val="1"/>
                <c:pt idx="0">
                  <c:v>Affordable</c:v>
                </c:pt>
              </c:strCache>
            </c:strRef>
          </c:tx>
          <c:spPr>
            <a:ln>
              <a:solidFill>
                <a:srgbClr val="98B954"/>
              </a:solidFill>
            </a:ln>
          </c:spPr>
          <c:marker>
            <c:symbol val="diamond"/>
            <c:size val="7"/>
            <c:spPr>
              <a:solidFill>
                <a:srgbClr val="98B954"/>
              </a:solidFill>
              <a:ln>
                <a:solidFill>
                  <a:srgbClr val="98B954"/>
                </a:solidFill>
              </a:ln>
            </c:spPr>
          </c:marker>
          <c:cat>
            <c:multiLvlStrRef>
              <c:extLst>
                <c:ext xmlns:c15="http://schemas.microsoft.com/office/drawing/2012/chart" uri="{02D57815-91ED-43cb-92C2-25804820EDAC}">
                  <c15:fullRef>
                    <c15:sqref>'Charts (FY)'!$C$2:$Q$3</c15:sqref>
                  </c15:fullRef>
                </c:ext>
              </c:extLst>
              <c:f>'Charts (FY)'!$J$2:$Q$3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(FY)'!$C$5:$Q$5</c15:sqref>
                  </c15:fullRef>
                </c:ext>
              </c:extLst>
              <c:f>'Charts (FY)'!$J$5:$Q$5</c:f>
              <c:numCache>
                <c:formatCode>#,##0</c:formatCode>
                <c:ptCount val="8"/>
                <c:pt idx="0">
                  <c:v>28930</c:v>
                </c:pt>
                <c:pt idx="1">
                  <c:v>27476</c:v>
                </c:pt>
                <c:pt idx="2">
                  <c:v>29574</c:v>
                </c:pt>
                <c:pt idx="3">
                  <c:v>34924</c:v>
                </c:pt>
                <c:pt idx="4">
                  <c:v>26975</c:v>
                </c:pt>
                <c:pt idx="5">
                  <c:v>27150</c:v>
                </c:pt>
                <c:pt idx="6">
                  <c:v>29212</c:v>
                </c:pt>
                <c:pt idx="7">
                  <c:v>29067</c:v>
                </c:pt>
              </c:numCache>
            </c:numRef>
          </c:val>
          <c:smooth val="0"/>
          <c:extLst>
            <c:ext xmlns:c16="http://schemas.microsoft.com/office/drawing/2014/chart" uri="{C3380CC4-5D6E-409C-BE32-E72D297353CC}">
              <c16:uniqueId val="{00000001-9726-4DDD-96F2-A6E7DF3101A4}"/>
            </c:ext>
          </c:extLst>
        </c:ser>
        <c:ser>
          <c:idx val="6"/>
          <c:order val="6"/>
          <c:tx>
            <c:strRef>
              <c:f>'Charts (FY)'!$B$10</c:f>
              <c:strCache>
                <c:ptCount val="1"/>
                <c:pt idx="0">
                  <c:v>Market</c:v>
                </c:pt>
              </c:strCache>
            </c:strRef>
          </c:tx>
          <c:spPr>
            <a:ln>
              <a:solidFill>
                <a:srgbClr val="6D96C8"/>
              </a:solidFill>
            </a:ln>
          </c:spPr>
          <c:marker>
            <c:symbol val="square"/>
            <c:size val="7"/>
            <c:spPr>
              <a:solidFill>
                <a:srgbClr val="6D96C8"/>
              </a:solidFill>
              <a:ln>
                <a:solidFill>
                  <a:srgbClr val="6D96C8"/>
                </a:solidFill>
              </a:ln>
            </c:spPr>
          </c:marker>
          <c:cat>
            <c:multiLvlStrRef>
              <c:extLst>
                <c:ext xmlns:c15="http://schemas.microsoft.com/office/drawing/2012/chart" uri="{02D57815-91ED-43cb-92C2-25804820EDAC}">
                  <c15:fullRef>
                    <c15:sqref>'Charts (FY)'!$C$2:$Q$3</c15:sqref>
                  </c15:fullRef>
                </c:ext>
              </c:extLst>
              <c:f>'Charts (FY)'!$J$2:$Q$3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(FY)'!$C$10:$Q$10</c15:sqref>
                  </c15:fullRef>
                </c:ext>
              </c:extLst>
              <c:f>'Charts (FY)'!$J$10:$Q$10</c:f>
              <c:numCache>
                <c:formatCode>#,##0</c:formatCode>
                <c:ptCount val="8"/>
                <c:pt idx="0">
                  <c:v>12011</c:v>
                </c:pt>
                <c:pt idx="1">
                  <c:v>14117</c:v>
                </c:pt>
                <c:pt idx="2">
                  <c:v>15332</c:v>
                </c:pt>
                <c:pt idx="3">
                  <c:v>11858</c:v>
                </c:pt>
                <c:pt idx="4">
                  <c:v>9268</c:v>
                </c:pt>
                <c:pt idx="5">
                  <c:v>10922</c:v>
                </c:pt>
                <c:pt idx="6">
                  <c:v>7887</c:v>
                </c:pt>
                <c:pt idx="7">
                  <c:v>6609</c:v>
                </c:pt>
              </c:numCache>
            </c:numRef>
          </c:val>
          <c:smooth val="0"/>
          <c:extLst>
            <c:ext xmlns:c16="http://schemas.microsoft.com/office/drawing/2014/chart" uri="{C3380CC4-5D6E-409C-BE32-E72D297353CC}">
              <c16:uniqueId val="{00000005-D313-4BDE-B5B8-03F453D3B492}"/>
            </c:ext>
          </c:extLst>
        </c:ser>
        <c:dLbls>
          <c:showLegendKey val="0"/>
          <c:showVal val="0"/>
          <c:showCatName val="0"/>
          <c:showSerName val="0"/>
          <c:showPercent val="0"/>
          <c:showBubbleSize val="0"/>
        </c:dLbls>
        <c:marker val="1"/>
        <c:smooth val="0"/>
        <c:axId val="164419840"/>
        <c:axId val="164426880"/>
        <c:extLst>
          <c:ext xmlns:c15="http://schemas.microsoft.com/office/drawing/2012/chart" uri="{02D57815-91ED-43cb-92C2-25804820EDAC}">
            <c15:filteredLineSeries>
              <c15:ser>
                <c:idx val="0"/>
                <c:order val="0"/>
                <c:tx>
                  <c:strRef>
                    <c:extLst>
                      <c:ext uri="{02D57815-91ED-43cb-92C2-25804820EDAC}">
                        <c15:formulaRef>
                          <c15:sqref>'Charts (FY)'!$B$4</c15:sqref>
                        </c15:formulaRef>
                      </c:ext>
                    </c:extLst>
                    <c:strCache>
                      <c:ptCount val="1"/>
                      <c:pt idx="0">
                        <c:v>Total Housing Starts</c:v>
                      </c:pt>
                    </c:strCache>
                  </c:strRef>
                </c:tx>
                <c:spPr>
                  <a:ln>
                    <a:solidFill>
                      <a:srgbClr val="008CC9"/>
                    </a:solidFill>
                  </a:ln>
                </c:spPr>
                <c:marker>
                  <c:spPr>
                    <a:solidFill>
                      <a:srgbClr val="008CC9"/>
                    </a:solidFill>
                    <a:ln>
                      <a:solidFill>
                        <a:srgbClr val="008CC9"/>
                      </a:solidFill>
                    </a:ln>
                  </c:spPr>
                </c:marker>
                <c:cat>
                  <c:multiLvlStrRef>
                    <c:extLst>
                      <c:ext uri="{02D57815-91ED-43cb-92C2-25804820EDAC}">
                        <c15:fullRef>
                          <c15:sqref>'Charts (FY)'!$C$2:$Q$3</c15:sqref>
                        </c15:fullRef>
                        <c15:formulaRef>
                          <c15:sqref>'Charts (FY)'!$J$2:$Q$3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uri="{02D57815-91ED-43cb-92C2-25804820EDAC}">
                        <c15:fullRef>
                          <c15:sqref>'Charts (FY)'!$C$4:$Q$4</c15:sqref>
                        </c15:fullRef>
                        <c15:formulaRef>
                          <c15:sqref>'Charts (FY)'!$J$4:$Q$4</c15:sqref>
                        </c15:formulaRef>
                      </c:ext>
                    </c:extLst>
                    <c:numCache>
                      <c:formatCode>#,##0</c:formatCode>
                      <c:ptCount val="8"/>
                      <c:pt idx="0">
                        <c:v>40941</c:v>
                      </c:pt>
                      <c:pt idx="1">
                        <c:v>41593</c:v>
                      </c:pt>
                      <c:pt idx="2">
                        <c:v>44906</c:v>
                      </c:pt>
                      <c:pt idx="3">
                        <c:v>46782</c:v>
                      </c:pt>
                      <c:pt idx="4">
                        <c:v>36243</c:v>
                      </c:pt>
                      <c:pt idx="5">
                        <c:v>38072</c:v>
                      </c:pt>
                      <c:pt idx="6">
                        <c:v>37099</c:v>
                      </c:pt>
                      <c:pt idx="7">
                        <c:v>35676</c:v>
                      </c:pt>
                    </c:numCache>
                  </c:numRef>
                </c:val>
                <c:smooth val="0"/>
                <c:extLst>
                  <c:ext xmlns:c16="http://schemas.microsoft.com/office/drawing/2014/chart" uri="{C3380CC4-5D6E-409C-BE32-E72D297353CC}">
                    <c16:uniqueId val="{00000000-9726-4DDD-96F2-A6E7DF3101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'Charts (FY)'!$B$6</c15:sqref>
                        </c15:formulaRef>
                      </c:ext>
                    </c:extLst>
                    <c:strCache>
                      <c:ptCount val="1"/>
                      <c:pt idx="0">
                        <c:v>Affordable Rent</c:v>
                      </c:pt>
                    </c:strCache>
                  </c:strRef>
                </c:tx>
                <c:cat>
                  <c:multiLvlStrRef>
                    <c:extLst>
                      <c:ext xmlns:c15="http://schemas.microsoft.com/office/drawing/2012/chart" uri="{02D57815-91ED-43cb-92C2-25804820EDAC}">
                        <c15:fullRef>
                          <c15:sqref>'Charts (FY)'!$C$2:$Q$3</c15:sqref>
                        </c15:fullRef>
                        <c15:formulaRef>
                          <c15:sqref>'Charts (FY)'!$J$2:$Q$3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(FY)'!$C$6:$Q$6</c15:sqref>
                        </c15:fullRef>
                        <c15:formulaRef>
                          <c15:sqref>'Charts (FY)'!$J$6:$Q$6</c15:sqref>
                        </c15:formulaRef>
                      </c:ext>
                    </c:extLst>
                    <c:numCache>
                      <c:formatCode>#,##0</c:formatCode>
                      <c:ptCount val="8"/>
                      <c:pt idx="0">
                        <c:v>22210</c:v>
                      </c:pt>
                      <c:pt idx="1">
                        <c:v>16877</c:v>
                      </c:pt>
                      <c:pt idx="2">
                        <c:v>17250</c:v>
                      </c:pt>
                      <c:pt idx="3">
                        <c:v>16275</c:v>
                      </c:pt>
                      <c:pt idx="4">
                        <c:v>9994</c:v>
                      </c:pt>
                      <c:pt idx="5">
                        <c:v>5628</c:v>
                      </c:pt>
                      <c:pt idx="6">
                        <c:v>5221</c:v>
                      </c:pt>
                      <c:pt idx="7">
                        <c:v>2664</c:v>
                      </c:pt>
                    </c:numCache>
                  </c:numRef>
                </c:val>
                <c:smooth val="0"/>
                <c:extLst xmlns:c15="http://schemas.microsoft.com/office/drawing/2012/chart">
                  <c:ext xmlns:c16="http://schemas.microsoft.com/office/drawing/2014/chart" uri="{C3380CC4-5D6E-409C-BE32-E72D297353CC}">
                    <c16:uniqueId val="{00000001-D313-4BDE-B5B8-03F453D3B49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'Charts (FY)'!$B$7</c15:sqref>
                        </c15:formulaRef>
                      </c:ext>
                    </c:extLst>
                    <c:strCache>
                      <c:ptCount val="1"/>
                      <c:pt idx="0">
                        <c:v>Social Rent</c:v>
                      </c:pt>
                    </c:strCache>
                  </c:strRef>
                </c:tx>
                <c:cat>
                  <c:multiLvlStrRef>
                    <c:extLst>
                      <c:ext xmlns:c15="http://schemas.microsoft.com/office/drawing/2012/chart" uri="{02D57815-91ED-43cb-92C2-25804820EDAC}">
                        <c15:fullRef>
                          <c15:sqref>'Charts (FY)'!$C$2:$Q$3</c15:sqref>
                        </c15:fullRef>
                        <c15:formulaRef>
                          <c15:sqref>'Charts (FY)'!$J$2:$Q$3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(FY)'!$C$7:$Q$7</c15:sqref>
                        </c15:fullRef>
                        <c15:formulaRef>
                          <c15:sqref>'Charts (FY)'!$J$7:$Q$7</c15:sqref>
                        </c15:formulaRef>
                      </c:ext>
                    </c:extLst>
                    <c:numCache>
                      <c:formatCode>#,##0</c:formatCode>
                      <c:ptCount val="8"/>
                      <c:pt idx="0">
                        <c:v>739</c:v>
                      </c:pt>
                      <c:pt idx="1">
                        <c:v>1693</c:v>
                      </c:pt>
                      <c:pt idx="2">
                        <c:v>1332</c:v>
                      </c:pt>
                      <c:pt idx="3">
                        <c:v>2770</c:v>
                      </c:pt>
                      <c:pt idx="4">
                        <c:v>2472</c:v>
                      </c:pt>
                      <c:pt idx="5">
                        <c:v>1853</c:v>
                      </c:pt>
                      <c:pt idx="6">
                        <c:v>2340</c:v>
                      </c:pt>
                      <c:pt idx="7">
                        <c:v>3833</c:v>
                      </c:pt>
                    </c:numCache>
                  </c:numRef>
                </c:val>
                <c:smooth val="0"/>
                <c:extLst xmlns:c15="http://schemas.microsoft.com/office/drawing/2012/chart">
                  <c:ext xmlns:c16="http://schemas.microsoft.com/office/drawing/2014/chart" uri="{C3380CC4-5D6E-409C-BE32-E72D297353CC}">
                    <c16:uniqueId val="{00000002-D313-4BDE-B5B8-03F453D3B49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'Charts (FY)'!$B$8</c15:sqref>
                        </c15:formulaRef>
                      </c:ext>
                    </c:extLst>
                    <c:strCache>
                      <c:ptCount val="1"/>
                      <c:pt idx="0">
                        <c:v>Intermediate Affordable Housing</c:v>
                      </c:pt>
                    </c:strCache>
                  </c:strRef>
                </c:tx>
                <c:cat>
                  <c:multiLvlStrRef>
                    <c:extLst>
                      <c:ext xmlns:c15="http://schemas.microsoft.com/office/drawing/2012/chart" uri="{02D57815-91ED-43cb-92C2-25804820EDAC}">
                        <c15:fullRef>
                          <c15:sqref>'Charts (FY)'!$C$2:$Q$3</c15:sqref>
                        </c15:fullRef>
                        <c15:formulaRef>
                          <c15:sqref>'Charts (FY)'!$J$2:$Q$3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(FY)'!$C$8:$Q$8</c15:sqref>
                        </c15:fullRef>
                        <c15:formulaRef>
                          <c15:sqref>'Charts (FY)'!$J$8:$Q$8</c15:sqref>
                        </c15:formulaRef>
                      </c:ext>
                    </c:extLst>
                    <c:numCache>
                      <c:formatCode>#,##0</c:formatCode>
                      <c:ptCount val="8"/>
                      <c:pt idx="0">
                        <c:v>5981</c:v>
                      </c:pt>
                      <c:pt idx="1">
                        <c:v>8906</c:v>
                      </c:pt>
                      <c:pt idx="2">
                        <c:v>10992</c:v>
                      </c:pt>
                      <c:pt idx="3">
                        <c:v>11141</c:v>
                      </c:pt>
                      <c:pt idx="4">
                        <c:v>6945</c:v>
                      </c:pt>
                      <c:pt idx="5">
                        <c:v>4627</c:v>
                      </c:pt>
                      <c:pt idx="6">
                        <c:v>4295</c:v>
                      </c:pt>
                      <c:pt idx="7">
                        <c:v>3553</c:v>
                      </c:pt>
                    </c:numCache>
                  </c:numRef>
                </c:val>
                <c:smooth val="0"/>
                <c:extLst xmlns:c15="http://schemas.microsoft.com/office/drawing/2012/chart">
                  <c:ext xmlns:c16="http://schemas.microsoft.com/office/drawing/2014/chart" uri="{C3380CC4-5D6E-409C-BE32-E72D297353CC}">
                    <c16:uniqueId val="{00000003-D313-4BDE-B5B8-03F453D3B49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'Charts (FY)'!$B$9</c15:sqref>
                        </c15:formulaRef>
                      </c:ext>
                    </c:extLst>
                    <c:strCache>
                      <c:ptCount val="1"/>
                      <c:pt idx="0">
                        <c:v>Affordable Tenure TBC</c:v>
                      </c:pt>
                    </c:strCache>
                  </c:strRef>
                </c:tx>
                <c:cat>
                  <c:multiLvlStrRef>
                    <c:extLst>
                      <c:ext xmlns:c15="http://schemas.microsoft.com/office/drawing/2012/chart" uri="{02D57815-91ED-43cb-92C2-25804820EDAC}">
                        <c15:fullRef>
                          <c15:sqref>'Charts (FY)'!$C$2:$Q$3</c15:sqref>
                        </c15:fullRef>
                        <c15:formulaRef>
                          <c15:sqref>'Charts (FY)'!$J$2:$Q$3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(FY)'!$C$9:$Q$9</c15:sqref>
                        </c15:fullRef>
                        <c15:formulaRef>
                          <c15:sqref>'Charts (FY)'!$J$9:$Q$9</c15:sqref>
                        </c15:formulaRef>
                      </c:ext>
                    </c:extLst>
                    <c:numCache>
                      <c:formatCode>#,##0</c:formatCode>
                      <c:ptCount val="8"/>
                      <c:pt idx="3">
                        <c:v>4738</c:v>
                      </c:pt>
                      <c:pt idx="4">
                        <c:v>7564</c:v>
                      </c:pt>
                      <c:pt idx="5">
                        <c:v>15042</c:v>
                      </c:pt>
                      <c:pt idx="6">
                        <c:v>17356</c:v>
                      </c:pt>
                      <c:pt idx="7">
                        <c:v>19017</c:v>
                      </c:pt>
                    </c:numCache>
                  </c:numRef>
                </c:val>
                <c:smooth val="0"/>
                <c:extLst xmlns:c15="http://schemas.microsoft.com/office/drawing/2012/chart">
                  <c:ext xmlns:c16="http://schemas.microsoft.com/office/drawing/2014/chart" uri="{C3380CC4-5D6E-409C-BE32-E72D297353CC}">
                    <c16:uniqueId val="{00000004-D313-4BDE-B5B8-03F453D3B492}"/>
                  </c:ext>
                </c:extLst>
              </c15:ser>
            </c15:filteredLineSeries>
          </c:ext>
        </c:extLst>
      </c:lineChart>
      <c:catAx>
        <c:axId val="1644198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4426880"/>
        <c:crosses val="autoZero"/>
        <c:auto val="1"/>
        <c:lblAlgn val="ctr"/>
        <c:lblOffset val="100"/>
        <c:noMultiLvlLbl val="0"/>
      </c:catAx>
      <c:valAx>
        <c:axId val="1644268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Housing Units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4419840"/>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Chart 2a: Housing completions (excluding Help to Buy)</a:t>
            </a:r>
          </a:p>
        </c:rich>
      </c:tx>
      <c:layout>
        <c:manualLayout>
          <c:xMode val="edge"/>
          <c:yMode val="edge"/>
          <c:x val="6.778846153846137E-3"/>
          <c:y val="2.3880597014925373E-2"/>
        </c:manualLayout>
      </c:layout>
      <c:overlay val="0"/>
    </c:title>
    <c:autoTitleDeleted val="0"/>
    <c:plotArea>
      <c:layout/>
      <c:lineChart>
        <c:grouping val="standard"/>
        <c:varyColors val="0"/>
        <c:ser>
          <c:idx val="1"/>
          <c:order val="1"/>
          <c:tx>
            <c:strRef>
              <c:f>'Charts (FY)'!$B$15</c:f>
              <c:strCache>
                <c:ptCount val="1"/>
                <c:pt idx="0">
                  <c:v>Affordable</c:v>
                </c:pt>
              </c:strCache>
            </c:strRef>
          </c:tx>
          <c:spPr>
            <a:ln>
              <a:solidFill>
                <a:srgbClr val="98B954"/>
              </a:solidFill>
            </a:ln>
          </c:spPr>
          <c:marker>
            <c:symbol val="diamond"/>
            <c:size val="7"/>
            <c:spPr>
              <a:solidFill>
                <a:srgbClr val="98B954"/>
              </a:solidFill>
              <a:ln>
                <a:solidFill>
                  <a:srgbClr val="98B954"/>
                </a:solidFill>
              </a:ln>
            </c:spPr>
          </c:marker>
          <c:cat>
            <c:multiLvlStrRef>
              <c:extLst>
                <c:ext xmlns:c15="http://schemas.microsoft.com/office/drawing/2012/chart" uri="{02D57815-91ED-43cb-92C2-25804820EDAC}">
                  <c15:fullRef>
                    <c15:sqref>'Charts (FY)'!$C$12:$Q$13</c15:sqref>
                  </c15:fullRef>
                </c:ext>
              </c:extLst>
              <c:f>'Charts (FY)'!$J$12:$Q$13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(FY)'!$C$15:$Q$15</c15:sqref>
                  </c15:fullRef>
                </c:ext>
              </c:extLst>
              <c:f>'Charts (FY)'!$J$15:$Q$15</c:f>
              <c:numCache>
                <c:formatCode>#,##0</c:formatCode>
                <c:ptCount val="8"/>
                <c:pt idx="0">
                  <c:v>22885</c:v>
                </c:pt>
                <c:pt idx="1">
                  <c:v>25862</c:v>
                </c:pt>
                <c:pt idx="2">
                  <c:v>28716</c:v>
                </c:pt>
                <c:pt idx="3">
                  <c:v>28213</c:v>
                </c:pt>
                <c:pt idx="4">
                  <c:v>23957</c:v>
                </c:pt>
                <c:pt idx="5">
                  <c:v>26507</c:v>
                </c:pt>
                <c:pt idx="6">
                  <c:v>23350</c:v>
                </c:pt>
                <c:pt idx="7">
                  <c:v>24282</c:v>
                </c:pt>
              </c:numCache>
            </c:numRef>
          </c:val>
          <c:smooth val="0"/>
          <c:extLst>
            <c:ext xmlns:c16="http://schemas.microsoft.com/office/drawing/2014/chart" uri="{C3380CC4-5D6E-409C-BE32-E72D297353CC}">
              <c16:uniqueId val="{00000001-04E3-44AB-8451-5E358F52E388}"/>
            </c:ext>
          </c:extLst>
        </c:ser>
        <c:ser>
          <c:idx val="5"/>
          <c:order val="5"/>
          <c:tx>
            <c:strRef>
              <c:f>'Charts (FY)'!$B$20</c:f>
              <c:strCache>
                <c:ptCount val="1"/>
                <c:pt idx="0">
                  <c:v>Market</c:v>
                </c:pt>
              </c:strCache>
            </c:strRef>
          </c:tx>
          <c:spPr>
            <a:ln>
              <a:solidFill>
                <a:srgbClr val="6D96C8"/>
              </a:solidFill>
            </a:ln>
          </c:spPr>
          <c:marker>
            <c:symbol val="square"/>
            <c:size val="7"/>
            <c:spPr>
              <a:solidFill>
                <a:srgbClr val="6D96C8"/>
              </a:solidFill>
              <a:ln>
                <a:solidFill>
                  <a:srgbClr val="6D96C8"/>
                </a:solidFill>
              </a:ln>
            </c:spPr>
          </c:marker>
          <c:cat>
            <c:multiLvlStrRef>
              <c:extLst>
                <c:ext xmlns:c15="http://schemas.microsoft.com/office/drawing/2012/chart" uri="{02D57815-91ED-43cb-92C2-25804820EDAC}">
                  <c15:fullRef>
                    <c15:sqref>'Charts (FY)'!$C$12:$Q$13</c15:sqref>
                  </c15:fullRef>
                </c:ext>
              </c:extLst>
              <c:f>'Charts (FY)'!$J$12:$Q$13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(FY)'!$C$20:$Q$20</c15:sqref>
                  </c15:fullRef>
                </c:ext>
              </c:extLst>
              <c:f>'Charts (FY)'!$J$20:$Q$20</c:f>
              <c:numCache>
                <c:formatCode>#,##0</c:formatCode>
                <c:ptCount val="8"/>
                <c:pt idx="0">
                  <c:v>8209</c:v>
                </c:pt>
                <c:pt idx="1">
                  <c:v>8044</c:v>
                </c:pt>
                <c:pt idx="2">
                  <c:v>11370</c:v>
                </c:pt>
                <c:pt idx="3">
                  <c:v>12290</c:v>
                </c:pt>
                <c:pt idx="4">
                  <c:v>11031</c:v>
                </c:pt>
                <c:pt idx="5">
                  <c:v>10697</c:v>
                </c:pt>
                <c:pt idx="6">
                  <c:v>9859</c:v>
                </c:pt>
                <c:pt idx="7">
                  <c:v>8036</c:v>
                </c:pt>
              </c:numCache>
            </c:numRef>
          </c:val>
          <c:smooth val="0"/>
          <c:extLst>
            <c:ext xmlns:c16="http://schemas.microsoft.com/office/drawing/2014/chart" uri="{C3380CC4-5D6E-409C-BE32-E72D297353CC}">
              <c16:uniqueId val="{00000004-A1C3-4CC2-893F-EB65D3EBA395}"/>
            </c:ext>
          </c:extLst>
        </c:ser>
        <c:dLbls>
          <c:showLegendKey val="0"/>
          <c:showVal val="0"/>
          <c:showCatName val="0"/>
          <c:showSerName val="0"/>
          <c:showPercent val="0"/>
          <c:showBubbleSize val="0"/>
        </c:dLbls>
        <c:marker val="1"/>
        <c:smooth val="0"/>
        <c:axId val="166344192"/>
        <c:axId val="166355328"/>
        <c:extLst>
          <c:ext xmlns:c15="http://schemas.microsoft.com/office/drawing/2012/chart" uri="{02D57815-91ED-43cb-92C2-25804820EDAC}">
            <c15:filteredLineSeries>
              <c15:ser>
                <c:idx val="0"/>
                <c:order val="0"/>
                <c:tx>
                  <c:strRef>
                    <c:extLst>
                      <c:ext uri="{02D57815-91ED-43cb-92C2-25804820EDAC}">
                        <c15:formulaRef>
                          <c15:sqref>'Charts (FY)'!$B$14</c15:sqref>
                        </c15:formulaRef>
                      </c:ext>
                    </c:extLst>
                    <c:strCache>
                      <c:ptCount val="1"/>
                      <c:pt idx="0">
                        <c:v>Total Housing Completions</c:v>
                      </c:pt>
                    </c:strCache>
                  </c:strRef>
                </c:tx>
                <c:spPr>
                  <a:ln>
                    <a:solidFill>
                      <a:srgbClr val="008CC9"/>
                    </a:solidFill>
                  </a:ln>
                </c:spPr>
                <c:marker>
                  <c:spPr>
                    <a:solidFill>
                      <a:srgbClr val="008CC9"/>
                    </a:solidFill>
                    <a:ln>
                      <a:solidFill>
                        <a:srgbClr val="008CC9"/>
                      </a:solidFill>
                    </a:ln>
                  </c:spPr>
                </c:marker>
                <c:cat>
                  <c:multiLvlStrRef>
                    <c:extLst>
                      <c:ext uri="{02D57815-91ED-43cb-92C2-25804820EDAC}">
                        <c15:fullRef>
                          <c15:sqref>'Charts (FY)'!$C$12:$Q$13</c15:sqref>
                        </c15:fullRef>
                        <c15:formulaRef>
                          <c15:sqref>'Charts (FY)'!$J$12:$Q$13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uri="{02D57815-91ED-43cb-92C2-25804820EDAC}">
                        <c15:fullRef>
                          <c15:sqref>'Charts (FY)'!$C$14:$Q$14</c15:sqref>
                        </c15:fullRef>
                        <c15:formulaRef>
                          <c15:sqref>'Charts (FY)'!$J$14:$Q$14</c15:sqref>
                        </c15:formulaRef>
                      </c:ext>
                    </c:extLst>
                    <c:numCache>
                      <c:formatCode>#,##0</c:formatCode>
                      <c:ptCount val="8"/>
                      <c:pt idx="0">
                        <c:v>31094</c:v>
                      </c:pt>
                      <c:pt idx="1">
                        <c:v>33906</c:v>
                      </c:pt>
                      <c:pt idx="2">
                        <c:v>40086</c:v>
                      </c:pt>
                      <c:pt idx="3">
                        <c:v>40503</c:v>
                      </c:pt>
                      <c:pt idx="4">
                        <c:v>34988</c:v>
                      </c:pt>
                      <c:pt idx="5">
                        <c:v>37236</c:v>
                      </c:pt>
                      <c:pt idx="6">
                        <c:v>33936</c:v>
                      </c:pt>
                      <c:pt idx="7">
                        <c:v>32834</c:v>
                      </c:pt>
                    </c:numCache>
                  </c:numRef>
                </c:val>
                <c:smooth val="0"/>
                <c:extLst>
                  <c:ext xmlns:c16="http://schemas.microsoft.com/office/drawing/2014/chart" uri="{C3380CC4-5D6E-409C-BE32-E72D297353CC}">
                    <c16:uniqueId val="{00000000-04E3-44AB-8451-5E358F52E38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'Charts (FY)'!$B$16</c15:sqref>
                        </c15:formulaRef>
                      </c:ext>
                    </c:extLst>
                    <c:strCache>
                      <c:ptCount val="1"/>
                      <c:pt idx="0">
                        <c:v>Affordable Rent</c:v>
                      </c:pt>
                    </c:strCache>
                  </c:strRef>
                </c:tx>
                <c:cat>
                  <c:multiLvlStrRef>
                    <c:extLst>
                      <c:ext xmlns:c15="http://schemas.microsoft.com/office/drawing/2012/chart" uri="{02D57815-91ED-43cb-92C2-25804820EDAC}">
                        <c15:fullRef>
                          <c15:sqref>'Charts (FY)'!$C$12:$Q$13</c15:sqref>
                        </c15:fullRef>
                        <c15:formulaRef>
                          <c15:sqref>'Charts (FY)'!$J$12:$Q$13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(FY)'!$C$16:$Q$16</c15:sqref>
                        </c15:fullRef>
                        <c15:formulaRef>
                          <c15:sqref>'Charts (FY)'!$J$16:$Q$16</c15:sqref>
                        </c15:formulaRef>
                      </c:ext>
                    </c:extLst>
                    <c:numCache>
                      <c:formatCode>#,##0</c:formatCode>
                      <c:ptCount val="8"/>
                      <c:pt idx="0">
                        <c:v>18280</c:v>
                      </c:pt>
                      <c:pt idx="1">
                        <c:v>19763</c:v>
                      </c:pt>
                      <c:pt idx="2">
                        <c:v>18889</c:v>
                      </c:pt>
                      <c:pt idx="3">
                        <c:v>16863</c:v>
                      </c:pt>
                      <c:pt idx="4">
                        <c:v>13306</c:v>
                      </c:pt>
                      <c:pt idx="5">
                        <c:v>13949</c:v>
                      </c:pt>
                      <c:pt idx="6">
                        <c:v>10262</c:v>
                      </c:pt>
                      <c:pt idx="7">
                        <c:v>9402</c:v>
                      </c:pt>
                    </c:numCache>
                  </c:numRef>
                </c:val>
                <c:smooth val="0"/>
                <c:extLst xmlns:c15="http://schemas.microsoft.com/office/drawing/2012/chart">
                  <c:ext xmlns:c16="http://schemas.microsoft.com/office/drawing/2014/chart" uri="{C3380CC4-5D6E-409C-BE32-E72D297353CC}">
                    <c16:uniqueId val="{00000001-A1C3-4CC2-893F-EB65D3EBA39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'Charts (FY)'!$B$17</c15:sqref>
                        </c15:formulaRef>
                      </c:ext>
                    </c:extLst>
                    <c:strCache>
                      <c:ptCount val="1"/>
                      <c:pt idx="0">
                        <c:v>Social Rent</c:v>
                      </c:pt>
                    </c:strCache>
                  </c:strRef>
                </c:tx>
                <c:cat>
                  <c:multiLvlStrRef>
                    <c:extLst>
                      <c:ext xmlns:c15="http://schemas.microsoft.com/office/drawing/2012/chart" uri="{02D57815-91ED-43cb-92C2-25804820EDAC}">
                        <c15:fullRef>
                          <c15:sqref>'Charts (FY)'!$C$12:$Q$13</c15:sqref>
                        </c15:fullRef>
                        <c15:formulaRef>
                          <c15:sqref>'Charts (FY)'!$J$12:$Q$13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(FY)'!$C$17:$Q$17</c15:sqref>
                        </c15:fullRef>
                        <c15:formulaRef>
                          <c15:sqref>'Charts (FY)'!$J$17:$Q$17</c15:sqref>
                        </c15:formulaRef>
                      </c:ext>
                    </c:extLst>
                    <c:numCache>
                      <c:formatCode>#,##0</c:formatCode>
                      <c:ptCount val="8"/>
                      <c:pt idx="0">
                        <c:v>591</c:v>
                      </c:pt>
                      <c:pt idx="1">
                        <c:v>1033</c:v>
                      </c:pt>
                      <c:pt idx="2">
                        <c:v>994</c:v>
                      </c:pt>
                      <c:pt idx="3">
                        <c:v>1474</c:v>
                      </c:pt>
                      <c:pt idx="4">
                        <c:v>1896</c:v>
                      </c:pt>
                      <c:pt idx="5">
                        <c:v>3108</c:v>
                      </c:pt>
                      <c:pt idx="6">
                        <c:v>3730</c:v>
                      </c:pt>
                      <c:pt idx="7">
                        <c:v>4346</c:v>
                      </c:pt>
                    </c:numCache>
                  </c:numRef>
                </c:val>
                <c:smooth val="0"/>
                <c:extLst xmlns:c15="http://schemas.microsoft.com/office/drawing/2012/chart">
                  <c:ext xmlns:c16="http://schemas.microsoft.com/office/drawing/2014/chart" uri="{C3380CC4-5D6E-409C-BE32-E72D297353CC}">
                    <c16:uniqueId val="{00000002-A1C3-4CC2-893F-EB65D3EBA39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'Charts (FY)'!$B$18</c15:sqref>
                        </c15:formulaRef>
                      </c:ext>
                    </c:extLst>
                    <c:strCache>
                      <c:ptCount val="1"/>
                      <c:pt idx="0">
                        <c:v>Intermediate Affordable Housing</c:v>
                      </c:pt>
                    </c:strCache>
                  </c:strRef>
                </c:tx>
                <c:cat>
                  <c:multiLvlStrRef>
                    <c:extLst>
                      <c:ext xmlns:c15="http://schemas.microsoft.com/office/drawing/2012/chart" uri="{02D57815-91ED-43cb-92C2-25804820EDAC}">
                        <c15:fullRef>
                          <c15:sqref>'Charts (FY)'!$C$12:$Q$13</c15:sqref>
                        </c15:fullRef>
                        <c15:formulaRef>
                          <c15:sqref>'Charts (FY)'!$J$12:$Q$13</c15:sqref>
                        </c15:formulaRef>
                      </c:ext>
                    </c:extLst>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(FY)'!$C$18:$Q$18</c15:sqref>
                        </c15:fullRef>
                        <c15:formulaRef>
                          <c15:sqref>'Charts (FY)'!$J$18:$Q$18</c15:sqref>
                        </c15:formulaRef>
                      </c:ext>
                    </c:extLst>
                    <c:numCache>
                      <c:formatCode>#,##0</c:formatCode>
                      <c:ptCount val="8"/>
                      <c:pt idx="0">
                        <c:v>4014</c:v>
                      </c:pt>
                      <c:pt idx="1">
                        <c:v>5066</c:v>
                      </c:pt>
                      <c:pt idx="2">
                        <c:v>8833</c:v>
                      </c:pt>
                      <c:pt idx="3">
                        <c:v>9876</c:v>
                      </c:pt>
                      <c:pt idx="4">
                        <c:v>8755</c:v>
                      </c:pt>
                      <c:pt idx="5">
                        <c:v>9450</c:v>
                      </c:pt>
                      <c:pt idx="6">
                        <c:v>9358</c:v>
                      </c:pt>
                      <c:pt idx="7">
                        <c:v>10534</c:v>
                      </c:pt>
                    </c:numCache>
                  </c:numRef>
                </c:val>
                <c:smooth val="0"/>
                <c:extLst xmlns:c15="http://schemas.microsoft.com/office/drawing/2012/chart">
                  <c:ext xmlns:c16="http://schemas.microsoft.com/office/drawing/2014/chart" uri="{C3380CC4-5D6E-409C-BE32-E72D297353CC}">
                    <c16:uniqueId val="{00000003-A1C3-4CC2-893F-EB65D3EBA395}"/>
                  </c:ext>
                </c:extLst>
              </c15:ser>
            </c15:filteredLineSeries>
          </c:ext>
        </c:extLst>
      </c:lineChart>
      <c:catAx>
        <c:axId val="16634419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6355328"/>
        <c:crosses val="autoZero"/>
        <c:auto val="1"/>
        <c:lblAlgn val="ctr"/>
        <c:lblOffset val="100"/>
        <c:noMultiLvlLbl val="0"/>
      </c:catAx>
      <c:valAx>
        <c:axId val="1663553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Housing Units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6344192"/>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baseline="0"/>
            </a:pPr>
            <a:r>
              <a:rPr lang="en-US" sz="1400" b="1" i="0" baseline="0"/>
              <a:t>Chart 1b: Affordable Housing starts on site</a:t>
            </a:r>
          </a:p>
        </c:rich>
      </c:tx>
      <c:layout>
        <c:manualLayout>
          <c:xMode val="edge"/>
          <c:yMode val="edge"/>
          <c:x val="1.3152796333671307E-2"/>
          <c:y val="1.893939393939394E-2"/>
        </c:manualLayout>
      </c:layout>
      <c:overlay val="0"/>
    </c:title>
    <c:autoTitleDeleted val="0"/>
    <c:plotArea>
      <c:layout>
        <c:manualLayout>
          <c:layoutTarget val="inner"/>
          <c:xMode val="edge"/>
          <c:yMode val="edge"/>
          <c:x val="0.10401268433503574"/>
          <c:y val="0.14088075638272488"/>
          <c:w val="0.72729829348948705"/>
          <c:h val="0.68390449773323791"/>
        </c:manualLayout>
      </c:layout>
      <c:lineChart>
        <c:grouping val="standard"/>
        <c:varyColors val="0"/>
        <c:ser>
          <c:idx val="0"/>
          <c:order val="0"/>
          <c:tx>
            <c:strRef>
              <c:f>'Charts (FY)'!$B$6</c:f>
              <c:strCache>
                <c:ptCount val="1"/>
                <c:pt idx="0">
                  <c:v>Affordable Rent</c:v>
                </c:pt>
              </c:strCache>
            </c:strRef>
          </c:tx>
          <c:spPr>
            <a:ln>
              <a:solidFill>
                <a:srgbClr val="46AAC5"/>
              </a:solidFill>
            </a:ln>
          </c:spPr>
          <c:marker>
            <c:spPr>
              <a:solidFill>
                <a:srgbClr val="46AAC5"/>
              </a:solidFill>
              <a:ln>
                <a:solidFill>
                  <a:srgbClr val="46AAC5"/>
                </a:solidFill>
              </a:ln>
            </c:spPr>
          </c:marker>
          <c:cat>
            <c:multiLvlStrRef>
              <c:extLst>
                <c:ext xmlns:c15="http://schemas.microsoft.com/office/drawing/2012/chart" uri="{02D57815-91ED-43cb-92C2-25804820EDAC}">
                  <c15:fullRef>
                    <c15:sqref>'Charts (FY)'!$C$2:$Q$3</c15:sqref>
                  </c15:fullRef>
                </c:ext>
              </c:extLst>
              <c:f>'Charts (FY)'!$J$2:$Q$3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(FY)'!$C$6:$Q$6</c15:sqref>
                  </c15:fullRef>
                </c:ext>
              </c:extLst>
              <c:f>'Charts (FY)'!$J$6:$Q$6</c:f>
              <c:numCache>
                <c:formatCode>#,##0</c:formatCode>
                <c:ptCount val="8"/>
                <c:pt idx="0">
                  <c:v>22210</c:v>
                </c:pt>
                <c:pt idx="1">
                  <c:v>16877</c:v>
                </c:pt>
                <c:pt idx="2">
                  <c:v>17250</c:v>
                </c:pt>
                <c:pt idx="3">
                  <c:v>16275</c:v>
                </c:pt>
                <c:pt idx="4">
                  <c:v>9994</c:v>
                </c:pt>
                <c:pt idx="5">
                  <c:v>5628</c:v>
                </c:pt>
                <c:pt idx="6">
                  <c:v>5221</c:v>
                </c:pt>
                <c:pt idx="7">
                  <c:v>2664</c:v>
                </c:pt>
              </c:numCache>
            </c:numRef>
          </c:val>
          <c:smooth val="0"/>
          <c:extLst>
            <c:ext xmlns:c16="http://schemas.microsoft.com/office/drawing/2014/chart" uri="{C3380CC4-5D6E-409C-BE32-E72D297353CC}">
              <c16:uniqueId val="{00000000-4A50-43AD-8F0D-72BFE8ADC6F2}"/>
            </c:ext>
          </c:extLst>
        </c:ser>
        <c:ser>
          <c:idx val="1"/>
          <c:order val="1"/>
          <c:tx>
            <c:strRef>
              <c:f>'Charts (FY)'!$B$7</c:f>
              <c:strCache>
                <c:ptCount val="1"/>
                <c:pt idx="0">
                  <c:v>Social Rent</c:v>
                </c:pt>
              </c:strCache>
            </c:strRef>
          </c:tx>
          <c:spPr>
            <a:ln>
              <a:solidFill>
                <a:srgbClr val="294B74"/>
              </a:solidFill>
            </a:ln>
          </c:spPr>
          <c:marker>
            <c:spPr>
              <a:solidFill>
                <a:srgbClr val="294B74"/>
              </a:solidFill>
              <a:ln>
                <a:solidFill>
                  <a:srgbClr val="294B74"/>
                </a:solidFill>
              </a:ln>
            </c:spPr>
          </c:marker>
          <c:cat>
            <c:multiLvlStrRef>
              <c:extLst>
                <c:ext xmlns:c15="http://schemas.microsoft.com/office/drawing/2012/chart" uri="{02D57815-91ED-43cb-92C2-25804820EDAC}">
                  <c15:fullRef>
                    <c15:sqref>'Charts (FY)'!$C$2:$Q$3</c15:sqref>
                  </c15:fullRef>
                </c:ext>
              </c:extLst>
              <c:f>'Charts (FY)'!$J$2:$Q$3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(FY)'!$C$7:$Q$7</c15:sqref>
                  </c15:fullRef>
                </c:ext>
              </c:extLst>
              <c:f>'Charts (FY)'!$J$7:$Q$7</c:f>
              <c:numCache>
                <c:formatCode>#,##0</c:formatCode>
                <c:ptCount val="8"/>
                <c:pt idx="0">
                  <c:v>739</c:v>
                </c:pt>
                <c:pt idx="1">
                  <c:v>1693</c:v>
                </c:pt>
                <c:pt idx="2">
                  <c:v>1332</c:v>
                </c:pt>
                <c:pt idx="3">
                  <c:v>2770</c:v>
                </c:pt>
                <c:pt idx="4">
                  <c:v>2472</c:v>
                </c:pt>
                <c:pt idx="5">
                  <c:v>1853</c:v>
                </c:pt>
                <c:pt idx="6">
                  <c:v>2340</c:v>
                </c:pt>
                <c:pt idx="7">
                  <c:v>3833</c:v>
                </c:pt>
              </c:numCache>
            </c:numRef>
          </c:val>
          <c:smooth val="0"/>
          <c:extLst>
            <c:ext xmlns:c16="http://schemas.microsoft.com/office/drawing/2014/chart" uri="{C3380CC4-5D6E-409C-BE32-E72D297353CC}">
              <c16:uniqueId val="{00000001-4A50-43AD-8F0D-72BFE8ADC6F2}"/>
            </c:ext>
          </c:extLst>
        </c:ser>
        <c:ser>
          <c:idx val="2"/>
          <c:order val="2"/>
          <c:tx>
            <c:strRef>
              <c:f>'Charts (FY)'!$B$8</c:f>
              <c:strCache>
                <c:ptCount val="1"/>
                <c:pt idx="0">
                  <c:v>Intermediate Affordable Housing</c:v>
                </c:pt>
              </c:strCache>
            </c:strRef>
          </c:tx>
          <c:spPr>
            <a:ln>
              <a:solidFill>
                <a:srgbClr val="5D742D"/>
              </a:solidFill>
            </a:ln>
          </c:spPr>
          <c:marker>
            <c:spPr>
              <a:solidFill>
                <a:srgbClr val="5D742D"/>
              </a:solidFill>
              <a:ln>
                <a:solidFill>
                  <a:srgbClr val="5D742D"/>
                </a:solidFill>
              </a:ln>
            </c:spPr>
          </c:marker>
          <c:cat>
            <c:multiLvlStrRef>
              <c:extLst>
                <c:ext xmlns:c15="http://schemas.microsoft.com/office/drawing/2012/chart" uri="{02D57815-91ED-43cb-92C2-25804820EDAC}">
                  <c15:fullRef>
                    <c15:sqref>'Charts (FY)'!$C$2:$Q$3</c15:sqref>
                  </c15:fullRef>
                </c:ext>
              </c:extLst>
              <c:f>'Charts (FY)'!$J$2:$Q$3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(FY)'!$C$8:$Q$8</c15:sqref>
                  </c15:fullRef>
                </c:ext>
              </c:extLst>
              <c:f>'Charts (FY)'!$J$8:$Q$8</c:f>
              <c:numCache>
                <c:formatCode>#,##0</c:formatCode>
                <c:ptCount val="8"/>
                <c:pt idx="0">
                  <c:v>5981</c:v>
                </c:pt>
                <c:pt idx="1">
                  <c:v>8906</c:v>
                </c:pt>
                <c:pt idx="2">
                  <c:v>10992</c:v>
                </c:pt>
                <c:pt idx="3">
                  <c:v>11141</c:v>
                </c:pt>
                <c:pt idx="4">
                  <c:v>6945</c:v>
                </c:pt>
                <c:pt idx="5">
                  <c:v>4627</c:v>
                </c:pt>
                <c:pt idx="6">
                  <c:v>4295</c:v>
                </c:pt>
                <c:pt idx="7">
                  <c:v>3553</c:v>
                </c:pt>
              </c:numCache>
            </c:numRef>
          </c:val>
          <c:smooth val="0"/>
          <c:extLst>
            <c:ext xmlns:c16="http://schemas.microsoft.com/office/drawing/2014/chart" uri="{C3380CC4-5D6E-409C-BE32-E72D297353CC}">
              <c16:uniqueId val="{00000002-4A50-43AD-8F0D-72BFE8ADC6F2}"/>
            </c:ext>
          </c:extLst>
        </c:ser>
        <c:ser>
          <c:idx val="3"/>
          <c:order val="3"/>
          <c:tx>
            <c:strRef>
              <c:f>'Charts (FY)'!$B$9</c:f>
              <c:strCache>
                <c:ptCount val="1"/>
                <c:pt idx="0">
                  <c:v>Affordable Tenure TBC</c:v>
                </c:pt>
              </c:strCache>
            </c:strRef>
          </c:tx>
          <c:spPr>
            <a:ln>
              <a:solidFill>
                <a:srgbClr val="24697C"/>
              </a:solidFill>
            </a:ln>
          </c:spPr>
          <c:marker>
            <c:spPr>
              <a:noFill/>
              <a:ln>
                <a:solidFill>
                  <a:srgbClr val="24697C"/>
                </a:solidFill>
              </a:ln>
            </c:spPr>
          </c:marker>
          <c:cat>
            <c:multiLvlStrRef>
              <c:extLst>
                <c:ext xmlns:c15="http://schemas.microsoft.com/office/drawing/2012/chart" uri="{02D57815-91ED-43cb-92C2-25804820EDAC}">
                  <c15:fullRef>
                    <c15:sqref>'Charts (FY)'!$C$2:$Q$3</c15:sqref>
                  </c15:fullRef>
                </c:ext>
              </c:extLst>
              <c:f>'Charts (FY)'!$J$2:$Q$3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(FY)'!$C$9:$Q$9</c15:sqref>
                  </c15:fullRef>
                </c:ext>
              </c:extLst>
              <c:f>'Charts (FY)'!$J$9:$Q$9</c:f>
              <c:numCache>
                <c:formatCode>#,##0</c:formatCode>
                <c:ptCount val="8"/>
                <c:pt idx="3">
                  <c:v>4738</c:v>
                </c:pt>
                <c:pt idx="4">
                  <c:v>7564</c:v>
                </c:pt>
                <c:pt idx="5">
                  <c:v>15042</c:v>
                </c:pt>
                <c:pt idx="6">
                  <c:v>17356</c:v>
                </c:pt>
                <c:pt idx="7">
                  <c:v>19017</c:v>
                </c:pt>
              </c:numCache>
            </c:numRef>
          </c:val>
          <c:smooth val="0"/>
          <c:extLst>
            <c:ext xmlns:c16="http://schemas.microsoft.com/office/drawing/2014/chart" uri="{C3380CC4-5D6E-409C-BE32-E72D297353CC}">
              <c16:uniqueId val="{00000000-7CD3-411F-8D45-E645499F31E4}"/>
            </c:ext>
          </c:extLst>
        </c:ser>
        <c:dLbls>
          <c:showLegendKey val="0"/>
          <c:showVal val="0"/>
          <c:showCatName val="0"/>
          <c:showSerName val="0"/>
          <c:showPercent val="0"/>
          <c:showBubbleSize val="0"/>
        </c:dLbls>
        <c:marker val="1"/>
        <c:smooth val="0"/>
        <c:axId val="167500416"/>
        <c:axId val="172119936"/>
      </c:lineChart>
      <c:catAx>
        <c:axId val="16750041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119936"/>
        <c:crosses val="autoZero"/>
        <c:auto val="1"/>
        <c:lblAlgn val="ctr"/>
        <c:lblOffset val="100"/>
        <c:noMultiLvlLbl val="0"/>
      </c:catAx>
      <c:valAx>
        <c:axId val="17211993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Housing Units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500416"/>
        <c:crosses val="autoZero"/>
        <c:crossBetween val="between"/>
      </c:valAx>
    </c:plotArea>
    <c:legend>
      <c:legendPos val="r"/>
      <c:layout>
        <c:manualLayout>
          <c:xMode val="edge"/>
          <c:yMode val="edge"/>
          <c:x val="0.82970647427849264"/>
          <c:y val="0.23387080358308179"/>
          <c:w val="0.17029355001989482"/>
          <c:h val="0.537300167024576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Chart 2b: Affordable Housing completions</a:t>
            </a:r>
          </a:p>
        </c:rich>
      </c:tx>
      <c:layout>
        <c:manualLayout>
          <c:xMode val="edge"/>
          <c:yMode val="edge"/>
          <c:x val="6.778846153846137E-3"/>
          <c:y val="2.3880597014925373E-2"/>
        </c:manualLayout>
      </c:layout>
      <c:overlay val="0"/>
    </c:title>
    <c:autoTitleDeleted val="0"/>
    <c:plotArea>
      <c:layout>
        <c:manualLayout>
          <c:layoutTarget val="inner"/>
          <c:xMode val="edge"/>
          <c:yMode val="edge"/>
          <c:x val="0.10388766908944075"/>
          <c:y val="0.14802992909468407"/>
          <c:w val="0.72922862406622246"/>
          <c:h val="0.66786383045402908"/>
        </c:manualLayout>
      </c:layout>
      <c:lineChart>
        <c:grouping val="standard"/>
        <c:varyColors val="0"/>
        <c:ser>
          <c:idx val="0"/>
          <c:order val="0"/>
          <c:tx>
            <c:strRef>
              <c:f>'Charts (FY)'!$B$16</c:f>
              <c:strCache>
                <c:ptCount val="1"/>
                <c:pt idx="0">
                  <c:v>Affordable Rent</c:v>
                </c:pt>
              </c:strCache>
            </c:strRef>
          </c:tx>
          <c:spPr>
            <a:ln>
              <a:solidFill>
                <a:srgbClr val="46AAC5"/>
              </a:solidFill>
            </a:ln>
          </c:spPr>
          <c:marker>
            <c:spPr>
              <a:solidFill>
                <a:srgbClr val="46AAC5"/>
              </a:solidFill>
              <a:ln>
                <a:solidFill>
                  <a:srgbClr val="46AAC5"/>
                </a:solidFill>
              </a:ln>
            </c:spPr>
          </c:marker>
          <c:cat>
            <c:multiLvlStrRef>
              <c:extLst>
                <c:ext xmlns:c15="http://schemas.microsoft.com/office/drawing/2012/chart" uri="{02D57815-91ED-43cb-92C2-25804820EDAC}">
                  <c15:fullRef>
                    <c15:sqref>'Charts (FY)'!$C$12:$Q$13</c15:sqref>
                  </c15:fullRef>
                </c:ext>
              </c:extLst>
              <c:f>'Charts (FY)'!$J$12:$Q$13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(FY)'!$C$16:$Q$16</c15:sqref>
                  </c15:fullRef>
                </c:ext>
              </c:extLst>
              <c:f>'Charts (FY)'!$J$16:$Q$16</c:f>
              <c:numCache>
                <c:formatCode>#,##0</c:formatCode>
                <c:ptCount val="8"/>
                <c:pt idx="0">
                  <c:v>18280</c:v>
                </c:pt>
                <c:pt idx="1">
                  <c:v>19763</c:v>
                </c:pt>
                <c:pt idx="2">
                  <c:v>18889</c:v>
                </c:pt>
                <c:pt idx="3">
                  <c:v>16863</c:v>
                </c:pt>
                <c:pt idx="4">
                  <c:v>13306</c:v>
                </c:pt>
                <c:pt idx="5">
                  <c:v>13949</c:v>
                </c:pt>
                <c:pt idx="6">
                  <c:v>10262</c:v>
                </c:pt>
                <c:pt idx="7">
                  <c:v>9402</c:v>
                </c:pt>
              </c:numCache>
            </c:numRef>
          </c:val>
          <c:smooth val="0"/>
          <c:extLst>
            <c:ext xmlns:c16="http://schemas.microsoft.com/office/drawing/2014/chart" uri="{C3380CC4-5D6E-409C-BE32-E72D297353CC}">
              <c16:uniqueId val="{00000000-E615-42C8-AAED-14962217B1C3}"/>
            </c:ext>
          </c:extLst>
        </c:ser>
        <c:ser>
          <c:idx val="1"/>
          <c:order val="1"/>
          <c:tx>
            <c:strRef>
              <c:f>'Charts (FY)'!$B$17</c:f>
              <c:strCache>
                <c:ptCount val="1"/>
                <c:pt idx="0">
                  <c:v>Social Rent</c:v>
                </c:pt>
              </c:strCache>
            </c:strRef>
          </c:tx>
          <c:spPr>
            <a:ln>
              <a:solidFill>
                <a:srgbClr val="294B74"/>
              </a:solidFill>
            </a:ln>
          </c:spPr>
          <c:marker>
            <c:spPr>
              <a:solidFill>
                <a:srgbClr val="294B74"/>
              </a:solidFill>
              <a:ln>
                <a:solidFill>
                  <a:srgbClr val="294B74"/>
                </a:solidFill>
              </a:ln>
            </c:spPr>
          </c:marker>
          <c:cat>
            <c:multiLvlStrRef>
              <c:extLst>
                <c:ext xmlns:c15="http://schemas.microsoft.com/office/drawing/2012/chart" uri="{02D57815-91ED-43cb-92C2-25804820EDAC}">
                  <c15:fullRef>
                    <c15:sqref>'Charts (FY)'!$C$12:$Q$13</c15:sqref>
                  </c15:fullRef>
                </c:ext>
              </c:extLst>
              <c:f>'Charts (FY)'!$J$12:$Q$13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(FY)'!$C$17:$Q$17</c15:sqref>
                  </c15:fullRef>
                </c:ext>
              </c:extLst>
              <c:f>'Charts (FY)'!$J$17:$Q$17</c:f>
              <c:numCache>
                <c:formatCode>#,##0</c:formatCode>
                <c:ptCount val="8"/>
                <c:pt idx="0">
                  <c:v>591</c:v>
                </c:pt>
                <c:pt idx="1">
                  <c:v>1033</c:v>
                </c:pt>
                <c:pt idx="2">
                  <c:v>994</c:v>
                </c:pt>
                <c:pt idx="3">
                  <c:v>1474</c:v>
                </c:pt>
                <c:pt idx="4">
                  <c:v>1896</c:v>
                </c:pt>
                <c:pt idx="5">
                  <c:v>3108</c:v>
                </c:pt>
                <c:pt idx="6">
                  <c:v>3730</c:v>
                </c:pt>
                <c:pt idx="7">
                  <c:v>4346</c:v>
                </c:pt>
              </c:numCache>
            </c:numRef>
          </c:val>
          <c:smooth val="0"/>
          <c:extLst>
            <c:ext xmlns:c16="http://schemas.microsoft.com/office/drawing/2014/chart" uri="{C3380CC4-5D6E-409C-BE32-E72D297353CC}">
              <c16:uniqueId val="{00000001-E615-42C8-AAED-14962217B1C3}"/>
            </c:ext>
          </c:extLst>
        </c:ser>
        <c:ser>
          <c:idx val="2"/>
          <c:order val="2"/>
          <c:tx>
            <c:strRef>
              <c:f>'Charts (FY)'!$B$18</c:f>
              <c:strCache>
                <c:ptCount val="1"/>
                <c:pt idx="0">
                  <c:v>Intermediate Affordable Housing</c:v>
                </c:pt>
              </c:strCache>
            </c:strRef>
          </c:tx>
          <c:spPr>
            <a:ln>
              <a:solidFill>
                <a:srgbClr val="5D742D"/>
              </a:solidFill>
            </a:ln>
          </c:spPr>
          <c:marker>
            <c:spPr>
              <a:solidFill>
                <a:srgbClr val="5D742D"/>
              </a:solidFill>
              <a:ln>
                <a:solidFill>
                  <a:srgbClr val="5D742D"/>
                </a:solidFill>
              </a:ln>
            </c:spPr>
          </c:marker>
          <c:cat>
            <c:multiLvlStrRef>
              <c:extLst>
                <c:ext xmlns:c15="http://schemas.microsoft.com/office/drawing/2012/chart" uri="{02D57815-91ED-43cb-92C2-25804820EDAC}">
                  <c15:fullRef>
                    <c15:sqref>'Charts (FY)'!$C$12:$Q$13</c15:sqref>
                  </c15:fullRef>
                </c:ext>
              </c:extLst>
              <c:f>'Charts (FY)'!$J$12:$Q$13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(FY)'!$C$18:$Q$18</c15:sqref>
                  </c15:fullRef>
                </c:ext>
              </c:extLst>
              <c:f>'Charts (FY)'!$J$18:$Q$18</c:f>
              <c:numCache>
                <c:formatCode>#,##0</c:formatCode>
                <c:ptCount val="8"/>
                <c:pt idx="0">
                  <c:v>4014</c:v>
                </c:pt>
                <c:pt idx="1">
                  <c:v>5066</c:v>
                </c:pt>
                <c:pt idx="2">
                  <c:v>8833</c:v>
                </c:pt>
                <c:pt idx="3">
                  <c:v>9876</c:v>
                </c:pt>
                <c:pt idx="4">
                  <c:v>8755</c:v>
                </c:pt>
                <c:pt idx="5">
                  <c:v>9450</c:v>
                </c:pt>
                <c:pt idx="6">
                  <c:v>9358</c:v>
                </c:pt>
                <c:pt idx="7">
                  <c:v>10534</c:v>
                </c:pt>
              </c:numCache>
            </c:numRef>
          </c:val>
          <c:smooth val="0"/>
          <c:extLst>
            <c:ext xmlns:c16="http://schemas.microsoft.com/office/drawing/2014/chart" uri="{C3380CC4-5D6E-409C-BE32-E72D297353CC}">
              <c16:uniqueId val="{00000002-E615-42C8-AAED-14962217B1C3}"/>
            </c:ext>
          </c:extLst>
        </c:ser>
        <c:ser>
          <c:idx val="3"/>
          <c:order val="3"/>
          <c:tx>
            <c:strRef>
              <c:f>'Charts (FY)'!$B$19</c:f>
              <c:strCache>
                <c:ptCount val="1"/>
                <c:pt idx="0">
                  <c:v>First Homes</c:v>
                </c:pt>
              </c:strCache>
            </c:strRef>
          </c:tx>
          <c:spPr>
            <a:ln>
              <a:solidFill>
                <a:srgbClr val="24697C"/>
              </a:solidFill>
            </a:ln>
          </c:spPr>
          <c:marker>
            <c:spPr>
              <a:ln>
                <a:solidFill>
                  <a:srgbClr val="24697C"/>
                </a:solidFill>
              </a:ln>
            </c:spPr>
          </c:marker>
          <c:cat>
            <c:multiLvlStrRef>
              <c:extLst>
                <c:ext xmlns:c15="http://schemas.microsoft.com/office/drawing/2012/chart" uri="{02D57815-91ED-43cb-92C2-25804820EDAC}">
                  <c15:fullRef>
                    <c15:sqref>'Charts (FY)'!$C$12:$Q$13</c15:sqref>
                  </c15:fullRef>
                </c:ext>
              </c:extLst>
              <c:f>'Charts (FY)'!$J$12:$Q$13</c:f>
              <c:multiLvlStrCache>
                <c:ptCount val="8"/>
                <c:lvl/>
                <c:lvl>
                  <c:pt idx="0">
                    <c:v>2016-17</c:v>
                  </c:pt>
                  <c:pt idx="1">
                    <c:v>2017-18</c:v>
                  </c:pt>
                  <c:pt idx="2">
                    <c:v>2018-19</c:v>
                  </c:pt>
                  <c:pt idx="3">
                    <c:v>2019-20</c:v>
                  </c:pt>
                  <c:pt idx="4">
                    <c:v>2020-21</c:v>
                  </c:pt>
                  <c:pt idx="5">
                    <c:v>2021-22</c:v>
                  </c:pt>
                  <c:pt idx="6">
                    <c:v>2022-23</c:v>
                  </c:pt>
                  <c:pt idx="7">
                    <c:v>2023-24</c:v>
                  </c:pt>
                </c:lvl>
              </c:multiLvlStrCache>
            </c:multiLvlStrRef>
          </c:cat>
          <c:val>
            <c:numRef>
              <c:extLst>
                <c:ext xmlns:c15="http://schemas.microsoft.com/office/drawing/2012/chart" uri="{02D57815-91ED-43cb-92C2-25804820EDAC}">
                  <c15:fullRef>
                    <c15:sqref>'Charts (FY)'!$C$19:$Q$19</c15:sqref>
                  </c15:fullRef>
                </c:ext>
              </c:extLst>
              <c:f>'Charts (FY)'!$J$19:$Q$19</c:f>
              <c:numCache>
                <c:formatCode>#,##0</c:formatCode>
                <c:ptCount val="8"/>
                <c:pt idx="5">
                  <c:v>32</c:v>
                </c:pt>
                <c:pt idx="6">
                  <c:v>727</c:v>
                </c:pt>
                <c:pt idx="7">
                  <c:v>516</c:v>
                </c:pt>
              </c:numCache>
            </c:numRef>
          </c:val>
          <c:smooth val="0"/>
          <c:extLst>
            <c:ext xmlns:c16="http://schemas.microsoft.com/office/drawing/2014/chart" uri="{C3380CC4-5D6E-409C-BE32-E72D297353CC}">
              <c16:uniqueId val="{00000000-FE1C-43ED-9D58-20B7A0FDE792}"/>
            </c:ext>
          </c:extLst>
        </c:ser>
        <c:dLbls>
          <c:showLegendKey val="0"/>
          <c:showVal val="0"/>
          <c:showCatName val="0"/>
          <c:showSerName val="0"/>
          <c:showPercent val="0"/>
          <c:showBubbleSize val="0"/>
        </c:dLbls>
        <c:marker val="1"/>
        <c:smooth val="0"/>
        <c:axId val="36433280"/>
        <c:axId val="36439936"/>
      </c:lineChart>
      <c:catAx>
        <c:axId val="364332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439936"/>
        <c:crosses val="autoZero"/>
        <c:auto val="1"/>
        <c:lblAlgn val="ctr"/>
        <c:lblOffset val="100"/>
        <c:noMultiLvlLbl val="0"/>
      </c:catAx>
      <c:valAx>
        <c:axId val="3643993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Housing Units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433280"/>
        <c:crosses val="autoZero"/>
        <c:crossBetween val="between"/>
      </c:valAx>
    </c:plotArea>
    <c:legend>
      <c:legendPos val="r"/>
      <c:layout>
        <c:manualLayout>
          <c:xMode val="edge"/>
          <c:yMode val="edge"/>
          <c:x val="0.83952654956591966"/>
          <c:y val="0.2312194271116525"/>
          <c:w val="0.16047346460561232"/>
          <c:h val="0.5431800872798209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GB" b="1">
                <a:solidFill>
                  <a:sysClr val="windowText" lastClr="000000"/>
                </a:solidFill>
                <a:latin typeface="Calibri" panose="020F0502020204030204" pitchFamily="34" charset="0"/>
                <a:cs typeface="Calibri" panose="020F0502020204030204" pitchFamily="34" charset="0"/>
              </a:rPr>
              <a:t>Chart</a:t>
            </a:r>
            <a:r>
              <a:rPr lang="en-GB" b="1" baseline="0">
                <a:solidFill>
                  <a:sysClr val="windowText" lastClr="000000"/>
                </a:solidFill>
                <a:latin typeface="Calibri" panose="020F0502020204030204" pitchFamily="34" charset="0"/>
                <a:cs typeface="Calibri" panose="020F0502020204030204" pitchFamily="34" charset="0"/>
              </a:rPr>
              <a:t> 1c:  </a:t>
            </a:r>
            <a:r>
              <a:rPr lang="en-GB" b="1">
                <a:solidFill>
                  <a:sysClr val="windowText" lastClr="000000"/>
                </a:solidFill>
                <a:latin typeface="Calibri" panose="020F0502020204030204" pitchFamily="34" charset="0"/>
                <a:cs typeface="Calibri" panose="020F0502020204030204" pitchFamily="34" charset="0"/>
              </a:rPr>
              <a:t>Trends in Affordable Housing Starts</a:t>
            </a:r>
          </a:p>
        </c:rich>
      </c:tx>
      <c:layout>
        <c:manualLayout>
          <c:xMode val="edge"/>
          <c:yMode val="edge"/>
          <c:x val="4.0558139534883492E-3"/>
          <c:y val="1.256379899603374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5781969114325831E-2"/>
          <c:y val="0.11649782619072292"/>
          <c:w val="0.7711256790575598"/>
          <c:h val="0.74403361756043174"/>
        </c:manualLayout>
      </c:layout>
      <c:lineChart>
        <c:grouping val="standard"/>
        <c:varyColors val="0"/>
        <c:ser>
          <c:idx val="0"/>
          <c:order val="0"/>
          <c:tx>
            <c:strRef>
              <c:f>'Chart 1c'!$B$2</c:f>
              <c:strCache>
                <c:ptCount val="1"/>
                <c:pt idx="0">
                  <c:v>Affordable Homes Programme</c:v>
                </c:pt>
              </c:strCache>
            </c:strRef>
          </c:tx>
          <c:spPr>
            <a:ln w="28575" cap="rnd">
              <a:solidFill>
                <a:srgbClr val="46AAC5"/>
              </a:solidFill>
              <a:round/>
            </a:ln>
            <a:effectLst/>
          </c:spPr>
          <c:marker>
            <c:symbol val="none"/>
          </c:marker>
          <c:cat>
            <c:strRef>
              <c:f>'Chart 1c'!$A$3:$A$15</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'Chart 1c'!$B$3:$B$15</c:f>
              <c:numCache>
                <c:formatCode>#,##0</c:formatCode>
                <c:ptCount val="13"/>
                <c:pt idx="0">
                  <c:v>10060</c:v>
                </c:pt>
                <c:pt idx="1">
                  <c:v>22517</c:v>
                </c:pt>
                <c:pt idx="2">
                  <c:v>26327</c:v>
                </c:pt>
                <c:pt idx="3">
                  <c:v>5484</c:v>
                </c:pt>
                <c:pt idx="4">
                  <c:v>14</c:v>
                </c:pt>
                <c:pt idx="5">
                  <c:v>109</c:v>
                </c:pt>
              </c:numCache>
            </c:numRef>
          </c:val>
          <c:smooth val="0"/>
          <c:extLst>
            <c:ext xmlns:c16="http://schemas.microsoft.com/office/drawing/2014/chart" uri="{C3380CC4-5D6E-409C-BE32-E72D297353CC}">
              <c16:uniqueId val="{00000000-B473-471B-BCD2-BB99717365E4}"/>
            </c:ext>
          </c:extLst>
        </c:ser>
        <c:ser>
          <c:idx val="1"/>
          <c:order val="1"/>
          <c:tx>
            <c:strRef>
              <c:f>'Chart 1c'!$C$2</c:f>
              <c:strCache>
                <c:ptCount val="1"/>
                <c:pt idx="0">
                  <c:v>Affordable Homes Programme 2015-18</c:v>
                </c:pt>
              </c:strCache>
            </c:strRef>
          </c:tx>
          <c:spPr>
            <a:ln w="28575" cap="rnd">
              <a:solidFill>
                <a:srgbClr val="5D742D"/>
              </a:solidFill>
              <a:round/>
            </a:ln>
            <a:effectLst/>
          </c:spPr>
          <c:marker>
            <c:symbol val="none"/>
          </c:marker>
          <c:cat>
            <c:strRef>
              <c:f>'Chart 1c'!$A$3:$A$15</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'Chart 1c'!$C$3:$C$15</c:f>
              <c:numCache>
                <c:formatCode>#,##0</c:formatCode>
                <c:ptCount val="13"/>
                <c:pt idx="3">
                  <c:v>5764</c:v>
                </c:pt>
                <c:pt idx="4">
                  <c:v>19441</c:v>
                </c:pt>
                <c:pt idx="5">
                  <c:v>21973</c:v>
                </c:pt>
                <c:pt idx="6">
                  <c:v>5829</c:v>
                </c:pt>
                <c:pt idx="7">
                  <c:v>1441</c:v>
                </c:pt>
                <c:pt idx="8">
                  <c:v>657</c:v>
                </c:pt>
                <c:pt idx="9">
                  <c:v>235</c:v>
                </c:pt>
                <c:pt idx="10">
                  <c:v>22</c:v>
                </c:pt>
                <c:pt idx="11">
                  <c:v>5</c:v>
                </c:pt>
              </c:numCache>
            </c:numRef>
          </c:val>
          <c:smooth val="0"/>
          <c:extLst>
            <c:ext xmlns:c16="http://schemas.microsoft.com/office/drawing/2014/chart" uri="{C3380CC4-5D6E-409C-BE32-E72D297353CC}">
              <c16:uniqueId val="{00000001-B473-471B-BCD2-BB99717365E4}"/>
            </c:ext>
          </c:extLst>
        </c:ser>
        <c:ser>
          <c:idx val="3"/>
          <c:order val="2"/>
          <c:tx>
            <c:strRef>
              <c:f>'Chart 1c'!$E$2</c:f>
              <c:strCache>
                <c:ptCount val="1"/>
                <c:pt idx="0">
                  <c:v>Shared Ownership and Affordable Homes Programme 2016-21</c:v>
                </c:pt>
              </c:strCache>
            </c:strRef>
          </c:tx>
          <c:spPr>
            <a:ln w="28575" cap="rnd">
              <a:solidFill>
                <a:srgbClr val="24697C"/>
              </a:solidFill>
              <a:round/>
            </a:ln>
            <a:effectLst/>
          </c:spPr>
          <c:marker>
            <c:symbol val="none"/>
          </c:marker>
          <c:cat>
            <c:strRef>
              <c:f>'Chart 1c'!$A$3:$A$15</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'Chart 1c'!$E$3:$E$15</c:f>
              <c:numCache>
                <c:formatCode>#,##0</c:formatCode>
                <c:ptCount val="13"/>
                <c:pt idx="5">
                  <c:v>4078</c:v>
                </c:pt>
                <c:pt idx="6">
                  <c:v>19382</c:v>
                </c:pt>
                <c:pt idx="7">
                  <c:v>26122</c:v>
                </c:pt>
                <c:pt idx="8">
                  <c:v>31709</c:v>
                </c:pt>
                <c:pt idx="9">
                  <c:v>24226</c:v>
                </c:pt>
                <c:pt idx="10">
                  <c:v>14634</c:v>
                </c:pt>
                <c:pt idx="11">
                  <c:v>10432</c:v>
                </c:pt>
                <c:pt idx="12">
                  <c:v>5379</c:v>
                </c:pt>
              </c:numCache>
            </c:numRef>
          </c:val>
          <c:smooth val="0"/>
          <c:extLst>
            <c:ext xmlns:c16="http://schemas.microsoft.com/office/drawing/2014/chart" uri="{C3380CC4-5D6E-409C-BE32-E72D297353CC}">
              <c16:uniqueId val="{00000002-B473-471B-BCD2-BB99717365E4}"/>
            </c:ext>
          </c:extLst>
        </c:ser>
        <c:ser>
          <c:idx val="2"/>
          <c:order val="3"/>
          <c:tx>
            <c:strRef>
              <c:f>'Chart 1c'!$D$2</c:f>
              <c:strCache>
                <c:ptCount val="1"/>
                <c:pt idx="0">
                  <c:v>Affordable Homes Programme 2021-26</c:v>
                </c:pt>
              </c:strCache>
            </c:strRef>
          </c:tx>
          <c:spPr>
            <a:ln w="28575" cap="rnd">
              <a:solidFill>
                <a:schemeClr val="accent2">
                  <a:lumMod val="75000"/>
                </a:schemeClr>
              </a:solidFill>
              <a:round/>
            </a:ln>
            <a:effectLst/>
          </c:spPr>
          <c:marker>
            <c:symbol val="none"/>
          </c:marker>
          <c:cat>
            <c:strRef>
              <c:f>'Chart 1c'!$A$3:$A$15</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'Chart 1c'!$D$3:$D$15</c:f>
              <c:numCache>
                <c:formatCode>#,##0</c:formatCode>
                <c:ptCount val="13"/>
                <c:pt idx="10">
                  <c:v>10204</c:v>
                </c:pt>
                <c:pt idx="11">
                  <c:v>16525</c:v>
                </c:pt>
                <c:pt idx="12">
                  <c:v>22043</c:v>
                </c:pt>
              </c:numCache>
            </c:numRef>
          </c:val>
          <c:smooth val="0"/>
          <c:extLst>
            <c:ext xmlns:c16="http://schemas.microsoft.com/office/drawing/2014/chart" uri="{C3380CC4-5D6E-409C-BE32-E72D297353CC}">
              <c16:uniqueId val="{00000003-B473-471B-BCD2-BB99717365E4}"/>
            </c:ext>
          </c:extLst>
        </c:ser>
        <c:ser>
          <c:idx val="4"/>
          <c:order val="4"/>
          <c:tx>
            <c:strRef>
              <c:f>'Chart 1c'!$F$2</c:f>
              <c:strCache>
                <c:ptCount val="1"/>
                <c:pt idx="0">
                  <c:v>Total</c:v>
                </c:pt>
              </c:strCache>
            </c:strRef>
          </c:tx>
          <c:spPr>
            <a:ln w="28575" cap="rnd">
              <a:solidFill>
                <a:schemeClr val="tx1"/>
              </a:solidFill>
              <a:prstDash val="dash"/>
              <a:round/>
            </a:ln>
            <a:effectLst/>
          </c:spPr>
          <c:marker>
            <c:symbol val="none"/>
          </c:marker>
          <c:cat>
            <c:strRef>
              <c:f>'Chart 1c'!$A$3:$A$15</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'Chart 1c'!$F$3:$F$15</c:f>
              <c:numCache>
                <c:formatCode>#,##0</c:formatCode>
                <c:ptCount val="13"/>
                <c:pt idx="0">
                  <c:v>10060</c:v>
                </c:pt>
                <c:pt idx="1">
                  <c:v>22517</c:v>
                </c:pt>
                <c:pt idx="2">
                  <c:v>26327</c:v>
                </c:pt>
                <c:pt idx="3">
                  <c:v>11248</c:v>
                </c:pt>
                <c:pt idx="4">
                  <c:v>19455</c:v>
                </c:pt>
                <c:pt idx="5">
                  <c:v>26160</c:v>
                </c:pt>
                <c:pt idx="6">
                  <c:v>25211</c:v>
                </c:pt>
                <c:pt idx="7">
                  <c:v>27563</c:v>
                </c:pt>
                <c:pt idx="8">
                  <c:v>32366</c:v>
                </c:pt>
                <c:pt idx="9">
                  <c:v>24461</c:v>
                </c:pt>
                <c:pt idx="10">
                  <c:v>24860</c:v>
                </c:pt>
                <c:pt idx="11">
                  <c:v>26962</c:v>
                </c:pt>
                <c:pt idx="12">
                  <c:v>27422</c:v>
                </c:pt>
              </c:numCache>
            </c:numRef>
          </c:val>
          <c:smooth val="0"/>
          <c:extLst>
            <c:ext xmlns:c16="http://schemas.microsoft.com/office/drawing/2014/chart" uri="{C3380CC4-5D6E-409C-BE32-E72D297353CC}">
              <c16:uniqueId val="{00000004-B473-471B-BCD2-BB99717365E4}"/>
            </c:ext>
          </c:extLst>
        </c:ser>
        <c:dLbls>
          <c:showLegendKey val="0"/>
          <c:showVal val="0"/>
          <c:showCatName val="0"/>
          <c:showSerName val="0"/>
          <c:showPercent val="0"/>
          <c:showBubbleSize val="0"/>
        </c:dLbls>
        <c:smooth val="0"/>
        <c:axId val="586809704"/>
        <c:axId val="586808624"/>
      </c:lineChart>
      <c:catAx>
        <c:axId val="5868097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GB"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86808624"/>
        <c:crosses val="autoZero"/>
        <c:auto val="1"/>
        <c:lblAlgn val="ctr"/>
        <c:lblOffset val="100"/>
        <c:noMultiLvlLbl val="0"/>
      </c:catAx>
      <c:valAx>
        <c:axId val="5868086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GB" b="1">
                    <a:solidFill>
                      <a:sysClr val="windowText" lastClr="000000"/>
                    </a:solidFill>
                    <a:latin typeface="Calibri" panose="020F0502020204030204" pitchFamily="34" charset="0"/>
                    <a:cs typeface="Calibri" panose="020F0502020204030204" pitchFamily="34" charset="0"/>
                  </a:rPr>
                  <a:t>Ho8using Units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86809704"/>
        <c:crosses val="autoZero"/>
        <c:crossBetween val="between"/>
      </c:valAx>
      <c:spPr>
        <a:noFill/>
        <a:ln>
          <a:noFill/>
        </a:ln>
        <a:effectLst/>
      </c:spPr>
    </c:plotArea>
    <c:legend>
      <c:legendPos val="r"/>
      <c:layout>
        <c:manualLayout>
          <c:xMode val="edge"/>
          <c:yMode val="edge"/>
          <c:x val="0.84070609778428862"/>
          <c:y val="0.10693276858891967"/>
          <c:w val="0.15805359213819203"/>
          <c:h val="0.736161952315436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393701</xdr:colOff>
      <xdr:row>0</xdr:row>
      <xdr:rowOff>88900</xdr:rowOff>
    </xdr:from>
    <xdr:to>
      <xdr:col>3</xdr:col>
      <xdr:colOff>104776</xdr:colOff>
      <xdr:row>9</xdr:row>
      <xdr:rowOff>95307</xdr:rowOff>
    </xdr:to>
    <xdr:pic>
      <xdr:nvPicPr>
        <xdr:cNvPr id="3" name="Picture 2" descr="Homes England logo">
          <a:extLst>
            <a:ext uri="{FF2B5EF4-FFF2-40B4-BE49-F238E27FC236}">
              <a16:creationId xmlns:a16="http://schemas.microsoft.com/office/drawing/2014/main" id="{C8BBCF25-2FD3-4B2D-9CB9-A232E07EF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701" y="88900"/>
          <a:ext cx="1536700" cy="1492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xdr:colOff>
      <xdr:row>28</xdr:row>
      <xdr:rowOff>106926</xdr:rowOff>
    </xdr:from>
    <xdr:to>
      <xdr:col>14</xdr:col>
      <xdr:colOff>600075</xdr:colOff>
      <xdr:row>35</xdr:row>
      <xdr:rowOff>122555</xdr:rowOff>
    </xdr:to>
    <xdr:pic>
      <xdr:nvPicPr>
        <xdr:cNvPr id="5" name="Picture 4">
          <a:extLst>
            <a:ext uri="{FF2B5EF4-FFF2-40B4-BE49-F238E27FC236}">
              <a16:creationId xmlns:a16="http://schemas.microsoft.com/office/drawing/2014/main" id="{BA93A231-8D9E-93C5-1E53-4DC2A7A5BD4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 y="5545701"/>
          <a:ext cx="9109075" cy="1149104"/>
        </a:xfrm>
        <a:prstGeom prst="rect">
          <a:avLst/>
        </a:prstGeom>
      </xdr:spPr>
    </xdr:pic>
    <xdr:clientData/>
  </xdr:twoCellAnchor>
  <xdr:twoCellAnchor editAs="oneCell">
    <xdr:from>
      <xdr:col>11</xdr:col>
      <xdr:colOff>584200</xdr:colOff>
      <xdr:row>4</xdr:row>
      <xdr:rowOff>139700</xdr:rowOff>
    </xdr:from>
    <xdr:to>
      <xdr:col>13</xdr:col>
      <xdr:colOff>358140</xdr:colOff>
      <xdr:row>11</xdr:row>
      <xdr:rowOff>21590</xdr:rowOff>
    </xdr:to>
    <xdr:pic>
      <xdr:nvPicPr>
        <xdr:cNvPr id="2" name="Graphic 4" descr="Badge for accredited official statistics">
          <a:extLst>
            <a:ext uri="{FF2B5EF4-FFF2-40B4-BE49-F238E27FC236}">
              <a16:creationId xmlns:a16="http://schemas.microsoft.com/office/drawing/2014/main" id="{2597597D-32F4-89B8-5D23-6E9A108437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289800" y="838200"/>
          <a:ext cx="993140" cy="993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21</xdr:row>
      <xdr:rowOff>28575</xdr:rowOff>
    </xdr:from>
    <xdr:to>
      <xdr:col>14</xdr:col>
      <xdr:colOff>581025</xdr:colOff>
      <xdr:row>41</xdr:row>
      <xdr:rowOff>142875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314813</xdr:colOff>
      <xdr:row>69</xdr:row>
      <xdr:rowOff>29063</xdr:rowOff>
    </xdr:from>
    <xdr:to>
      <xdr:col>14</xdr:col>
      <xdr:colOff>600563</xdr:colOff>
      <xdr:row>88</xdr:row>
      <xdr:rowOff>139456</xdr:rowOff>
    </xdr:to>
    <xdr:graphicFrame macro="">
      <xdr:nvGraphicFramePr>
        <xdr:cNvPr id="3" name="Chart 3">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299916</xdr:colOff>
      <xdr:row>42</xdr:row>
      <xdr:rowOff>131640</xdr:rowOff>
    </xdr:from>
    <xdr:to>
      <xdr:col>14</xdr:col>
      <xdr:colOff>576141</xdr:colOff>
      <xdr:row>63</xdr:row>
      <xdr:rowOff>50555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89</xdr:row>
      <xdr:rowOff>142875</xdr:rowOff>
    </xdr:from>
    <xdr:to>
      <xdr:col>14</xdr:col>
      <xdr:colOff>581025</xdr:colOff>
      <xdr:row>109</xdr:row>
      <xdr:rowOff>95250</xdr:rowOff>
    </xdr:to>
    <xdr:graphicFrame macro="">
      <xdr:nvGraphicFramePr>
        <xdr:cNvPr id="5" name="Chart 3">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533399</xdr:colOff>
      <xdr:row>11</xdr:row>
      <xdr:rowOff>166686</xdr:rowOff>
    </xdr:from>
    <xdr:to>
      <xdr:col>27</xdr:col>
      <xdr:colOff>409574</xdr:colOff>
      <xdr:row>33</xdr:row>
      <xdr:rowOff>19049</xdr:rowOff>
    </xdr:to>
    <xdr:graphicFrame macro="">
      <xdr:nvGraphicFramePr>
        <xdr:cNvPr id="2" name="Chart 1">
          <a:extLst>
            <a:ext uri="{FF2B5EF4-FFF2-40B4-BE49-F238E27FC236}">
              <a16:creationId xmlns:a16="http://schemas.microsoft.com/office/drawing/2014/main" id="{3BC5451D-A8AD-4D8A-8942-E31CA6314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uidance/first-homes" TargetMode="External"/><Relationship Id="rId1" Type="http://schemas.openxmlformats.org/officeDocument/2006/relationships/hyperlink" Target="https://www.gov.uk/government/collections/housing-statistic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5C282-FCF2-4FBF-84DD-7F3B79D1A864}">
  <dimension ref="B2:O22"/>
  <sheetViews>
    <sheetView showGridLines="0" topLeftCell="A14" zoomScaleNormal="100" workbookViewId="0">
      <selection activeCell="C16" sqref="C16"/>
    </sheetView>
  </sheetViews>
  <sheetFormatPr defaultRowHeight="12.6"/>
  <sheetData>
    <row r="2" spans="2:15" ht="17.45">
      <c r="O2" s="162" t="s">
        <v>0</v>
      </c>
    </row>
    <row r="12" spans="2:15">
      <c r="I12" s="155"/>
    </row>
    <row r="13" spans="2:15" ht="36">
      <c r="B13" s="165"/>
      <c r="C13" s="194" t="s">
        <v>1</v>
      </c>
      <c r="D13" s="194"/>
      <c r="E13" s="194"/>
      <c r="F13" s="194"/>
      <c r="G13" s="194"/>
      <c r="H13" s="194"/>
      <c r="I13" s="194"/>
      <c r="J13" s="194"/>
      <c r="K13" s="194"/>
    </row>
    <row r="14" spans="2:15" ht="36">
      <c r="B14" s="165"/>
      <c r="C14" s="195" t="s">
        <v>2</v>
      </c>
      <c r="D14" s="195"/>
      <c r="E14" s="195"/>
      <c r="F14" s="195"/>
      <c r="G14" s="195"/>
      <c r="H14" s="195"/>
      <c r="I14" s="195"/>
      <c r="J14" s="195"/>
      <c r="K14" s="195"/>
    </row>
    <row r="15" spans="2:15" ht="23.45">
      <c r="B15" s="165"/>
      <c r="C15" s="209" t="s">
        <v>3</v>
      </c>
      <c r="D15" s="209"/>
      <c r="E15" s="209"/>
      <c r="F15" s="209"/>
      <c r="G15" s="209"/>
      <c r="H15" s="209"/>
      <c r="I15" s="209"/>
      <c r="J15" s="209"/>
      <c r="K15" s="209"/>
    </row>
    <row r="16" spans="2:15" ht="12.95">
      <c r="B16" s="165"/>
      <c r="C16" s="165"/>
      <c r="D16" s="165"/>
      <c r="E16" s="165"/>
      <c r="F16" s="165"/>
      <c r="G16" s="165"/>
      <c r="H16" s="165"/>
      <c r="I16" s="165"/>
      <c r="J16" s="165"/>
      <c r="K16" s="165"/>
    </row>
    <row r="17" spans="2:11" ht="12.95">
      <c r="B17" s="165"/>
      <c r="C17" s="165"/>
      <c r="D17" s="165"/>
      <c r="E17" s="165"/>
      <c r="F17" s="165"/>
      <c r="G17" s="165"/>
      <c r="H17" s="165"/>
      <c r="I17" s="165"/>
      <c r="J17" s="165"/>
      <c r="K17" s="165"/>
    </row>
    <row r="18" spans="2:11" ht="12.95">
      <c r="B18" s="165"/>
      <c r="C18" s="165"/>
      <c r="D18" s="165"/>
      <c r="E18" s="165"/>
      <c r="F18" s="165"/>
      <c r="G18" s="165"/>
      <c r="H18" s="165"/>
      <c r="I18" s="165"/>
      <c r="J18" s="165"/>
      <c r="K18" s="165"/>
    </row>
    <row r="19" spans="2:11" ht="15.6">
      <c r="B19" s="192" t="s">
        <v>4</v>
      </c>
      <c r="C19" s="192"/>
      <c r="D19" s="192"/>
      <c r="E19" s="192"/>
      <c r="F19" s="192"/>
      <c r="G19" s="165"/>
      <c r="H19" s="165"/>
      <c r="I19" s="165"/>
      <c r="J19" s="165"/>
      <c r="K19" s="165"/>
    </row>
    <row r="20" spans="2:11" ht="15.6">
      <c r="B20" s="192" t="s">
        <v>5</v>
      </c>
      <c r="C20" s="193"/>
      <c r="D20" s="193"/>
      <c r="E20" s="193"/>
      <c r="F20" s="193"/>
      <c r="G20" s="165"/>
      <c r="H20" s="165"/>
      <c r="I20" s="165"/>
      <c r="J20" s="165"/>
      <c r="K20" s="165"/>
    </row>
    <row r="21" spans="2:11" ht="15.6">
      <c r="B21" s="192" t="s">
        <v>6</v>
      </c>
      <c r="C21" s="193"/>
      <c r="D21" s="193"/>
      <c r="E21" s="193"/>
      <c r="F21" s="193"/>
      <c r="G21" s="165"/>
      <c r="H21" s="165"/>
      <c r="I21" s="165"/>
      <c r="J21" s="165"/>
      <c r="K21" s="165"/>
    </row>
    <row r="22" spans="2:11" ht="12.95">
      <c r="B22" s="165"/>
      <c r="C22" s="165"/>
      <c r="D22" s="165"/>
      <c r="E22" s="165"/>
      <c r="F22" s="165"/>
      <c r="G22" s="165"/>
      <c r="H22" s="165"/>
      <c r="I22" s="165"/>
      <c r="J22" s="165"/>
      <c r="K22" s="165"/>
    </row>
  </sheetData>
  <mergeCells count="6">
    <mergeCell ref="B21:F21"/>
    <mergeCell ref="C13:K13"/>
    <mergeCell ref="C14:K14"/>
    <mergeCell ref="C15:K15"/>
    <mergeCell ref="B19:F19"/>
    <mergeCell ref="B20:F20"/>
  </mergeCells>
  <pageMargins left="0.31496062992125984" right="0.31496062992125984" top="0.74803149606299213" bottom="0" header="0.31496062992125984" footer="0"/>
  <pageSetup paperSize="9" orientation="landscape" r:id="rId1"/>
  <headerFooter scaleWithDoc="0" alignWithMargins="0">
    <oddFooter>&amp;C&amp;1#&amp;"Calibri"&amp;12&amp;KFF8C00OFFICIAL SENSITIVE - COMMERCIAL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325"/>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bestFit="1" customWidth="1"/>
    <col min="6" max="7" width="10.85546875" style="4" customWidth="1"/>
    <col min="8" max="8" width="11" style="4" customWidth="1"/>
    <col min="9" max="12" width="10.85546875" style="4" customWidth="1"/>
    <col min="13" max="13" width="4" style="4" customWidth="1"/>
    <col min="14" max="15" width="10.85546875" style="4" customWidth="1"/>
    <col min="16" max="16" width="11" style="4" customWidth="1"/>
    <col min="17" max="20" width="10.85546875" style="4" customWidth="1"/>
    <col min="21" max="21" width="4" style="4" customWidth="1"/>
    <col min="22" max="16384" width="8.5703125" style="4"/>
  </cols>
  <sheetData>
    <row r="1" spans="1:21">
      <c r="T1" s="56" t="str">
        <f>'Table 1'!S1</f>
        <v>Publication date:  5 December 2024</v>
      </c>
    </row>
    <row r="2" spans="1:21" ht="18">
      <c r="A2" s="185" t="s">
        <v>36</v>
      </c>
      <c r="B2"/>
      <c r="C2"/>
      <c r="D2"/>
      <c r="E2"/>
      <c r="F2"/>
      <c r="G2"/>
      <c r="H2"/>
      <c r="I2"/>
      <c r="J2"/>
      <c r="K2"/>
      <c r="L2"/>
      <c r="M2"/>
      <c r="N2"/>
      <c r="O2"/>
      <c r="P2"/>
      <c r="Q2"/>
      <c r="R2"/>
      <c r="S2"/>
      <c r="T2"/>
    </row>
    <row r="3" spans="1:21" ht="12.95">
      <c r="A3" s="1" t="s">
        <v>37</v>
      </c>
      <c r="B3" s="1"/>
      <c r="C3" s="1"/>
      <c r="D3" s="1"/>
      <c r="E3" s="1"/>
      <c r="F3" s="1"/>
      <c r="G3" s="1"/>
      <c r="H3" s="1"/>
      <c r="I3" s="1"/>
      <c r="J3" s="1"/>
      <c r="K3" s="1"/>
      <c r="L3" s="1"/>
      <c r="M3" s="1"/>
      <c r="N3" s="1"/>
      <c r="O3" s="1"/>
      <c r="P3" s="1"/>
      <c r="Q3" s="1"/>
      <c r="R3" s="1"/>
      <c r="S3" s="1"/>
      <c r="T3" s="1"/>
    </row>
    <row r="4" spans="1:21" ht="8.25" customHeight="1"/>
    <row r="5" spans="1:21" ht="18.75" customHeight="1">
      <c r="A5" s="3" t="s">
        <v>894</v>
      </c>
    </row>
    <row r="6" spans="1:21" ht="18.75" customHeight="1">
      <c r="A6" s="3" t="s">
        <v>895</v>
      </c>
    </row>
    <row r="7" spans="1:21" ht="14.25" customHeight="1"/>
    <row r="8" spans="1:21" ht="14.25" customHeight="1">
      <c r="F8" s="200" t="s">
        <v>211</v>
      </c>
      <c r="G8" s="201"/>
      <c r="H8" s="201"/>
      <c r="I8" s="201"/>
      <c r="J8" s="202"/>
      <c r="K8" s="202"/>
      <c r="L8" s="202"/>
      <c r="M8" s="93"/>
      <c r="N8" s="200" t="s">
        <v>212</v>
      </c>
      <c r="O8" s="203"/>
      <c r="P8" s="203"/>
      <c r="Q8" s="203"/>
      <c r="R8" s="210"/>
      <c r="S8" s="210"/>
      <c r="T8" s="210"/>
    </row>
    <row r="9" spans="1:21" ht="51" customHeight="1">
      <c r="A9" s="15" t="s">
        <v>896</v>
      </c>
      <c r="B9" s="15" t="s">
        <v>897</v>
      </c>
      <c r="C9" s="15" t="s">
        <v>797</v>
      </c>
      <c r="D9" s="14" t="s">
        <v>798</v>
      </c>
      <c r="E9" s="15" t="s">
        <v>215</v>
      </c>
      <c r="F9" s="57" t="s">
        <v>43</v>
      </c>
      <c r="G9" s="57" t="s">
        <v>44</v>
      </c>
      <c r="H9" s="57" t="s">
        <v>45</v>
      </c>
      <c r="I9" s="57" t="s">
        <v>46</v>
      </c>
      <c r="J9" s="76" t="s">
        <v>48</v>
      </c>
      <c r="K9" s="51" t="s">
        <v>49</v>
      </c>
      <c r="L9" s="55" t="s">
        <v>50</v>
      </c>
      <c r="M9" s="58"/>
      <c r="N9" s="57" t="s">
        <v>43</v>
      </c>
      <c r="O9" s="57" t="s">
        <v>44</v>
      </c>
      <c r="P9" s="57" t="s">
        <v>45</v>
      </c>
      <c r="Q9" s="57" t="s">
        <v>46</v>
      </c>
      <c r="R9" s="76" t="s">
        <v>48</v>
      </c>
      <c r="S9" s="51" t="s">
        <v>49</v>
      </c>
      <c r="T9" s="55" t="s">
        <v>50</v>
      </c>
    </row>
    <row r="10" spans="1:21" ht="25.5" customHeight="1">
      <c r="A10" s="60" t="s">
        <v>216</v>
      </c>
      <c r="B10" s="59"/>
      <c r="C10" s="59"/>
      <c r="D10" s="59"/>
      <c r="E10" s="59"/>
      <c r="F10" s="59"/>
      <c r="G10" s="59"/>
      <c r="H10" s="59"/>
      <c r="I10" s="59"/>
      <c r="J10" s="59"/>
      <c r="K10" s="59"/>
      <c r="L10" s="59"/>
      <c r="M10" s="59"/>
      <c r="N10" s="59"/>
      <c r="O10" s="59"/>
      <c r="P10" s="59"/>
      <c r="Q10" s="59"/>
      <c r="R10" s="59"/>
      <c r="S10" s="59"/>
      <c r="T10" s="59"/>
    </row>
    <row r="11" spans="1:21" ht="14.25" customHeight="1">
      <c r="A11" t="s">
        <v>217</v>
      </c>
      <c r="B11" s="32" t="s">
        <v>218</v>
      </c>
      <c r="C11" s="32" t="s">
        <v>217</v>
      </c>
      <c r="D11" s="32" t="s">
        <v>218</v>
      </c>
      <c r="E11" t="s">
        <v>219</v>
      </c>
      <c r="F11" s="4">
        <v>0</v>
      </c>
      <c r="G11" s="4">
        <v>0</v>
      </c>
      <c r="H11" s="4">
        <v>0</v>
      </c>
      <c r="I11" s="4">
        <v>10</v>
      </c>
      <c r="J11" s="1">
        <f>SUM(F11:I11)</f>
        <v>10</v>
      </c>
      <c r="K11" s="4">
        <v>0</v>
      </c>
      <c r="L11" s="1">
        <f>K11+J11</f>
        <v>10</v>
      </c>
      <c r="M11" s="19" t="s">
        <v>799</v>
      </c>
      <c r="N11" s="4">
        <v>0</v>
      </c>
      <c r="O11" s="4">
        <v>0</v>
      </c>
      <c r="P11" s="4">
        <v>0</v>
      </c>
      <c r="Q11" s="4">
        <v>36</v>
      </c>
      <c r="R11" s="1">
        <f>SUM(N11:Q11)</f>
        <v>36</v>
      </c>
      <c r="S11" s="4">
        <v>0</v>
      </c>
      <c r="T11" s="1">
        <f>S11+R11</f>
        <v>36</v>
      </c>
      <c r="U11" s="19"/>
    </row>
    <row r="12" spans="1:21" ht="14.25" customHeight="1">
      <c r="A12" t="s">
        <v>800</v>
      </c>
      <c r="B12" s="32" t="s">
        <v>801</v>
      </c>
      <c r="C12" s="32" t="s">
        <v>323</v>
      </c>
      <c r="D12" s="32" t="s">
        <v>324</v>
      </c>
      <c r="E12" t="s">
        <v>253</v>
      </c>
      <c r="F12" s="4">
        <v>9</v>
      </c>
      <c r="G12" s="4">
        <v>0</v>
      </c>
      <c r="H12" s="4">
        <v>0</v>
      </c>
      <c r="I12" s="4">
        <v>13</v>
      </c>
      <c r="J12" s="1">
        <f t="shared" ref="J12:J75" si="0">SUM(F12:I12)</f>
        <v>22</v>
      </c>
      <c r="K12" s="4">
        <v>29</v>
      </c>
      <c r="L12" s="1">
        <f t="shared" ref="L12:L75" si="1">K12+J12</f>
        <v>51</v>
      </c>
      <c r="M12" s="19" t="s">
        <v>799</v>
      </c>
      <c r="N12" s="4">
        <v>29</v>
      </c>
      <c r="O12" s="4">
        <v>0</v>
      </c>
      <c r="P12" s="4">
        <v>0</v>
      </c>
      <c r="Q12" s="4">
        <v>5</v>
      </c>
      <c r="R12" s="1">
        <f t="shared" ref="R12:R75" si="2">SUM(N12:Q12)</f>
        <v>34</v>
      </c>
      <c r="S12" s="4">
        <v>2</v>
      </c>
      <c r="T12" s="1">
        <f t="shared" ref="T12:T75" si="3">S12+R12</f>
        <v>36</v>
      </c>
      <c r="U12" s="19"/>
    </row>
    <row r="13" spans="1:21" ht="14.25" customHeight="1">
      <c r="A13" t="s">
        <v>220</v>
      </c>
      <c r="B13" s="32" t="s">
        <v>221</v>
      </c>
      <c r="C13" s="32" t="s">
        <v>220</v>
      </c>
      <c r="D13" s="32" t="s">
        <v>221</v>
      </c>
      <c r="E13" t="s">
        <v>222</v>
      </c>
      <c r="F13" s="4">
        <v>16</v>
      </c>
      <c r="G13" s="4">
        <v>2</v>
      </c>
      <c r="H13" s="4">
        <v>0</v>
      </c>
      <c r="I13" s="4">
        <v>26</v>
      </c>
      <c r="J13" s="1">
        <f t="shared" si="0"/>
        <v>44</v>
      </c>
      <c r="K13" s="4">
        <v>9</v>
      </c>
      <c r="L13" s="1">
        <f t="shared" si="1"/>
        <v>53</v>
      </c>
      <c r="M13" s="19" t="s">
        <v>799</v>
      </c>
      <c r="N13" s="4">
        <v>55</v>
      </c>
      <c r="O13" s="4">
        <v>2</v>
      </c>
      <c r="P13" s="4">
        <v>0</v>
      </c>
      <c r="Q13" s="4">
        <v>20</v>
      </c>
      <c r="R13" s="1">
        <f t="shared" si="2"/>
        <v>77</v>
      </c>
      <c r="S13" s="4">
        <v>17</v>
      </c>
      <c r="T13" s="1">
        <f t="shared" si="3"/>
        <v>94</v>
      </c>
      <c r="U13" s="19"/>
    </row>
    <row r="14" spans="1:21" ht="14.25" customHeight="1">
      <c r="A14" t="s">
        <v>223</v>
      </c>
      <c r="B14" s="32" t="s">
        <v>224</v>
      </c>
      <c r="C14" s="32" t="s">
        <v>223</v>
      </c>
      <c r="D14" s="32" t="s">
        <v>224</v>
      </c>
      <c r="E14" t="s">
        <v>219</v>
      </c>
      <c r="F14" s="4">
        <v>96</v>
      </c>
      <c r="G14" s="4">
        <v>0</v>
      </c>
      <c r="H14" s="4">
        <v>0</v>
      </c>
      <c r="I14" s="4">
        <v>99</v>
      </c>
      <c r="J14" s="1">
        <f t="shared" si="0"/>
        <v>195</v>
      </c>
      <c r="K14" s="4">
        <v>0</v>
      </c>
      <c r="L14" s="1">
        <f t="shared" si="1"/>
        <v>195</v>
      </c>
      <c r="M14" s="19" t="s">
        <v>799</v>
      </c>
      <c r="N14" s="4">
        <v>40</v>
      </c>
      <c r="O14" s="4">
        <v>0</v>
      </c>
      <c r="P14" s="4">
        <v>0</v>
      </c>
      <c r="Q14" s="4">
        <v>33</v>
      </c>
      <c r="R14" s="1">
        <f t="shared" si="2"/>
        <v>73</v>
      </c>
      <c r="S14" s="4">
        <v>0</v>
      </c>
      <c r="T14" s="1">
        <f t="shared" si="3"/>
        <v>73</v>
      </c>
      <c r="U14" s="19"/>
    </row>
    <row r="15" spans="1:21" ht="14.25" customHeight="1">
      <c r="A15" t="s">
        <v>225</v>
      </c>
      <c r="B15" s="32" t="s">
        <v>226</v>
      </c>
      <c r="C15" s="32" t="s">
        <v>225</v>
      </c>
      <c r="D15" s="32" t="s">
        <v>226</v>
      </c>
      <c r="E15" t="s">
        <v>222</v>
      </c>
      <c r="F15" s="4">
        <v>0</v>
      </c>
      <c r="G15" s="4">
        <v>0</v>
      </c>
      <c r="H15" s="4">
        <v>0</v>
      </c>
      <c r="I15" s="4">
        <v>0</v>
      </c>
      <c r="J15" s="1">
        <f t="shared" si="0"/>
        <v>0</v>
      </c>
      <c r="K15" s="4">
        <v>6</v>
      </c>
      <c r="L15" s="1">
        <f t="shared" si="1"/>
        <v>6</v>
      </c>
      <c r="M15" s="19" t="s">
        <v>799</v>
      </c>
      <c r="N15" s="4">
        <v>0</v>
      </c>
      <c r="O15" s="4">
        <v>0</v>
      </c>
      <c r="P15" s="4">
        <v>0</v>
      </c>
      <c r="Q15" s="4">
        <v>0</v>
      </c>
      <c r="R15" s="1">
        <f t="shared" si="2"/>
        <v>0</v>
      </c>
      <c r="S15" s="4">
        <v>6</v>
      </c>
      <c r="T15" s="1">
        <f t="shared" si="3"/>
        <v>6</v>
      </c>
      <c r="U15" s="19"/>
    </row>
    <row r="16" spans="1:21" ht="14.25" customHeight="1">
      <c r="A16" t="s">
        <v>227</v>
      </c>
      <c r="B16" s="32" t="s">
        <v>228</v>
      </c>
      <c r="C16" s="32" t="s">
        <v>227</v>
      </c>
      <c r="D16" s="32" t="s">
        <v>228</v>
      </c>
      <c r="E16" t="s">
        <v>219</v>
      </c>
      <c r="F16" s="4">
        <v>83</v>
      </c>
      <c r="G16" s="4">
        <v>0</v>
      </c>
      <c r="H16" s="4">
        <v>0</v>
      </c>
      <c r="I16" s="4">
        <v>14</v>
      </c>
      <c r="J16" s="1">
        <f t="shared" si="0"/>
        <v>97</v>
      </c>
      <c r="K16" s="4">
        <v>0</v>
      </c>
      <c r="L16" s="1">
        <f t="shared" si="1"/>
        <v>97</v>
      </c>
      <c r="M16" s="19" t="s">
        <v>802</v>
      </c>
      <c r="N16" s="4">
        <v>98</v>
      </c>
      <c r="O16" s="4">
        <v>0</v>
      </c>
      <c r="P16" s="4">
        <v>0</v>
      </c>
      <c r="Q16" s="4">
        <v>32</v>
      </c>
      <c r="R16" s="1">
        <f t="shared" si="2"/>
        <v>130</v>
      </c>
      <c r="S16" s="4">
        <v>0</v>
      </c>
      <c r="T16" s="1">
        <f t="shared" si="3"/>
        <v>130</v>
      </c>
      <c r="U16" s="19"/>
    </row>
    <row r="17" spans="1:21" ht="14.25" customHeight="1">
      <c r="A17" t="s">
        <v>883</v>
      </c>
      <c r="B17" s="32" t="s">
        <v>884</v>
      </c>
      <c r="C17" s="32" t="s">
        <v>282</v>
      </c>
      <c r="D17" s="32" t="s">
        <v>283</v>
      </c>
      <c r="E17" t="s">
        <v>219</v>
      </c>
      <c r="F17" s="4">
        <v>431</v>
      </c>
      <c r="G17" s="4">
        <v>0</v>
      </c>
      <c r="H17" s="4">
        <v>0</v>
      </c>
      <c r="I17" s="4">
        <v>131</v>
      </c>
      <c r="J17" s="1">
        <f t="shared" si="0"/>
        <v>562</v>
      </c>
      <c r="K17" s="4">
        <v>0</v>
      </c>
      <c r="L17" s="1">
        <f t="shared" si="1"/>
        <v>562</v>
      </c>
      <c r="M17" s="19" t="s">
        <v>802</v>
      </c>
      <c r="N17" s="4">
        <v>213</v>
      </c>
      <c r="O17" s="4">
        <v>0</v>
      </c>
      <c r="P17" s="4">
        <v>0</v>
      </c>
      <c r="Q17" s="4">
        <v>53</v>
      </c>
      <c r="R17" s="1">
        <f t="shared" si="2"/>
        <v>266</v>
      </c>
      <c r="S17" s="4">
        <v>3</v>
      </c>
      <c r="T17" s="1">
        <f t="shared" si="3"/>
        <v>269</v>
      </c>
      <c r="U17" s="19"/>
    </row>
    <row r="18" spans="1:21" ht="14.25" customHeight="1">
      <c r="A18" t="s">
        <v>229</v>
      </c>
      <c r="B18" s="32" t="s">
        <v>230</v>
      </c>
      <c r="C18" s="32" t="s">
        <v>229</v>
      </c>
      <c r="D18" s="32" t="s">
        <v>230</v>
      </c>
      <c r="E18" t="s">
        <v>231</v>
      </c>
      <c r="F18" s="4">
        <v>6</v>
      </c>
      <c r="G18" s="4">
        <v>0</v>
      </c>
      <c r="H18" s="4">
        <v>0</v>
      </c>
      <c r="I18" s="4">
        <v>9</v>
      </c>
      <c r="J18" s="1">
        <f t="shared" si="0"/>
        <v>15</v>
      </c>
      <c r="K18" s="4">
        <v>0</v>
      </c>
      <c r="L18" s="1">
        <f t="shared" si="1"/>
        <v>15</v>
      </c>
      <c r="M18" s="19" t="s">
        <v>799</v>
      </c>
      <c r="N18" s="4">
        <v>2</v>
      </c>
      <c r="O18" s="4">
        <v>0</v>
      </c>
      <c r="P18" s="4">
        <v>0</v>
      </c>
      <c r="Q18" s="4">
        <v>9</v>
      </c>
      <c r="R18" s="1">
        <f t="shared" si="2"/>
        <v>11</v>
      </c>
      <c r="S18" s="4">
        <v>0</v>
      </c>
      <c r="T18" s="1">
        <f t="shared" si="3"/>
        <v>11</v>
      </c>
      <c r="U18" s="19"/>
    </row>
    <row r="19" spans="1:21" ht="14.25" customHeight="1">
      <c r="A19" t="s">
        <v>232</v>
      </c>
      <c r="B19" s="32" t="s">
        <v>233</v>
      </c>
      <c r="C19" s="32" t="s">
        <v>232</v>
      </c>
      <c r="D19" s="32" t="s">
        <v>233</v>
      </c>
      <c r="E19" t="s">
        <v>234</v>
      </c>
      <c r="F19" s="4">
        <v>114</v>
      </c>
      <c r="G19" s="4">
        <v>3</v>
      </c>
      <c r="H19" s="4">
        <v>0</v>
      </c>
      <c r="I19" s="4">
        <v>55</v>
      </c>
      <c r="J19" s="1">
        <f t="shared" si="0"/>
        <v>172</v>
      </c>
      <c r="K19" s="4">
        <v>5</v>
      </c>
      <c r="L19" s="1">
        <f t="shared" si="1"/>
        <v>177</v>
      </c>
      <c r="M19" s="19" t="s">
        <v>802</v>
      </c>
      <c r="N19" s="4">
        <v>132</v>
      </c>
      <c r="O19" s="4">
        <v>3</v>
      </c>
      <c r="P19" s="4">
        <v>0</v>
      </c>
      <c r="Q19" s="4">
        <v>24</v>
      </c>
      <c r="R19" s="1">
        <f t="shared" si="2"/>
        <v>159</v>
      </c>
      <c r="S19" s="4">
        <v>3</v>
      </c>
      <c r="T19" s="1">
        <f t="shared" si="3"/>
        <v>162</v>
      </c>
      <c r="U19" s="19"/>
    </row>
    <row r="20" spans="1:21" ht="14.25" customHeight="1">
      <c r="A20" t="s">
        <v>235</v>
      </c>
      <c r="B20" s="32" t="s">
        <v>236</v>
      </c>
      <c r="C20" s="32" t="s">
        <v>235</v>
      </c>
      <c r="D20" s="32" t="s">
        <v>236</v>
      </c>
      <c r="E20" t="s">
        <v>231</v>
      </c>
      <c r="F20" s="4">
        <v>0</v>
      </c>
      <c r="G20" s="4">
        <v>0</v>
      </c>
      <c r="H20" s="4">
        <v>0</v>
      </c>
      <c r="I20" s="4">
        <v>63</v>
      </c>
      <c r="J20" s="1">
        <f t="shared" si="0"/>
        <v>63</v>
      </c>
      <c r="K20" s="4">
        <v>257</v>
      </c>
      <c r="L20" s="1">
        <f t="shared" si="1"/>
        <v>320</v>
      </c>
      <c r="M20" s="19" t="s">
        <v>799</v>
      </c>
      <c r="N20" s="4">
        <v>9</v>
      </c>
      <c r="O20" s="4">
        <v>0</v>
      </c>
      <c r="P20" s="4">
        <v>0</v>
      </c>
      <c r="Q20" s="4">
        <v>18</v>
      </c>
      <c r="R20" s="1">
        <f t="shared" si="2"/>
        <v>27</v>
      </c>
      <c r="S20" s="4">
        <v>119</v>
      </c>
      <c r="T20" s="1">
        <f t="shared" si="3"/>
        <v>146</v>
      </c>
      <c r="U20" s="19"/>
    </row>
    <row r="21" spans="1:21" ht="14.25" customHeight="1">
      <c r="A21" t="s">
        <v>237</v>
      </c>
      <c r="B21" s="32" t="s">
        <v>238</v>
      </c>
      <c r="C21" s="32" t="s">
        <v>237</v>
      </c>
      <c r="D21" s="32" t="s">
        <v>238</v>
      </c>
      <c r="E21" t="s">
        <v>219</v>
      </c>
      <c r="F21" s="4">
        <v>120</v>
      </c>
      <c r="G21" s="4">
        <v>0</v>
      </c>
      <c r="H21" s="4">
        <v>16</v>
      </c>
      <c r="I21" s="4">
        <v>80</v>
      </c>
      <c r="J21" s="1">
        <f t="shared" si="0"/>
        <v>216</v>
      </c>
      <c r="K21" s="4">
        <v>377</v>
      </c>
      <c r="L21" s="1">
        <f t="shared" si="1"/>
        <v>593</v>
      </c>
      <c r="M21" s="19" t="s">
        <v>802</v>
      </c>
      <c r="N21" s="4">
        <v>97</v>
      </c>
      <c r="O21" s="4">
        <v>0</v>
      </c>
      <c r="P21" s="4">
        <v>0</v>
      </c>
      <c r="Q21" s="4">
        <v>0</v>
      </c>
      <c r="R21" s="1">
        <f t="shared" si="2"/>
        <v>97</v>
      </c>
      <c r="S21" s="4">
        <v>69</v>
      </c>
      <c r="T21" s="1">
        <f t="shared" si="3"/>
        <v>166</v>
      </c>
      <c r="U21" s="19"/>
    </row>
    <row r="22" spans="1:21" ht="14.25" customHeight="1">
      <c r="A22" t="s">
        <v>239</v>
      </c>
      <c r="B22" s="32" t="s">
        <v>240</v>
      </c>
      <c r="C22" s="32" t="s">
        <v>239</v>
      </c>
      <c r="D22" t="s">
        <v>240</v>
      </c>
      <c r="E22" t="s">
        <v>222</v>
      </c>
      <c r="F22" s="4">
        <v>53</v>
      </c>
      <c r="G22" s="4">
        <v>2</v>
      </c>
      <c r="H22" s="4">
        <v>0</v>
      </c>
      <c r="I22" s="4">
        <v>21</v>
      </c>
      <c r="J22" s="1">
        <f t="shared" si="0"/>
        <v>76</v>
      </c>
      <c r="K22" s="4">
        <v>178</v>
      </c>
      <c r="L22" s="1">
        <f t="shared" si="1"/>
        <v>254</v>
      </c>
      <c r="M22" s="19" t="s">
        <v>799</v>
      </c>
      <c r="N22" s="4">
        <v>29</v>
      </c>
      <c r="O22" s="4">
        <v>2</v>
      </c>
      <c r="P22" s="4">
        <v>0</v>
      </c>
      <c r="Q22" s="4">
        <v>10</v>
      </c>
      <c r="R22" s="1">
        <f t="shared" si="2"/>
        <v>41</v>
      </c>
      <c r="S22" s="4">
        <v>0</v>
      </c>
      <c r="T22" s="1">
        <f t="shared" si="3"/>
        <v>41</v>
      </c>
      <c r="U22" s="19"/>
    </row>
    <row r="23" spans="1:21" ht="14.25" customHeight="1">
      <c r="A23" t="s">
        <v>241</v>
      </c>
      <c r="B23" s="32" t="s">
        <v>242</v>
      </c>
      <c r="C23" s="32" t="s">
        <v>241</v>
      </c>
      <c r="D23" s="32" t="s">
        <v>242</v>
      </c>
      <c r="E23" t="s">
        <v>243</v>
      </c>
      <c r="F23" s="4">
        <v>28</v>
      </c>
      <c r="G23" s="4">
        <v>0</v>
      </c>
      <c r="H23" s="4">
        <v>0</v>
      </c>
      <c r="I23" s="4">
        <v>25</v>
      </c>
      <c r="J23" s="1">
        <f t="shared" si="0"/>
        <v>53</v>
      </c>
      <c r="K23" s="4">
        <v>0</v>
      </c>
      <c r="L23" s="1">
        <f t="shared" si="1"/>
        <v>53</v>
      </c>
      <c r="M23" s="19" t="s">
        <v>799</v>
      </c>
      <c r="N23" s="4">
        <v>31</v>
      </c>
      <c r="O23" s="4">
        <v>0</v>
      </c>
      <c r="P23" s="4">
        <v>0</v>
      </c>
      <c r="Q23" s="4">
        <v>39</v>
      </c>
      <c r="R23" s="1">
        <f t="shared" si="2"/>
        <v>70</v>
      </c>
      <c r="S23" s="4">
        <v>62</v>
      </c>
      <c r="T23" s="1">
        <f t="shared" si="3"/>
        <v>132</v>
      </c>
      <c r="U23" s="19"/>
    </row>
    <row r="24" spans="1:21" ht="14.25" customHeight="1">
      <c r="A24" t="s">
        <v>244</v>
      </c>
      <c r="B24" s="32" t="s">
        <v>245</v>
      </c>
      <c r="C24" s="32" t="s">
        <v>244</v>
      </c>
      <c r="D24" s="32" t="s">
        <v>245</v>
      </c>
      <c r="E24" t="s">
        <v>231</v>
      </c>
      <c r="F24" s="4">
        <v>305</v>
      </c>
      <c r="G24" s="4">
        <v>1</v>
      </c>
      <c r="H24" s="4">
        <v>28</v>
      </c>
      <c r="I24" s="4">
        <v>105</v>
      </c>
      <c r="J24" s="1">
        <f t="shared" si="0"/>
        <v>439</v>
      </c>
      <c r="K24" s="4">
        <v>273</v>
      </c>
      <c r="L24" s="1">
        <f t="shared" si="1"/>
        <v>712</v>
      </c>
      <c r="M24" s="19" t="s">
        <v>802</v>
      </c>
      <c r="N24" s="4">
        <v>234</v>
      </c>
      <c r="O24" s="4">
        <v>1</v>
      </c>
      <c r="P24" s="4">
        <v>0</v>
      </c>
      <c r="Q24" s="4">
        <v>79</v>
      </c>
      <c r="R24" s="1">
        <f t="shared" si="2"/>
        <v>314</v>
      </c>
      <c r="S24" s="4">
        <v>180</v>
      </c>
      <c r="T24" s="1">
        <f t="shared" si="3"/>
        <v>494</v>
      </c>
      <c r="U24" s="19"/>
    </row>
    <row r="25" spans="1:21" ht="14.25" customHeight="1">
      <c r="A25" t="s">
        <v>246</v>
      </c>
      <c r="B25" s="32" t="s">
        <v>247</v>
      </c>
      <c r="C25" s="32" t="s">
        <v>246</v>
      </c>
      <c r="D25" s="32" t="s">
        <v>247</v>
      </c>
      <c r="E25" t="s">
        <v>248</v>
      </c>
      <c r="F25" s="4">
        <v>94</v>
      </c>
      <c r="G25" s="4">
        <v>56</v>
      </c>
      <c r="H25" s="4">
        <v>0</v>
      </c>
      <c r="I25" s="4">
        <v>44</v>
      </c>
      <c r="J25" s="1">
        <f t="shared" si="0"/>
        <v>194</v>
      </c>
      <c r="K25" s="4">
        <v>659</v>
      </c>
      <c r="L25" s="1">
        <f t="shared" si="1"/>
        <v>853</v>
      </c>
      <c r="M25" s="19" t="s">
        <v>799</v>
      </c>
      <c r="N25" s="4">
        <v>256</v>
      </c>
      <c r="O25" s="4">
        <v>37</v>
      </c>
      <c r="P25" s="4">
        <v>0</v>
      </c>
      <c r="Q25" s="4">
        <v>42</v>
      </c>
      <c r="R25" s="1">
        <f t="shared" si="2"/>
        <v>335</v>
      </c>
      <c r="S25" s="4">
        <v>35</v>
      </c>
      <c r="T25" s="1">
        <f t="shared" si="3"/>
        <v>370</v>
      </c>
      <c r="U25" s="19"/>
    </row>
    <row r="26" spans="1:21" ht="14.25" customHeight="1">
      <c r="A26" t="s">
        <v>249</v>
      </c>
      <c r="B26" s="32" t="s">
        <v>250</v>
      </c>
      <c r="C26" s="32" t="s">
        <v>249</v>
      </c>
      <c r="D26" s="32" t="s">
        <v>250</v>
      </c>
      <c r="E26" t="s">
        <v>222</v>
      </c>
      <c r="F26" s="4">
        <v>49</v>
      </c>
      <c r="G26" s="4">
        <v>4</v>
      </c>
      <c r="H26" s="4">
        <v>0</v>
      </c>
      <c r="I26" s="4">
        <v>27</v>
      </c>
      <c r="J26" s="1">
        <f t="shared" si="0"/>
        <v>80</v>
      </c>
      <c r="K26" s="4">
        <v>0</v>
      </c>
      <c r="L26" s="1">
        <f t="shared" si="1"/>
        <v>80</v>
      </c>
      <c r="M26" s="19" t="s">
        <v>802</v>
      </c>
      <c r="N26" s="4">
        <v>51</v>
      </c>
      <c r="O26" s="4">
        <v>4</v>
      </c>
      <c r="P26" s="4">
        <v>0</v>
      </c>
      <c r="Q26" s="4">
        <v>3</v>
      </c>
      <c r="R26" s="1">
        <f t="shared" si="2"/>
        <v>58</v>
      </c>
      <c r="S26" s="4">
        <v>0</v>
      </c>
      <c r="T26" s="1">
        <f t="shared" si="3"/>
        <v>58</v>
      </c>
      <c r="U26" s="19"/>
    </row>
    <row r="27" spans="1:21" ht="14.25" customHeight="1">
      <c r="A27" t="s">
        <v>251</v>
      </c>
      <c r="B27" s="32" t="s">
        <v>252</v>
      </c>
      <c r="C27" s="32" t="s">
        <v>251</v>
      </c>
      <c r="D27" s="32" t="s">
        <v>252</v>
      </c>
      <c r="E27" t="s">
        <v>253</v>
      </c>
      <c r="F27" s="4">
        <v>94</v>
      </c>
      <c r="G27" s="4">
        <v>0</v>
      </c>
      <c r="H27" s="4">
        <v>0</v>
      </c>
      <c r="I27" s="4">
        <v>0</v>
      </c>
      <c r="J27" s="1">
        <f t="shared" si="0"/>
        <v>94</v>
      </c>
      <c r="K27" s="4">
        <v>185</v>
      </c>
      <c r="L27" s="1">
        <f t="shared" si="1"/>
        <v>279</v>
      </c>
      <c r="M27" s="19" t="s">
        <v>799</v>
      </c>
      <c r="N27" s="4">
        <v>174</v>
      </c>
      <c r="O27" s="4">
        <v>0</v>
      </c>
      <c r="P27" s="4">
        <v>0</v>
      </c>
      <c r="Q27" s="4">
        <v>0</v>
      </c>
      <c r="R27" s="1">
        <f t="shared" si="2"/>
        <v>174</v>
      </c>
      <c r="S27" s="4">
        <v>37</v>
      </c>
      <c r="T27" s="1">
        <f t="shared" si="3"/>
        <v>211</v>
      </c>
      <c r="U27" s="19"/>
    </row>
    <row r="28" spans="1:21" ht="14.25" customHeight="1">
      <c r="A28" t="s">
        <v>254</v>
      </c>
      <c r="B28" s="32" t="s">
        <v>255</v>
      </c>
      <c r="C28" s="32" t="s">
        <v>254</v>
      </c>
      <c r="D28" s="32" t="s">
        <v>255</v>
      </c>
      <c r="E28" t="s">
        <v>253</v>
      </c>
      <c r="F28" s="4">
        <v>48</v>
      </c>
      <c r="G28" s="4">
        <v>0</v>
      </c>
      <c r="H28" s="4">
        <v>0</v>
      </c>
      <c r="I28" s="4">
        <v>5</v>
      </c>
      <c r="J28" s="1">
        <f t="shared" si="0"/>
        <v>53</v>
      </c>
      <c r="K28" s="4">
        <v>0</v>
      </c>
      <c r="L28" s="1">
        <f t="shared" si="1"/>
        <v>53</v>
      </c>
      <c r="M28" s="19" t="s">
        <v>799</v>
      </c>
      <c r="N28" s="4">
        <v>88</v>
      </c>
      <c r="O28" s="4">
        <v>0</v>
      </c>
      <c r="P28" s="4">
        <v>0</v>
      </c>
      <c r="Q28" s="4">
        <v>5</v>
      </c>
      <c r="R28" s="1">
        <f t="shared" si="2"/>
        <v>93</v>
      </c>
      <c r="S28" s="4">
        <v>9</v>
      </c>
      <c r="T28" s="1">
        <f t="shared" si="3"/>
        <v>102</v>
      </c>
      <c r="U28" s="19"/>
    </row>
    <row r="29" spans="1:21" ht="14.25" customHeight="1">
      <c r="A29" t="s">
        <v>256</v>
      </c>
      <c r="B29" s="32" t="s">
        <v>257</v>
      </c>
      <c r="C29" s="32" t="s">
        <v>256</v>
      </c>
      <c r="D29" s="32" t="s">
        <v>257</v>
      </c>
      <c r="E29" t="s">
        <v>222</v>
      </c>
      <c r="F29" s="4">
        <v>14</v>
      </c>
      <c r="G29" s="4">
        <v>0</v>
      </c>
      <c r="H29" s="4">
        <v>0</v>
      </c>
      <c r="I29" s="4">
        <v>5</v>
      </c>
      <c r="J29" s="1">
        <f t="shared" si="0"/>
        <v>19</v>
      </c>
      <c r="K29" s="4">
        <v>8</v>
      </c>
      <c r="L29" s="1">
        <f t="shared" si="1"/>
        <v>27</v>
      </c>
      <c r="M29" s="19" t="s">
        <v>799</v>
      </c>
      <c r="N29" s="4">
        <v>81</v>
      </c>
      <c r="O29" s="4">
        <v>0</v>
      </c>
      <c r="P29" s="4">
        <v>0</v>
      </c>
      <c r="Q29" s="4">
        <v>0</v>
      </c>
      <c r="R29" s="1">
        <f t="shared" si="2"/>
        <v>81</v>
      </c>
      <c r="S29" s="4">
        <v>49</v>
      </c>
      <c r="T29" s="1">
        <f t="shared" si="3"/>
        <v>130</v>
      </c>
      <c r="U29" s="19"/>
    </row>
    <row r="30" spans="1:21" ht="14.25" customHeight="1">
      <c r="A30" t="s">
        <v>258</v>
      </c>
      <c r="B30" s="32" t="s">
        <v>259</v>
      </c>
      <c r="C30" s="32" t="s">
        <v>258</v>
      </c>
      <c r="D30" s="32" t="s">
        <v>259</v>
      </c>
      <c r="E30" t="s">
        <v>253</v>
      </c>
      <c r="F30" s="4">
        <v>33</v>
      </c>
      <c r="G30" s="4">
        <v>2</v>
      </c>
      <c r="H30" s="4">
        <v>0</v>
      </c>
      <c r="I30" s="4">
        <v>14</v>
      </c>
      <c r="J30" s="1">
        <f t="shared" si="0"/>
        <v>49</v>
      </c>
      <c r="K30" s="4">
        <v>0</v>
      </c>
      <c r="L30" s="1">
        <f t="shared" si="1"/>
        <v>49</v>
      </c>
      <c r="M30" s="19" t="s">
        <v>799</v>
      </c>
      <c r="N30" s="4">
        <v>124</v>
      </c>
      <c r="O30" s="4">
        <v>2</v>
      </c>
      <c r="P30" s="4">
        <v>0</v>
      </c>
      <c r="Q30" s="4">
        <v>21</v>
      </c>
      <c r="R30" s="1">
        <f t="shared" si="2"/>
        <v>147</v>
      </c>
      <c r="S30" s="4">
        <v>0</v>
      </c>
      <c r="T30" s="1">
        <f t="shared" si="3"/>
        <v>147</v>
      </c>
      <c r="U30" s="19"/>
    </row>
    <row r="31" spans="1:21" ht="14.25" customHeight="1">
      <c r="A31" t="s">
        <v>260</v>
      </c>
      <c r="B31" s="32" t="s">
        <v>261</v>
      </c>
      <c r="C31" s="32" t="s">
        <v>260</v>
      </c>
      <c r="D31" s="32" t="s">
        <v>261</v>
      </c>
      <c r="E31" t="s">
        <v>222</v>
      </c>
      <c r="F31" s="4">
        <v>56</v>
      </c>
      <c r="G31" s="4">
        <v>0</v>
      </c>
      <c r="H31" s="4">
        <v>0</v>
      </c>
      <c r="I31" s="4">
        <v>23</v>
      </c>
      <c r="J31" s="1">
        <f t="shared" si="0"/>
        <v>79</v>
      </c>
      <c r="K31" s="4">
        <v>0</v>
      </c>
      <c r="L31" s="1">
        <f t="shared" si="1"/>
        <v>79</v>
      </c>
      <c r="M31" s="19" t="s">
        <v>799</v>
      </c>
      <c r="N31" s="4">
        <v>80</v>
      </c>
      <c r="O31" s="4">
        <v>0</v>
      </c>
      <c r="P31" s="4">
        <v>0</v>
      </c>
      <c r="Q31" s="4">
        <v>21</v>
      </c>
      <c r="R31" s="1">
        <f t="shared" si="2"/>
        <v>101</v>
      </c>
      <c r="S31" s="4">
        <v>39</v>
      </c>
      <c r="T31" s="1">
        <f t="shared" si="3"/>
        <v>140</v>
      </c>
      <c r="U31" s="19"/>
    </row>
    <row r="32" spans="1:21" ht="14.25" customHeight="1">
      <c r="A32" t="s">
        <v>898</v>
      </c>
      <c r="B32" s="32" t="s">
        <v>899</v>
      </c>
      <c r="C32" s="32" t="s">
        <v>262</v>
      </c>
      <c r="D32" s="32" t="s">
        <v>263</v>
      </c>
      <c r="E32" t="s">
        <v>243</v>
      </c>
      <c r="F32" s="4">
        <v>0</v>
      </c>
      <c r="G32" s="4">
        <v>0</v>
      </c>
      <c r="H32" s="4">
        <v>0</v>
      </c>
      <c r="I32" s="4">
        <v>0</v>
      </c>
      <c r="J32" s="1">
        <f t="shared" si="0"/>
        <v>0</v>
      </c>
      <c r="K32" s="4">
        <v>0</v>
      </c>
      <c r="L32" s="1">
        <f t="shared" si="1"/>
        <v>0</v>
      </c>
      <c r="M32" s="19" t="s">
        <v>799</v>
      </c>
      <c r="N32" s="4">
        <v>0</v>
      </c>
      <c r="O32" s="4">
        <v>0</v>
      </c>
      <c r="P32" s="4">
        <v>0</v>
      </c>
      <c r="Q32" s="4">
        <v>1</v>
      </c>
      <c r="R32" s="1">
        <f t="shared" si="2"/>
        <v>1</v>
      </c>
      <c r="S32" s="4">
        <v>0</v>
      </c>
      <c r="T32" s="1">
        <f t="shared" si="3"/>
        <v>1</v>
      </c>
      <c r="U32" s="19"/>
    </row>
    <row r="33" spans="1:21" ht="14.25" customHeight="1">
      <c r="A33" t="s">
        <v>264</v>
      </c>
      <c r="B33" s="32" t="s">
        <v>265</v>
      </c>
      <c r="C33" s="32" t="s">
        <v>264</v>
      </c>
      <c r="D33" s="32" t="s">
        <v>265</v>
      </c>
      <c r="E33" t="s">
        <v>219</v>
      </c>
      <c r="F33" s="4">
        <v>93</v>
      </c>
      <c r="G33" s="4">
        <v>0</v>
      </c>
      <c r="H33" s="4">
        <v>0</v>
      </c>
      <c r="I33" s="4">
        <v>81</v>
      </c>
      <c r="J33" s="1">
        <f t="shared" si="0"/>
        <v>174</v>
      </c>
      <c r="K33" s="4">
        <v>0</v>
      </c>
      <c r="L33" s="1">
        <f t="shared" si="1"/>
        <v>174</v>
      </c>
      <c r="M33" s="19" t="s">
        <v>802</v>
      </c>
      <c r="N33" s="4">
        <v>33</v>
      </c>
      <c r="O33" s="4">
        <v>5</v>
      </c>
      <c r="P33" s="4">
        <v>0</v>
      </c>
      <c r="Q33" s="4">
        <v>68</v>
      </c>
      <c r="R33" s="1">
        <f t="shared" si="2"/>
        <v>106</v>
      </c>
      <c r="S33" s="4">
        <v>4</v>
      </c>
      <c r="T33" s="1">
        <f t="shared" si="3"/>
        <v>110</v>
      </c>
      <c r="U33" s="19"/>
    </row>
    <row r="34" spans="1:21" ht="14.25" customHeight="1">
      <c r="A34" t="s">
        <v>266</v>
      </c>
      <c r="B34" s="32" t="s">
        <v>267</v>
      </c>
      <c r="C34" s="32" t="s">
        <v>266</v>
      </c>
      <c r="D34" s="32" t="s">
        <v>267</v>
      </c>
      <c r="E34" t="s">
        <v>234</v>
      </c>
      <c r="F34" s="4">
        <v>65</v>
      </c>
      <c r="G34" s="4">
        <v>4</v>
      </c>
      <c r="H34" s="4">
        <v>0</v>
      </c>
      <c r="I34" s="4">
        <v>7</v>
      </c>
      <c r="J34" s="1">
        <f t="shared" si="0"/>
        <v>76</v>
      </c>
      <c r="K34" s="4">
        <v>47</v>
      </c>
      <c r="L34" s="1">
        <f t="shared" si="1"/>
        <v>123</v>
      </c>
      <c r="M34" s="19" t="s">
        <v>799</v>
      </c>
      <c r="N34" s="4">
        <v>225</v>
      </c>
      <c r="O34" s="4">
        <v>3</v>
      </c>
      <c r="P34" s="4">
        <v>0</v>
      </c>
      <c r="Q34" s="4">
        <v>43</v>
      </c>
      <c r="R34" s="1">
        <f t="shared" si="2"/>
        <v>271</v>
      </c>
      <c r="S34" s="4">
        <v>22</v>
      </c>
      <c r="T34" s="1">
        <f t="shared" si="3"/>
        <v>293</v>
      </c>
      <c r="U34" s="19"/>
    </row>
    <row r="35" spans="1:21" ht="14.25" customHeight="1">
      <c r="A35" t="s">
        <v>268</v>
      </c>
      <c r="B35" s="32" t="s">
        <v>269</v>
      </c>
      <c r="C35" s="32" t="s">
        <v>268</v>
      </c>
      <c r="D35" s="32" t="s">
        <v>269</v>
      </c>
      <c r="E35" t="s">
        <v>231</v>
      </c>
      <c r="F35" s="4">
        <v>116</v>
      </c>
      <c r="G35" s="4">
        <v>0</v>
      </c>
      <c r="H35" s="4">
        <v>0</v>
      </c>
      <c r="I35" s="4">
        <v>26</v>
      </c>
      <c r="J35" s="1">
        <f t="shared" si="0"/>
        <v>142</v>
      </c>
      <c r="K35" s="4">
        <v>0</v>
      </c>
      <c r="L35" s="1">
        <f t="shared" si="1"/>
        <v>142</v>
      </c>
      <c r="M35" s="19" t="s">
        <v>802</v>
      </c>
      <c r="N35" s="4">
        <v>104</v>
      </c>
      <c r="O35" s="4">
        <v>0</v>
      </c>
      <c r="P35" s="4">
        <v>0</v>
      </c>
      <c r="Q35" s="4">
        <v>15</v>
      </c>
      <c r="R35" s="1">
        <f t="shared" si="2"/>
        <v>119</v>
      </c>
      <c r="S35" s="4">
        <v>0</v>
      </c>
      <c r="T35" s="1">
        <f t="shared" si="3"/>
        <v>119</v>
      </c>
      <c r="U35" s="19"/>
    </row>
    <row r="36" spans="1:21" ht="14.25" customHeight="1">
      <c r="A36" t="s">
        <v>270</v>
      </c>
      <c r="B36" s="32" t="s">
        <v>271</v>
      </c>
      <c r="C36" s="32" t="s">
        <v>270</v>
      </c>
      <c r="D36" t="s">
        <v>271</v>
      </c>
      <c r="E36" t="s">
        <v>231</v>
      </c>
      <c r="F36" s="4">
        <v>109</v>
      </c>
      <c r="G36" s="4">
        <v>0</v>
      </c>
      <c r="H36" s="4">
        <v>0</v>
      </c>
      <c r="I36" s="4">
        <v>4</v>
      </c>
      <c r="J36" s="1">
        <f t="shared" si="0"/>
        <v>113</v>
      </c>
      <c r="K36" s="4">
        <v>0</v>
      </c>
      <c r="L36" s="1">
        <f t="shared" si="1"/>
        <v>113</v>
      </c>
      <c r="M36" s="19" t="s">
        <v>799</v>
      </c>
      <c r="N36" s="4">
        <v>99</v>
      </c>
      <c r="O36" s="4">
        <v>3</v>
      </c>
      <c r="P36" s="4">
        <v>0</v>
      </c>
      <c r="Q36" s="4">
        <v>4</v>
      </c>
      <c r="R36" s="1">
        <f t="shared" si="2"/>
        <v>106</v>
      </c>
      <c r="S36" s="4">
        <v>0</v>
      </c>
      <c r="T36" s="1">
        <f t="shared" si="3"/>
        <v>106</v>
      </c>
      <c r="U36" s="19"/>
    </row>
    <row r="37" spans="1:21" ht="14.25" customHeight="1">
      <c r="A37" t="s">
        <v>741</v>
      </c>
      <c r="B37" s="32" t="s">
        <v>742</v>
      </c>
      <c r="C37" s="32" t="s">
        <v>741</v>
      </c>
      <c r="D37" s="32" t="s">
        <v>742</v>
      </c>
      <c r="E37" t="s">
        <v>231</v>
      </c>
      <c r="F37" s="4">
        <v>0</v>
      </c>
      <c r="G37" s="4">
        <v>0</v>
      </c>
      <c r="H37" s="4">
        <v>0</v>
      </c>
      <c r="I37" s="4">
        <v>0</v>
      </c>
      <c r="J37" s="1">
        <f t="shared" si="0"/>
        <v>0</v>
      </c>
      <c r="K37" s="4">
        <v>0</v>
      </c>
      <c r="L37" s="1">
        <f t="shared" si="1"/>
        <v>0</v>
      </c>
      <c r="M37" s="19" t="s">
        <v>799</v>
      </c>
      <c r="N37" s="4">
        <v>6</v>
      </c>
      <c r="O37" s="4">
        <v>0</v>
      </c>
      <c r="P37" s="4">
        <v>0</v>
      </c>
      <c r="Q37" s="4">
        <v>18</v>
      </c>
      <c r="R37" s="1">
        <f t="shared" si="2"/>
        <v>24</v>
      </c>
      <c r="S37" s="4">
        <v>0</v>
      </c>
      <c r="T37" s="1">
        <f t="shared" si="3"/>
        <v>24</v>
      </c>
      <c r="U37" s="19"/>
    </row>
    <row r="38" spans="1:21" ht="14.25" customHeight="1">
      <c r="A38" t="s">
        <v>272</v>
      </c>
      <c r="B38" s="32" t="s">
        <v>273</v>
      </c>
      <c r="C38" s="32" t="s">
        <v>272</v>
      </c>
      <c r="D38" s="32" t="s">
        <v>273</v>
      </c>
      <c r="E38" t="s">
        <v>219</v>
      </c>
      <c r="F38" s="4">
        <v>0</v>
      </c>
      <c r="G38" s="4">
        <v>6</v>
      </c>
      <c r="H38" s="4">
        <v>0</v>
      </c>
      <c r="I38" s="4">
        <v>30</v>
      </c>
      <c r="J38" s="1">
        <f t="shared" si="0"/>
        <v>36</v>
      </c>
      <c r="K38" s="4">
        <v>0</v>
      </c>
      <c r="L38" s="1">
        <f t="shared" si="1"/>
        <v>36</v>
      </c>
      <c r="M38" s="19" t="s">
        <v>799</v>
      </c>
      <c r="N38" s="4">
        <v>0</v>
      </c>
      <c r="O38" s="4">
        <v>0</v>
      </c>
      <c r="P38" s="4">
        <v>0</v>
      </c>
      <c r="Q38" s="4">
        <v>0</v>
      </c>
      <c r="R38" s="1">
        <f t="shared" si="2"/>
        <v>0</v>
      </c>
      <c r="S38" s="4">
        <v>0</v>
      </c>
      <c r="T38" s="1">
        <f t="shared" si="3"/>
        <v>0</v>
      </c>
      <c r="U38" s="19"/>
    </row>
    <row r="39" spans="1:21" ht="14.25" customHeight="1">
      <c r="A39" t="s">
        <v>274</v>
      </c>
      <c r="B39" s="32" t="s">
        <v>275</v>
      </c>
      <c r="C39" s="32" t="s">
        <v>274</v>
      </c>
      <c r="D39" s="32" t="s">
        <v>275</v>
      </c>
      <c r="E39" t="s">
        <v>243</v>
      </c>
      <c r="F39" s="4">
        <v>175</v>
      </c>
      <c r="G39" s="4">
        <v>53</v>
      </c>
      <c r="H39" s="4">
        <v>15</v>
      </c>
      <c r="I39" s="4">
        <v>65</v>
      </c>
      <c r="J39" s="1">
        <f t="shared" si="0"/>
        <v>308</v>
      </c>
      <c r="K39" s="4">
        <v>572</v>
      </c>
      <c r="L39" s="1">
        <f t="shared" si="1"/>
        <v>880</v>
      </c>
      <c r="M39" s="19" t="s">
        <v>802</v>
      </c>
      <c r="N39" s="4">
        <v>94</v>
      </c>
      <c r="O39" s="4">
        <v>1</v>
      </c>
      <c r="P39" s="4">
        <v>0</v>
      </c>
      <c r="Q39" s="4">
        <v>27</v>
      </c>
      <c r="R39" s="1">
        <f t="shared" si="2"/>
        <v>122</v>
      </c>
      <c r="S39" s="4">
        <v>39</v>
      </c>
      <c r="T39" s="1">
        <f t="shared" si="3"/>
        <v>161</v>
      </c>
      <c r="U39" s="19"/>
    </row>
    <row r="40" spans="1:21" ht="14.25" customHeight="1">
      <c r="A40" t="s">
        <v>276</v>
      </c>
      <c r="B40" s="32" t="s">
        <v>277</v>
      </c>
      <c r="C40" s="32" t="s">
        <v>276</v>
      </c>
      <c r="D40" t="s">
        <v>277</v>
      </c>
      <c r="E40" t="s">
        <v>231</v>
      </c>
      <c r="F40" s="4">
        <v>20</v>
      </c>
      <c r="G40" s="4">
        <v>0</v>
      </c>
      <c r="H40" s="4">
        <v>0</v>
      </c>
      <c r="I40" s="4">
        <v>0</v>
      </c>
      <c r="J40" s="1">
        <f t="shared" si="0"/>
        <v>20</v>
      </c>
      <c r="K40" s="4">
        <v>0</v>
      </c>
      <c r="L40" s="1">
        <f t="shared" si="1"/>
        <v>20</v>
      </c>
      <c r="M40" s="19" t="s">
        <v>799</v>
      </c>
      <c r="N40" s="4">
        <v>30</v>
      </c>
      <c r="O40" s="4">
        <v>0</v>
      </c>
      <c r="P40" s="4">
        <v>0</v>
      </c>
      <c r="Q40" s="4">
        <v>0</v>
      </c>
      <c r="R40" s="1">
        <f t="shared" si="2"/>
        <v>30</v>
      </c>
      <c r="S40" s="4">
        <v>0</v>
      </c>
      <c r="T40" s="1">
        <f t="shared" si="3"/>
        <v>30</v>
      </c>
      <c r="U40" s="19"/>
    </row>
    <row r="41" spans="1:21" ht="14.25" customHeight="1">
      <c r="A41" t="s">
        <v>743</v>
      </c>
      <c r="B41" s="32" t="s">
        <v>744</v>
      </c>
      <c r="C41" s="32" t="s">
        <v>743</v>
      </c>
      <c r="D41" s="32" t="s">
        <v>744</v>
      </c>
      <c r="E41" t="s">
        <v>248</v>
      </c>
      <c r="F41" s="4">
        <v>0</v>
      </c>
      <c r="G41" s="4">
        <v>18</v>
      </c>
      <c r="H41" s="4">
        <v>0</v>
      </c>
      <c r="I41" s="4">
        <v>11</v>
      </c>
      <c r="J41" s="1">
        <f t="shared" si="0"/>
        <v>29</v>
      </c>
      <c r="K41" s="4">
        <v>0</v>
      </c>
      <c r="L41" s="1">
        <f t="shared" si="1"/>
        <v>29</v>
      </c>
      <c r="M41" s="19" t="s">
        <v>802</v>
      </c>
      <c r="N41" s="4">
        <v>0</v>
      </c>
      <c r="O41" s="4">
        <v>14</v>
      </c>
      <c r="P41" s="4">
        <v>0</v>
      </c>
      <c r="Q41" s="4">
        <v>15</v>
      </c>
      <c r="R41" s="1">
        <f t="shared" si="2"/>
        <v>29</v>
      </c>
      <c r="S41" s="4">
        <v>0</v>
      </c>
      <c r="T41" s="1">
        <f t="shared" si="3"/>
        <v>29</v>
      </c>
      <c r="U41" s="19"/>
    </row>
    <row r="42" spans="1:21" ht="14.25" customHeight="1">
      <c r="A42" t="s">
        <v>278</v>
      </c>
      <c r="B42" s="32" t="s">
        <v>279</v>
      </c>
      <c r="C42" s="32" t="s">
        <v>278</v>
      </c>
      <c r="D42" s="32" t="s">
        <v>279</v>
      </c>
      <c r="E42" t="s">
        <v>231</v>
      </c>
      <c r="F42" s="4">
        <v>0</v>
      </c>
      <c r="G42" s="4">
        <v>0</v>
      </c>
      <c r="H42" s="4">
        <v>0</v>
      </c>
      <c r="I42" s="4">
        <v>5</v>
      </c>
      <c r="J42" s="1">
        <f t="shared" si="0"/>
        <v>5</v>
      </c>
      <c r="K42" s="4">
        <v>0</v>
      </c>
      <c r="L42" s="1">
        <f t="shared" si="1"/>
        <v>5</v>
      </c>
      <c r="M42" s="19" t="s">
        <v>799</v>
      </c>
      <c r="N42" s="4">
        <v>35</v>
      </c>
      <c r="O42" s="4">
        <v>0</v>
      </c>
      <c r="P42" s="4">
        <v>0</v>
      </c>
      <c r="Q42" s="4">
        <v>11</v>
      </c>
      <c r="R42" s="1">
        <f t="shared" si="2"/>
        <v>46</v>
      </c>
      <c r="S42" s="4">
        <v>0</v>
      </c>
      <c r="T42" s="1">
        <f t="shared" si="3"/>
        <v>46</v>
      </c>
      <c r="U42" s="19"/>
    </row>
    <row r="43" spans="1:21" ht="14.25" customHeight="1">
      <c r="A43" t="s">
        <v>280</v>
      </c>
      <c r="B43" s="32" t="s">
        <v>281</v>
      </c>
      <c r="C43" s="32" t="s">
        <v>280</v>
      </c>
      <c r="D43" s="32" t="s">
        <v>281</v>
      </c>
      <c r="E43" t="s">
        <v>222</v>
      </c>
      <c r="F43" s="4">
        <v>0</v>
      </c>
      <c r="G43" s="4">
        <v>0</v>
      </c>
      <c r="H43" s="4">
        <v>0</v>
      </c>
      <c r="I43" s="4">
        <v>0</v>
      </c>
      <c r="J43" s="1">
        <f t="shared" si="0"/>
        <v>0</v>
      </c>
      <c r="K43" s="4">
        <v>0</v>
      </c>
      <c r="L43" s="1">
        <f t="shared" si="1"/>
        <v>0</v>
      </c>
      <c r="M43" s="19" t="s">
        <v>799</v>
      </c>
      <c r="N43" s="4">
        <v>0</v>
      </c>
      <c r="O43" s="4">
        <v>0</v>
      </c>
      <c r="P43" s="4">
        <v>0</v>
      </c>
      <c r="Q43" s="4">
        <v>15</v>
      </c>
      <c r="R43" s="1">
        <f t="shared" si="2"/>
        <v>15</v>
      </c>
      <c r="S43" s="4">
        <v>8</v>
      </c>
      <c r="T43" s="1">
        <f t="shared" si="3"/>
        <v>23</v>
      </c>
      <c r="U43" s="19"/>
    </row>
    <row r="44" spans="1:21" ht="14.25" customHeight="1">
      <c r="A44" t="s">
        <v>284</v>
      </c>
      <c r="B44" s="32" t="s">
        <v>285</v>
      </c>
      <c r="C44" s="32" t="s">
        <v>284</v>
      </c>
      <c r="D44" s="32" t="s">
        <v>285</v>
      </c>
      <c r="E44" t="s">
        <v>253</v>
      </c>
      <c r="F44" s="4">
        <v>102</v>
      </c>
      <c r="G44" s="4">
        <v>0</v>
      </c>
      <c r="H44" s="4">
        <v>0</v>
      </c>
      <c r="I44" s="4">
        <v>10</v>
      </c>
      <c r="J44" s="1">
        <f t="shared" si="0"/>
        <v>112</v>
      </c>
      <c r="K44" s="4">
        <v>49</v>
      </c>
      <c r="L44" s="1">
        <f t="shared" si="1"/>
        <v>161</v>
      </c>
      <c r="M44" s="19" t="s">
        <v>802</v>
      </c>
      <c r="N44" s="4">
        <v>126</v>
      </c>
      <c r="O44" s="4">
        <v>0</v>
      </c>
      <c r="P44" s="4">
        <v>0</v>
      </c>
      <c r="Q44" s="4">
        <v>10</v>
      </c>
      <c r="R44" s="1">
        <f t="shared" si="2"/>
        <v>136</v>
      </c>
      <c r="S44" s="4">
        <v>81</v>
      </c>
      <c r="T44" s="1">
        <f t="shared" si="3"/>
        <v>217</v>
      </c>
      <c r="U44" s="19"/>
    </row>
    <row r="45" spans="1:21" ht="14.25" customHeight="1">
      <c r="A45" t="s">
        <v>286</v>
      </c>
      <c r="B45" s="32" t="s">
        <v>287</v>
      </c>
      <c r="C45" s="32" t="s">
        <v>286</v>
      </c>
      <c r="D45" s="32" t="s">
        <v>287</v>
      </c>
      <c r="E45" t="s">
        <v>253</v>
      </c>
      <c r="F45" s="4">
        <v>6</v>
      </c>
      <c r="G45" s="4">
        <v>0</v>
      </c>
      <c r="H45" s="4">
        <v>0</v>
      </c>
      <c r="I45" s="4">
        <v>20</v>
      </c>
      <c r="J45" s="1">
        <f t="shared" si="0"/>
        <v>26</v>
      </c>
      <c r="K45" s="4">
        <v>0</v>
      </c>
      <c r="L45" s="1">
        <f t="shared" si="1"/>
        <v>26</v>
      </c>
      <c r="M45" s="19" t="s">
        <v>799</v>
      </c>
      <c r="N45" s="4">
        <v>121</v>
      </c>
      <c r="O45" s="4">
        <v>0</v>
      </c>
      <c r="P45" s="4">
        <v>0</v>
      </c>
      <c r="Q45" s="4">
        <v>21</v>
      </c>
      <c r="R45" s="1">
        <f t="shared" si="2"/>
        <v>142</v>
      </c>
      <c r="S45" s="4">
        <v>0</v>
      </c>
      <c r="T45" s="1">
        <f t="shared" si="3"/>
        <v>142</v>
      </c>
      <c r="U45" s="19"/>
    </row>
    <row r="46" spans="1:21" ht="14.25" customHeight="1">
      <c r="A46" t="s">
        <v>288</v>
      </c>
      <c r="B46" s="32" t="s">
        <v>289</v>
      </c>
      <c r="C46" s="32" t="s">
        <v>288</v>
      </c>
      <c r="D46" s="32" t="s">
        <v>289</v>
      </c>
      <c r="E46" t="s">
        <v>234</v>
      </c>
      <c r="F46" s="4">
        <v>100</v>
      </c>
      <c r="G46" s="4">
        <v>0</v>
      </c>
      <c r="H46" s="4">
        <v>0</v>
      </c>
      <c r="I46" s="4">
        <v>30</v>
      </c>
      <c r="J46" s="1">
        <f t="shared" si="0"/>
        <v>130</v>
      </c>
      <c r="K46" s="4">
        <v>0</v>
      </c>
      <c r="L46" s="1">
        <f t="shared" si="1"/>
        <v>130</v>
      </c>
      <c r="M46" s="19" t="s">
        <v>799</v>
      </c>
      <c r="N46" s="4">
        <v>64</v>
      </c>
      <c r="O46" s="4">
        <v>0</v>
      </c>
      <c r="P46" s="4">
        <v>0</v>
      </c>
      <c r="Q46" s="4">
        <v>12</v>
      </c>
      <c r="R46" s="1">
        <f t="shared" si="2"/>
        <v>76</v>
      </c>
      <c r="S46" s="4">
        <v>0</v>
      </c>
      <c r="T46" s="1">
        <f t="shared" si="3"/>
        <v>76</v>
      </c>
      <c r="U46" s="19"/>
    </row>
    <row r="47" spans="1:21" ht="14.25" customHeight="1">
      <c r="A47" t="s">
        <v>290</v>
      </c>
      <c r="B47" s="32" t="s">
        <v>291</v>
      </c>
      <c r="C47" s="32" t="s">
        <v>290</v>
      </c>
      <c r="D47" s="32" t="s">
        <v>291</v>
      </c>
      <c r="E47" t="s">
        <v>231</v>
      </c>
      <c r="F47" s="4">
        <v>48</v>
      </c>
      <c r="G47" s="4">
        <v>0</v>
      </c>
      <c r="H47" s="4">
        <v>0</v>
      </c>
      <c r="I47" s="4">
        <v>50</v>
      </c>
      <c r="J47" s="1">
        <f t="shared" si="0"/>
        <v>98</v>
      </c>
      <c r="K47" s="4">
        <v>0</v>
      </c>
      <c r="L47" s="1">
        <f t="shared" si="1"/>
        <v>98</v>
      </c>
      <c r="M47" s="19" t="s">
        <v>799</v>
      </c>
      <c r="N47" s="4">
        <v>86</v>
      </c>
      <c r="O47" s="4">
        <v>2</v>
      </c>
      <c r="P47" s="4">
        <v>0</v>
      </c>
      <c r="Q47" s="4">
        <v>64</v>
      </c>
      <c r="R47" s="1">
        <f t="shared" si="2"/>
        <v>152</v>
      </c>
      <c r="S47" s="4">
        <v>0</v>
      </c>
      <c r="T47" s="1">
        <f t="shared" si="3"/>
        <v>152</v>
      </c>
      <c r="U47" s="19"/>
    </row>
    <row r="48" spans="1:21" ht="14.25" customHeight="1">
      <c r="A48" t="s">
        <v>803</v>
      </c>
      <c r="B48" s="32" t="s">
        <v>804</v>
      </c>
      <c r="C48" s="32" t="s">
        <v>803</v>
      </c>
      <c r="D48" s="32" t="s">
        <v>804</v>
      </c>
      <c r="E48" t="s">
        <v>248</v>
      </c>
      <c r="F48" s="4">
        <v>0</v>
      </c>
      <c r="G48" s="4">
        <v>0</v>
      </c>
      <c r="H48" s="4">
        <v>0</v>
      </c>
      <c r="I48" s="4">
        <v>0</v>
      </c>
      <c r="J48" s="1">
        <f t="shared" si="0"/>
        <v>0</v>
      </c>
      <c r="K48" s="4">
        <v>0</v>
      </c>
      <c r="L48" s="1">
        <f t="shared" si="1"/>
        <v>0</v>
      </c>
      <c r="M48" s="19" t="s">
        <v>799</v>
      </c>
      <c r="N48" s="4">
        <v>108</v>
      </c>
      <c r="O48" s="4">
        <v>0</v>
      </c>
      <c r="P48" s="4">
        <v>0</v>
      </c>
      <c r="Q48" s="4">
        <v>0</v>
      </c>
      <c r="R48" s="1">
        <f t="shared" si="2"/>
        <v>108</v>
      </c>
      <c r="S48" s="4">
        <v>4</v>
      </c>
      <c r="T48" s="1">
        <f t="shared" si="3"/>
        <v>112</v>
      </c>
      <c r="U48" s="19"/>
    </row>
    <row r="49" spans="1:21" ht="14.25" customHeight="1">
      <c r="A49" t="s">
        <v>292</v>
      </c>
      <c r="B49" s="32" t="s">
        <v>293</v>
      </c>
      <c r="C49" s="32" t="s">
        <v>292</v>
      </c>
      <c r="D49" s="32" t="s">
        <v>293</v>
      </c>
      <c r="E49" t="s">
        <v>219</v>
      </c>
      <c r="F49" s="4">
        <v>13</v>
      </c>
      <c r="G49" s="4">
        <v>0</v>
      </c>
      <c r="H49" s="4">
        <v>0</v>
      </c>
      <c r="I49" s="4">
        <v>34</v>
      </c>
      <c r="J49" s="1">
        <f t="shared" si="0"/>
        <v>47</v>
      </c>
      <c r="K49" s="4">
        <v>0</v>
      </c>
      <c r="L49" s="1">
        <f t="shared" si="1"/>
        <v>47</v>
      </c>
      <c r="M49" s="19" t="s">
        <v>799</v>
      </c>
      <c r="N49" s="4">
        <v>9</v>
      </c>
      <c r="O49" s="4">
        <v>0</v>
      </c>
      <c r="P49" s="4">
        <v>0</v>
      </c>
      <c r="Q49" s="4">
        <v>58</v>
      </c>
      <c r="R49" s="1">
        <f t="shared" si="2"/>
        <v>67</v>
      </c>
      <c r="S49" s="4">
        <v>0</v>
      </c>
      <c r="T49" s="1">
        <f t="shared" si="3"/>
        <v>67</v>
      </c>
      <c r="U49" s="19"/>
    </row>
    <row r="50" spans="1:21" ht="14.25" customHeight="1">
      <c r="A50" t="s">
        <v>805</v>
      </c>
      <c r="B50" s="32" t="s">
        <v>806</v>
      </c>
      <c r="C50" s="32" t="s">
        <v>323</v>
      </c>
      <c r="D50" s="32" t="s">
        <v>324</v>
      </c>
      <c r="E50" t="s">
        <v>253</v>
      </c>
      <c r="F50" s="4">
        <v>72</v>
      </c>
      <c r="G50" s="4">
        <v>0</v>
      </c>
      <c r="H50" s="4">
        <v>0</v>
      </c>
      <c r="I50" s="4">
        <v>35</v>
      </c>
      <c r="J50" s="1">
        <f t="shared" si="0"/>
        <v>107</v>
      </c>
      <c r="K50" s="4">
        <v>0</v>
      </c>
      <c r="L50" s="1">
        <f t="shared" si="1"/>
        <v>107</v>
      </c>
      <c r="M50" s="19" t="s">
        <v>799</v>
      </c>
      <c r="N50" s="4">
        <v>31</v>
      </c>
      <c r="O50" s="4">
        <v>0</v>
      </c>
      <c r="P50" s="4">
        <v>0</v>
      </c>
      <c r="Q50" s="4">
        <v>35</v>
      </c>
      <c r="R50" s="1">
        <f t="shared" si="2"/>
        <v>66</v>
      </c>
      <c r="S50" s="4">
        <v>0</v>
      </c>
      <c r="T50" s="1">
        <f t="shared" si="3"/>
        <v>66</v>
      </c>
      <c r="U50" s="19"/>
    </row>
    <row r="51" spans="1:21" ht="14.25" customHeight="1">
      <c r="A51" t="s">
        <v>296</v>
      </c>
      <c r="B51" s="32" t="s">
        <v>297</v>
      </c>
      <c r="C51" s="32" t="s">
        <v>296</v>
      </c>
      <c r="D51" s="32" t="s">
        <v>297</v>
      </c>
      <c r="E51" t="s">
        <v>231</v>
      </c>
      <c r="F51" s="4">
        <v>319</v>
      </c>
      <c r="G51" s="4">
        <v>2</v>
      </c>
      <c r="H51" s="4">
        <v>0</v>
      </c>
      <c r="I51" s="4">
        <v>187</v>
      </c>
      <c r="J51" s="1">
        <f t="shared" si="0"/>
        <v>508</v>
      </c>
      <c r="K51" s="4">
        <v>0</v>
      </c>
      <c r="L51" s="1">
        <f t="shared" si="1"/>
        <v>508</v>
      </c>
      <c r="M51" s="19" t="s">
        <v>802</v>
      </c>
      <c r="N51" s="4">
        <v>126</v>
      </c>
      <c r="O51" s="4">
        <v>0</v>
      </c>
      <c r="P51" s="4">
        <v>0</v>
      </c>
      <c r="Q51" s="4">
        <v>80</v>
      </c>
      <c r="R51" s="1">
        <f t="shared" si="2"/>
        <v>206</v>
      </c>
      <c r="S51" s="4">
        <v>0</v>
      </c>
      <c r="T51" s="1">
        <f t="shared" si="3"/>
        <v>206</v>
      </c>
      <c r="U51" s="19"/>
    </row>
    <row r="52" spans="1:21" ht="14.25" customHeight="1">
      <c r="A52" t="s">
        <v>745</v>
      </c>
      <c r="B52" s="32" t="s">
        <v>746</v>
      </c>
      <c r="C52" s="32" t="s">
        <v>745</v>
      </c>
      <c r="D52" s="32" t="s">
        <v>746</v>
      </c>
      <c r="E52" t="s">
        <v>222</v>
      </c>
      <c r="F52" s="4">
        <v>38</v>
      </c>
      <c r="G52" s="4">
        <v>0</v>
      </c>
      <c r="H52" s="4">
        <v>0</v>
      </c>
      <c r="I52" s="4">
        <v>8</v>
      </c>
      <c r="J52" s="1">
        <f t="shared" si="0"/>
        <v>46</v>
      </c>
      <c r="K52" s="4">
        <v>0</v>
      </c>
      <c r="L52" s="1">
        <f t="shared" si="1"/>
        <v>46</v>
      </c>
      <c r="M52" s="19" t="s">
        <v>799</v>
      </c>
      <c r="N52" s="4">
        <v>73</v>
      </c>
      <c r="O52" s="4">
        <v>0</v>
      </c>
      <c r="P52" s="4">
        <v>0</v>
      </c>
      <c r="Q52" s="4">
        <v>19</v>
      </c>
      <c r="R52" s="1">
        <f t="shared" si="2"/>
        <v>92</v>
      </c>
      <c r="S52" s="4">
        <v>0</v>
      </c>
      <c r="T52" s="1">
        <f t="shared" si="3"/>
        <v>92</v>
      </c>
      <c r="U52" s="19"/>
    </row>
    <row r="53" spans="1:21" ht="14.25" customHeight="1">
      <c r="A53" t="s">
        <v>298</v>
      </c>
      <c r="B53" s="32" t="s">
        <v>299</v>
      </c>
      <c r="C53" s="32" t="s">
        <v>298</v>
      </c>
      <c r="D53" s="32" t="s">
        <v>299</v>
      </c>
      <c r="E53" t="s">
        <v>231</v>
      </c>
      <c r="F53" s="4">
        <v>59</v>
      </c>
      <c r="G53" s="4">
        <v>0</v>
      </c>
      <c r="H53" s="4">
        <v>0</v>
      </c>
      <c r="I53" s="4">
        <v>3</v>
      </c>
      <c r="J53" s="1">
        <f t="shared" si="0"/>
        <v>62</v>
      </c>
      <c r="K53" s="4">
        <v>117</v>
      </c>
      <c r="L53" s="1">
        <f t="shared" si="1"/>
        <v>179</v>
      </c>
      <c r="M53" s="19" t="s">
        <v>799</v>
      </c>
      <c r="N53" s="4">
        <v>39</v>
      </c>
      <c r="O53" s="4">
        <v>0</v>
      </c>
      <c r="P53" s="4">
        <v>0</v>
      </c>
      <c r="Q53" s="4">
        <v>145</v>
      </c>
      <c r="R53" s="1">
        <f t="shared" si="2"/>
        <v>184</v>
      </c>
      <c r="S53" s="4">
        <v>71</v>
      </c>
      <c r="T53" s="1">
        <f t="shared" si="3"/>
        <v>255</v>
      </c>
      <c r="U53" s="19"/>
    </row>
    <row r="54" spans="1:21" ht="14.25" customHeight="1">
      <c r="A54" t="s">
        <v>300</v>
      </c>
      <c r="B54" s="32" t="s">
        <v>301</v>
      </c>
      <c r="C54" s="32" t="s">
        <v>300</v>
      </c>
      <c r="D54" s="32" t="s">
        <v>301</v>
      </c>
      <c r="E54" t="s">
        <v>243</v>
      </c>
      <c r="F54" s="4">
        <v>0</v>
      </c>
      <c r="G54" s="4">
        <v>0</v>
      </c>
      <c r="H54" s="4">
        <v>0</v>
      </c>
      <c r="I54" s="4">
        <v>16</v>
      </c>
      <c r="J54" s="1">
        <f t="shared" si="0"/>
        <v>16</v>
      </c>
      <c r="K54" s="4">
        <v>0</v>
      </c>
      <c r="L54" s="1">
        <f t="shared" si="1"/>
        <v>16</v>
      </c>
      <c r="M54" s="19" t="s">
        <v>799</v>
      </c>
      <c r="N54" s="4">
        <v>47</v>
      </c>
      <c r="O54" s="4">
        <v>5</v>
      </c>
      <c r="P54" s="4">
        <v>0</v>
      </c>
      <c r="Q54" s="4">
        <v>31</v>
      </c>
      <c r="R54" s="1">
        <f t="shared" si="2"/>
        <v>83</v>
      </c>
      <c r="S54" s="4">
        <v>0</v>
      </c>
      <c r="T54" s="1">
        <f t="shared" si="3"/>
        <v>83</v>
      </c>
      <c r="U54" s="19"/>
    </row>
    <row r="55" spans="1:21" ht="14.25" customHeight="1">
      <c r="A55" t="s">
        <v>302</v>
      </c>
      <c r="B55" s="32" t="s">
        <v>303</v>
      </c>
      <c r="C55" s="32" t="s">
        <v>302</v>
      </c>
      <c r="D55" s="32" t="s">
        <v>303</v>
      </c>
      <c r="E55" t="s">
        <v>219</v>
      </c>
      <c r="F55" s="4">
        <v>209</v>
      </c>
      <c r="G55" s="4">
        <v>0</v>
      </c>
      <c r="H55" s="4">
        <v>0</v>
      </c>
      <c r="I55" s="4">
        <v>28</v>
      </c>
      <c r="J55" s="1">
        <f t="shared" si="0"/>
        <v>237</v>
      </c>
      <c r="K55" s="4">
        <v>0</v>
      </c>
      <c r="L55" s="1">
        <f t="shared" si="1"/>
        <v>237</v>
      </c>
      <c r="M55" s="19" t="s">
        <v>802</v>
      </c>
      <c r="N55" s="4">
        <v>239</v>
      </c>
      <c r="O55" s="4">
        <v>0</v>
      </c>
      <c r="P55" s="4">
        <v>0</v>
      </c>
      <c r="Q55" s="4">
        <v>45</v>
      </c>
      <c r="R55" s="1">
        <f t="shared" si="2"/>
        <v>284</v>
      </c>
      <c r="S55" s="4">
        <v>0</v>
      </c>
      <c r="T55" s="1">
        <f t="shared" si="3"/>
        <v>284</v>
      </c>
      <c r="U55" s="19"/>
    </row>
    <row r="56" spans="1:21" ht="14.25" customHeight="1">
      <c r="A56" t="s">
        <v>304</v>
      </c>
      <c r="B56" s="32" t="s">
        <v>305</v>
      </c>
      <c r="C56" s="32" t="s">
        <v>304</v>
      </c>
      <c r="D56" s="32" t="s">
        <v>305</v>
      </c>
      <c r="E56" t="s">
        <v>253</v>
      </c>
      <c r="F56" s="4">
        <v>117</v>
      </c>
      <c r="G56" s="4">
        <v>0</v>
      </c>
      <c r="H56" s="4">
        <v>36</v>
      </c>
      <c r="I56" s="4">
        <v>148</v>
      </c>
      <c r="J56" s="1">
        <f t="shared" si="0"/>
        <v>301</v>
      </c>
      <c r="K56" s="4">
        <v>353</v>
      </c>
      <c r="L56" s="1">
        <f t="shared" si="1"/>
        <v>654</v>
      </c>
      <c r="M56" s="19" t="s">
        <v>802</v>
      </c>
      <c r="N56" s="4">
        <v>204</v>
      </c>
      <c r="O56" s="4">
        <v>0</v>
      </c>
      <c r="P56" s="4">
        <v>0</v>
      </c>
      <c r="Q56" s="4">
        <v>141</v>
      </c>
      <c r="R56" s="1">
        <f t="shared" si="2"/>
        <v>345</v>
      </c>
      <c r="S56" s="4">
        <v>59</v>
      </c>
      <c r="T56" s="1">
        <f t="shared" si="3"/>
        <v>404</v>
      </c>
      <c r="U56" s="19"/>
    </row>
    <row r="57" spans="1:21" ht="14.25" customHeight="1">
      <c r="A57" t="s">
        <v>306</v>
      </c>
      <c r="B57" s="32" t="s">
        <v>307</v>
      </c>
      <c r="C57" s="32" t="s">
        <v>306</v>
      </c>
      <c r="D57" s="32" t="s">
        <v>307</v>
      </c>
      <c r="E57" t="s">
        <v>253</v>
      </c>
      <c r="F57" s="4">
        <v>79</v>
      </c>
      <c r="G57" s="4">
        <v>0</v>
      </c>
      <c r="H57" s="4">
        <v>66</v>
      </c>
      <c r="I57" s="4">
        <v>156</v>
      </c>
      <c r="J57" s="1">
        <f t="shared" si="0"/>
        <v>301</v>
      </c>
      <c r="K57" s="4">
        <v>199</v>
      </c>
      <c r="L57" s="1">
        <f t="shared" si="1"/>
        <v>500</v>
      </c>
      <c r="M57" s="19" t="s">
        <v>802</v>
      </c>
      <c r="N57" s="4">
        <v>169</v>
      </c>
      <c r="O57" s="4">
        <v>23</v>
      </c>
      <c r="P57" s="4">
        <v>3</v>
      </c>
      <c r="Q57" s="4">
        <v>235</v>
      </c>
      <c r="R57" s="1">
        <f t="shared" si="2"/>
        <v>430</v>
      </c>
      <c r="S57" s="4">
        <v>161</v>
      </c>
      <c r="T57" s="1">
        <f t="shared" si="3"/>
        <v>591</v>
      </c>
      <c r="U57" s="19"/>
    </row>
    <row r="58" spans="1:21" ht="14.25" customHeight="1">
      <c r="A58" t="s">
        <v>308</v>
      </c>
      <c r="B58" s="32" t="s">
        <v>309</v>
      </c>
      <c r="C58" s="32" t="s">
        <v>308</v>
      </c>
      <c r="D58" s="32" t="s">
        <v>309</v>
      </c>
      <c r="E58" t="s">
        <v>222</v>
      </c>
      <c r="F58" s="4">
        <v>10</v>
      </c>
      <c r="G58" s="4">
        <v>0</v>
      </c>
      <c r="H58" s="4">
        <v>0</v>
      </c>
      <c r="I58" s="4">
        <v>0</v>
      </c>
      <c r="J58" s="1">
        <f t="shared" si="0"/>
        <v>10</v>
      </c>
      <c r="K58" s="4">
        <v>0</v>
      </c>
      <c r="L58" s="1">
        <f t="shared" si="1"/>
        <v>10</v>
      </c>
      <c r="M58" s="19" t="s">
        <v>799</v>
      </c>
      <c r="N58" s="4">
        <v>10</v>
      </c>
      <c r="O58" s="4">
        <v>2</v>
      </c>
      <c r="P58" s="4">
        <v>0</v>
      </c>
      <c r="Q58" s="4">
        <v>0</v>
      </c>
      <c r="R58" s="1">
        <f t="shared" si="2"/>
        <v>12</v>
      </c>
      <c r="S58" s="4">
        <v>73</v>
      </c>
      <c r="T58" s="1">
        <f t="shared" si="3"/>
        <v>85</v>
      </c>
      <c r="U58" s="19"/>
    </row>
    <row r="59" spans="1:21" ht="14.25" customHeight="1">
      <c r="A59" t="s">
        <v>310</v>
      </c>
      <c r="B59" s="32" t="s">
        <v>311</v>
      </c>
      <c r="C59" s="32" t="s">
        <v>310</v>
      </c>
      <c r="D59" s="32" t="s">
        <v>311</v>
      </c>
      <c r="E59" t="s">
        <v>219</v>
      </c>
      <c r="F59" s="4">
        <v>63</v>
      </c>
      <c r="G59" s="4">
        <v>0</v>
      </c>
      <c r="H59" s="4">
        <v>0</v>
      </c>
      <c r="I59" s="4">
        <v>20</v>
      </c>
      <c r="J59" s="1">
        <f t="shared" si="0"/>
        <v>83</v>
      </c>
      <c r="K59" s="4">
        <v>112</v>
      </c>
      <c r="L59" s="1">
        <f t="shared" si="1"/>
        <v>195</v>
      </c>
      <c r="M59" s="19" t="s">
        <v>799</v>
      </c>
      <c r="N59" s="4">
        <v>92</v>
      </c>
      <c r="O59" s="4">
        <v>0</v>
      </c>
      <c r="P59" s="4">
        <v>0</v>
      </c>
      <c r="Q59" s="4">
        <v>22</v>
      </c>
      <c r="R59" s="1">
        <f t="shared" si="2"/>
        <v>114</v>
      </c>
      <c r="S59" s="4">
        <v>13</v>
      </c>
      <c r="T59" s="1">
        <f t="shared" si="3"/>
        <v>127</v>
      </c>
      <c r="U59" s="19"/>
    </row>
    <row r="60" spans="1:21" ht="14.25" customHeight="1">
      <c r="A60" t="s">
        <v>885</v>
      </c>
      <c r="B60" s="32" t="s">
        <v>886</v>
      </c>
      <c r="C60" s="32" t="s">
        <v>282</v>
      </c>
      <c r="D60" s="32" t="s">
        <v>283</v>
      </c>
      <c r="E60" t="s">
        <v>219</v>
      </c>
      <c r="F60" s="4">
        <v>0</v>
      </c>
      <c r="G60" s="4">
        <v>0</v>
      </c>
      <c r="H60" s="4">
        <v>0</v>
      </c>
      <c r="I60" s="4">
        <v>4</v>
      </c>
      <c r="J60" s="1">
        <f t="shared" si="0"/>
        <v>4</v>
      </c>
      <c r="K60" s="4">
        <v>0</v>
      </c>
      <c r="L60" s="1">
        <f t="shared" si="1"/>
        <v>4</v>
      </c>
      <c r="M60" s="19" t="s">
        <v>802</v>
      </c>
      <c r="N60" s="4">
        <v>48</v>
      </c>
      <c r="O60" s="4">
        <v>0</v>
      </c>
      <c r="P60" s="4">
        <v>0</v>
      </c>
      <c r="Q60" s="4">
        <v>12</v>
      </c>
      <c r="R60" s="1">
        <f t="shared" si="2"/>
        <v>60</v>
      </c>
      <c r="S60" s="4">
        <v>0</v>
      </c>
      <c r="T60" s="1">
        <f t="shared" si="3"/>
        <v>60</v>
      </c>
      <c r="U60" s="19"/>
    </row>
    <row r="61" spans="1:21" ht="14.25" customHeight="1">
      <c r="A61" t="s">
        <v>747</v>
      </c>
      <c r="B61" s="32" t="s">
        <v>748</v>
      </c>
      <c r="C61" s="32" t="s">
        <v>747</v>
      </c>
      <c r="D61" s="32" t="s">
        <v>748</v>
      </c>
      <c r="E61" t="s">
        <v>253</v>
      </c>
      <c r="F61" s="4">
        <v>0</v>
      </c>
      <c r="G61" s="4">
        <v>29</v>
      </c>
      <c r="H61" s="4">
        <v>0</v>
      </c>
      <c r="I61" s="4">
        <v>0</v>
      </c>
      <c r="J61" s="1">
        <f t="shared" si="0"/>
        <v>29</v>
      </c>
      <c r="K61" s="4">
        <v>0</v>
      </c>
      <c r="L61" s="1">
        <f t="shared" si="1"/>
        <v>29</v>
      </c>
      <c r="M61" s="19" t="s">
        <v>799</v>
      </c>
      <c r="N61" s="4">
        <v>89</v>
      </c>
      <c r="O61" s="4">
        <v>42</v>
      </c>
      <c r="P61" s="4">
        <v>0</v>
      </c>
      <c r="Q61" s="4">
        <v>5</v>
      </c>
      <c r="R61" s="1">
        <f t="shared" si="2"/>
        <v>136</v>
      </c>
      <c r="S61" s="4">
        <v>55</v>
      </c>
      <c r="T61" s="1">
        <f t="shared" si="3"/>
        <v>191</v>
      </c>
      <c r="U61" s="19"/>
    </row>
    <row r="62" spans="1:21" ht="14.25" customHeight="1">
      <c r="A62" t="s">
        <v>900</v>
      </c>
      <c r="B62" s="32" t="s">
        <v>901</v>
      </c>
      <c r="C62" s="32" t="s">
        <v>262</v>
      </c>
      <c r="D62" s="32" t="s">
        <v>263</v>
      </c>
      <c r="E62" t="s">
        <v>243</v>
      </c>
      <c r="F62" s="4">
        <v>0</v>
      </c>
      <c r="G62" s="4">
        <v>0</v>
      </c>
      <c r="H62" s="4">
        <v>0</v>
      </c>
      <c r="I62" s="4">
        <v>0</v>
      </c>
      <c r="J62" s="1">
        <f t="shared" si="0"/>
        <v>0</v>
      </c>
      <c r="K62" s="4">
        <v>0</v>
      </c>
      <c r="L62" s="1">
        <f t="shared" si="1"/>
        <v>0</v>
      </c>
      <c r="M62" s="19" t="s">
        <v>799</v>
      </c>
      <c r="N62" s="4">
        <v>23</v>
      </c>
      <c r="O62" s="4">
        <v>0</v>
      </c>
      <c r="P62" s="4">
        <v>0</v>
      </c>
      <c r="Q62" s="4">
        <v>47</v>
      </c>
      <c r="R62" s="1">
        <f t="shared" si="2"/>
        <v>70</v>
      </c>
      <c r="S62" s="4">
        <v>0</v>
      </c>
      <c r="T62" s="1">
        <f t="shared" si="3"/>
        <v>70</v>
      </c>
      <c r="U62" s="19"/>
    </row>
    <row r="63" spans="1:21" ht="14.25" customHeight="1">
      <c r="A63" t="s">
        <v>312</v>
      </c>
      <c r="B63" s="32" t="s">
        <v>313</v>
      </c>
      <c r="C63" s="32" t="s">
        <v>312</v>
      </c>
      <c r="D63" s="32" t="s">
        <v>313</v>
      </c>
      <c r="E63" t="s">
        <v>231</v>
      </c>
      <c r="F63" s="4">
        <v>99</v>
      </c>
      <c r="G63" s="4">
        <v>0</v>
      </c>
      <c r="H63" s="4">
        <v>0</v>
      </c>
      <c r="I63" s="4">
        <v>22</v>
      </c>
      <c r="J63" s="1">
        <f t="shared" si="0"/>
        <v>121</v>
      </c>
      <c r="K63" s="4">
        <v>155</v>
      </c>
      <c r="L63" s="1">
        <f t="shared" si="1"/>
        <v>276</v>
      </c>
      <c r="M63" s="19" t="s">
        <v>799</v>
      </c>
      <c r="N63" s="4">
        <v>113</v>
      </c>
      <c r="O63" s="4">
        <v>0</v>
      </c>
      <c r="P63" s="4">
        <v>0</v>
      </c>
      <c r="Q63" s="4">
        <v>37</v>
      </c>
      <c r="R63" s="1">
        <f t="shared" si="2"/>
        <v>150</v>
      </c>
      <c r="S63" s="4">
        <v>122</v>
      </c>
      <c r="T63" s="1">
        <f t="shared" si="3"/>
        <v>272</v>
      </c>
      <c r="U63" s="19"/>
    </row>
    <row r="64" spans="1:21" ht="14.25" customHeight="1">
      <c r="A64" t="s">
        <v>860</v>
      </c>
      <c r="B64" s="32" t="s">
        <v>861</v>
      </c>
      <c r="C64" s="32" t="s">
        <v>483</v>
      </c>
      <c r="D64" s="32" t="s">
        <v>484</v>
      </c>
      <c r="E64" t="s">
        <v>222</v>
      </c>
      <c r="F64" s="4">
        <v>33</v>
      </c>
      <c r="G64" s="4">
        <v>0</v>
      </c>
      <c r="H64" s="4">
        <v>0</v>
      </c>
      <c r="I64" s="4">
        <v>52</v>
      </c>
      <c r="J64" s="1">
        <f t="shared" si="0"/>
        <v>85</v>
      </c>
      <c r="K64" s="4">
        <v>0</v>
      </c>
      <c r="L64" s="1">
        <f t="shared" si="1"/>
        <v>85</v>
      </c>
      <c r="M64" s="19" t="s">
        <v>799</v>
      </c>
      <c r="N64" s="4">
        <v>34</v>
      </c>
      <c r="O64" s="4">
        <v>0</v>
      </c>
      <c r="P64" s="4">
        <v>0</v>
      </c>
      <c r="Q64" s="4">
        <v>2</v>
      </c>
      <c r="R64" s="1">
        <f t="shared" si="2"/>
        <v>36</v>
      </c>
      <c r="S64" s="4">
        <v>0</v>
      </c>
      <c r="T64" s="1">
        <f t="shared" si="3"/>
        <v>36</v>
      </c>
      <c r="U64" s="19"/>
    </row>
    <row r="65" spans="1:21" ht="14.25" customHeight="1">
      <c r="A65" t="s">
        <v>314</v>
      </c>
      <c r="B65" s="32" t="s">
        <v>315</v>
      </c>
      <c r="C65" s="32" t="s">
        <v>314</v>
      </c>
      <c r="D65" s="32" t="s">
        <v>315</v>
      </c>
      <c r="E65" t="s">
        <v>243</v>
      </c>
      <c r="F65" s="4">
        <v>204</v>
      </c>
      <c r="G65" s="4">
        <v>26</v>
      </c>
      <c r="H65" s="4">
        <v>0</v>
      </c>
      <c r="I65" s="4">
        <v>161</v>
      </c>
      <c r="J65" s="1">
        <f t="shared" si="0"/>
        <v>391</v>
      </c>
      <c r="K65" s="4">
        <v>156</v>
      </c>
      <c r="L65" s="1">
        <f t="shared" si="1"/>
        <v>547</v>
      </c>
      <c r="M65" s="19" t="s">
        <v>799</v>
      </c>
      <c r="N65" s="4">
        <v>203</v>
      </c>
      <c r="O65" s="4">
        <v>11</v>
      </c>
      <c r="P65" s="4">
        <v>0</v>
      </c>
      <c r="Q65" s="4">
        <v>151</v>
      </c>
      <c r="R65" s="1">
        <f t="shared" si="2"/>
        <v>365</v>
      </c>
      <c r="S65" s="4">
        <v>191</v>
      </c>
      <c r="T65" s="1">
        <f t="shared" si="3"/>
        <v>556</v>
      </c>
      <c r="U65" s="19"/>
    </row>
    <row r="66" spans="1:21" ht="14.25" customHeight="1">
      <c r="A66" t="s">
        <v>316</v>
      </c>
      <c r="B66" s="32" t="s">
        <v>317</v>
      </c>
      <c r="C66" s="32" t="s">
        <v>316</v>
      </c>
      <c r="D66" s="32" t="s">
        <v>317</v>
      </c>
      <c r="E66" t="s">
        <v>243</v>
      </c>
      <c r="F66" s="4">
        <v>32</v>
      </c>
      <c r="G66" s="4">
        <v>0</v>
      </c>
      <c r="H66" s="4">
        <v>0</v>
      </c>
      <c r="I66" s="4">
        <v>24</v>
      </c>
      <c r="J66" s="1">
        <f t="shared" si="0"/>
        <v>56</v>
      </c>
      <c r="K66" s="4">
        <v>0</v>
      </c>
      <c r="L66" s="1">
        <f t="shared" si="1"/>
        <v>56</v>
      </c>
      <c r="M66" s="19" t="s">
        <v>799</v>
      </c>
      <c r="N66" s="4">
        <v>181</v>
      </c>
      <c r="O66" s="4">
        <v>5</v>
      </c>
      <c r="P66" s="4">
        <v>0</v>
      </c>
      <c r="Q66" s="4">
        <v>10</v>
      </c>
      <c r="R66" s="1">
        <f t="shared" si="2"/>
        <v>196</v>
      </c>
      <c r="S66" s="4">
        <v>0</v>
      </c>
      <c r="T66" s="1">
        <f t="shared" si="3"/>
        <v>196</v>
      </c>
      <c r="U66" s="19"/>
    </row>
    <row r="67" spans="1:21" ht="14.25" customHeight="1">
      <c r="A67" t="s">
        <v>318</v>
      </c>
      <c r="B67" s="32" t="s">
        <v>319</v>
      </c>
      <c r="C67" s="32" t="s">
        <v>318</v>
      </c>
      <c r="D67" s="32" t="s">
        <v>319</v>
      </c>
      <c r="E67" t="s">
        <v>320</v>
      </c>
      <c r="F67" s="4">
        <v>257</v>
      </c>
      <c r="G67" s="4">
        <v>17</v>
      </c>
      <c r="H67" s="4">
        <v>0</v>
      </c>
      <c r="I67" s="4">
        <v>185</v>
      </c>
      <c r="J67" s="1">
        <f t="shared" si="0"/>
        <v>459</v>
      </c>
      <c r="K67" s="4">
        <v>246</v>
      </c>
      <c r="L67" s="1">
        <f t="shared" si="1"/>
        <v>705</v>
      </c>
      <c r="M67" s="19" t="s">
        <v>802</v>
      </c>
      <c r="N67" s="4">
        <v>321</v>
      </c>
      <c r="O67" s="4">
        <v>0</v>
      </c>
      <c r="P67" s="4">
        <v>0</v>
      </c>
      <c r="Q67" s="4">
        <v>129</v>
      </c>
      <c r="R67" s="1">
        <f t="shared" si="2"/>
        <v>450</v>
      </c>
      <c r="S67" s="4">
        <v>138</v>
      </c>
      <c r="T67" s="1">
        <f t="shared" si="3"/>
        <v>588</v>
      </c>
      <c r="U67" s="19"/>
    </row>
    <row r="68" spans="1:21" ht="14.25" customHeight="1">
      <c r="A68" t="s">
        <v>321</v>
      </c>
      <c r="B68" s="32" t="s">
        <v>322</v>
      </c>
      <c r="C68" s="32" t="s">
        <v>321</v>
      </c>
      <c r="D68" s="32" t="s">
        <v>322</v>
      </c>
      <c r="E68" t="s">
        <v>248</v>
      </c>
      <c r="F68" s="4">
        <v>135</v>
      </c>
      <c r="G68" s="4">
        <v>0</v>
      </c>
      <c r="H68" s="4">
        <v>0</v>
      </c>
      <c r="I68" s="4">
        <v>35</v>
      </c>
      <c r="J68" s="1">
        <f t="shared" si="0"/>
        <v>170</v>
      </c>
      <c r="K68" s="4">
        <v>0</v>
      </c>
      <c r="L68" s="1">
        <f t="shared" si="1"/>
        <v>170</v>
      </c>
      <c r="M68" s="19" t="s">
        <v>799</v>
      </c>
      <c r="N68" s="4">
        <v>246</v>
      </c>
      <c r="O68" s="4">
        <v>0</v>
      </c>
      <c r="P68" s="4">
        <v>0</v>
      </c>
      <c r="Q68" s="4">
        <v>36</v>
      </c>
      <c r="R68" s="1">
        <f t="shared" si="2"/>
        <v>282</v>
      </c>
      <c r="S68" s="4">
        <v>100</v>
      </c>
      <c r="T68" s="1">
        <f t="shared" si="3"/>
        <v>382</v>
      </c>
      <c r="U68" s="19"/>
    </row>
    <row r="69" spans="1:21" ht="14.25" customHeight="1">
      <c r="A69" t="s">
        <v>809</v>
      </c>
      <c r="B69" s="32" t="s">
        <v>810</v>
      </c>
      <c r="C69" s="32" t="s">
        <v>493</v>
      </c>
      <c r="D69" s="32" t="s">
        <v>494</v>
      </c>
      <c r="E69" t="s">
        <v>234</v>
      </c>
      <c r="F69" s="4">
        <v>23</v>
      </c>
      <c r="G69" s="4">
        <v>59</v>
      </c>
      <c r="H69" s="4">
        <v>8</v>
      </c>
      <c r="I69" s="4">
        <v>74</v>
      </c>
      <c r="J69" s="1">
        <f t="shared" si="0"/>
        <v>164</v>
      </c>
      <c r="K69" s="4">
        <v>95</v>
      </c>
      <c r="L69" s="1">
        <f t="shared" si="1"/>
        <v>259</v>
      </c>
      <c r="M69" s="19" t="s">
        <v>802</v>
      </c>
      <c r="N69" s="4">
        <v>21</v>
      </c>
      <c r="O69" s="4">
        <v>0</v>
      </c>
      <c r="P69" s="4">
        <v>0</v>
      </c>
      <c r="Q69" s="4">
        <v>4</v>
      </c>
      <c r="R69" s="1">
        <f t="shared" si="2"/>
        <v>25</v>
      </c>
      <c r="S69" s="4">
        <v>0</v>
      </c>
      <c r="T69" s="1">
        <f t="shared" si="3"/>
        <v>25</v>
      </c>
      <c r="U69" s="19"/>
    </row>
    <row r="70" spans="1:21" ht="14.25" customHeight="1">
      <c r="A70" t="s">
        <v>749</v>
      </c>
      <c r="B70" s="32" t="s">
        <v>750</v>
      </c>
      <c r="C70" s="32" t="s">
        <v>749</v>
      </c>
      <c r="D70" s="32" t="s">
        <v>750</v>
      </c>
      <c r="E70" t="s">
        <v>219</v>
      </c>
      <c r="F70" s="4">
        <v>0</v>
      </c>
      <c r="G70" s="4">
        <v>81</v>
      </c>
      <c r="H70" s="4">
        <v>0</v>
      </c>
      <c r="I70" s="4">
        <v>33</v>
      </c>
      <c r="J70" s="1">
        <f t="shared" si="0"/>
        <v>114</v>
      </c>
      <c r="K70" s="4">
        <v>184</v>
      </c>
      <c r="L70" s="1">
        <f t="shared" si="1"/>
        <v>298</v>
      </c>
      <c r="M70" s="19" t="s">
        <v>799</v>
      </c>
      <c r="N70" s="4">
        <v>0</v>
      </c>
      <c r="O70" s="4">
        <v>28</v>
      </c>
      <c r="P70" s="4">
        <v>0</v>
      </c>
      <c r="Q70" s="4">
        <v>46</v>
      </c>
      <c r="R70" s="1">
        <f t="shared" si="2"/>
        <v>74</v>
      </c>
      <c r="S70" s="4">
        <v>111</v>
      </c>
      <c r="T70" s="1">
        <f t="shared" si="3"/>
        <v>185</v>
      </c>
      <c r="U70" s="19"/>
    </row>
    <row r="71" spans="1:21" ht="14.25" customHeight="1">
      <c r="A71" t="s">
        <v>325</v>
      </c>
      <c r="B71" s="32" t="s">
        <v>326</v>
      </c>
      <c r="C71" s="32" t="s">
        <v>325</v>
      </c>
      <c r="D71" s="32" t="s">
        <v>326</v>
      </c>
      <c r="E71" t="s">
        <v>231</v>
      </c>
      <c r="F71" s="4">
        <v>75</v>
      </c>
      <c r="G71" s="4">
        <v>0</v>
      </c>
      <c r="H71" s="4">
        <v>0</v>
      </c>
      <c r="I71" s="4">
        <v>10</v>
      </c>
      <c r="J71" s="1">
        <f t="shared" si="0"/>
        <v>85</v>
      </c>
      <c r="K71" s="4">
        <v>0</v>
      </c>
      <c r="L71" s="1">
        <f t="shared" si="1"/>
        <v>85</v>
      </c>
      <c r="M71" s="19" t="s">
        <v>799</v>
      </c>
      <c r="N71" s="4">
        <v>77</v>
      </c>
      <c r="O71" s="4">
        <v>0</v>
      </c>
      <c r="P71" s="4">
        <v>0</v>
      </c>
      <c r="Q71" s="4">
        <v>10</v>
      </c>
      <c r="R71" s="1">
        <f t="shared" si="2"/>
        <v>87</v>
      </c>
      <c r="S71" s="4">
        <v>85</v>
      </c>
      <c r="T71" s="1">
        <f t="shared" si="3"/>
        <v>172</v>
      </c>
      <c r="U71" s="19"/>
    </row>
    <row r="72" spans="1:21" ht="14.25" customHeight="1">
      <c r="A72" t="s">
        <v>327</v>
      </c>
      <c r="B72" s="32" t="s">
        <v>328</v>
      </c>
      <c r="C72" s="32" t="s">
        <v>327</v>
      </c>
      <c r="D72" s="32" t="s">
        <v>328</v>
      </c>
      <c r="E72" t="s">
        <v>320</v>
      </c>
      <c r="F72" s="4">
        <v>116</v>
      </c>
      <c r="G72" s="4">
        <v>0</v>
      </c>
      <c r="H72" s="4">
        <v>0</v>
      </c>
      <c r="I72" s="4">
        <v>77</v>
      </c>
      <c r="J72" s="1">
        <f t="shared" si="0"/>
        <v>193</v>
      </c>
      <c r="K72" s="4">
        <v>40</v>
      </c>
      <c r="L72" s="1">
        <f t="shared" si="1"/>
        <v>233</v>
      </c>
      <c r="M72" s="19" t="s">
        <v>802</v>
      </c>
      <c r="N72" s="4">
        <v>201</v>
      </c>
      <c r="O72" s="4">
        <v>0</v>
      </c>
      <c r="P72" s="4">
        <v>0</v>
      </c>
      <c r="Q72" s="4">
        <v>25</v>
      </c>
      <c r="R72" s="1">
        <f t="shared" si="2"/>
        <v>226</v>
      </c>
      <c r="S72" s="4">
        <v>0</v>
      </c>
      <c r="T72" s="1">
        <f t="shared" si="3"/>
        <v>226</v>
      </c>
      <c r="U72" s="19"/>
    </row>
    <row r="73" spans="1:21" ht="14.25" customHeight="1">
      <c r="A73" t="s">
        <v>329</v>
      </c>
      <c r="B73" s="32" t="s">
        <v>330</v>
      </c>
      <c r="C73" s="32" t="s">
        <v>329</v>
      </c>
      <c r="D73" s="32" t="s">
        <v>330</v>
      </c>
      <c r="E73" t="s">
        <v>219</v>
      </c>
      <c r="F73" s="4">
        <v>19</v>
      </c>
      <c r="G73" s="4">
        <v>0</v>
      </c>
      <c r="H73" s="4">
        <v>0</v>
      </c>
      <c r="I73" s="4">
        <v>256</v>
      </c>
      <c r="J73" s="1">
        <f t="shared" si="0"/>
        <v>275</v>
      </c>
      <c r="K73" s="4">
        <v>0</v>
      </c>
      <c r="L73" s="1">
        <f t="shared" si="1"/>
        <v>275</v>
      </c>
      <c r="M73" s="19" t="s">
        <v>799</v>
      </c>
      <c r="N73" s="4">
        <v>76</v>
      </c>
      <c r="O73" s="4">
        <v>0</v>
      </c>
      <c r="P73" s="4">
        <v>0</v>
      </c>
      <c r="Q73" s="4">
        <v>174</v>
      </c>
      <c r="R73" s="1">
        <f t="shared" si="2"/>
        <v>250</v>
      </c>
      <c r="S73" s="4">
        <v>2</v>
      </c>
      <c r="T73" s="1">
        <f t="shared" si="3"/>
        <v>252</v>
      </c>
      <c r="U73" s="19"/>
    </row>
    <row r="74" spans="1:21" ht="14.25" customHeight="1">
      <c r="A74" t="s">
        <v>862</v>
      </c>
      <c r="B74" s="32" t="s">
        <v>863</v>
      </c>
      <c r="C74" s="32" t="s">
        <v>659</v>
      </c>
      <c r="D74" s="32" t="s">
        <v>660</v>
      </c>
      <c r="E74" t="s">
        <v>222</v>
      </c>
      <c r="F74" s="4">
        <v>144</v>
      </c>
      <c r="G74" s="4">
        <v>0</v>
      </c>
      <c r="H74" s="4">
        <v>0</v>
      </c>
      <c r="I74" s="4">
        <v>17</v>
      </c>
      <c r="J74" s="1">
        <f t="shared" si="0"/>
        <v>161</v>
      </c>
      <c r="K74" s="4">
        <v>0</v>
      </c>
      <c r="L74" s="1">
        <f t="shared" si="1"/>
        <v>161</v>
      </c>
      <c r="M74" s="19" t="s">
        <v>799</v>
      </c>
      <c r="N74" s="4">
        <v>119</v>
      </c>
      <c r="O74" s="4">
        <v>0</v>
      </c>
      <c r="P74" s="4">
        <v>0</v>
      </c>
      <c r="Q74" s="4">
        <v>21</v>
      </c>
      <c r="R74" s="1">
        <f t="shared" si="2"/>
        <v>140</v>
      </c>
      <c r="S74" s="4">
        <v>0</v>
      </c>
      <c r="T74" s="1">
        <f t="shared" si="3"/>
        <v>140</v>
      </c>
      <c r="U74" s="19"/>
    </row>
    <row r="75" spans="1:21" ht="14.25" customHeight="1">
      <c r="A75" t="s">
        <v>331</v>
      </c>
      <c r="B75" s="32" t="s">
        <v>332</v>
      </c>
      <c r="C75" s="32" t="s">
        <v>331</v>
      </c>
      <c r="D75" s="32" t="s">
        <v>332</v>
      </c>
      <c r="E75" t="s">
        <v>222</v>
      </c>
      <c r="F75" s="4">
        <v>66</v>
      </c>
      <c r="G75" s="4">
        <v>2</v>
      </c>
      <c r="H75" s="4">
        <v>0</v>
      </c>
      <c r="I75" s="4">
        <v>33</v>
      </c>
      <c r="J75" s="1">
        <f t="shared" si="0"/>
        <v>101</v>
      </c>
      <c r="K75" s="4">
        <v>0</v>
      </c>
      <c r="L75" s="1">
        <f t="shared" si="1"/>
        <v>101</v>
      </c>
      <c r="M75" s="19" t="s">
        <v>799</v>
      </c>
      <c r="N75" s="4">
        <v>72</v>
      </c>
      <c r="O75" s="4">
        <v>2</v>
      </c>
      <c r="P75" s="4">
        <v>0</v>
      </c>
      <c r="Q75" s="4">
        <v>33</v>
      </c>
      <c r="R75" s="1">
        <f t="shared" si="2"/>
        <v>107</v>
      </c>
      <c r="S75" s="4">
        <v>36</v>
      </c>
      <c r="T75" s="1">
        <f t="shared" si="3"/>
        <v>143</v>
      </c>
      <c r="U75" s="19"/>
    </row>
    <row r="76" spans="1:21" ht="14.25" customHeight="1">
      <c r="A76" t="s">
        <v>333</v>
      </c>
      <c r="B76" s="32" t="s">
        <v>334</v>
      </c>
      <c r="C76" s="32" t="s">
        <v>333</v>
      </c>
      <c r="D76" s="32" t="s">
        <v>334</v>
      </c>
      <c r="E76" t="s">
        <v>222</v>
      </c>
      <c r="F76" s="4">
        <v>53</v>
      </c>
      <c r="G76" s="4">
        <v>0</v>
      </c>
      <c r="H76" s="4">
        <v>0</v>
      </c>
      <c r="I76" s="4">
        <v>19</v>
      </c>
      <c r="J76" s="1">
        <f t="shared" ref="J76:J139" si="4">SUM(F76:I76)</f>
        <v>72</v>
      </c>
      <c r="K76" s="4">
        <v>0</v>
      </c>
      <c r="L76" s="1">
        <f t="shared" ref="L76:L139" si="5">K76+J76</f>
        <v>72</v>
      </c>
      <c r="M76" s="19" t="s">
        <v>799</v>
      </c>
      <c r="N76" s="4">
        <v>82</v>
      </c>
      <c r="O76" s="4">
        <v>0</v>
      </c>
      <c r="P76" s="4">
        <v>0</v>
      </c>
      <c r="Q76" s="4">
        <v>42</v>
      </c>
      <c r="R76" s="1">
        <f t="shared" ref="R76:R139" si="6">SUM(N76:Q76)</f>
        <v>124</v>
      </c>
      <c r="S76" s="4">
        <v>0</v>
      </c>
      <c r="T76" s="1">
        <f t="shared" ref="T76:T139" si="7">S76+R76</f>
        <v>124</v>
      </c>
      <c r="U76" s="19"/>
    </row>
    <row r="77" spans="1:21" ht="14.25" customHeight="1">
      <c r="A77" t="s">
        <v>335</v>
      </c>
      <c r="B77" s="32" t="s">
        <v>336</v>
      </c>
      <c r="C77" s="32" t="s">
        <v>335</v>
      </c>
      <c r="D77" s="32" t="s">
        <v>336</v>
      </c>
      <c r="E77" t="s">
        <v>234</v>
      </c>
      <c r="F77" s="4">
        <v>140</v>
      </c>
      <c r="G77" s="4">
        <v>0</v>
      </c>
      <c r="H77" s="4">
        <v>2</v>
      </c>
      <c r="I77" s="4">
        <v>33</v>
      </c>
      <c r="J77" s="1">
        <f t="shared" si="4"/>
        <v>175</v>
      </c>
      <c r="K77" s="4">
        <v>304</v>
      </c>
      <c r="L77" s="1">
        <f t="shared" si="5"/>
        <v>479</v>
      </c>
      <c r="M77" s="19" t="s">
        <v>802</v>
      </c>
      <c r="N77" s="4">
        <v>171</v>
      </c>
      <c r="O77" s="4">
        <v>0</v>
      </c>
      <c r="P77" s="4">
        <v>0</v>
      </c>
      <c r="Q77" s="4">
        <v>49</v>
      </c>
      <c r="R77" s="1">
        <f t="shared" si="6"/>
        <v>220</v>
      </c>
      <c r="S77" s="4">
        <v>200</v>
      </c>
      <c r="T77" s="1">
        <f t="shared" si="7"/>
        <v>420</v>
      </c>
      <c r="U77" s="19"/>
    </row>
    <row r="78" spans="1:21" ht="14.25" customHeight="1">
      <c r="A78" t="s">
        <v>339</v>
      </c>
      <c r="B78" s="32" t="s">
        <v>340</v>
      </c>
      <c r="C78" s="32" t="s">
        <v>339</v>
      </c>
      <c r="D78" s="32" t="s">
        <v>340</v>
      </c>
      <c r="E78" t="s">
        <v>219</v>
      </c>
      <c r="F78" s="4">
        <v>34</v>
      </c>
      <c r="G78" s="4">
        <v>0</v>
      </c>
      <c r="H78" s="4">
        <v>0</v>
      </c>
      <c r="I78" s="4">
        <v>9</v>
      </c>
      <c r="J78" s="1">
        <f t="shared" si="4"/>
        <v>43</v>
      </c>
      <c r="K78" s="4">
        <v>0</v>
      </c>
      <c r="L78" s="1">
        <f t="shared" si="5"/>
        <v>43</v>
      </c>
      <c r="M78" s="19" t="s">
        <v>799</v>
      </c>
      <c r="N78" s="4">
        <v>23</v>
      </c>
      <c r="O78" s="4">
        <v>0</v>
      </c>
      <c r="P78" s="4">
        <v>0</v>
      </c>
      <c r="Q78" s="4">
        <v>10</v>
      </c>
      <c r="R78" s="1">
        <f t="shared" si="6"/>
        <v>33</v>
      </c>
      <c r="S78" s="4">
        <v>0</v>
      </c>
      <c r="T78" s="1">
        <f t="shared" si="7"/>
        <v>33</v>
      </c>
      <c r="U78" s="19"/>
    </row>
    <row r="79" spans="1:21" ht="14.25" customHeight="1">
      <c r="A79" t="s">
        <v>341</v>
      </c>
      <c r="B79" s="32" t="s">
        <v>342</v>
      </c>
      <c r="C79" s="32" t="s">
        <v>341</v>
      </c>
      <c r="D79" s="32" t="s">
        <v>342</v>
      </c>
      <c r="E79" t="s">
        <v>248</v>
      </c>
      <c r="F79" s="4">
        <v>65</v>
      </c>
      <c r="G79" s="4">
        <v>19</v>
      </c>
      <c r="H79" s="4">
        <v>0</v>
      </c>
      <c r="I79" s="4">
        <v>12</v>
      </c>
      <c r="J79" s="1">
        <f t="shared" si="4"/>
        <v>96</v>
      </c>
      <c r="K79" s="4">
        <v>54</v>
      </c>
      <c r="L79" s="1">
        <f t="shared" si="5"/>
        <v>150</v>
      </c>
      <c r="M79" s="19" t="s">
        <v>799</v>
      </c>
      <c r="N79" s="4">
        <v>177</v>
      </c>
      <c r="O79" s="4">
        <v>2</v>
      </c>
      <c r="P79" s="4">
        <v>0</v>
      </c>
      <c r="Q79" s="4">
        <v>12</v>
      </c>
      <c r="R79" s="1">
        <f t="shared" si="6"/>
        <v>191</v>
      </c>
      <c r="S79" s="4">
        <v>42</v>
      </c>
      <c r="T79" s="1">
        <f t="shared" si="7"/>
        <v>233</v>
      </c>
      <c r="U79" s="19"/>
    </row>
    <row r="80" spans="1:21" ht="14.25" customHeight="1">
      <c r="A80" t="s">
        <v>343</v>
      </c>
      <c r="B80" s="32" t="s">
        <v>344</v>
      </c>
      <c r="C80" s="32" t="s">
        <v>343</v>
      </c>
      <c r="D80" s="32" t="s">
        <v>344</v>
      </c>
      <c r="E80" t="s">
        <v>231</v>
      </c>
      <c r="F80" s="4">
        <v>55</v>
      </c>
      <c r="G80" s="4">
        <v>0</v>
      </c>
      <c r="H80" s="4">
        <v>0</v>
      </c>
      <c r="I80" s="4">
        <v>61</v>
      </c>
      <c r="J80" s="1">
        <f t="shared" si="4"/>
        <v>116</v>
      </c>
      <c r="K80" s="4">
        <v>0</v>
      </c>
      <c r="L80" s="1">
        <f t="shared" si="5"/>
        <v>116</v>
      </c>
      <c r="M80" s="19" t="s">
        <v>799</v>
      </c>
      <c r="N80" s="4">
        <v>25</v>
      </c>
      <c r="O80" s="4">
        <v>0</v>
      </c>
      <c r="P80" s="4">
        <v>0</v>
      </c>
      <c r="Q80" s="4">
        <v>16</v>
      </c>
      <c r="R80" s="1">
        <f t="shared" si="6"/>
        <v>41</v>
      </c>
      <c r="S80" s="4">
        <v>0</v>
      </c>
      <c r="T80" s="1">
        <f t="shared" si="7"/>
        <v>41</v>
      </c>
      <c r="U80" s="19"/>
    </row>
    <row r="81" spans="1:21" ht="14.25" customHeight="1">
      <c r="A81" t="s">
        <v>345</v>
      </c>
      <c r="B81" s="32" t="s">
        <v>346</v>
      </c>
      <c r="C81" s="32" t="s">
        <v>345</v>
      </c>
      <c r="D81" s="32" t="s">
        <v>346</v>
      </c>
      <c r="E81" t="s">
        <v>243</v>
      </c>
      <c r="F81" s="4">
        <v>25</v>
      </c>
      <c r="G81" s="4">
        <v>0</v>
      </c>
      <c r="H81" s="4">
        <v>0</v>
      </c>
      <c r="I81" s="4">
        <v>37</v>
      </c>
      <c r="J81" s="1">
        <f t="shared" si="4"/>
        <v>62</v>
      </c>
      <c r="K81" s="4">
        <v>0</v>
      </c>
      <c r="L81" s="1">
        <f t="shared" si="5"/>
        <v>62</v>
      </c>
      <c r="M81" s="19" t="s">
        <v>799</v>
      </c>
      <c r="N81" s="4">
        <v>25</v>
      </c>
      <c r="O81" s="4">
        <v>29</v>
      </c>
      <c r="P81" s="4">
        <v>0</v>
      </c>
      <c r="Q81" s="4">
        <v>37</v>
      </c>
      <c r="R81" s="1">
        <f t="shared" si="6"/>
        <v>91</v>
      </c>
      <c r="S81" s="4">
        <v>20</v>
      </c>
      <c r="T81" s="1">
        <f t="shared" si="7"/>
        <v>111</v>
      </c>
      <c r="U81" s="19"/>
    </row>
    <row r="82" spans="1:21" ht="14.25" customHeight="1">
      <c r="A82" t="s">
        <v>902</v>
      </c>
      <c r="B82" s="32" t="s">
        <v>903</v>
      </c>
      <c r="C82" s="32" t="s">
        <v>337</v>
      </c>
      <c r="D82" s="32" t="s">
        <v>338</v>
      </c>
      <c r="E82" t="s">
        <v>243</v>
      </c>
      <c r="F82" s="4">
        <v>39</v>
      </c>
      <c r="G82" s="4">
        <v>0</v>
      </c>
      <c r="H82" s="4">
        <v>0</v>
      </c>
      <c r="I82" s="4">
        <v>0</v>
      </c>
      <c r="J82" s="1">
        <f t="shared" si="4"/>
        <v>39</v>
      </c>
      <c r="K82" s="4">
        <v>66</v>
      </c>
      <c r="L82" s="1">
        <f t="shared" si="5"/>
        <v>105</v>
      </c>
      <c r="M82" s="19" t="s">
        <v>799</v>
      </c>
      <c r="N82" s="4">
        <v>51</v>
      </c>
      <c r="O82" s="4">
        <v>0</v>
      </c>
      <c r="P82" s="4">
        <v>0</v>
      </c>
      <c r="Q82" s="4">
        <v>0</v>
      </c>
      <c r="R82" s="1">
        <f t="shared" si="6"/>
        <v>51</v>
      </c>
      <c r="S82" s="4">
        <v>61</v>
      </c>
      <c r="T82" s="1">
        <f t="shared" si="7"/>
        <v>112</v>
      </c>
      <c r="U82" s="19"/>
    </row>
    <row r="83" spans="1:21" ht="14.25" customHeight="1">
      <c r="A83" t="s">
        <v>347</v>
      </c>
      <c r="B83" s="32" t="s">
        <v>348</v>
      </c>
      <c r="C83" s="32" t="s">
        <v>347</v>
      </c>
      <c r="D83" s="32" t="s">
        <v>348</v>
      </c>
      <c r="E83" t="s">
        <v>219</v>
      </c>
      <c r="F83" s="4">
        <v>183</v>
      </c>
      <c r="G83" s="4">
        <v>0</v>
      </c>
      <c r="H83" s="4">
        <v>0</v>
      </c>
      <c r="I83" s="4">
        <v>9</v>
      </c>
      <c r="J83" s="1">
        <f t="shared" si="4"/>
        <v>192</v>
      </c>
      <c r="K83" s="4">
        <v>59</v>
      </c>
      <c r="L83" s="1">
        <f t="shared" si="5"/>
        <v>251</v>
      </c>
      <c r="M83" s="19" t="s">
        <v>799</v>
      </c>
      <c r="N83" s="4">
        <v>240</v>
      </c>
      <c r="O83" s="4">
        <v>0</v>
      </c>
      <c r="P83" s="4">
        <v>0</v>
      </c>
      <c r="Q83" s="4">
        <v>48</v>
      </c>
      <c r="R83" s="1">
        <f t="shared" si="6"/>
        <v>288</v>
      </c>
      <c r="S83" s="4">
        <v>121</v>
      </c>
      <c r="T83" s="1">
        <f t="shared" si="7"/>
        <v>409</v>
      </c>
      <c r="U83" s="19"/>
    </row>
    <row r="84" spans="1:21" ht="14.25" customHeight="1">
      <c r="A84" t="s">
        <v>349</v>
      </c>
      <c r="B84" s="32" t="s">
        <v>350</v>
      </c>
      <c r="C84" s="32" t="s">
        <v>349</v>
      </c>
      <c r="D84" s="32" t="s">
        <v>350</v>
      </c>
      <c r="E84" t="s">
        <v>231</v>
      </c>
      <c r="F84" s="4">
        <v>135</v>
      </c>
      <c r="G84" s="4">
        <v>0</v>
      </c>
      <c r="H84" s="4">
        <v>0</v>
      </c>
      <c r="I84" s="4">
        <v>16</v>
      </c>
      <c r="J84" s="1">
        <f t="shared" si="4"/>
        <v>151</v>
      </c>
      <c r="K84" s="4">
        <v>0</v>
      </c>
      <c r="L84" s="1">
        <f t="shared" si="5"/>
        <v>151</v>
      </c>
      <c r="M84" s="19" t="s">
        <v>802</v>
      </c>
      <c r="N84" s="4">
        <v>253</v>
      </c>
      <c r="O84" s="4">
        <v>2</v>
      </c>
      <c r="P84" s="4">
        <v>0</v>
      </c>
      <c r="Q84" s="4">
        <v>116</v>
      </c>
      <c r="R84" s="1">
        <f t="shared" si="6"/>
        <v>371</v>
      </c>
      <c r="S84" s="4">
        <v>0</v>
      </c>
      <c r="T84" s="1">
        <f t="shared" si="7"/>
        <v>371</v>
      </c>
      <c r="U84" s="19"/>
    </row>
    <row r="85" spans="1:21" ht="14.25" customHeight="1">
      <c r="A85" t="s">
        <v>351</v>
      </c>
      <c r="B85" s="32" t="s">
        <v>352</v>
      </c>
      <c r="C85" s="32" t="s">
        <v>351</v>
      </c>
      <c r="D85" s="32" t="s">
        <v>352</v>
      </c>
      <c r="E85" t="s">
        <v>222</v>
      </c>
      <c r="F85" s="4">
        <v>65</v>
      </c>
      <c r="G85" s="4">
        <v>0</v>
      </c>
      <c r="H85" s="4">
        <v>0</v>
      </c>
      <c r="I85" s="4">
        <v>16</v>
      </c>
      <c r="J85" s="1">
        <f t="shared" si="4"/>
        <v>81</v>
      </c>
      <c r="K85" s="4">
        <v>60</v>
      </c>
      <c r="L85" s="1">
        <f t="shared" si="5"/>
        <v>141</v>
      </c>
      <c r="M85" s="19" t="s">
        <v>799</v>
      </c>
      <c r="N85" s="4">
        <v>104</v>
      </c>
      <c r="O85" s="4">
        <v>0</v>
      </c>
      <c r="P85" s="4">
        <v>0</v>
      </c>
      <c r="Q85" s="4">
        <v>21</v>
      </c>
      <c r="R85" s="1">
        <f t="shared" si="6"/>
        <v>125</v>
      </c>
      <c r="S85" s="4">
        <v>1</v>
      </c>
      <c r="T85" s="1">
        <f t="shared" si="7"/>
        <v>126</v>
      </c>
      <c r="U85" s="19"/>
    </row>
    <row r="86" spans="1:21" ht="14.25" customHeight="1">
      <c r="A86" t="s">
        <v>864</v>
      </c>
      <c r="B86" s="32" t="s">
        <v>865</v>
      </c>
      <c r="C86" s="32" t="s">
        <v>483</v>
      </c>
      <c r="D86" t="s">
        <v>484</v>
      </c>
      <c r="E86" t="s">
        <v>222</v>
      </c>
      <c r="F86" s="4">
        <v>28</v>
      </c>
      <c r="G86" s="4">
        <v>0</v>
      </c>
      <c r="H86" s="4">
        <v>0</v>
      </c>
      <c r="I86" s="4">
        <v>84</v>
      </c>
      <c r="J86" s="1">
        <f t="shared" si="4"/>
        <v>112</v>
      </c>
      <c r="K86" s="4">
        <v>150</v>
      </c>
      <c r="L86" s="1">
        <f t="shared" si="5"/>
        <v>262</v>
      </c>
      <c r="M86" s="19" t="s">
        <v>799</v>
      </c>
      <c r="N86" s="4">
        <v>27</v>
      </c>
      <c r="O86" s="4">
        <v>0</v>
      </c>
      <c r="P86" s="4">
        <v>0</v>
      </c>
      <c r="Q86" s="4">
        <v>70</v>
      </c>
      <c r="R86" s="1">
        <f t="shared" si="6"/>
        <v>97</v>
      </c>
      <c r="S86" s="4">
        <v>0</v>
      </c>
      <c r="T86" s="1">
        <f t="shared" si="7"/>
        <v>97</v>
      </c>
      <c r="U86" s="19"/>
    </row>
    <row r="87" spans="1:21" ht="14.25" customHeight="1">
      <c r="A87" t="s">
        <v>353</v>
      </c>
      <c r="B87" s="32" t="s">
        <v>354</v>
      </c>
      <c r="C87" s="32" t="s">
        <v>353</v>
      </c>
      <c r="D87" s="32" t="s">
        <v>354</v>
      </c>
      <c r="E87" t="s">
        <v>234</v>
      </c>
      <c r="F87" s="4">
        <v>174</v>
      </c>
      <c r="G87" s="4">
        <v>22</v>
      </c>
      <c r="H87" s="4">
        <v>2</v>
      </c>
      <c r="I87" s="4">
        <v>101</v>
      </c>
      <c r="J87" s="1">
        <f t="shared" si="4"/>
        <v>299</v>
      </c>
      <c r="K87" s="4">
        <v>173</v>
      </c>
      <c r="L87" s="1">
        <f t="shared" si="5"/>
        <v>472</v>
      </c>
      <c r="M87" s="19" t="s">
        <v>802</v>
      </c>
      <c r="N87" s="4">
        <v>187</v>
      </c>
      <c r="O87" s="4">
        <v>0</v>
      </c>
      <c r="P87" s="4">
        <v>0</v>
      </c>
      <c r="Q87" s="4">
        <v>84</v>
      </c>
      <c r="R87" s="1">
        <f t="shared" si="6"/>
        <v>271</v>
      </c>
      <c r="S87" s="4">
        <v>7</v>
      </c>
      <c r="T87" s="1">
        <f t="shared" si="7"/>
        <v>278</v>
      </c>
      <c r="U87" s="19"/>
    </row>
    <row r="88" spans="1:21" ht="14.25" customHeight="1">
      <c r="A88" t="s">
        <v>355</v>
      </c>
      <c r="B88" s="32" t="s">
        <v>356</v>
      </c>
      <c r="C88" s="32" t="s">
        <v>355</v>
      </c>
      <c r="D88" s="32" t="s">
        <v>356</v>
      </c>
      <c r="E88" t="s">
        <v>248</v>
      </c>
      <c r="F88" s="4">
        <v>0</v>
      </c>
      <c r="G88" s="4">
        <v>0</v>
      </c>
      <c r="H88" s="4">
        <v>0</v>
      </c>
      <c r="I88" s="4">
        <v>12</v>
      </c>
      <c r="J88" s="1">
        <f t="shared" si="4"/>
        <v>12</v>
      </c>
      <c r="K88" s="4">
        <v>0</v>
      </c>
      <c r="L88" s="1">
        <f t="shared" si="5"/>
        <v>12</v>
      </c>
      <c r="M88" s="19" t="s">
        <v>799</v>
      </c>
      <c r="N88" s="4">
        <v>45</v>
      </c>
      <c r="O88" s="4">
        <v>0</v>
      </c>
      <c r="P88" s="4">
        <v>0</v>
      </c>
      <c r="Q88" s="4">
        <v>4</v>
      </c>
      <c r="R88" s="1">
        <f t="shared" si="6"/>
        <v>49</v>
      </c>
      <c r="S88" s="4">
        <v>0</v>
      </c>
      <c r="T88" s="1">
        <f t="shared" si="7"/>
        <v>49</v>
      </c>
      <c r="U88" s="19"/>
    </row>
    <row r="89" spans="1:21" ht="14.25" customHeight="1">
      <c r="A89" t="s">
        <v>361</v>
      </c>
      <c r="B89" s="32" t="s">
        <v>362</v>
      </c>
      <c r="C89" s="32" t="s">
        <v>361</v>
      </c>
      <c r="D89" s="32" t="s">
        <v>362</v>
      </c>
      <c r="E89" t="s">
        <v>219</v>
      </c>
      <c r="F89" s="4">
        <v>123</v>
      </c>
      <c r="G89" s="4">
        <v>11</v>
      </c>
      <c r="H89" s="4">
        <v>0</v>
      </c>
      <c r="I89" s="4">
        <v>68</v>
      </c>
      <c r="J89" s="1">
        <f t="shared" si="4"/>
        <v>202</v>
      </c>
      <c r="K89" s="4">
        <v>0</v>
      </c>
      <c r="L89" s="1">
        <f t="shared" si="5"/>
        <v>202</v>
      </c>
      <c r="M89" s="19" t="s">
        <v>802</v>
      </c>
      <c r="N89" s="4">
        <v>197</v>
      </c>
      <c r="O89" s="4">
        <v>8</v>
      </c>
      <c r="P89" s="4">
        <v>0</v>
      </c>
      <c r="Q89" s="4">
        <v>70</v>
      </c>
      <c r="R89" s="1">
        <f t="shared" si="6"/>
        <v>275</v>
      </c>
      <c r="S89" s="4">
        <v>38</v>
      </c>
      <c r="T89" s="1">
        <f t="shared" si="7"/>
        <v>313</v>
      </c>
      <c r="U89" s="19"/>
    </row>
    <row r="90" spans="1:21" ht="14.25" customHeight="1">
      <c r="A90" t="s">
        <v>811</v>
      </c>
      <c r="B90" s="32" t="s">
        <v>812</v>
      </c>
      <c r="C90" s="32" t="s">
        <v>665</v>
      </c>
      <c r="D90" t="s">
        <v>666</v>
      </c>
      <c r="E90" t="s">
        <v>253</v>
      </c>
      <c r="F90" s="4">
        <v>14</v>
      </c>
      <c r="G90" s="4">
        <v>0</v>
      </c>
      <c r="H90" s="4">
        <v>0</v>
      </c>
      <c r="I90" s="4">
        <v>7</v>
      </c>
      <c r="J90" s="1">
        <f t="shared" si="4"/>
        <v>21</v>
      </c>
      <c r="K90" s="4">
        <v>14</v>
      </c>
      <c r="L90" s="1">
        <f t="shared" si="5"/>
        <v>35</v>
      </c>
      <c r="M90" s="19" t="s">
        <v>799</v>
      </c>
      <c r="N90" s="4">
        <v>7</v>
      </c>
      <c r="O90" s="4">
        <v>0</v>
      </c>
      <c r="P90" s="4">
        <v>0</v>
      </c>
      <c r="Q90" s="4">
        <v>23</v>
      </c>
      <c r="R90" s="1">
        <f t="shared" si="6"/>
        <v>30</v>
      </c>
      <c r="S90" s="4">
        <v>0</v>
      </c>
      <c r="T90" s="1">
        <f t="shared" si="7"/>
        <v>30</v>
      </c>
      <c r="U90" s="19"/>
    </row>
    <row r="91" spans="1:21" ht="14.25" customHeight="1">
      <c r="A91" t="s">
        <v>751</v>
      </c>
      <c r="B91" s="32" t="s">
        <v>752</v>
      </c>
      <c r="C91" s="32" t="s">
        <v>751</v>
      </c>
      <c r="D91" s="32" t="s">
        <v>752</v>
      </c>
      <c r="E91" t="s">
        <v>219</v>
      </c>
      <c r="F91" s="4">
        <v>41</v>
      </c>
      <c r="G91" s="4">
        <v>0</v>
      </c>
      <c r="H91" s="4">
        <v>0</v>
      </c>
      <c r="I91" s="4">
        <v>42</v>
      </c>
      <c r="J91" s="1">
        <f t="shared" si="4"/>
        <v>83</v>
      </c>
      <c r="K91" s="4">
        <v>0</v>
      </c>
      <c r="L91" s="1">
        <f t="shared" si="5"/>
        <v>83</v>
      </c>
      <c r="M91" s="19" t="s">
        <v>799</v>
      </c>
      <c r="N91" s="4">
        <v>0</v>
      </c>
      <c r="O91" s="4">
        <v>0</v>
      </c>
      <c r="P91" s="4">
        <v>0</v>
      </c>
      <c r="Q91" s="4">
        <v>6</v>
      </c>
      <c r="R91" s="1">
        <f t="shared" si="6"/>
        <v>6</v>
      </c>
      <c r="S91" s="4">
        <v>0</v>
      </c>
      <c r="T91" s="1">
        <f t="shared" si="7"/>
        <v>6</v>
      </c>
      <c r="U91" s="19"/>
    </row>
    <row r="92" spans="1:21" ht="14.25" customHeight="1">
      <c r="A92" t="s">
        <v>363</v>
      </c>
      <c r="B92" s="32" t="s">
        <v>364</v>
      </c>
      <c r="C92" s="32" t="s">
        <v>363</v>
      </c>
      <c r="D92" s="32" t="s">
        <v>364</v>
      </c>
      <c r="E92" t="s">
        <v>231</v>
      </c>
      <c r="F92" s="4">
        <v>6</v>
      </c>
      <c r="G92" s="4">
        <v>0</v>
      </c>
      <c r="H92" s="4">
        <v>0</v>
      </c>
      <c r="I92" s="4">
        <v>0</v>
      </c>
      <c r="J92" s="1">
        <f t="shared" si="4"/>
        <v>6</v>
      </c>
      <c r="K92" s="4">
        <v>0</v>
      </c>
      <c r="L92" s="1">
        <f t="shared" si="5"/>
        <v>6</v>
      </c>
      <c r="M92" s="19" t="s">
        <v>799</v>
      </c>
      <c r="N92" s="4">
        <v>3</v>
      </c>
      <c r="O92" s="4">
        <v>0</v>
      </c>
      <c r="P92" s="4">
        <v>0</v>
      </c>
      <c r="Q92" s="4">
        <v>6</v>
      </c>
      <c r="R92" s="1">
        <f t="shared" si="6"/>
        <v>9</v>
      </c>
      <c r="S92" s="4">
        <v>0</v>
      </c>
      <c r="T92" s="1">
        <f t="shared" si="7"/>
        <v>9</v>
      </c>
      <c r="U92" s="19"/>
    </row>
    <row r="93" spans="1:21" ht="14.25" customHeight="1">
      <c r="A93" t="s">
        <v>850</v>
      </c>
      <c r="B93" s="32" t="s">
        <v>851</v>
      </c>
      <c r="C93" s="32" t="s">
        <v>850</v>
      </c>
      <c r="D93" s="32" t="s">
        <v>851</v>
      </c>
      <c r="E93" t="s">
        <v>219</v>
      </c>
      <c r="F93" s="4">
        <v>35</v>
      </c>
      <c r="G93" s="4">
        <v>0</v>
      </c>
      <c r="H93" s="4">
        <v>0</v>
      </c>
      <c r="I93" s="4">
        <v>7</v>
      </c>
      <c r="J93" s="1">
        <f t="shared" si="4"/>
        <v>42</v>
      </c>
      <c r="K93" s="4">
        <v>0</v>
      </c>
      <c r="L93" s="1">
        <f t="shared" si="5"/>
        <v>42</v>
      </c>
      <c r="M93" s="19" t="s">
        <v>802</v>
      </c>
      <c r="N93" s="4">
        <v>51</v>
      </c>
      <c r="O93" s="4">
        <v>0</v>
      </c>
      <c r="P93" s="4">
        <v>0</v>
      </c>
      <c r="Q93" s="4">
        <v>26</v>
      </c>
      <c r="R93" s="1">
        <f t="shared" si="6"/>
        <v>77</v>
      </c>
      <c r="S93" s="4">
        <v>0</v>
      </c>
      <c r="T93" s="1">
        <f t="shared" si="7"/>
        <v>77</v>
      </c>
      <c r="U93" s="19"/>
    </row>
    <row r="94" spans="1:21" ht="14.25" customHeight="1">
      <c r="A94" t="s">
        <v>365</v>
      </c>
      <c r="B94" s="32" t="s">
        <v>366</v>
      </c>
      <c r="C94" s="32" t="s">
        <v>365</v>
      </c>
      <c r="D94" s="32" t="s">
        <v>366</v>
      </c>
      <c r="E94" t="s">
        <v>222</v>
      </c>
      <c r="F94" s="4">
        <v>5</v>
      </c>
      <c r="G94" s="4">
        <v>0</v>
      </c>
      <c r="H94" s="4">
        <v>0</v>
      </c>
      <c r="I94" s="4">
        <v>0</v>
      </c>
      <c r="J94" s="1">
        <f t="shared" si="4"/>
        <v>5</v>
      </c>
      <c r="K94" s="4">
        <v>0</v>
      </c>
      <c r="L94" s="1">
        <f t="shared" si="5"/>
        <v>5</v>
      </c>
      <c r="M94" s="19" t="s">
        <v>799</v>
      </c>
      <c r="N94" s="4">
        <v>18</v>
      </c>
      <c r="O94" s="4">
        <v>0</v>
      </c>
      <c r="P94" s="4">
        <v>0</v>
      </c>
      <c r="Q94" s="4">
        <v>27</v>
      </c>
      <c r="R94" s="1">
        <f t="shared" si="6"/>
        <v>45</v>
      </c>
      <c r="S94" s="4">
        <v>0</v>
      </c>
      <c r="T94" s="1">
        <f t="shared" si="7"/>
        <v>45</v>
      </c>
      <c r="U94" s="19"/>
    </row>
    <row r="95" spans="1:21" ht="14.25" customHeight="1">
      <c r="A95" t="s">
        <v>367</v>
      </c>
      <c r="B95" s="32" t="s">
        <v>368</v>
      </c>
      <c r="C95" s="32" t="s">
        <v>367</v>
      </c>
      <c r="D95" s="32" t="s">
        <v>368</v>
      </c>
      <c r="E95" t="s">
        <v>243</v>
      </c>
      <c r="F95" s="4">
        <v>24</v>
      </c>
      <c r="G95" s="4">
        <v>0</v>
      </c>
      <c r="H95" s="4">
        <v>4</v>
      </c>
      <c r="I95" s="4">
        <v>0</v>
      </c>
      <c r="J95" s="1">
        <f t="shared" si="4"/>
        <v>28</v>
      </c>
      <c r="K95" s="4">
        <v>36</v>
      </c>
      <c r="L95" s="1">
        <f t="shared" si="5"/>
        <v>64</v>
      </c>
      <c r="M95" s="19" t="s">
        <v>799</v>
      </c>
      <c r="N95" s="4">
        <v>1</v>
      </c>
      <c r="O95" s="4">
        <v>0</v>
      </c>
      <c r="P95" s="4">
        <v>0</v>
      </c>
      <c r="Q95" s="4">
        <v>0</v>
      </c>
      <c r="R95" s="1">
        <f t="shared" si="6"/>
        <v>1</v>
      </c>
      <c r="S95" s="4">
        <v>6</v>
      </c>
      <c r="T95" s="1">
        <f t="shared" si="7"/>
        <v>7</v>
      </c>
      <c r="U95" s="19"/>
    </row>
    <row r="96" spans="1:21" ht="14.25" customHeight="1">
      <c r="A96" t="s">
        <v>369</v>
      </c>
      <c r="B96" s="32" t="s">
        <v>370</v>
      </c>
      <c r="C96" s="32" t="s">
        <v>369</v>
      </c>
      <c r="D96" s="32" t="s">
        <v>370</v>
      </c>
      <c r="E96" t="s">
        <v>219</v>
      </c>
      <c r="F96" s="4">
        <v>30</v>
      </c>
      <c r="G96" s="4">
        <v>0</v>
      </c>
      <c r="H96" s="4">
        <v>0</v>
      </c>
      <c r="I96" s="4">
        <v>80</v>
      </c>
      <c r="J96" s="1">
        <f t="shared" si="4"/>
        <v>110</v>
      </c>
      <c r="K96" s="4">
        <v>120</v>
      </c>
      <c r="L96" s="1">
        <f t="shared" si="5"/>
        <v>230</v>
      </c>
      <c r="M96" s="19" t="s">
        <v>799</v>
      </c>
      <c r="N96" s="4">
        <v>44</v>
      </c>
      <c r="O96" s="4">
        <v>0</v>
      </c>
      <c r="P96" s="4">
        <v>0</v>
      </c>
      <c r="Q96" s="4">
        <v>0</v>
      </c>
      <c r="R96" s="1">
        <f t="shared" si="6"/>
        <v>44</v>
      </c>
      <c r="S96" s="4">
        <v>0</v>
      </c>
      <c r="T96" s="1">
        <f t="shared" si="7"/>
        <v>44</v>
      </c>
      <c r="U96" s="19"/>
    </row>
    <row r="97" spans="1:21" ht="14.25" customHeight="1">
      <c r="A97" t="s">
        <v>371</v>
      </c>
      <c r="B97" s="32" t="s">
        <v>372</v>
      </c>
      <c r="C97" s="32" t="s">
        <v>371</v>
      </c>
      <c r="D97" s="32" t="s">
        <v>372</v>
      </c>
      <c r="E97" t="s">
        <v>231</v>
      </c>
      <c r="F97" s="4">
        <v>25</v>
      </c>
      <c r="G97" s="4">
        <v>0</v>
      </c>
      <c r="H97" s="4">
        <v>0</v>
      </c>
      <c r="I97" s="4">
        <v>19</v>
      </c>
      <c r="J97" s="1">
        <f t="shared" si="4"/>
        <v>44</v>
      </c>
      <c r="K97" s="4">
        <v>0</v>
      </c>
      <c r="L97" s="1">
        <f t="shared" si="5"/>
        <v>44</v>
      </c>
      <c r="M97" s="19" t="s">
        <v>799</v>
      </c>
      <c r="N97" s="4">
        <v>12</v>
      </c>
      <c r="O97" s="4">
        <v>0</v>
      </c>
      <c r="P97" s="4">
        <v>0</v>
      </c>
      <c r="Q97" s="4">
        <v>13</v>
      </c>
      <c r="R97" s="1">
        <f t="shared" si="6"/>
        <v>25</v>
      </c>
      <c r="S97" s="4">
        <v>0</v>
      </c>
      <c r="T97" s="1">
        <f t="shared" si="7"/>
        <v>25</v>
      </c>
      <c r="U97" s="19"/>
    </row>
    <row r="98" spans="1:21" ht="14.25" customHeight="1">
      <c r="A98" t="s">
        <v>904</v>
      </c>
      <c r="B98" s="32" t="s">
        <v>905</v>
      </c>
      <c r="C98" s="32" t="s">
        <v>663</v>
      </c>
      <c r="D98" s="32" t="s">
        <v>664</v>
      </c>
      <c r="E98" t="s">
        <v>231</v>
      </c>
      <c r="F98" s="4">
        <v>111</v>
      </c>
      <c r="G98" s="4">
        <v>0</v>
      </c>
      <c r="H98" s="4">
        <v>0</v>
      </c>
      <c r="I98" s="4">
        <v>88</v>
      </c>
      <c r="J98" s="1">
        <f t="shared" si="4"/>
        <v>199</v>
      </c>
      <c r="K98" s="4">
        <v>21</v>
      </c>
      <c r="L98" s="1">
        <f t="shared" si="5"/>
        <v>220</v>
      </c>
      <c r="M98" s="19" t="s">
        <v>799</v>
      </c>
      <c r="N98" s="4">
        <v>77</v>
      </c>
      <c r="O98" s="4">
        <v>0</v>
      </c>
      <c r="P98" s="4">
        <v>0</v>
      </c>
      <c r="Q98" s="4">
        <v>11</v>
      </c>
      <c r="R98" s="1">
        <f t="shared" si="6"/>
        <v>88</v>
      </c>
      <c r="S98" s="4">
        <v>0</v>
      </c>
      <c r="T98" s="1">
        <f t="shared" si="7"/>
        <v>88</v>
      </c>
      <c r="U98" s="19"/>
    </row>
    <row r="99" spans="1:21" ht="14.25" customHeight="1">
      <c r="A99" t="s">
        <v>373</v>
      </c>
      <c r="B99" s="32" t="s">
        <v>374</v>
      </c>
      <c r="C99" s="32" t="s">
        <v>373</v>
      </c>
      <c r="D99" s="32" t="s">
        <v>374</v>
      </c>
      <c r="E99" t="s">
        <v>243</v>
      </c>
      <c r="F99" s="4">
        <v>70</v>
      </c>
      <c r="G99" s="4">
        <v>0</v>
      </c>
      <c r="H99" s="4">
        <v>0</v>
      </c>
      <c r="I99" s="4">
        <v>26</v>
      </c>
      <c r="J99" s="1">
        <f t="shared" si="4"/>
        <v>96</v>
      </c>
      <c r="K99" s="4">
        <v>0</v>
      </c>
      <c r="L99" s="1">
        <f t="shared" si="5"/>
        <v>96</v>
      </c>
      <c r="M99" s="19" t="s">
        <v>799</v>
      </c>
      <c r="N99" s="4">
        <v>4</v>
      </c>
      <c r="O99" s="4">
        <v>0</v>
      </c>
      <c r="P99" s="4">
        <v>0</v>
      </c>
      <c r="Q99" s="4">
        <v>4</v>
      </c>
      <c r="R99" s="1">
        <f t="shared" si="6"/>
        <v>8</v>
      </c>
      <c r="S99" s="4">
        <v>0</v>
      </c>
      <c r="T99" s="1">
        <f t="shared" si="7"/>
        <v>8</v>
      </c>
      <c r="U99" s="19"/>
    </row>
    <row r="100" spans="1:21" ht="14.25" customHeight="1">
      <c r="A100" t="s">
        <v>375</v>
      </c>
      <c r="B100" s="32" t="s">
        <v>376</v>
      </c>
      <c r="C100" s="32" t="s">
        <v>375</v>
      </c>
      <c r="D100" s="32" t="s">
        <v>376</v>
      </c>
      <c r="E100" t="s">
        <v>253</v>
      </c>
      <c r="F100" s="4">
        <v>100</v>
      </c>
      <c r="G100" s="4">
        <v>0</v>
      </c>
      <c r="H100" s="4">
        <v>0</v>
      </c>
      <c r="I100" s="4">
        <v>49</v>
      </c>
      <c r="J100" s="1">
        <f t="shared" si="4"/>
        <v>149</v>
      </c>
      <c r="K100" s="4">
        <v>35</v>
      </c>
      <c r="L100" s="1">
        <f t="shared" si="5"/>
        <v>184</v>
      </c>
      <c r="M100" s="19" t="s">
        <v>799</v>
      </c>
      <c r="N100" s="4">
        <v>79</v>
      </c>
      <c r="O100" s="4">
        <v>0</v>
      </c>
      <c r="P100" s="4">
        <v>0</v>
      </c>
      <c r="Q100" s="4">
        <v>36</v>
      </c>
      <c r="R100" s="1">
        <f t="shared" si="6"/>
        <v>115</v>
      </c>
      <c r="S100" s="4">
        <v>10</v>
      </c>
      <c r="T100" s="1">
        <f t="shared" si="7"/>
        <v>125</v>
      </c>
      <c r="U100" s="19"/>
    </row>
    <row r="101" spans="1:21" ht="14.25" customHeight="1">
      <c r="A101" t="s">
        <v>377</v>
      </c>
      <c r="B101" s="32" t="s">
        <v>378</v>
      </c>
      <c r="C101" s="32" t="s">
        <v>377</v>
      </c>
      <c r="D101" s="32" t="s">
        <v>378</v>
      </c>
      <c r="E101" t="s">
        <v>320</v>
      </c>
      <c r="F101" s="4">
        <v>96</v>
      </c>
      <c r="G101" s="4">
        <v>0</v>
      </c>
      <c r="H101" s="4">
        <v>0</v>
      </c>
      <c r="I101" s="4">
        <v>14</v>
      </c>
      <c r="J101" s="1">
        <f t="shared" si="4"/>
        <v>110</v>
      </c>
      <c r="K101" s="4">
        <v>0</v>
      </c>
      <c r="L101" s="1">
        <f t="shared" si="5"/>
        <v>110</v>
      </c>
      <c r="M101" s="19" t="s">
        <v>802</v>
      </c>
      <c r="N101" s="4">
        <v>47</v>
      </c>
      <c r="O101" s="4">
        <v>0</v>
      </c>
      <c r="P101" s="4">
        <v>0</v>
      </c>
      <c r="Q101" s="4">
        <v>12</v>
      </c>
      <c r="R101" s="1">
        <f t="shared" si="6"/>
        <v>59</v>
      </c>
      <c r="S101" s="4">
        <v>13</v>
      </c>
      <c r="T101" s="1">
        <f t="shared" si="7"/>
        <v>72</v>
      </c>
      <c r="U101" s="19"/>
    </row>
    <row r="102" spans="1:21" ht="14.25" customHeight="1">
      <c r="A102" t="s">
        <v>379</v>
      </c>
      <c r="B102" s="32" t="s">
        <v>380</v>
      </c>
      <c r="C102" s="32" t="s">
        <v>379</v>
      </c>
      <c r="D102" t="s">
        <v>380</v>
      </c>
      <c r="E102" t="s">
        <v>222</v>
      </c>
      <c r="F102" s="4">
        <v>1</v>
      </c>
      <c r="G102" s="4">
        <v>0</v>
      </c>
      <c r="H102" s="4">
        <v>0</v>
      </c>
      <c r="I102" s="4">
        <v>0</v>
      </c>
      <c r="J102" s="1">
        <f t="shared" si="4"/>
        <v>1</v>
      </c>
      <c r="K102" s="4">
        <v>0</v>
      </c>
      <c r="L102" s="1">
        <f t="shared" si="5"/>
        <v>1</v>
      </c>
      <c r="M102" s="19" t="s">
        <v>799</v>
      </c>
      <c r="N102" s="4">
        <v>47</v>
      </c>
      <c r="O102" s="4">
        <v>10</v>
      </c>
      <c r="P102" s="4">
        <v>0</v>
      </c>
      <c r="Q102" s="4">
        <v>21</v>
      </c>
      <c r="R102" s="1">
        <f t="shared" si="6"/>
        <v>78</v>
      </c>
      <c r="S102" s="4">
        <v>63</v>
      </c>
      <c r="T102" s="1">
        <f t="shared" si="7"/>
        <v>141</v>
      </c>
      <c r="U102" s="19"/>
    </row>
    <row r="103" spans="1:21" ht="14.25" customHeight="1">
      <c r="A103" t="s">
        <v>381</v>
      </c>
      <c r="B103" s="32" t="s">
        <v>382</v>
      </c>
      <c r="C103" s="32" t="s">
        <v>381</v>
      </c>
      <c r="D103" s="32" t="s">
        <v>382</v>
      </c>
      <c r="E103" t="s">
        <v>243</v>
      </c>
      <c r="F103" s="4">
        <v>44</v>
      </c>
      <c r="G103" s="4">
        <v>1</v>
      </c>
      <c r="H103" s="4">
        <v>0</v>
      </c>
      <c r="I103" s="4">
        <v>7</v>
      </c>
      <c r="J103" s="1">
        <f t="shared" si="4"/>
        <v>52</v>
      </c>
      <c r="K103" s="4">
        <v>0</v>
      </c>
      <c r="L103" s="1">
        <f t="shared" si="5"/>
        <v>52</v>
      </c>
      <c r="M103" s="19" t="s">
        <v>799</v>
      </c>
      <c r="N103" s="4">
        <v>132</v>
      </c>
      <c r="O103" s="4">
        <v>1</v>
      </c>
      <c r="P103" s="4">
        <v>0</v>
      </c>
      <c r="Q103" s="4">
        <v>22</v>
      </c>
      <c r="R103" s="1">
        <f t="shared" si="6"/>
        <v>155</v>
      </c>
      <c r="S103" s="4">
        <v>64</v>
      </c>
      <c r="T103" s="1">
        <f t="shared" si="7"/>
        <v>219</v>
      </c>
      <c r="U103" s="19"/>
    </row>
    <row r="104" spans="1:21" ht="14.25" customHeight="1">
      <c r="A104" t="s">
        <v>383</v>
      </c>
      <c r="B104" s="32" t="s">
        <v>384</v>
      </c>
      <c r="C104" s="32" t="s">
        <v>383</v>
      </c>
      <c r="D104" s="32" t="s">
        <v>384</v>
      </c>
      <c r="E104" t="s">
        <v>219</v>
      </c>
      <c r="F104" s="4">
        <v>2</v>
      </c>
      <c r="G104" s="4">
        <v>0</v>
      </c>
      <c r="H104" s="4">
        <v>0</v>
      </c>
      <c r="I104" s="4">
        <v>10</v>
      </c>
      <c r="J104" s="1">
        <f t="shared" si="4"/>
        <v>12</v>
      </c>
      <c r="K104" s="4">
        <v>0</v>
      </c>
      <c r="L104" s="1">
        <f t="shared" si="5"/>
        <v>12</v>
      </c>
      <c r="M104" s="19" t="s">
        <v>799</v>
      </c>
      <c r="N104" s="4">
        <v>4</v>
      </c>
      <c r="O104" s="4">
        <v>0</v>
      </c>
      <c r="P104" s="4">
        <v>0</v>
      </c>
      <c r="Q104" s="4">
        <v>0</v>
      </c>
      <c r="R104" s="1">
        <f t="shared" si="6"/>
        <v>4</v>
      </c>
      <c r="S104" s="4">
        <v>25</v>
      </c>
      <c r="T104" s="1">
        <f t="shared" si="7"/>
        <v>29</v>
      </c>
      <c r="U104" s="19"/>
    </row>
    <row r="105" spans="1:21" ht="14.25" customHeight="1">
      <c r="A105" t="s">
        <v>385</v>
      </c>
      <c r="B105" s="32" t="s">
        <v>386</v>
      </c>
      <c r="C105" s="32" t="s">
        <v>385</v>
      </c>
      <c r="D105" s="32" t="s">
        <v>386</v>
      </c>
      <c r="E105" t="s">
        <v>219</v>
      </c>
      <c r="F105" s="4">
        <v>0</v>
      </c>
      <c r="G105" s="4">
        <v>0</v>
      </c>
      <c r="H105" s="4">
        <v>0</v>
      </c>
      <c r="I105" s="4">
        <v>85</v>
      </c>
      <c r="J105" s="1">
        <f t="shared" si="4"/>
        <v>85</v>
      </c>
      <c r="K105" s="4">
        <v>0</v>
      </c>
      <c r="L105" s="1">
        <f t="shared" si="5"/>
        <v>85</v>
      </c>
      <c r="M105" s="19" t="s">
        <v>799</v>
      </c>
      <c r="N105" s="4">
        <v>19</v>
      </c>
      <c r="O105" s="4">
        <v>0</v>
      </c>
      <c r="P105" s="4">
        <v>0</v>
      </c>
      <c r="Q105" s="4">
        <v>52</v>
      </c>
      <c r="R105" s="1">
        <f t="shared" si="6"/>
        <v>71</v>
      </c>
      <c r="S105" s="4">
        <v>0</v>
      </c>
      <c r="T105" s="1">
        <f t="shared" si="7"/>
        <v>71</v>
      </c>
      <c r="U105" s="19"/>
    </row>
    <row r="106" spans="1:21" ht="14.25" customHeight="1">
      <c r="A106" t="s">
        <v>387</v>
      </c>
      <c r="B106" s="32" t="s">
        <v>388</v>
      </c>
      <c r="C106" s="32" t="s">
        <v>387</v>
      </c>
      <c r="D106" s="32" t="s">
        <v>388</v>
      </c>
      <c r="E106" t="s">
        <v>231</v>
      </c>
      <c r="F106" s="4">
        <v>7</v>
      </c>
      <c r="G106" s="4">
        <v>0</v>
      </c>
      <c r="H106" s="4">
        <v>0</v>
      </c>
      <c r="I106" s="4">
        <v>0</v>
      </c>
      <c r="J106" s="1">
        <f t="shared" si="4"/>
        <v>7</v>
      </c>
      <c r="K106" s="4">
        <v>0</v>
      </c>
      <c r="L106" s="1">
        <f t="shared" si="5"/>
        <v>7</v>
      </c>
      <c r="M106" s="19" t="s">
        <v>799</v>
      </c>
      <c r="N106" s="4">
        <v>7</v>
      </c>
      <c r="O106" s="4">
        <v>0</v>
      </c>
      <c r="P106" s="4">
        <v>0</v>
      </c>
      <c r="Q106" s="4">
        <v>0</v>
      </c>
      <c r="R106" s="1">
        <f t="shared" si="6"/>
        <v>7</v>
      </c>
      <c r="S106" s="4">
        <v>0</v>
      </c>
      <c r="T106" s="1">
        <f t="shared" si="7"/>
        <v>7</v>
      </c>
      <c r="U106" s="19"/>
    </row>
    <row r="107" spans="1:21" ht="14.25" customHeight="1">
      <c r="A107" t="s">
        <v>389</v>
      </c>
      <c r="B107" s="32" t="s">
        <v>390</v>
      </c>
      <c r="C107" s="32" t="s">
        <v>389</v>
      </c>
      <c r="D107" s="32" t="s">
        <v>390</v>
      </c>
      <c r="E107" t="s">
        <v>219</v>
      </c>
      <c r="F107" s="4">
        <v>6</v>
      </c>
      <c r="G107" s="4">
        <v>0</v>
      </c>
      <c r="H107" s="4">
        <v>0</v>
      </c>
      <c r="I107" s="4">
        <v>2</v>
      </c>
      <c r="J107" s="1">
        <f t="shared" si="4"/>
        <v>8</v>
      </c>
      <c r="K107" s="4">
        <v>0</v>
      </c>
      <c r="L107" s="1">
        <f t="shared" si="5"/>
        <v>8</v>
      </c>
      <c r="M107" s="19" t="s">
        <v>799</v>
      </c>
      <c r="N107" s="4">
        <v>18</v>
      </c>
      <c r="O107" s="4">
        <v>0</v>
      </c>
      <c r="P107" s="4">
        <v>0</v>
      </c>
      <c r="Q107" s="4">
        <v>9</v>
      </c>
      <c r="R107" s="1">
        <f t="shared" si="6"/>
        <v>27</v>
      </c>
      <c r="S107" s="4">
        <v>9</v>
      </c>
      <c r="T107" s="1">
        <f t="shared" si="7"/>
        <v>36</v>
      </c>
      <c r="U107" s="19"/>
    </row>
    <row r="108" spans="1:21" ht="14.25" customHeight="1">
      <c r="A108" t="s">
        <v>391</v>
      </c>
      <c r="B108" s="32" t="s">
        <v>392</v>
      </c>
      <c r="C108" s="32" t="s">
        <v>391</v>
      </c>
      <c r="D108" s="32" t="s">
        <v>392</v>
      </c>
      <c r="E108" t="s">
        <v>253</v>
      </c>
      <c r="F108" s="4">
        <v>46</v>
      </c>
      <c r="G108" s="4">
        <v>0</v>
      </c>
      <c r="H108" s="4">
        <v>0</v>
      </c>
      <c r="I108" s="4">
        <v>48</v>
      </c>
      <c r="J108" s="1">
        <f t="shared" si="4"/>
        <v>94</v>
      </c>
      <c r="K108" s="4">
        <v>275</v>
      </c>
      <c r="L108" s="1">
        <f t="shared" si="5"/>
        <v>369</v>
      </c>
      <c r="M108" s="19" t="s">
        <v>802</v>
      </c>
      <c r="N108" s="4">
        <v>51</v>
      </c>
      <c r="O108" s="4">
        <v>0</v>
      </c>
      <c r="P108" s="4">
        <v>0</v>
      </c>
      <c r="Q108" s="4">
        <v>32</v>
      </c>
      <c r="R108" s="1">
        <f t="shared" si="6"/>
        <v>83</v>
      </c>
      <c r="S108" s="4">
        <v>84</v>
      </c>
      <c r="T108" s="1">
        <f t="shared" si="7"/>
        <v>167</v>
      </c>
      <c r="U108" s="19"/>
    </row>
    <row r="109" spans="1:21" ht="14.25" customHeight="1">
      <c r="A109" t="s">
        <v>813</v>
      </c>
      <c r="B109" s="32" t="s">
        <v>814</v>
      </c>
      <c r="C109" s="32" t="s">
        <v>493</v>
      </c>
      <c r="D109" s="32" t="s">
        <v>494</v>
      </c>
      <c r="E109" t="s">
        <v>234</v>
      </c>
      <c r="F109" s="4">
        <v>77</v>
      </c>
      <c r="G109" s="4">
        <v>0</v>
      </c>
      <c r="H109" s="4">
        <v>0</v>
      </c>
      <c r="I109" s="4">
        <v>81</v>
      </c>
      <c r="J109" s="1">
        <f t="shared" si="4"/>
        <v>158</v>
      </c>
      <c r="K109" s="4">
        <v>0</v>
      </c>
      <c r="L109" s="1">
        <f t="shared" si="5"/>
        <v>158</v>
      </c>
      <c r="M109" s="19" t="s">
        <v>799</v>
      </c>
      <c r="N109" s="4">
        <v>14</v>
      </c>
      <c r="O109" s="4">
        <v>4</v>
      </c>
      <c r="P109" s="4">
        <v>0</v>
      </c>
      <c r="Q109" s="4">
        <v>37</v>
      </c>
      <c r="R109" s="1">
        <f t="shared" si="6"/>
        <v>55</v>
      </c>
      <c r="S109" s="4">
        <v>6</v>
      </c>
      <c r="T109" s="1">
        <f t="shared" si="7"/>
        <v>61</v>
      </c>
      <c r="U109" s="19"/>
    </row>
    <row r="110" spans="1:21" ht="14.25" customHeight="1">
      <c r="A110" t="s">
        <v>393</v>
      </c>
      <c r="B110" s="32" t="s">
        <v>394</v>
      </c>
      <c r="C110" s="32" t="s">
        <v>393</v>
      </c>
      <c r="D110" s="32" t="s">
        <v>394</v>
      </c>
      <c r="E110" t="s">
        <v>222</v>
      </c>
      <c r="F110" s="4">
        <v>54</v>
      </c>
      <c r="G110" s="4">
        <v>0</v>
      </c>
      <c r="H110" s="4">
        <v>0</v>
      </c>
      <c r="I110" s="4">
        <v>46</v>
      </c>
      <c r="J110" s="1">
        <f t="shared" si="4"/>
        <v>100</v>
      </c>
      <c r="K110" s="4">
        <v>0</v>
      </c>
      <c r="L110" s="1">
        <f t="shared" si="5"/>
        <v>100</v>
      </c>
      <c r="M110" s="19" t="s">
        <v>799</v>
      </c>
      <c r="N110" s="4">
        <v>74</v>
      </c>
      <c r="O110" s="4">
        <v>0</v>
      </c>
      <c r="P110" s="4">
        <v>0</v>
      </c>
      <c r="Q110" s="4">
        <v>29</v>
      </c>
      <c r="R110" s="1">
        <f t="shared" si="6"/>
        <v>103</v>
      </c>
      <c r="S110" s="4">
        <v>6</v>
      </c>
      <c r="T110" s="1">
        <f t="shared" si="7"/>
        <v>109</v>
      </c>
      <c r="U110" s="19"/>
    </row>
    <row r="111" spans="1:21" ht="14.25" customHeight="1">
      <c r="A111" t="s">
        <v>395</v>
      </c>
      <c r="B111" s="32" t="s">
        <v>396</v>
      </c>
      <c r="C111" s="32" t="s">
        <v>395</v>
      </c>
      <c r="D111" s="32" t="s">
        <v>396</v>
      </c>
      <c r="E111" t="s">
        <v>231</v>
      </c>
      <c r="F111" s="4">
        <v>0</v>
      </c>
      <c r="G111" s="4">
        <v>19</v>
      </c>
      <c r="H111" s="4">
        <v>0</v>
      </c>
      <c r="I111" s="4">
        <v>21</v>
      </c>
      <c r="J111" s="1">
        <f t="shared" si="4"/>
        <v>40</v>
      </c>
      <c r="K111" s="4">
        <v>113</v>
      </c>
      <c r="L111" s="1">
        <f t="shared" si="5"/>
        <v>153</v>
      </c>
      <c r="M111" s="19" t="s">
        <v>799</v>
      </c>
      <c r="N111" s="4">
        <v>0</v>
      </c>
      <c r="O111" s="4">
        <v>2</v>
      </c>
      <c r="P111" s="4">
        <v>0</v>
      </c>
      <c r="Q111" s="4">
        <v>0</v>
      </c>
      <c r="R111" s="1">
        <f t="shared" si="6"/>
        <v>2</v>
      </c>
      <c r="S111" s="4">
        <v>58</v>
      </c>
      <c r="T111" s="1">
        <f t="shared" si="7"/>
        <v>60</v>
      </c>
      <c r="U111" s="19"/>
    </row>
    <row r="112" spans="1:21" ht="14.25" customHeight="1">
      <c r="A112" t="s">
        <v>815</v>
      </c>
      <c r="B112" s="32" t="s">
        <v>816</v>
      </c>
      <c r="C112" s="32" t="s">
        <v>493</v>
      </c>
      <c r="D112" s="32" t="s">
        <v>494</v>
      </c>
      <c r="E112" t="s">
        <v>234</v>
      </c>
      <c r="F112" s="4">
        <v>93</v>
      </c>
      <c r="G112" s="4">
        <v>22</v>
      </c>
      <c r="H112" s="4">
        <v>0</v>
      </c>
      <c r="I112" s="4">
        <v>60</v>
      </c>
      <c r="J112" s="1">
        <f t="shared" si="4"/>
        <v>175</v>
      </c>
      <c r="K112" s="4">
        <v>20</v>
      </c>
      <c r="L112" s="1">
        <f t="shared" si="5"/>
        <v>195</v>
      </c>
      <c r="M112" s="19" t="s">
        <v>802</v>
      </c>
      <c r="N112" s="4">
        <v>146</v>
      </c>
      <c r="O112" s="4">
        <v>3</v>
      </c>
      <c r="P112" s="4">
        <v>0</v>
      </c>
      <c r="Q112" s="4">
        <v>44</v>
      </c>
      <c r="R112" s="1">
        <f t="shared" si="6"/>
        <v>193</v>
      </c>
      <c r="S112" s="4">
        <v>0</v>
      </c>
      <c r="T112" s="1">
        <f t="shared" si="7"/>
        <v>193</v>
      </c>
      <c r="U112" s="19"/>
    </row>
    <row r="113" spans="1:21" ht="14.25" customHeight="1">
      <c r="A113" t="s">
        <v>397</v>
      </c>
      <c r="B113" s="32" t="s">
        <v>398</v>
      </c>
      <c r="C113" s="32" t="s">
        <v>397</v>
      </c>
      <c r="D113" s="32" t="s">
        <v>398</v>
      </c>
      <c r="E113" t="s">
        <v>219</v>
      </c>
      <c r="F113" s="4">
        <v>47</v>
      </c>
      <c r="G113" s="4">
        <v>0</v>
      </c>
      <c r="H113" s="4">
        <v>0</v>
      </c>
      <c r="I113" s="4">
        <v>0</v>
      </c>
      <c r="J113" s="1">
        <f t="shared" si="4"/>
        <v>47</v>
      </c>
      <c r="K113" s="4">
        <v>0</v>
      </c>
      <c r="L113" s="1">
        <f t="shared" si="5"/>
        <v>47</v>
      </c>
      <c r="M113" s="19" t="s">
        <v>799</v>
      </c>
      <c r="N113" s="4">
        <v>64</v>
      </c>
      <c r="O113" s="4">
        <v>12</v>
      </c>
      <c r="P113" s="4">
        <v>0</v>
      </c>
      <c r="Q113" s="4">
        <v>23</v>
      </c>
      <c r="R113" s="1">
        <f t="shared" si="6"/>
        <v>99</v>
      </c>
      <c r="S113" s="4">
        <v>0</v>
      </c>
      <c r="T113" s="1">
        <f t="shared" si="7"/>
        <v>99</v>
      </c>
      <c r="U113" s="19"/>
    </row>
    <row r="114" spans="1:21" ht="14.25" customHeight="1">
      <c r="A114" t="s">
        <v>399</v>
      </c>
      <c r="B114" s="32" t="s">
        <v>400</v>
      </c>
      <c r="C114" s="32" t="s">
        <v>399</v>
      </c>
      <c r="D114" s="32" t="s">
        <v>400</v>
      </c>
      <c r="E114" t="s">
        <v>320</v>
      </c>
      <c r="F114" s="4">
        <v>46</v>
      </c>
      <c r="G114" s="4">
        <v>5</v>
      </c>
      <c r="H114" s="4">
        <v>0</v>
      </c>
      <c r="I114" s="4">
        <v>22</v>
      </c>
      <c r="J114" s="1">
        <f t="shared" si="4"/>
        <v>73</v>
      </c>
      <c r="K114" s="4">
        <v>0</v>
      </c>
      <c r="L114" s="1">
        <f t="shared" si="5"/>
        <v>73</v>
      </c>
      <c r="M114" s="19" t="s">
        <v>799</v>
      </c>
      <c r="N114" s="4">
        <v>67</v>
      </c>
      <c r="O114" s="4">
        <v>5</v>
      </c>
      <c r="P114" s="4">
        <v>0</v>
      </c>
      <c r="Q114" s="4">
        <v>44</v>
      </c>
      <c r="R114" s="1">
        <f t="shared" si="6"/>
        <v>116</v>
      </c>
      <c r="S114" s="4">
        <v>6</v>
      </c>
      <c r="T114" s="1">
        <f t="shared" si="7"/>
        <v>122</v>
      </c>
      <c r="U114" s="19"/>
    </row>
    <row r="115" spans="1:21" ht="14.25" customHeight="1">
      <c r="A115" t="s">
        <v>401</v>
      </c>
      <c r="B115" t="s">
        <v>402</v>
      </c>
      <c r="C115" s="32" t="s">
        <v>401</v>
      </c>
      <c r="D115" s="32" t="s">
        <v>402</v>
      </c>
      <c r="E115" t="s">
        <v>219</v>
      </c>
      <c r="F115" s="4">
        <v>22</v>
      </c>
      <c r="G115" s="4">
        <v>0</v>
      </c>
      <c r="H115" s="4">
        <v>0</v>
      </c>
      <c r="I115" s="4">
        <v>0</v>
      </c>
      <c r="J115" s="1">
        <f t="shared" si="4"/>
        <v>22</v>
      </c>
      <c r="K115" s="4">
        <v>0</v>
      </c>
      <c r="L115" s="1">
        <f t="shared" si="5"/>
        <v>22</v>
      </c>
      <c r="M115" s="19" t="s">
        <v>799</v>
      </c>
      <c r="N115" s="4">
        <v>48</v>
      </c>
      <c r="O115" s="4">
        <v>0</v>
      </c>
      <c r="P115" s="4">
        <v>0</v>
      </c>
      <c r="Q115" s="4">
        <v>16</v>
      </c>
      <c r="R115" s="1">
        <f t="shared" si="6"/>
        <v>64</v>
      </c>
      <c r="S115" s="4">
        <v>0</v>
      </c>
      <c r="T115" s="1">
        <f t="shared" si="7"/>
        <v>64</v>
      </c>
      <c r="U115" s="19"/>
    </row>
    <row r="116" spans="1:21" ht="14.25" customHeight="1">
      <c r="A116" t="s">
        <v>403</v>
      </c>
      <c r="B116" s="32" t="s">
        <v>404</v>
      </c>
      <c r="C116" s="32" t="s">
        <v>403</v>
      </c>
      <c r="D116" s="32" t="s">
        <v>404</v>
      </c>
      <c r="E116" t="s">
        <v>219</v>
      </c>
      <c r="F116" s="4">
        <v>1</v>
      </c>
      <c r="G116" s="4">
        <v>0</v>
      </c>
      <c r="H116" s="4">
        <v>0</v>
      </c>
      <c r="I116" s="4">
        <v>12</v>
      </c>
      <c r="J116" s="1">
        <f t="shared" si="4"/>
        <v>13</v>
      </c>
      <c r="K116" s="4">
        <v>0</v>
      </c>
      <c r="L116" s="1">
        <f t="shared" si="5"/>
        <v>13</v>
      </c>
      <c r="M116" s="19" t="s">
        <v>799</v>
      </c>
      <c r="N116" s="4">
        <v>47</v>
      </c>
      <c r="O116" s="4">
        <v>0</v>
      </c>
      <c r="P116" s="4">
        <v>0</v>
      </c>
      <c r="Q116" s="4">
        <v>24</v>
      </c>
      <c r="R116" s="1">
        <f t="shared" si="6"/>
        <v>71</v>
      </c>
      <c r="S116" s="4">
        <v>0</v>
      </c>
      <c r="T116" s="1">
        <f t="shared" si="7"/>
        <v>71</v>
      </c>
      <c r="U116" s="19"/>
    </row>
    <row r="117" spans="1:21" ht="14.25" customHeight="1">
      <c r="A117" t="s">
        <v>405</v>
      </c>
      <c r="B117" s="32" t="s">
        <v>406</v>
      </c>
      <c r="C117" s="32" t="s">
        <v>405</v>
      </c>
      <c r="D117" s="32" t="s">
        <v>406</v>
      </c>
      <c r="E117" t="s">
        <v>248</v>
      </c>
      <c r="F117" s="4">
        <v>73</v>
      </c>
      <c r="G117" s="4">
        <v>11</v>
      </c>
      <c r="H117" s="4">
        <v>0</v>
      </c>
      <c r="I117" s="4">
        <v>8</v>
      </c>
      <c r="J117" s="1">
        <f t="shared" si="4"/>
        <v>92</v>
      </c>
      <c r="K117" s="4">
        <v>0</v>
      </c>
      <c r="L117" s="1">
        <f t="shared" si="5"/>
        <v>92</v>
      </c>
      <c r="M117" s="19" t="s">
        <v>802</v>
      </c>
      <c r="N117" s="4">
        <v>39</v>
      </c>
      <c r="O117" s="4">
        <v>0</v>
      </c>
      <c r="P117" s="4">
        <v>0</v>
      </c>
      <c r="Q117" s="4">
        <v>8</v>
      </c>
      <c r="R117" s="1">
        <f t="shared" si="6"/>
        <v>47</v>
      </c>
      <c r="S117" s="4">
        <v>10</v>
      </c>
      <c r="T117" s="1">
        <f t="shared" si="7"/>
        <v>57</v>
      </c>
      <c r="U117" s="19"/>
    </row>
    <row r="118" spans="1:21" ht="14.25" customHeight="1">
      <c r="A118" t="s">
        <v>755</v>
      </c>
      <c r="B118" s="32" t="s">
        <v>756</v>
      </c>
      <c r="C118" s="32" t="s">
        <v>755</v>
      </c>
      <c r="D118" s="32" t="s">
        <v>756</v>
      </c>
      <c r="E118" t="s">
        <v>231</v>
      </c>
      <c r="F118" s="4">
        <v>89</v>
      </c>
      <c r="G118" s="4">
        <v>0</v>
      </c>
      <c r="H118" s="4">
        <v>0</v>
      </c>
      <c r="I118" s="4">
        <v>34</v>
      </c>
      <c r="J118" s="1">
        <f t="shared" si="4"/>
        <v>123</v>
      </c>
      <c r="K118" s="4">
        <v>0</v>
      </c>
      <c r="L118" s="1">
        <f t="shared" si="5"/>
        <v>123</v>
      </c>
      <c r="M118" s="19" t="s">
        <v>802</v>
      </c>
      <c r="N118" s="4">
        <v>64</v>
      </c>
      <c r="O118" s="4">
        <v>7</v>
      </c>
      <c r="P118" s="4">
        <v>0</v>
      </c>
      <c r="Q118" s="4">
        <v>20</v>
      </c>
      <c r="R118" s="1">
        <f t="shared" si="6"/>
        <v>91</v>
      </c>
      <c r="S118" s="4">
        <v>0</v>
      </c>
      <c r="T118" s="1">
        <f t="shared" si="7"/>
        <v>91</v>
      </c>
      <c r="U118" s="19"/>
    </row>
    <row r="119" spans="1:21" ht="14.25" customHeight="1">
      <c r="A119" t="s">
        <v>757</v>
      </c>
      <c r="B119" s="32" t="s">
        <v>758</v>
      </c>
      <c r="C119" s="32" t="s">
        <v>757</v>
      </c>
      <c r="D119" s="32" t="s">
        <v>758</v>
      </c>
      <c r="E119" t="s">
        <v>222</v>
      </c>
      <c r="F119" s="4">
        <v>37</v>
      </c>
      <c r="G119" s="4">
        <v>0</v>
      </c>
      <c r="H119" s="4">
        <v>0</v>
      </c>
      <c r="I119" s="4">
        <v>0</v>
      </c>
      <c r="J119" s="1">
        <f t="shared" si="4"/>
        <v>37</v>
      </c>
      <c r="K119" s="4">
        <v>0</v>
      </c>
      <c r="L119" s="1">
        <f t="shared" si="5"/>
        <v>37</v>
      </c>
      <c r="M119" s="19" t="s">
        <v>799</v>
      </c>
      <c r="N119" s="4">
        <v>105</v>
      </c>
      <c r="O119" s="4">
        <v>0</v>
      </c>
      <c r="P119" s="4">
        <v>0</v>
      </c>
      <c r="Q119" s="4">
        <v>14</v>
      </c>
      <c r="R119" s="1">
        <f t="shared" si="6"/>
        <v>119</v>
      </c>
      <c r="S119" s="4">
        <v>14</v>
      </c>
      <c r="T119" s="1">
        <f t="shared" si="7"/>
        <v>133</v>
      </c>
      <c r="U119" s="19"/>
    </row>
    <row r="120" spans="1:21" ht="14.25" customHeight="1">
      <c r="A120" t="s">
        <v>407</v>
      </c>
      <c r="B120" s="32" t="s">
        <v>408</v>
      </c>
      <c r="C120" s="32" t="s">
        <v>407</v>
      </c>
      <c r="D120" s="32" t="s">
        <v>408</v>
      </c>
      <c r="E120" t="s">
        <v>222</v>
      </c>
      <c r="F120" s="4">
        <v>50</v>
      </c>
      <c r="G120" s="4">
        <v>0</v>
      </c>
      <c r="H120" s="4">
        <v>0</v>
      </c>
      <c r="I120" s="4">
        <v>54</v>
      </c>
      <c r="J120" s="1">
        <f t="shared" si="4"/>
        <v>104</v>
      </c>
      <c r="K120" s="4">
        <v>0</v>
      </c>
      <c r="L120" s="1">
        <f t="shared" si="5"/>
        <v>104</v>
      </c>
      <c r="M120" s="19" t="s">
        <v>799</v>
      </c>
      <c r="N120" s="4">
        <v>26</v>
      </c>
      <c r="O120" s="4">
        <v>0</v>
      </c>
      <c r="P120" s="4">
        <v>0</v>
      </c>
      <c r="Q120" s="4">
        <v>10</v>
      </c>
      <c r="R120" s="1">
        <f t="shared" si="6"/>
        <v>36</v>
      </c>
      <c r="S120" s="4">
        <v>0</v>
      </c>
      <c r="T120" s="1">
        <f t="shared" si="7"/>
        <v>36</v>
      </c>
      <c r="U120" s="19"/>
    </row>
    <row r="121" spans="1:21" ht="14.25" customHeight="1">
      <c r="A121" t="s">
        <v>759</v>
      </c>
      <c r="B121" s="32" t="s">
        <v>760</v>
      </c>
      <c r="C121" s="32" t="s">
        <v>759</v>
      </c>
      <c r="D121" s="32" t="s">
        <v>760</v>
      </c>
      <c r="E121" t="s">
        <v>219</v>
      </c>
      <c r="F121" s="4">
        <v>62</v>
      </c>
      <c r="G121" s="4">
        <v>0</v>
      </c>
      <c r="H121" s="4">
        <v>0</v>
      </c>
      <c r="I121" s="4">
        <v>50</v>
      </c>
      <c r="J121" s="1">
        <f t="shared" si="4"/>
        <v>112</v>
      </c>
      <c r="K121" s="4">
        <v>0</v>
      </c>
      <c r="L121" s="1">
        <f t="shared" si="5"/>
        <v>112</v>
      </c>
      <c r="M121" s="19" t="s">
        <v>799</v>
      </c>
      <c r="N121" s="4">
        <v>133</v>
      </c>
      <c r="O121" s="4">
        <v>0</v>
      </c>
      <c r="P121" s="4">
        <v>0</v>
      </c>
      <c r="Q121" s="4">
        <v>19</v>
      </c>
      <c r="R121" s="1">
        <f t="shared" si="6"/>
        <v>152</v>
      </c>
      <c r="S121" s="4">
        <v>0</v>
      </c>
      <c r="T121" s="1">
        <f t="shared" si="7"/>
        <v>152</v>
      </c>
      <c r="U121" s="19"/>
    </row>
    <row r="122" spans="1:21" ht="14.25" customHeight="1">
      <c r="A122" t="s">
        <v>409</v>
      </c>
      <c r="B122" s="32" t="s">
        <v>410</v>
      </c>
      <c r="C122" s="32" t="s">
        <v>409</v>
      </c>
      <c r="D122" s="32" t="s">
        <v>410</v>
      </c>
      <c r="E122" t="s">
        <v>231</v>
      </c>
      <c r="F122" s="4">
        <v>149</v>
      </c>
      <c r="G122" s="4">
        <v>0</v>
      </c>
      <c r="H122" s="4">
        <v>6</v>
      </c>
      <c r="I122" s="4">
        <v>90</v>
      </c>
      <c r="J122" s="1">
        <f t="shared" si="4"/>
        <v>245</v>
      </c>
      <c r="K122" s="4">
        <v>112</v>
      </c>
      <c r="L122" s="1">
        <f t="shared" si="5"/>
        <v>357</v>
      </c>
      <c r="M122" s="19" t="s">
        <v>802</v>
      </c>
      <c r="N122" s="4">
        <v>103</v>
      </c>
      <c r="O122" s="4">
        <v>0</v>
      </c>
      <c r="P122" s="4">
        <v>0</v>
      </c>
      <c r="Q122" s="4">
        <v>87</v>
      </c>
      <c r="R122" s="1">
        <f t="shared" si="6"/>
        <v>190</v>
      </c>
      <c r="S122" s="4">
        <v>40</v>
      </c>
      <c r="T122" s="1">
        <f t="shared" si="7"/>
        <v>230</v>
      </c>
      <c r="U122" s="19"/>
    </row>
    <row r="123" spans="1:21" ht="14.25" customHeight="1">
      <c r="A123" t="s">
        <v>411</v>
      </c>
      <c r="B123" s="32" t="s">
        <v>412</v>
      </c>
      <c r="C123" s="32" t="s">
        <v>411</v>
      </c>
      <c r="D123" s="32" t="s">
        <v>412</v>
      </c>
      <c r="E123" t="s">
        <v>253</v>
      </c>
      <c r="F123" s="4">
        <v>3</v>
      </c>
      <c r="G123" s="4">
        <v>0</v>
      </c>
      <c r="H123" s="4">
        <v>0</v>
      </c>
      <c r="I123" s="4">
        <v>0</v>
      </c>
      <c r="J123" s="1">
        <f t="shared" si="4"/>
        <v>3</v>
      </c>
      <c r="K123" s="4">
        <v>0</v>
      </c>
      <c r="L123" s="1">
        <f t="shared" si="5"/>
        <v>3</v>
      </c>
      <c r="M123" s="19" t="s">
        <v>799</v>
      </c>
      <c r="N123" s="4">
        <v>3</v>
      </c>
      <c r="O123" s="4">
        <v>0</v>
      </c>
      <c r="P123" s="4">
        <v>0</v>
      </c>
      <c r="Q123" s="4">
        <v>0</v>
      </c>
      <c r="R123" s="1">
        <f t="shared" si="6"/>
        <v>3</v>
      </c>
      <c r="S123" s="4">
        <v>0</v>
      </c>
      <c r="T123" s="1">
        <f t="shared" si="7"/>
        <v>3</v>
      </c>
      <c r="U123" s="19"/>
    </row>
    <row r="124" spans="1:21" ht="14.25" customHeight="1">
      <c r="A124" t="s">
        <v>413</v>
      </c>
      <c r="B124" s="32" t="s">
        <v>414</v>
      </c>
      <c r="C124" s="32" t="s">
        <v>413</v>
      </c>
      <c r="D124" t="s">
        <v>414</v>
      </c>
      <c r="E124" t="s">
        <v>231</v>
      </c>
      <c r="F124" s="4">
        <v>0</v>
      </c>
      <c r="G124" s="4">
        <v>0</v>
      </c>
      <c r="H124" s="4">
        <v>0</v>
      </c>
      <c r="I124" s="4">
        <v>8</v>
      </c>
      <c r="J124" s="1">
        <f t="shared" si="4"/>
        <v>8</v>
      </c>
      <c r="K124" s="4">
        <v>0</v>
      </c>
      <c r="L124" s="1">
        <f t="shared" si="5"/>
        <v>8</v>
      </c>
      <c r="M124" s="19" t="s">
        <v>799</v>
      </c>
      <c r="N124" s="4">
        <v>0</v>
      </c>
      <c r="O124" s="4">
        <v>0</v>
      </c>
      <c r="P124" s="4">
        <v>0</v>
      </c>
      <c r="Q124" s="4">
        <v>8</v>
      </c>
      <c r="R124" s="1">
        <f t="shared" si="6"/>
        <v>8</v>
      </c>
      <c r="S124" s="4">
        <v>0</v>
      </c>
      <c r="T124" s="1">
        <f t="shared" si="7"/>
        <v>8</v>
      </c>
      <c r="U124" s="19"/>
    </row>
    <row r="125" spans="1:21" ht="14.25" customHeight="1">
      <c r="A125" t="s">
        <v>415</v>
      </c>
      <c r="B125" s="32" t="s">
        <v>416</v>
      </c>
      <c r="C125" s="32" t="s">
        <v>415</v>
      </c>
      <c r="D125" s="32" t="s">
        <v>416</v>
      </c>
      <c r="E125" t="s">
        <v>219</v>
      </c>
      <c r="F125" s="4">
        <v>83</v>
      </c>
      <c r="G125" s="4">
        <v>0</v>
      </c>
      <c r="H125" s="4">
        <v>0</v>
      </c>
      <c r="I125" s="4">
        <v>30</v>
      </c>
      <c r="J125" s="1">
        <f t="shared" si="4"/>
        <v>113</v>
      </c>
      <c r="K125" s="4">
        <v>0</v>
      </c>
      <c r="L125" s="1">
        <f t="shared" si="5"/>
        <v>113</v>
      </c>
      <c r="M125" s="19" t="s">
        <v>799</v>
      </c>
      <c r="N125" s="4">
        <v>0</v>
      </c>
      <c r="O125" s="4">
        <v>0</v>
      </c>
      <c r="P125" s="4">
        <v>0</v>
      </c>
      <c r="Q125" s="4">
        <v>2</v>
      </c>
      <c r="R125" s="1">
        <f t="shared" si="6"/>
        <v>2</v>
      </c>
      <c r="S125" s="4">
        <v>39</v>
      </c>
      <c r="T125" s="1">
        <f t="shared" si="7"/>
        <v>41</v>
      </c>
      <c r="U125" s="19"/>
    </row>
    <row r="126" spans="1:21" ht="14.25" customHeight="1">
      <c r="A126" t="s">
        <v>866</v>
      </c>
      <c r="B126" s="32" t="s">
        <v>867</v>
      </c>
      <c r="C126" s="32" t="s">
        <v>483</v>
      </c>
      <c r="D126" s="32" t="s">
        <v>484</v>
      </c>
      <c r="E126" t="s">
        <v>222</v>
      </c>
      <c r="F126" s="4">
        <v>18</v>
      </c>
      <c r="G126" s="4">
        <v>0</v>
      </c>
      <c r="H126" s="4">
        <v>0</v>
      </c>
      <c r="I126" s="4">
        <v>59</v>
      </c>
      <c r="J126" s="1">
        <f t="shared" si="4"/>
        <v>77</v>
      </c>
      <c r="K126" s="4">
        <v>0</v>
      </c>
      <c r="L126" s="1">
        <f t="shared" si="5"/>
        <v>77</v>
      </c>
      <c r="M126" s="19" t="s">
        <v>802</v>
      </c>
      <c r="N126" s="4">
        <v>18</v>
      </c>
      <c r="O126" s="4">
        <v>0</v>
      </c>
      <c r="P126" s="4">
        <v>0</v>
      </c>
      <c r="Q126" s="4">
        <v>35</v>
      </c>
      <c r="R126" s="1">
        <f t="shared" si="6"/>
        <v>53</v>
      </c>
      <c r="S126" s="4">
        <v>0</v>
      </c>
      <c r="T126" s="1">
        <f t="shared" si="7"/>
        <v>53</v>
      </c>
      <c r="U126" s="19"/>
    </row>
    <row r="127" spans="1:21" ht="14.25" customHeight="1">
      <c r="A127" t="s">
        <v>417</v>
      </c>
      <c r="B127" s="32" t="s">
        <v>418</v>
      </c>
      <c r="C127" s="32" t="s">
        <v>417</v>
      </c>
      <c r="D127" s="32" t="s">
        <v>418</v>
      </c>
      <c r="E127" t="s">
        <v>231</v>
      </c>
      <c r="F127" s="4">
        <v>11</v>
      </c>
      <c r="G127" s="4">
        <v>0</v>
      </c>
      <c r="H127" s="4">
        <v>0</v>
      </c>
      <c r="I127" s="4">
        <v>8</v>
      </c>
      <c r="J127" s="1">
        <f t="shared" si="4"/>
        <v>19</v>
      </c>
      <c r="K127" s="4">
        <v>0</v>
      </c>
      <c r="L127" s="1">
        <f t="shared" si="5"/>
        <v>19</v>
      </c>
      <c r="M127" s="19" t="s">
        <v>799</v>
      </c>
      <c r="N127" s="4">
        <v>39</v>
      </c>
      <c r="O127" s="4">
        <v>0</v>
      </c>
      <c r="P127" s="4">
        <v>0</v>
      </c>
      <c r="Q127" s="4">
        <v>10</v>
      </c>
      <c r="R127" s="1">
        <f t="shared" si="6"/>
        <v>49</v>
      </c>
      <c r="S127" s="4">
        <v>0</v>
      </c>
      <c r="T127" s="1">
        <f t="shared" si="7"/>
        <v>49</v>
      </c>
      <c r="U127" s="19"/>
    </row>
    <row r="128" spans="1:21" ht="14.25" customHeight="1">
      <c r="A128" t="s">
        <v>419</v>
      </c>
      <c r="B128" s="32" t="s">
        <v>819</v>
      </c>
      <c r="C128" s="32" t="s">
        <v>419</v>
      </c>
      <c r="D128" s="32" t="s">
        <v>420</v>
      </c>
      <c r="E128" t="s">
        <v>234</v>
      </c>
      <c r="F128" s="4">
        <v>27</v>
      </c>
      <c r="G128" s="4">
        <v>1</v>
      </c>
      <c r="H128" s="4">
        <v>0</v>
      </c>
      <c r="I128" s="4">
        <v>13</v>
      </c>
      <c r="J128" s="1">
        <f t="shared" si="4"/>
        <v>41</v>
      </c>
      <c r="K128" s="4">
        <v>0</v>
      </c>
      <c r="L128" s="1">
        <f t="shared" si="5"/>
        <v>41</v>
      </c>
      <c r="M128" s="19" t="s">
        <v>799</v>
      </c>
      <c r="N128" s="4">
        <v>350</v>
      </c>
      <c r="O128" s="4">
        <v>1</v>
      </c>
      <c r="P128" s="4">
        <v>0</v>
      </c>
      <c r="Q128" s="4">
        <v>22</v>
      </c>
      <c r="R128" s="1">
        <f t="shared" si="6"/>
        <v>373</v>
      </c>
      <c r="S128" s="4">
        <v>17</v>
      </c>
      <c r="T128" s="1">
        <f t="shared" si="7"/>
        <v>390</v>
      </c>
      <c r="U128" s="19"/>
    </row>
    <row r="129" spans="1:21" ht="14.25" customHeight="1">
      <c r="A129" t="s">
        <v>421</v>
      </c>
      <c r="B129" s="32" t="s">
        <v>422</v>
      </c>
      <c r="C129" s="32" t="s">
        <v>421</v>
      </c>
      <c r="D129" s="32" t="s">
        <v>422</v>
      </c>
      <c r="E129" t="s">
        <v>234</v>
      </c>
      <c r="F129" s="4">
        <v>22</v>
      </c>
      <c r="G129" s="4">
        <v>0</v>
      </c>
      <c r="H129" s="4">
        <v>0</v>
      </c>
      <c r="I129" s="4">
        <v>41</v>
      </c>
      <c r="J129" s="1">
        <f t="shared" si="4"/>
        <v>63</v>
      </c>
      <c r="K129" s="4">
        <v>52</v>
      </c>
      <c r="L129" s="1">
        <f t="shared" si="5"/>
        <v>115</v>
      </c>
      <c r="M129" s="19" t="s">
        <v>799</v>
      </c>
      <c r="N129" s="4">
        <v>34</v>
      </c>
      <c r="O129" s="4">
        <v>0</v>
      </c>
      <c r="P129" s="4">
        <v>0</v>
      </c>
      <c r="Q129" s="4">
        <v>29</v>
      </c>
      <c r="R129" s="1">
        <f t="shared" si="6"/>
        <v>63</v>
      </c>
      <c r="S129" s="4">
        <v>27</v>
      </c>
      <c r="T129" s="1">
        <f t="shared" si="7"/>
        <v>90</v>
      </c>
      <c r="U129" s="19"/>
    </row>
    <row r="130" spans="1:21" ht="14.25" customHeight="1">
      <c r="A130" t="s">
        <v>423</v>
      </c>
      <c r="B130" s="32" t="s">
        <v>424</v>
      </c>
      <c r="C130" s="32" t="s">
        <v>423</v>
      </c>
      <c r="D130" s="32" t="s">
        <v>424</v>
      </c>
      <c r="E130" t="s">
        <v>253</v>
      </c>
      <c r="F130" s="4">
        <v>22</v>
      </c>
      <c r="G130" s="4">
        <v>0</v>
      </c>
      <c r="H130" s="4">
        <v>0</v>
      </c>
      <c r="I130" s="4">
        <v>138</v>
      </c>
      <c r="J130" s="1">
        <f t="shared" si="4"/>
        <v>160</v>
      </c>
      <c r="K130" s="4">
        <v>140</v>
      </c>
      <c r="L130" s="1">
        <f t="shared" si="5"/>
        <v>300</v>
      </c>
      <c r="M130" s="19" t="s">
        <v>799</v>
      </c>
      <c r="N130" s="4">
        <v>22</v>
      </c>
      <c r="O130" s="4">
        <v>0</v>
      </c>
      <c r="P130" s="4">
        <v>0</v>
      </c>
      <c r="Q130" s="4">
        <v>137</v>
      </c>
      <c r="R130" s="1">
        <f t="shared" si="6"/>
        <v>159</v>
      </c>
      <c r="S130" s="4">
        <v>65</v>
      </c>
      <c r="T130" s="1">
        <f t="shared" si="7"/>
        <v>224</v>
      </c>
      <c r="U130" s="19"/>
    </row>
    <row r="131" spans="1:21" ht="14.25" customHeight="1">
      <c r="A131" t="s">
        <v>425</v>
      </c>
      <c r="B131" s="32" t="s">
        <v>426</v>
      </c>
      <c r="C131" s="32" t="s">
        <v>425</v>
      </c>
      <c r="D131" s="32" t="s">
        <v>426</v>
      </c>
      <c r="E131" t="s">
        <v>253</v>
      </c>
      <c r="F131" s="4">
        <v>0</v>
      </c>
      <c r="G131" s="4">
        <v>10</v>
      </c>
      <c r="H131" s="4">
        <v>0</v>
      </c>
      <c r="I131" s="4">
        <v>25</v>
      </c>
      <c r="J131" s="1">
        <f t="shared" si="4"/>
        <v>35</v>
      </c>
      <c r="K131" s="4">
        <v>336</v>
      </c>
      <c r="L131" s="1">
        <f t="shared" si="5"/>
        <v>371</v>
      </c>
      <c r="M131" s="19" t="s">
        <v>799</v>
      </c>
      <c r="N131" s="4">
        <v>0</v>
      </c>
      <c r="O131" s="4">
        <v>4</v>
      </c>
      <c r="P131" s="4">
        <v>0</v>
      </c>
      <c r="Q131" s="4">
        <v>21</v>
      </c>
      <c r="R131" s="1">
        <f t="shared" si="6"/>
        <v>25</v>
      </c>
      <c r="S131" s="4">
        <v>118</v>
      </c>
      <c r="T131" s="1">
        <f t="shared" si="7"/>
        <v>143</v>
      </c>
      <c r="U131" s="19"/>
    </row>
    <row r="132" spans="1:21" ht="14.25" customHeight="1">
      <c r="A132" t="s">
        <v>427</v>
      </c>
      <c r="B132" s="32" t="s">
        <v>428</v>
      </c>
      <c r="C132" s="32" t="s">
        <v>427</v>
      </c>
      <c r="D132" s="32" t="s">
        <v>428</v>
      </c>
      <c r="E132" t="s">
        <v>234</v>
      </c>
      <c r="F132" s="4">
        <v>100</v>
      </c>
      <c r="G132" s="4">
        <v>30</v>
      </c>
      <c r="H132" s="4">
        <v>0</v>
      </c>
      <c r="I132" s="4">
        <v>172</v>
      </c>
      <c r="J132" s="1">
        <f t="shared" si="4"/>
        <v>302</v>
      </c>
      <c r="K132" s="4">
        <v>157</v>
      </c>
      <c r="L132" s="1">
        <f t="shared" si="5"/>
        <v>459</v>
      </c>
      <c r="M132" s="19" t="s">
        <v>802</v>
      </c>
      <c r="N132" s="4">
        <v>95</v>
      </c>
      <c r="O132" s="4">
        <v>62</v>
      </c>
      <c r="P132" s="4">
        <v>0</v>
      </c>
      <c r="Q132" s="4">
        <v>32</v>
      </c>
      <c r="R132" s="1">
        <f t="shared" si="6"/>
        <v>189</v>
      </c>
      <c r="S132" s="4">
        <v>147</v>
      </c>
      <c r="T132" s="1">
        <f t="shared" si="7"/>
        <v>336</v>
      </c>
      <c r="U132" s="19"/>
    </row>
    <row r="133" spans="1:21" ht="14.25" customHeight="1">
      <c r="A133" t="s">
        <v>429</v>
      </c>
      <c r="B133" s="32" t="s">
        <v>430</v>
      </c>
      <c r="C133" s="32" t="s">
        <v>429</v>
      </c>
      <c r="D133" s="32" t="s">
        <v>430</v>
      </c>
      <c r="E133" t="s">
        <v>222</v>
      </c>
      <c r="F133" s="4">
        <v>26</v>
      </c>
      <c r="G133" s="4">
        <v>0</v>
      </c>
      <c r="H133" s="4">
        <v>0</v>
      </c>
      <c r="I133" s="4">
        <v>0</v>
      </c>
      <c r="J133" s="1">
        <f t="shared" si="4"/>
        <v>26</v>
      </c>
      <c r="K133" s="4">
        <v>0</v>
      </c>
      <c r="L133" s="1">
        <f t="shared" si="5"/>
        <v>26</v>
      </c>
      <c r="M133" s="19" t="s">
        <v>799</v>
      </c>
      <c r="N133" s="4">
        <v>0</v>
      </c>
      <c r="O133" s="4">
        <v>0</v>
      </c>
      <c r="P133" s="4">
        <v>5</v>
      </c>
      <c r="Q133" s="4">
        <v>37</v>
      </c>
      <c r="R133" s="1">
        <f t="shared" si="6"/>
        <v>42</v>
      </c>
      <c r="S133" s="4">
        <v>52</v>
      </c>
      <c r="T133" s="1">
        <f t="shared" si="7"/>
        <v>94</v>
      </c>
      <c r="U133" s="19"/>
    </row>
    <row r="134" spans="1:21" ht="14.25" customHeight="1">
      <c r="A134" t="s">
        <v>431</v>
      </c>
      <c r="B134" s="32" t="s">
        <v>432</v>
      </c>
      <c r="C134" s="32" t="s">
        <v>431</v>
      </c>
      <c r="D134" s="32" t="s">
        <v>432</v>
      </c>
      <c r="E134" t="s">
        <v>219</v>
      </c>
      <c r="F134" s="4">
        <v>6</v>
      </c>
      <c r="G134" s="4">
        <v>0</v>
      </c>
      <c r="H134" s="4">
        <v>0</v>
      </c>
      <c r="I134" s="4">
        <v>0</v>
      </c>
      <c r="J134" s="1">
        <f t="shared" si="4"/>
        <v>6</v>
      </c>
      <c r="K134" s="4">
        <v>0</v>
      </c>
      <c r="L134" s="1">
        <f t="shared" si="5"/>
        <v>6</v>
      </c>
      <c r="M134" s="19" t="s">
        <v>799</v>
      </c>
      <c r="N134" s="4">
        <v>4</v>
      </c>
      <c r="O134" s="4">
        <v>0</v>
      </c>
      <c r="P134" s="4">
        <v>0</v>
      </c>
      <c r="Q134" s="4">
        <v>4</v>
      </c>
      <c r="R134" s="1">
        <f t="shared" si="6"/>
        <v>8</v>
      </c>
      <c r="S134" s="4">
        <v>0</v>
      </c>
      <c r="T134" s="1">
        <f t="shared" si="7"/>
        <v>8</v>
      </c>
      <c r="U134" s="19"/>
    </row>
    <row r="135" spans="1:21" ht="14.25" customHeight="1">
      <c r="A135" t="s">
        <v>433</v>
      </c>
      <c r="B135" s="32" t="s">
        <v>434</v>
      </c>
      <c r="C135" s="32" t="s">
        <v>433</v>
      </c>
      <c r="D135" s="32" t="s">
        <v>434</v>
      </c>
      <c r="E135" t="s">
        <v>248</v>
      </c>
      <c r="F135" s="4">
        <v>81</v>
      </c>
      <c r="G135" s="4">
        <v>0</v>
      </c>
      <c r="H135" s="4">
        <v>0</v>
      </c>
      <c r="I135" s="4">
        <v>42</v>
      </c>
      <c r="J135" s="1">
        <f t="shared" si="4"/>
        <v>123</v>
      </c>
      <c r="K135" s="4">
        <v>0</v>
      </c>
      <c r="L135" s="1">
        <f t="shared" si="5"/>
        <v>123</v>
      </c>
      <c r="M135" s="19" t="s">
        <v>802</v>
      </c>
      <c r="N135" s="4">
        <v>86</v>
      </c>
      <c r="O135" s="4">
        <v>0</v>
      </c>
      <c r="P135" s="4">
        <v>0</v>
      </c>
      <c r="Q135" s="4">
        <v>8</v>
      </c>
      <c r="R135" s="1">
        <f t="shared" si="6"/>
        <v>94</v>
      </c>
      <c r="S135" s="4">
        <v>0</v>
      </c>
      <c r="T135" s="1">
        <f t="shared" si="7"/>
        <v>94</v>
      </c>
      <c r="U135" s="19"/>
    </row>
    <row r="136" spans="1:21" ht="14.25" customHeight="1">
      <c r="A136" t="s">
        <v>435</v>
      </c>
      <c r="B136" s="32" t="s">
        <v>436</v>
      </c>
      <c r="C136" s="32" t="s">
        <v>435</v>
      </c>
      <c r="D136" s="32" t="s">
        <v>436</v>
      </c>
      <c r="E136" t="s">
        <v>222</v>
      </c>
      <c r="F136" s="4">
        <v>77</v>
      </c>
      <c r="G136" s="4">
        <v>0</v>
      </c>
      <c r="H136" s="4">
        <v>0</v>
      </c>
      <c r="I136" s="4">
        <v>39</v>
      </c>
      <c r="J136" s="1">
        <f t="shared" si="4"/>
        <v>116</v>
      </c>
      <c r="K136" s="4">
        <v>0</v>
      </c>
      <c r="L136" s="1">
        <f t="shared" si="5"/>
        <v>116</v>
      </c>
      <c r="M136" s="19" t="s">
        <v>799</v>
      </c>
      <c r="N136" s="4">
        <v>199</v>
      </c>
      <c r="O136" s="4">
        <v>0</v>
      </c>
      <c r="P136" s="4">
        <v>0</v>
      </c>
      <c r="Q136" s="4">
        <v>40</v>
      </c>
      <c r="R136" s="1">
        <f t="shared" si="6"/>
        <v>239</v>
      </c>
      <c r="S136" s="4">
        <v>0</v>
      </c>
      <c r="T136" s="1">
        <f t="shared" si="7"/>
        <v>239</v>
      </c>
      <c r="U136" s="19"/>
    </row>
    <row r="137" spans="1:21" ht="14.25" customHeight="1">
      <c r="A137" t="s">
        <v>437</v>
      </c>
      <c r="B137" s="32" t="s">
        <v>438</v>
      </c>
      <c r="C137" s="32" t="s">
        <v>437</v>
      </c>
      <c r="D137" s="32" t="s">
        <v>438</v>
      </c>
      <c r="E137" t="s">
        <v>253</v>
      </c>
      <c r="F137" s="4">
        <v>195</v>
      </c>
      <c r="G137" s="4">
        <v>2</v>
      </c>
      <c r="H137" s="4">
        <v>0</v>
      </c>
      <c r="I137" s="4">
        <v>115</v>
      </c>
      <c r="J137" s="1">
        <f t="shared" si="4"/>
        <v>312</v>
      </c>
      <c r="K137" s="4">
        <v>48</v>
      </c>
      <c r="L137" s="1">
        <f t="shared" si="5"/>
        <v>360</v>
      </c>
      <c r="M137" s="19" t="s">
        <v>802</v>
      </c>
      <c r="N137" s="4">
        <v>157</v>
      </c>
      <c r="O137" s="4">
        <v>2</v>
      </c>
      <c r="P137" s="4">
        <v>0</v>
      </c>
      <c r="Q137" s="4">
        <v>110</v>
      </c>
      <c r="R137" s="1">
        <f t="shared" si="6"/>
        <v>269</v>
      </c>
      <c r="S137" s="4">
        <v>76</v>
      </c>
      <c r="T137" s="1">
        <f t="shared" si="7"/>
        <v>345</v>
      </c>
      <c r="U137" s="19"/>
    </row>
    <row r="138" spans="1:21" ht="14.25" customHeight="1">
      <c r="A138" t="s">
        <v>439</v>
      </c>
      <c r="B138" s="32" t="s">
        <v>440</v>
      </c>
      <c r="C138" s="32" t="s">
        <v>439</v>
      </c>
      <c r="D138" s="32" t="s">
        <v>440</v>
      </c>
      <c r="E138" t="s">
        <v>231</v>
      </c>
      <c r="F138" s="4">
        <v>85</v>
      </c>
      <c r="G138" s="4">
        <v>0</v>
      </c>
      <c r="H138" s="4">
        <v>0</v>
      </c>
      <c r="I138" s="4">
        <v>77</v>
      </c>
      <c r="J138" s="1">
        <f t="shared" si="4"/>
        <v>162</v>
      </c>
      <c r="K138" s="4">
        <v>0</v>
      </c>
      <c r="L138" s="1">
        <f t="shared" si="5"/>
        <v>162</v>
      </c>
      <c r="M138" s="19" t="s">
        <v>802</v>
      </c>
      <c r="N138" s="4">
        <v>53</v>
      </c>
      <c r="O138" s="4">
        <v>0</v>
      </c>
      <c r="P138" s="4">
        <v>0</v>
      </c>
      <c r="Q138" s="4">
        <v>19</v>
      </c>
      <c r="R138" s="1">
        <f t="shared" si="6"/>
        <v>72</v>
      </c>
      <c r="S138" s="4">
        <v>0</v>
      </c>
      <c r="T138" s="1">
        <f t="shared" si="7"/>
        <v>72</v>
      </c>
      <c r="U138" s="19"/>
    </row>
    <row r="139" spans="1:21" ht="14.25" customHeight="1">
      <c r="A139" t="s">
        <v>441</v>
      </c>
      <c r="B139" s="32" t="s">
        <v>442</v>
      </c>
      <c r="C139" s="32" t="s">
        <v>441</v>
      </c>
      <c r="D139" s="32" t="s">
        <v>442</v>
      </c>
      <c r="E139" t="s">
        <v>219</v>
      </c>
      <c r="F139" s="4">
        <v>128</v>
      </c>
      <c r="G139" s="4">
        <v>0</v>
      </c>
      <c r="H139" s="4">
        <v>0</v>
      </c>
      <c r="I139" s="4">
        <v>92</v>
      </c>
      <c r="J139" s="1">
        <f t="shared" si="4"/>
        <v>220</v>
      </c>
      <c r="K139" s="4">
        <v>0</v>
      </c>
      <c r="L139" s="1">
        <f t="shared" si="5"/>
        <v>220</v>
      </c>
      <c r="M139" s="19" t="s">
        <v>802</v>
      </c>
      <c r="N139" s="4">
        <v>81</v>
      </c>
      <c r="O139" s="4">
        <v>0</v>
      </c>
      <c r="P139" s="4">
        <v>0</v>
      </c>
      <c r="Q139" s="4">
        <v>45</v>
      </c>
      <c r="R139" s="1">
        <f t="shared" si="6"/>
        <v>126</v>
      </c>
      <c r="S139" s="4">
        <v>0</v>
      </c>
      <c r="T139" s="1">
        <f t="shared" si="7"/>
        <v>126</v>
      </c>
      <c r="U139" s="19"/>
    </row>
    <row r="140" spans="1:21" ht="14.25" customHeight="1">
      <c r="A140" t="s">
        <v>443</v>
      </c>
      <c r="B140" s="32" t="s">
        <v>444</v>
      </c>
      <c r="C140" s="32" t="s">
        <v>443</v>
      </c>
      <c r="D140" s="32" t="s">
        <v>444</v>
      </c>
      <c r="E140" t="s">
        <v>231</v>
      </c>
      <c r="F140" s="4">
        <v>60</v>
      </c>
      <c r="G140" s="4">
        <v>0</v>
      </c>
      <c r="H140" s="4">
        <v>0</v>
      </c>
      <c r="I140" s="4">
        <v>58</v>
      </c>
      <c r="J140" s="1">
        <f t="shared" ref="J140:J203" si="8">SUM(F140:I140)</f>
        <v>118</v>
      </c>
      <c r="K140" s="4">
        <v>0</v>
      </c>
      <c r="L140" s="1">
        <f t="shared" ref="L140:L203" si="9">K140+J140</f>
        <v>118</v>
      </c>
      <c r="M140" s="19" t="s">
        <v>799</v>
      </c>
      <c r="N140" s="4">
        <v>0</v>
      </c>
      <c r="O140" s="4">
        <v>0</v>
      </c>
      <c r="P140" s="4">
        <v>0</v>
      </c>
      <c r="Q140" s="4">
        <v>8</v>
      </c>
      <c r="R140" s="1">
        <f t="shared" ref="R140:R203" si="10">SUM(N140:Q140)</f>
        <v>8</v>
      </c>
      <c r="S140" s="4">
        <v>0</v>
      </c>
      <c r="T140" s="1">
        <f t="shared" ref="T140:T203" si="11">S140+R140</f>
        <v>8</v>
      </c>
      <c r="U140" s="19"/>
    </row>
    <row r="141" spans="1:21" ht="14.25" customHeight="1">
      <c r="A141" t="s">
        <v>445</v>
      </c>
      <c r="B141" s="32" t="s">
        <v>446</v>
      </c>
      <c r="C141" s="32" t="s">
        <v>445</v>
      </c>
      <c r="D141" s="32" t="s">
        <v>446</v>
      </c>
      <c r="E141" t="s">
        <v>248</v>
      </c>
      <c r="F141" s="4">
        <v>74</v>
      </c>
      <c r="G141" s="4">
        <v>2</v>
      </c>
      <c r="H141" s="4">
        <v>0</v>
      </c>
      <c r="I141" s="4">
        <v>25</v>
      </c>
      <c r="J141" s="1">
        <f t="shared" si="8"/>
        <v>101</v>
      </c>
      <c r="K141" s="4">
        <v>0</v>
      </c>
      <c r="L141" s="1">
        <f t="shared" si="9"/>
        <v>101</v>
      </c>
      <c r="M141" s="19" t="s">
        <v>799</v>
      </c>
      <c r="N141" s="4">
        <v>25</v>
      </c>
      <c r="O141" s="4">
        <v>1</v>
      </c>
      <c r="P141" s="4">
        <v>0</v>
      </c>
      <c r="Q141" s="4">
        <v>9</v>
      </c>
      <c r="R141" s="1">
        <f t="shared" si="10"/>
        <v>35</v>
      </c>
      <c r="S141" s="4">
        <v>0</v>
      </c>
      <c r="T141" s="1">
        <f t="shared" si="11"/>
        <v>35</v>
      </c>
      <c r="U141" s="19"/>
    </row>
    <row r="142" spans="1:21" ht="14.25" customHeight="1">
      <c r="A142" t="s">
        <v>447</v>
      </c>
      <c r="B142" s="32" t="s">
        <v>448</v>
      </c>
      <c r="C142" s="32" t="s">
        <v>447</v>
      </c>
      <c r="D142" s="32" t="s">
        <v>448</v>
      </c>
      <c r="E142" t="s">
        <v>253</v>
      </c>
      <c r="F142" s="4">
        <v>84</v>
      </c>
      <c r="G142" s="4">
        <v>239</v>
      </c>
      <c r="H142" s="4">
        <v>0</v>
      </c>
      <c r="I142" s="4">
        <v>167</v>
      </c>
      <c r="J142" s="1">
        <f t="shared" si="8"/>
        <v>490</v>
      </c>
      <c r="K142" s="4">
        <v>246</v>
      </c>
      <c r="L142" s="1">
        <f t="shared" si="9"/>
        <v>736</v>
      </c>
      <c r="M142" s="19" t="s">
        <v>802</v>
      </c>
      <c r="N142" s="4">
        <v>129</v>
      </c>
      <c r="O142" s="4">
        <v>8</v>
      </c>
      <c r="P142" s="4">
        <v>0</v>
      </c>
      <c r="Q142" s="4">
        <v>146</v>
      </c>
      <c r="R142" s="1">
        <f t="shared" si="10"/>
        <v>283</v>
      </c>
      <c r="S142" s="4">
        <v>761</v>
      </c>
      <c r="T142" s="1">
        <f t="shared" si="11"/>
        <v>1044</v>
      </c>
      <c r="U142" s="19"/>
    </row>
    <row r="143" spans="1:21" ht="14.25" customHeight="1">
      <c r="A143" t="s">
        <v>449</v>
      </c>
      <c r="B143" s="32" t="s">
        <v>450</v>
      </c>
      <c r="C143" s="32" t="s">
        <v>449</v>
      </c>
      <c r="D143" s="32" t="s">
        <v>450</v>
      </c>
      <c r="E143" t="s">
        <v>222</v>
      </c>
      <c r="F143" s="4">
        <v>8</v>
      </c>
      <c r="G143" s="4">
        <v>0</v>
      </c>
      <c r="H143" s="4">
        <v>0</v>
      </c>
      <c r="I143" s="4">
        <v>0</v>
      </c>
      <c r="J143" s="1">
        <f t="shared" si="8"/>
        <v>8</v>
      </c>
      <c r="K143" s="4">
        <v>6</v>
      </c>
      <c r="L143" s="1">
        <f t="shared" si="9"/>
        <v>14</v>
      </c>
      <c r="M143" s="19" t="s">
        <v>799</v>
      </c>
      <c r="N143" s="4">
        <v>74</v>
      </c>
      <c r="O143" s="4">
        <v>0</v>
      </c>
      <c r="P143" s="4">
        <v>0</v>
      </c>
      <c r="Q143" s="4">
        <v>0</v>
      </c>
      <c r="R143" s="1">
        <f t="shared" si="10"/>
        <v>74</v>
      </c>
      <c r="S143" s="4">
        <v>33</v>
      </c>
      <c r="T143" s="1">
        <f t="shared" si="11"/>
        <v>107</v>
      </c>
      <c r="U143" s="19"/>
    </row>
    <row r="144" spans="1:21" ht="14.25" customHeight="1">
      <c r="A144" t="s">
        <v>451</v>
      </c>
      <c r="B144" s="32" t="s">
        <v>452</v>
      </c>
      <c r="C144" s="32" t="s">
        <v>451</v>
      </c>
      <c r="D144" s="32" t="s">
        <v>452</v>
      </c>
      <c r="E144" t="s">
        <v>219</v>
      </c>
      <c r="F144" s="4">
        <v>48</v>
      </c>
      <c r="G144" s="4">
        <v>0</v>
      </c>
      <c r="H144" s="4">
        <v>0</v>
      </c>
      <c r="I144" s="4">
        <v>86</v>
      </c>
      <c r="J144" s="1">
        <f t="shared" si="8"/>
        <v>134</v>
      </c>
      <c r="K144" s="4">
        <v>216</v>
      </c>
      <c r="L144" s="1">
        <f t="shared" si="9"/>
        <v>350</v>
      </c>
      <c r="M144" s="19" t="s">
        <v>802</v>
      </c>
      <c r="N144" s="4">
        <v>64</v>
      </c>
      <c r="O144" s="4">
        <v>38</v>
      </c>
      <c r="P144" s="4">
        <v>0</v>
      </c>
      <c r="Q144" s="4">
        <v>65</v>
      </c>
      <c r="R144" s="1">
        <f t="shared" si="10"/>
        <v>167</v>
      </c>
      <c r="S144" s="4">
        <v>36</v>
      </c>
      <c r="T144" s="1">
        <f t="shared" si="11"/>
        <v>203</v>
      </c>
      <c r="U144" s="19"/>
    </row>
    <row r="145" spans="1:21" ht="14.25" customHeight="1">
      <c r="A145" t="s">
        <v>453</v>
      </c>
      <c r="B145" s="32" t="s">
        <v>454</v>
      </c>
      <c r="C145" s="32" t="s">
        <v>453</v>
      </c>
      <c r="D145" s="32" t="s">
        <v>454</v>
      </c>
      <c r="E145" t="s">
        <v>222</v>
      </c>
      <c r="F145" s="4">
        <v>13</v>
      </c>
      <c r="G145" s="4">
        <v>0</v>
      </c>
      <c r="H145" s="4">
        <v>0</v>
      </c>
      <c r="I145" s="4">
        <v>3</v>
      </c>
      <c r="J145" s="1">
        <f t="shared" si="8"/>
        <v>16</v>
      </c>
      <c r="K145" s="4">
        <v>0</v>
      </c>
      <c r="L145" s="1">
        <f t="shared" si="9"/>
        <v>16</v>
      </c>
      <c r="M145" s="19" t="s">
        <v>799</v>
      </c>
      <c r="N145" s="4">
        <v>13</v>
      </c>
      <c r="O145" s="4">
        <v>0</v>
      </c>
      <c r="P145" s="4">
        <v>0</v>
      </c>
      <c r="Q145" s="4">
        <v>9</v>
      </c>
      <c r="R145" s="1">
        <f t="shared" si="10"/>
        <v>22</v>
      </c>
      <c r="S145" s="4">
        <v>0</v>
      </c>
      <c r="T145" s="1">
        <f t="shared" si="11"/>
        <v>22</v>
      </c>
      <c r="U145" s="19"/>
    </row>
    <row r="146" spans="1:21" ht="14.25" customHeight="1">
      <c r="A146" t="s">
        <v>820</v>
      </c>
      <c r="B146" s="32" t="s">
        <v>821</v>
      </c>
      <c r="C146" s="32" t="s">
        <v>551</v>
      </c>
      <c r="D146" s="32" t="s">
        <v>552</v>
      </c>
      <c r="E146" t="s">
        <v>243</v>
      </c>
      <c r="F146" s="4">
        <v>0</v>
      </c>
      <c r="G146" s="4">
        <v>0</v>
      </c>
      <c r="H146" s="4">
        <v>0</v>
      </c>
      <c r="I146" s="4">
        <v>10</v>
      </c>
      <c r="J146" s="1">
        <f t="shared" si="8"/>
        <v>10</v>
      </c>
      <c r="K146" s="4">
        <v>0</v>
      </c>
      <c r="L146" s="1">
        <f t="shared" si="9"/>
        <v>10</v>
      </c>
      <c r="M146" s="19" t="s">
        <v>799</v>
      </c>
      <c r="N146" s="4">
        <v>20</v>
      </c>
      <c r="O146" s="4">
        <v>0</v>
      </c>
      <c r="P146" s="4">
        <v>0</v>
      </c>
      <c r="Q146" s="4">
        <v>21</v>
      </c>
      <c r="R146" s="1">
        <f t="shared" si="10"/>
        <v>41</v>
      </c>
      <c r="S146" s="4">
        <v>0</v>
      </c>
      <c r="T146" s="1">
        <f t="shared" si="11"/>
        <v>41</v>
      </c>
      <c r="U146" s="19"/>
    </row>
    <row r="147" spans="1:21" ht="14.25" customHeight="1">
      <c r="A147" t="s">
        <v>455</v>
      </c>
      <c r="B147" s="32" t="s">
        <v>456</v>
      </c>
      <c r="C147" s="32" t="s">
        <v>455</v>
      </c>
      <c r="D147" s="32" t="s">
        <v>456</v>
      </c>
      <c r="E147" t="s">
        <v>243</v>
      </c>
      <c r="F147" s="4">
        <v>28</v>
      </c>
      <c r="G147" s="4">
        <v>0</v>
      </c>
      <c r="H147" s="4">
        <v>0</v>
      </c>
      <c r="I147" s="4">
        <v>0</v>
      </c>
      <c r="J147" s="1">
        <f t="shared" si="8"/>
        <v>28</v>
      </c>
      <c r="K147" s="4">
        <v>0</v>
      </c>
      <c r="L147" s="1">
        <f t="shared" si="9"/>
        <v>28</v>
      </c>
      <c r="M147" s="19" t="s">
        <v>799</v>
      </c>
      <c r="N147" s="4">
        <v>49</v>
      </c>
      <c r="O147" s="4">
        <v>0</v>
      </c>
      <c r="P147" s="4">
        <v>0</v>
      </c>
      <c r="Q147" s="4">
        <v>0</v>
      </c>
      <c r="R147" s="1">
        <f t="shared" si="10"/>
        <v>49</v>
      </c>
      <c r="S147" s="4">
        <v>9</v>
      </c>
      <c r="T147" s="1">
        <f t="shared" si="11"/>
        <v>58</v>
      </c>
      <c r="U147" s="19"/>
    </row>
    <row r="148" spans="1:21" ht="14.25" customHeight="1">
      <c r="A148" t="s">
        <v>457</v>
      </c>
      <c r="B148" s="32" t="s">
        <v>458</v>
      </c>
      <c r="C148" s="32" t="s">
        <v>457</v>
      </c>
      <c r="D148" s="32" t="s">
        <v>458</v>
      </c>
      <c r="E148" t="s">
        <v>231</v>
      </c>
      <c r="F148" s="4">
        <v>17</v>
      </c>
      <c r="G148" s="4">
        <v>0</v>
      </c>
      <c r="H148" s="4">
        <v>0</v>
      </c>
      <c r="I148" s="4">
        <v>24</v>
      </c>
      <c r="J148" s="1">
        <f t="shared" si="8"/>
        <v>41</v>
      </c>
      <c r="K148" s="4">
        <v>0</v>
      </c>
      <c r="L148" s="1">
        <f t="shared" si="9"/>
        <v>41</v>
      </c>
      <c r="M148" s="19" t="s">
        <v>799</v>
      </c>
      <c r="N148" s="4">
        <v>50</v>
      </c>
      <c r="O148" s="4">
        <v>0</v>
      </c>
      <c r="P148" s="4">
        <v>0</v>
      </c>
      <c r="Q148" s="4">
        <v>3</v>
      </c>
      <c r="R148" s="1">
        <f t="shared" si="10"/>
        <v>53</v>
      </c>
      <c r="S148" s="4">
        <v>0</v>
      </c>
      <c r="T148" s="1">
        <f t="shared" si="11"/>
        <v>53</v>
      </c>
      <c r="U148" s="19"/>
    </row>
    <row r="149" spans="1:21" ht="14.25" customHeight="1">
      <c r="A149" t="s">
        <v>761</v>
      </c>
      <c r="B149" s="32" t="s">
        <v>762</v>
      </c>
      <c r="C149" s="32" t="s">
        <v>761</v>
      </c>
      <c r="D149" s="32" t="s">
        <v>762</v>
      </c>
      <c r="E149" t="s">
        <v>219</v>
      </c>
      <c r="F149" s="4">
        <v>121</v>
      </c>
      <c r="G149" s="4">
        <v>0</v>
      </c>
      <c r="H149" s="4">
        <v>0</v>
      </c>
      <c r="I149" s="4">
        <v>19</v>
      </c>
      <c r="J149" s="1">
        <f t="shared" si="8"/>
        <v>140</v>
      </c>
      <c r="K149" s="4">
        <v>0</v>
      </c>
      <c r="L149" s="1">
        <f t="shared" si="9"/>
        <v>140</v>
      </c>
      <c r="M149" s="19" t="s">
        <v>799</v>
      </c>
      <c r="N149" s="4">
        <v>43</v>
      </c>
      <c r="O149" s="4">
        <v>0</v>
      </c>
      <c r="P149" s="4">
        <v>0</v>
      </c>
      <c r="Q149" s="4">
        <v>0</v>
      </c>
      <c r="R149" s="1">
        <f t="shared" si="10"/>
        <v>43</v>
      </c>
      <c r="S149" s="4">
        <v>27</v>
      </c>
      <c r="T149" s="1">
        <f t="shared" si="11"/>
        <v>70</v>
      </c>
      <c r="U149" s="19"/>
    </row>
    <row r="150" spans="1:21" ht="14.25" customHeight="1">
      <c r="A150" t="s">
        <v>459</v>
      </c>
      <c r="B150" s="32" t="s">
        <v>460</v>
      </c>
      <c r="C150" s="32" t="s">
        <v>459</v>
      </c>
      <c r="D150" s="32" t="s">
        <v>460</v>
      </c>
      <c r="E150" t="s">
        <v>320</v>
      </c>
      <c r="F150" s="4">
        <v>110</v>
      </c>
      <c r="G150" s="4">
        <v>2</v>
      </c>
      <c r="H150" s="4">
        <v>0</v>
      </c>
      <c r="I150" s="4">
        <v>13</v>
      </c>
      <c r="J150" s="1">
        <f t="shared" si="8"/>
        <v>125</v>
      </c>
      <c r="K150" s="4">
        <v>0</v>
      </c>
      <c r="L150" s="1">
        <f t="shared" si="9"/>
        <v>125</v>
      </c>
      <c r="M150" s="19" t="s">
        <v>802</v>
      </c>
      <c r="N150" s="4">
        <v>18</v>
      </c>
      <c r="O150" s="4">
        <v>2</v>
      </c>
      <c r="P150" s="4">
        <v>0</v>
      </c>
      <c r="Q150" s="4">
        <v>13</v>
      </c>
      <c r="R150" s="1">
        <f t="shared" si="10"/>
        <v>33</v>
      </c>
      <c r="S150" s="4">
        <v>0</v>
      </c>
      <c r="T150" s="1">
        <f t="shared" si="11"/>
        <v>33</v>
      </c>
      <c r="U150" s="19"/>
    </row>
    <row r="151" spans="1:21" ht="14.25" customHeight="1">
      <c r="A151" t="s">
        <v>461</v>
      </c>
      <c r="B151" s="32" t="s">
        <v>462</v>
      </c>
      <c r="C151" s="32" t="s">
        <v>461</v>
      </c>
      <c r="D151" s="32" t="s">
        <v>462</v>
      </c>
      <c r="E151" t="s">
        <v>219</v>
      </c>
      <c r="F151" s="4">
        <v>228</v>
      </c>
      <c r="G151" s="4">
        <v>49</v>
      </c>
      <c r="H151" s="4">
        <v>0</v>
      </c>
      <c r="I151" s="4">
        <v>350</v>
      </c>
      <c r="J151" s="1">
        <f t="shared" si="8"/>
        <v>627</v>
      </c>
      <c r="K151" s="4">
        <v>481</v>
      </c>
      <c r="L151" s="1">
        <f t="shared" si="9"/>
        <v>1108</v>
      </c>
      <c r="M151" s="19" t="s">
        <v>802</v>
      </c>
      <c r="N151" s="4">
        <v>93</v>
      </c>
      <c r="O151" s="4">
        <v>15</v>
      </c>
      <c r="P151" s="4">
        <v>0</v>
      </c>
      <c r="Q151" s="4">
        <v>252</v>
      </c>
      <c r="R151" s="1">
        <f t="shared" si="10"/>
        <v>360</v>
      </c>
      <c r="S151" s="4">
        <v>110</v>
      </c>
      <c r="T151" s="1">
        <f t="shared" si="11"/>
        <v>470</v>
      </c>
      <c r="U151" s="19"/>
    </row>
    <row r="152" spans="1:21" ht="14.25" customHeight="1">
      <c r="A152" t="s">
        <v>763</v>
      </c>
      <c r="B152" s="32" t="s">
        <v>764</v>
      </c>
      <c r="C152" s="32" t="s">
        <v>763</v>
      </c>
      <c r="D152" s="32" t="s">
        <v>764</v>
      </c>
      <c r="E152" t="s">
        <v>219</v>
      </c>
      <c r="F152" s="4">
        <v>21</v>
      </c>
      <c r="G152" s="4">
        <v>0</v>
      </c>
      <c r="H152" s="4">
        <v>0</v>
      </c>
      <c r="I152" s="4">
        <v>14</v>
      </c>
      <c r="J152" s="1">
        <f t="shared" si="8"/>
        <v>35</v>
      </c>
      <c r="K152" s="4">
        <v>0</v>
      </c>
      <c r="L152" s="1">
        <f t="shared" si="9"/>
        <v>35</v>
      </c>
      <c r="M152" s="19" t="s">
        <v>799</v>
      </c>
      <c r="N152" s="4">
        <v>9</v>
      </c>
      <c r="O152" s="4">
        <v>12</v>
      </c>
      <c r="P152" s="4">
        <v>0</v>
      </c>
      <c r="Q152" s="4">
        <v>13</v>
      </c>
      <c r="R152" s="1">
        <f t="shared" si="10"/>
        <v>34</v>
      </c>
      <c r="S152" s="4">
        <v>0</v>
      </c>
      <c r="T152" s="1">
        <f t="shared" si="11"/>
        <v>34</v>
      </c>
      <c r="U152" s="19"/>
    </row>
    <row r="153" spans="1:21" ht="14.25" customHeight="1">
      <c r="A153" t="s">
        <v>463</v>
      </c>
      <c r="B153" s="32" t="s">
        <v>464</v>
      </c>
      <c r="C153" s="32" t="s">
        <v>463</v>
      </c>
      <c r="D153" t="s">
        <v>464</v>
      </c>
      <c r="E153" t="s">
        <v>219</v>
      </c>
      <c r="F153" s="4">
        <v>24</v>
      </c>
      <c r="G153" s="4">
        <v>20</v>
      </c>
      <c r="H153" s="4">
        <v>0</v>
      </c>
      <c r="I153" s="4">
        <v>14</v>
      </c>
      <c r="J153" s="1">
        <f t="shared" si="8"/>
        <v>58</v>
      </c>
      <c r="K153" s="4">
        <v>0</v>
      </c>
      <c r="L153" s="1">
        <f t="shared" si="9"/>
        <v>58</v>
      </c>
      <c r="M153" s="19" t="s">
        <v>799</v>
      </c>
      <c r="N153" s="4">
        <v>0</v>
      </c>
      <c r="O153" s="4">
        <v>0</v>
      </c>
      <c r="P153" s="4">
        <v>0</v>
      </c>
      <c r="Q153" s="4">
        <v>14</v>
      </c>
      <c r="R153" s="1">
        <f t="shared" si="10"/>
        <v>14</v>
      </c>
      <c r="S153" s="4">
        <v>0</v>
      </c>
      <c r="T153" s="1">
        <f t="shared" si="11"/>
        <v>14</v>
      </c>
      <c r="U153" s="19"/>
    </row>
    <row r="154" spans="1:21" ht="14.25" customHeight="1">
      <c r="A154" t="s">
        <v>465</v>
      </c>
      <c r="B154" s="32" t="s">
        <v>466</v>
      </c>
      <c r="C154" s="32" t="s">
        <v>465</v>
      </c>
      <c r="D154" s="32" t="s">
        <v>466</v>
      </c>
      <c r="E154" t="s">
        <v>222</v>
      </c>
      <c r="F154" s="4">
        <v>108</v>
      </c>
      <c r="G154" s="4">
        <v>2</v>
      </c>
      <c r="H154" s="4">
        <v>0</v>
      </c>
      <c r="I154" s="4">
        <v>82</v>
      </c>
      <c r="J154" s="1">
        <f t="shared" si="8"/>
        <v>192</v>
      </c>
      <c r="K154" s="4">
        <v>0</v>
      </c>
      <c r="L154" s="1">
        <f t="shared" si="9"/>
        <v>192</v>
      </c>
      <c r="M154" s="19" t="s">
        <v>799</v>
      </c>
      <c r="N154" s="4">
        <v>87</v>
      </c>
      <c r="O154" s="4">
        <v>2</v>
      </c>
      <c r="P154" s="4">
        <v>0</v>
      </c>
      <c r="Q154" s="4">
        <v>2</v>
      </c>
      <c r="R154" s="1">
        <f t="shared" si="10"/>
        <v>91</v>
      </c>
      <c r="S154" s="4">
        <v>0</v>
      </c>
      <c r="T154" s="1">
        <f t="shared" si="11"/>
        <v>91</v>
      </c>
      <c r="U154" s="19"/>
    </row>
    <row r="155" spans="1:21" ht="14.25" customHeight="1">
      <c r="A155" t="s">
        <v>467</v>
      </c>
      <c r="B155" s="32" t="s">
        <v>468</v>
      </c>
      <c r="C155" s="32" t="s">
        <v>467</v>
      </c>
      <c r="D155" s="32" t="s">
        <v>468</v>
      </c>
      <c r="E155" t="s">
        <v>320</v>
      </c>
      <c r="F155" s="4">
        <v>114</v>
      </c>
      <c r="G155" s="4">
        <v>14</v>
      </c>
      <c r="H155" s="4">
        <v>0</v>
      </c>
      <c r="I155" s="4">
        <v>71</v>
      </c>
      <c r="J155" s="1">
        <f t="shared" si="8"/>
        <v>199</v>
      </c>
      <c r="K155" s="4">
        <v>259</v>
      </c>
      <c r="L155" s="1">
        <f t="shared" si="9"/>
        <v>458</v>
      </c>
      <c r="M155" s="19" t="s">
        <v>802</v>
      </c>
      <c r="N155" s="4">
        <v>167</v>
      </c>
      <c r="O155" s="4">
        <v>0</v>
      </c>
      <c r="P155" s="4">
        <v>0</v>
      </c>
      <c r="Q155" s="4">
        <v>18</v>
      </c>
      <c r="R155" s="1">
        <f t="shared" si="10"/>
        <v>185</v>
      </c>
      <c r="S155" s="4">
        <v>346</v>
      </c>
      <c r="T155" s="1">
        <f t="shared" si="11"/>
        <v>531</v>
      </c>
      <c r="U155" s="19"/>
    </row>
    <row r="156" spans="1:21" ht="14.25" customHeight="1">
      <c r="A156" t="s">
        <v>469</v>
      </c>
      <c r="B156" s="32" t="s">
        <v>470</v>
      </c>
      <c r="C156" s="32" t="s">
        <v>469</v>
      </c>
      <c r="D156" s="32" t="s">
        <v>470</v>
      </c>
      <c r="E156" t="s">
        <v>248</v>
      </c>
      <c r="F156" s="4">
        <v>30</v>
      </c>
      <c r="G156" s="4">
        <v>0</v>
      </c>
      <c r="H156" s="4">
        <v>0</v>
      </c>
      <c r="I156" s="4">
        <v>34</v>
      </c>
      <c r="J156" s="1">
        <f t="shared" si="8"/>
        <v>64</v>
      </c>
      <c r="K156" s="4">
        <v>306</v>
      </c>
      <c r="L156" s="1">
        <f t="shared" si="9"/>
        <v>370</v>
      </c>
      <c r="M156" s="19" t="s">
        <v>799</v>
      </c>
      <c r="N156" s="4">
        <v>13</v>
      </c>
      <c r="O156" s="4">
        <v>0</v>
      </c>
      <c r="P156" s="4">
        <v>0</v>
      </c>
      <c r="Q156" s="4">
        <v>20</v>
      </c>
      <c r="R156" s="1">
        <f t="shared" si="10"/>
        <v>33</v>
      </c>
      <c r="S156" s="4">
        <v>34</v>
      </c>
      <c r="T156" s="1">
        <f t="shared" si="11"/>
        <v>67</v>
      </c>
      <c r="U156" s="19"/>
    </row>
    <row r="157" spans="1:21" ht="14.25" customHeight="1">
      <c r="A157" t="s">
        <v>471</v>
      </c>
      <c r="B157" s="32" t="s">
        <v>472</v>
      </c>
      <c r="C157" s="32" t="s">
        <v>471</v>
      </c>
      <c r="D157" s="32" t="s">
        <v>472</v>
      </c>
      <c r="E157" t="s">
        <v>243</v>
      </c>
      <c r="F157" s="4">
        <v>2</v>
      </c>
      <c r="G157" s="4">
        <v>0</v>
      </c>
      <c r="H157" s="4">
        <v>0</v>
      </c>
      <c r="I157" s="4">
        <v>32</v>
      </c>
      <c r="J157" s="1">
        <f t="shared" si="8"/>
        <v>34</v>
      </c>
      <c r="K157" s="4">
        <v>4</v>
      </c>
      <c r="L157" s="1">
        <f t="shared" si="9"/>
        <v>38</v>
      </c>
      <c r="M157" s="19" t="s">
        <v>799</v>
      </c>
      <c r="N157" s="4">
        <v>26</v>
      </c>
      <c r="O157" s="4">
        <v>0</v>
      </c>
      <c r="P157" s="4">
        <v>0</v>
      </c>
      <c r="Q157" s="4">
        <v>43</v>
      </c>
      <c r="R157" s="1">
        <f t="shared" si="10"/>
        <v>69</v>
      </c>
      <c r="S157" s="4">
        <v>57</v>
      </c>
      <c r="T157" s="1">
        <f t="shared" si="11"/>
        <v>126</v>
      </c>
      <c r="U157" s="19"/>
    </row>
    <row r="158" spans="1:21" ht="14.25" customHeight="1">
      <c r="A158" t="s">
        <v>906</v>
      </c>
      <c r="B158" s="32" t="s">
        <v>907</v>
      </c>
      <c r="C158" s="32" t="s">
        <v>337</v>
      </c>
      <c r="D158" s="32" t="s">
        <v>338</v>
      </c>
      <c r="E158" t="s">
        <v>243</v>
      </c>
      <c r="F158" s="4">
        <v>18</v>
      </c>
      <c r="G158" s="4">
        <v>0</v>
      </c>
      <c r="H158" s="4">
        <v>0</v>
      </c>
      <c r="I158" s="4">
        <v>0</v>
      </c>
      <c r="J158" s="1">
        <f t="shared" si="8"/>
        <v>18</v>
      </c>
      <c r="K158" s="4">
        <v>0</v>
      </c>
      <c r="L158" s="1">
        <f t="shared" si="9"/>
        <v>18</v>
      </c>
      <c r="M158" s="19" t="s">
        <v>799</v>
      </c>
      <c r="N158" s="4">
        <v>3</v>
      </c>
      <c r="O158" s="4">
        <v>0</v>
      </c>
      <c r="P158" s="4">
        <v>0</v>
      </c>
      <c r="Q158" s="4">
        <v>0</v>
      </c>
      <c r="R158" s="1">
        <f t="shared" si="10"/>
        <v>3</v>
      </c>
      <c r="S158" s="4">
        <v>3</v>
      </c>
      <c r="T158" s="1">
        <f t="shared" si="11"/>
        <v>6</v>
      </c>
      <c r="U158" s="19"/>
    </row>
    <row r="159" spans="1:21" ht="14.25" customHeight="1">
      <c r="A159" t="s">
        <v>473</v>
      </c>
      <c r="B159" s="32" t="s">
        <v>474</v>
      </c>
      <c r="C159" s="32" t="s">
        <v>473</v>
      </c>
      <c r="D159" s="32" t="s">
        <v>474</v>
      </c>
      <c r="E159" t="s">
        <v>222</v>
      </c>
      <c r="F159" s="4">
        <v>7</v>
      </c>
      <c r="G159" s="4">
        <v>0</v>
      </c>
      <c r="H159" s="4">
        <v>0</v>
      </c>
      <c r="I159" s="4">
        <v>0</v>
      </c>
      <c r="J159" s="1">
        <f t="shared" si="8"/>
        <v>7</v>
      </c>
      <c r="K159" s="4">
        <v>47</v>
      </c>
      <c r="L159" s="1">
        <f t="shared" si="9"/>
        <v>54</v>
      </c>
      <c r="M159" s="19" t="s">
        <v>802</v>
      </c>
      <c r="N159" s="4">
        <v>24</v>
      </c>
      <c r="O159" s="4">
        <v>0</v>
      </c>
      <c r="P159" s="4">
        <v>0</v>
      </c>
      <c r="Q159" s="4">
        <v>0</v>
      </c>
      <c r="R159" s="1">
        <f t="shared" si="10"/>
        <v>24</v>
      </c>
      <c r="S159" s="4">
        <v>12</v>
      </c>
      <c r="T159" s="1">
        <f t="shared" si="11"/>
        <v>36</v>
      </c>
      <c r="U159" s="19"/>
    </row>
    <row r="160" spans="1:21" ht="14.25" customHeight="1">
      <c r="A160" t="s">
        <v>475</v>
      </c>
      <c r="B160" s="32" t="s">
        <v>476</v>
      </c>
      <c r="C160" s="32" t="s">
        <v>475</v>
      </c>
      <c r="D160" s="32" t="s">
        <v>476</v>
      </c>
      <c r="E160" t="s">
        <v>234</v>
      </c>
      <c r="F160" s="4">
        <v>60</v>
      </c>
      <c r="G160" s="4">
        <v>0</v>
      </c>
      <c r="H160" s="4">
        <v>0</v>
      </c>
      <c r="I160" s="4">
        <v>0</v>
      </c>
      <c r="J160" s="1">
        <f t="shared" si="8"/>
        <v>60</v>
      </c>
      <c r="K160" s="4">
        <v>0</v>
      </c>
      <c r="L160" s="1">
        <f t="shared" si="9"/>
        <v>60</v>
      </c>
      <c r="M160" s="19" t="s">
        <v>799</v>
      </c>
      <c r="N160" s="4">
        <v>8</v>
      </c>
      <c r="O160" s="4">
        <v>12</v>
      </c>
      <c r="P160" s="4">
        <v>0</v>
      </c>
      <c r="Q160" s="4">
        <v>2</v>
      </c>
      <c r="R160" s="1">
        <f t="shared" si="10"/>
        <v>22</v>
      </c>
      <c r="S160" s="4">
        <v>56</v>
      </c>
      <c r="T160" s="1">
        <f t="shared" si="11"/>
        <v>78</v>
      </c>
      <c r="U160" s="19"/>
    </row>
    <row r="161" spans="1:21" ht="14.25" customHeight="1">
      <c r="A161" t="s">
        <v>765</v>
      </c>
      <c r="B161" s="32" t="s">
        <v>766</v>
      </c>
      <c r="C161" s="32" t="s">
        <v>765</v>
      </c>
      <c r="D161" s="32" t="s">
        <v>766</v>
      </c>
      <c r="E161" t="s">
        <v>231</v>
      </c>
      <c r="F161" s="4">
        <v>58</v>
      </c>
      <c r="G161" s="4">
        <v>0</v>
      </c>
      <c r="H161" s="4">
        <v>0</v>
      </c>
      <c r="I161" s="4">
        <v>35</v>
      </c>
      <c r="J161" s="1">
        <f t="shared" si="8"/>
        <v>93</v>
      </c>
      <c r="K161" s="4">
        <v>0</v>
      </c>
      <c r="L161" s="1">
        <f t="shared" si="9"/>
        <v>93</v>
      </c>
      <c r="M161" s="19" t="s">
        <v>802</v>
      </c>
      <c r="N161" s="4">
        <v>8</v>
      </c>
      <c r="O161" s="4">
        <v>0</v>
      </c>
      <c r="P161" s="4">
        <v>0</v>
      </c>
      <c r="Q161" s="4">
        <v>12</v>
      </c>
      <c r="R161" s="1">
        <f t="shared" si="10"/>
        <v>20</v>
      </c>
      <c r="S161" s="4">
        <v>0</v>
      </c>
      <c r="T161" s="1">
        <f t="shared" si="11"/>
        <v>20</v>
      </c>
      <c r="U161" s="19"/>
    </row>
    <row r="162" spans="1:21" ht="14.25" customHeight="1">
      <c r="A162" t="s">
        <v>477</v>
      </c>
      <c r="B162" s="32" t="s">
        <v>478</v>
      </c>
      <c r="C162" s="32" t="s">
        <v>477</v>
      </c>
      <c r="D162" s="32" t="s">
        <v>478</v>
      </c>
      <c r="E162" t="s">
        <v>222</v>
      </c>
      <c r="F162" s="4">
        <v>45</v>
      </c>
      <c r="G162" s="4">
        <v>0</v>
      </c>
      <c r="H162" s="4">
        <v>0</v>
      </c>
      <c r="I162" s="4">
        <v>29</v>
      </c>
      <c r="J162" s="1">
        <f t="shared" si="8"/>
        <v>74</v>
      </c>
      <c r="K162" s="4">
        <v>0</v>
      </c>
      <c r="L162" s="1">
        <f t="shared" si="9"/>
        <v>74</v>
      </c>
      <c r="M162" s="19" t="s">
        <v>799</v>
      </c>
      <c r="N162" s="4">
        <v>17</v>
      </c>
      <c r="O162" s="4">
        <v>0</v>
      </c>
      <c r="P162" s="4">
        <v>0</v>
      </c>
      <c r="Q162" s="4">
        <v>4</v>
      </c>
      <c r="R162" s="1">
        <f t="shared" si="10"/>
        <v>21</v>
      </c>
      <c r="S162" s="4">
        <v>0</v>
      </c>
      <c r="T162" s="1">
        <f t="shared" si="11"/>
        <v>21</v>
      </c>
      <c r="U162" s="19"/>
    </row>
    <row r="163" spans="1:21" ht="14.25" customHeight="1">
      <c r="A163" t="s">
        <v>479</v>
      </c>
      <c r="B163" s="32" t="s">
        <v>480</v>
      </c>
      <c r="C163" s="32" t="s">
        <v>479</v>
      </c>
      <c r="D163" s="32" t="s">
        <v>480</v>
      </c>
      <c r="E163" t="s">
        <v>234</v>
      </c>
      <c r="F163" s="4">
        <v>132</v>
      </c>
      <c r="G163" s="4">
        <v>0</v>
      </c>
      <c r="H163" s="4">
        <v>0</v>
      </c>
      <c r="I163" s="4">
        <v>26</v>
      </c>
      <c r="J163" s="1">
        <f t="shared" si="8"/>
        <v>158</v>
      </c>
      <c r="K163" s="4">
        <v>5</v>
      </c>
      <c r="L163" s="1">
        <f t="shared" si="9"/>
        <v>163</v>
      </c>
      <c r="M163" s="19" t="s">
        <v>799</v>
      </c>
      <c r="N163" s="4">
        <v>69</v>
      </c>
      <c r="O163" s="4">
        <v>0</v>
      </c>
      <c r="P163" s="4">
        <v>0</v>
      </c>
      <c r="Q163" s="4">
        <v>4</v>
      </c>
      <c r="R163" s="1">
        <f t="shared" si="10"/>
        <v>73</v>
      </c>
      <c r="S163" s="4">
        <v>0</v>
      </c>
      <c r="T163" s="1">
        <f t="shared" si="11"/>
        <v>73</v>
      </c>
      <c r="U163" s="19"/>
    </row>
    <row r="164" spans="1:21" ht="14.25" customHeight="1">
      <c r="A164" t="s">
        <v>481</v>
      </c>
      <c r="B164" s="32" t="s">
        <v>482</v>
      </c>
      <c r="C164" s="32" t="s">
        <v>481</v>
      </c>
      <c r="D164" s="32" t="s">
        <v>482</v>
      </c>
      <c r="E164" t="s">
        <v>231</v>
      </c>
      <c r="F164" s="4">
        <v>62</v>
      </c>
      <c r="G164" s="4">
        <v>0</v>
      </c>
      <c r="H164" s="4">
        <v>0</v>
      </c>
      <c r="I164" s="4">
        <v>79</v>
      </c>
      <c r="J164" s="1">
        <f t="shared" si="8"/>
        <v>141</v>
      </c>
      <c r="K164" s="4">
        <v>0</v>
      </c>
      <c r="L164" s="1">
        <f t="shared" si="9"/>
        <v>141</v>
      </c>
      <c r="M164" s="19" t="s">
        <v>799</v>
      </c>
      <c r="N164" s="4">
        <v>75</v>
      </c>
      <c r="O164" s="4">
        <v>0</v>
      </c>
      <c r="P164" s="4">
        <v>0</v>
      </c>
      <c r="Q164" s="4">
        <v>23</v>
      </c>
      <c r="R164" s="1">
        <f t="shared" si="10"/>
        <v>98</v>
      </c>
      <c r="S164" s="4">
        <v>0</v>
      </c>
      <c r="T164" s="1">
        <f t="shared" si="11"/>
        <v>98</v>
      </c>
      <c r="U164" s="19"/>
    </row>
    <row r="165" spans="1:21" ht="14.25" customHeight="1">
      <c r="A165" t="s">
        <v>485</v>
      </c>
      <c r="B165" s="32" t="s">
        <v>486</v>
      </c>
      <c r="C165" s="32" t="s">
        <v>485</v>
      </c>
      <c r="D165" s="32" t="s">
        <v>486</v>
      </c>
      <c r="E165" t="s">
        <v>243</v>
      </c>
      <c r="F165" s="4">
        <v>46</v>
      </c>
      <c r="G165" s="4">
        <v>0</v>
      </c>
      <c r="H165" s="4">
        <v>3</v>
      </c>
      <c r="I165" s="4">
        <v>43</v>
      </c>
      <c r="J165" s="1">
        <f t="shared" si="8"/>
        <v>92</v>
      </c>
      <c r="K165" s="4">
        <v>40</v>
      </c>
      <c r="L165" s="1">
        <f t="shared" si="9"/>
        <v>132</v>
      </c>
      <c r="M165" s="19" t="s">
        <v>799</v>
      </c>
      <c r="N165" s="4">
        <v>24</v>
      </c>
      <c r="O165" s="4">
        <v>0</v>
      </c>
      <c r="P165" s="4">
        <v>0</v>
      </c>
      <c r="Q165" s="4">
        <v>11</v>
      </c>
      <c r="R165" s="1">
        <f t="shared" si="10"/>
        <v>35</v>
      </c>
      <c r="S165" s="4">
        <v>124</v>
      </c>
      <c r="T165" s="1">
        <f t="shared" si="11"/>
        <v>159</v>
      </c>
      <c r="U165" s="19"/>
    </row>
    <row r="166" spans="1:21" ht="14.25" customHeight="1">
      <c r="A166" t="s">
        <v>487</v>
      </c>
      <c r="B166" s="32" t="s">
        <v>488</v>
      </c>
      <c r="C166" s="32" t="s">
        <v>487</v>
      </c>
      <c r="D166" s="32" t="s">
        <v>488</v>
      </c>
      <c r="E166" t="s">
        <v>320</v>
      </c>
      <c r="F166" s="4">
        <v>70</v>
      </c>
      <c r="G166" s="4">
        <v>0</v>
      </c>
      <c r="H166" s="4">
        <v>0</v>
      </c>
      <c r="I166" s="4">
        <v>30</v>
      </c>
      <c r="J166" s="1">
        <f t="shared" si="8"/>
        <v>100</v>
      </c>
      <c r="K166" s="4">
        <v>460</v>
      </c>
      <c r="L166" s="1">
        <f t="shared" si="9"/>
        <v>560</v>
      </c>
      <c r="M166" s="19" t="s">
        <v>799</v>
      </c>
      <c r="N166" s="4">
        <v>84</v>
      </c>
      <c r="O166" s="4">
        <v>0</v>
      </c>
      <c r="P166" s="4">
        <v>0</v>
      </c>
      <c r="Q166" s="4">
        <v>70</v>
      </c>
      <c r="R166" s="1">
        <f t="shared" si="10"/>
        <v>154</v>
      </c>
      <c r="S166" s="4">
        <v>149</v>
      </c>
      <c r="T166" s="1">
        <f t="shared" si="11"/>
        <v>303</v>
      </c>
      <c r="U166" s="19"/>
    </row>
    <row r="167" spans="1:21" ht="14.25" customHeight="1">
      <c r="A167" t="s">
        <v>489</v>
      </c>
      <c r="B167" s="32" t="s">
        <v>490</v>
      </c>
      <c r="C167" s="32" t="s">
        <v>489</v>
      </c>
      <c r="D167" s="32" t="s">
        <v>490</v>
      </c>
      <c r="E167" t="s">
        <v>248</v>
      </c>
      <c r="F167" s="4">
        <v>0</v>
      </c>
      <c r="G167" s="4">
        <v>0</v>
      </c>
      <c r="H167" s="4">
        <v>0</v>
      </c>
      <c r="I167" s="4">
        <v>12</v>
      </c>
      <c r="J167" s="1">
        <f t="shared" si="8"/>
        <v>12</v>
      </c>
      <c r="K167" s="4">
        <v>14</v>
      </c>
      <c r="L167" s="1">
        <f t="shared" si="9"/>
        <v>26</v>
      </c>
      <c r="M167" s="19" t="s">
        <v>799</v>
      </c>
      <c r="N167" s="4">
        <v>46</v>
      </c>
      <c r="O167" s="4">
        <v>4</v>
      </c>
      <c r="P167" s="4">
        <v>0</v>
      </c>
      <c r="Q167" s="4">
        <v>3</v>
      </c>
      <c r="R167" s="1">
        <f t="shared" si="10"/>
        <v>53</v>
      </c>
      <c r="S167" s="4">
        <v>0</v>
      </c>
      <c r="T167" s="1">
        <f t="shared" si="11"/>
        <v>53</v>
      </c>
      <c r="U167" s="19"/>
    </row>
    <row r="168" spans="1:21" ht="14.25" customHeight="1">
      <c r="A168" t="s">
        <v>491</v>
      </c>
      <c r="B168" s="32" t="s">
        <v>492</v>
      </c>
      <c r="C168" s="32" t="s">
        <v>491</v>
      </c>
      <c r="D168" s="32" t="s">
        <v>492</v>
      </c>
      <c r="E168" t="s">
        <v>222</v>
      </c>
      <c r="F168" s="4">
        <v>20</v>
      </c>
      <c r="G168" s="4">
        <v>0</v>
      </c>
      <c r="H168" s="4">
        <v>0</v>
      </c>
      <c r="I168" s="4">
        <v>5</v>
      </c>
      <c r="J168" s="1">
        <f t="shared" si="8"/>
        <v>25</v>
      </c>
      <c r="K168" s="4">
        <v>0</v>
      </c>
      <c r="L168" s="1">
        <f t="shared" si="9"/>
        <v>25</v>
      </c>
      <c r="M168" s="19" t="s">
        <v>799</v>
      </c>
      <c r="N168" s="4">
        <v>10</v>
      </c>
      <c r="O168" s="4">
        <v>0</v>
      </c>
      <c r="P168" s="4">
        <v>0</v>
      </c>
      <c r="Q168" s="4">
        <v>5</v>
      </c>
      <c r="R168" s="1">
        <f t="shared" si="10"/>
        <v>15</v>
      </c>
      <c r="S168" s="4">
        <v>40</v>
      </c>
      <c r="T168" s="1">
        <f t="shared" si="11"/>
        <v>55</v>
      </c>
      <c r="U168" s="19"/>
    </row>
    <row r="169" spans="1:21" ht="14.25" customHeight="1">
      <c r="A169" t="s">
        <v>868</v>
      </c>
      <c r="B169" s="32" t="s">
        <v>869</v>
      </c>
      <c r="C169" s="32" t="s">
        <v>659</v>
      </c>
      <c r="D169" s="32" t="s">
        <v>660</v>
      </c>
      <c r="E169" t="s">
        <v>222</v>
      </c>
      <c r="F169" s="4">
        <v>17</v>
      </c>
      <c r="G169" s="4">
        <v>0</v>
      </c>
      <c r="H169" s="4">
        <v>0</v>
      </c>
      <c r="I169" s="4">
        <v>31</v>
      </c>
      <c r="J169" s="1">
        <f t="shared" si="8"/>
        <v>48</v>
      </c>
      <c r="K169" s="4">
        <v>180</v>
      </c>
      <c r="L169" s="1">
        <f t="shared" si="9"/>
        <v>228</v>
      </c>
      <c r="M169" s="19" t="s">
        <v>799</v>
      </c>
      <c r="N169" s="4">
        <v>37</v>
      </c>
      <c r="O169" s="4">
        <v>34</v>
      </c>
      <c r="P169" s="4">
        <v>0</v>
      </c>
      <c r="Q169" s="4">
        <v>32</v>
      </c>
      <c r="R169" s="1">
        <f t="shared" si="10"/>
        <v>103</v>
      </c>
      <c r="S169" s="4">
        <v>156</v>
      </c>
      <c r="T169" s="1">
        <f t="shared" si="11"/>
        <v>259</v>
      </c>
      <c r="U169" s="19"/>
    </row>
    <row r="170" spans="1:21" ht="14.25" customHeight="1">
      <c r="A170" t="s">
        <v>495</v>
      </c>
      <c r="B170" s="32" t="s">
        <v>496</v>
      </c>
      <c r="C170" s="32" t="s">
        <v>495</v>
      </c>
      <c r="D170" s="32" t="s">
        <v>496</v>
      </c>
      <c r="E170" t="s">
        <v>320</v>
      </c>
      <c r="F170" s="4">
        <v>120</v>
      </c>
      <c r="G170" s="4">
        <v>2</v>
      </c>
      <c r="H170" s="4">
        <v>3</v>
      </c>
      <c r="I170" s="4">
        <v>97</v>
      </c>
      <c r="J170" s="1">
        <f t="shared" si="8"/>
        <v>222</v>
      </c>
      <c r="K170" s="4">
        <v>192</v>
      </c>
      <c r="L170" s="1">
        <f t="shared" si="9"/>
        <v>414</v>
      </c>
      <c r="M170" s="19" t="s">
        <v>799</v>
      </c>
      <c r="N170" s="4">
        <v>129</v>
      </c>
      <c r="O170" s="4">
        <v>6</v>
      </c>
      <c r="P170" s="4">
        <v>0</v>
      </c>
      <c r="Q170" s="4">
        <v>105</v>
      </c>
      <c r="R170" s="1">
        <f t="shared" si="10"/>
        <v>240</v>
      </c>
      <c r="S170" s="4">
        <v>89</v>
      </c>
      <c r="T170" s="1">
        <f t="shared" si="11"/>
        <v>329</v>
      </c>
      <c r="U170" s="19"/>
    </row>
    <row r="171" spans="1:21" ht="14.25" customHeight="1">
      <c r="A171" t="s">
        <v>497</v>
      </c>
      <c r="B171" s="32" t="s">
        <v>498</v>
      </c>
      <c r="C171" s="32" t="s">
        <v>497</v>
      </c>
      <c r="D171" t="s">
        <v>498</v>
      </c>
      <c r="E171" t="s">
        <v>231</v>
      </c>
      <c r="F171" s="4">
        <v>73</v>
      </c>
      <c r="G171" s="4">
        <v>0</v>
      </c>
      <c r="H171" s="4">
        <v>0</v>
      </c>
      <c r="I171" s="4">
        <v>0</v>
      </c>
      <c r="J171" s="1">
        <f t="shared" si="8"/>
        <v>73</v>
      </c>
      <c r="K171" s="4">
        <v>0</v>
      </c>
      <c r="L171" s="1">
        <f t="shared" si="9"/>
        <v>73</v>
      </c>
      <c r="M171" s="19" t="s">
        <v>799</v>
      </c>
      <c r="N171" s="4">
        <v>9</v>
      </c>
      <c r="O171" s="4">
        <v>0</v>
      </c>
      <c r="P171" s="4">
        <v>0</v>
      </c>
      <c r="Q171" s="4">
        <v>0</v>
      </c>
      <c r="R171" s="1">
        <f t="shared" si="10"/>
        <v>9</v>
      </c>
      <c r="S171" s="4">
        <v>17</v>
      </c>
      <c r="T171" s="1">
        <f t="shared" si="11"/>
        <v>26</v>
      </c>
      <c r="U171" s="19"/>
    </row>
    <row r="172" spans="1:21" ht="14.25" customHeight="1">
      <c r="A172" t="s">
        <v>499</v>
      </c>
      <c r="B172" s="32" t="s">
        <v>500</v>
      </c>
      <c r="C172" s="32" t="s">
        <v>499</v>
      </c>
      <c r="D172" s="32" t="s">
        <v>500</v>
      </c>
      <c r="E172" t="s">
        <v>222</v>
      </c>
      <c r="F172" s="4">
        <v>0</v>
      </c>
      <c r="G172" s="4">
        <v>14</v>
      </c>
      <c r="H172" s="4">
        <v>0</v>
      </c>
      <c r="I172" s="4">
        <v>20</v>
      </c>
      <c r="J172" s="1">
        <f t="shared" si="8"/>
        <v>34</v>
      </c>
      <c r="K172" s="4">
        <v>0</v>
      </c>
      <c r="L172" s="1">
        <f t="shared" si="9"/>
        <v>34</v>
      </c>
      <c r="M172" s="19" t="s">
        <v>799</v>
      </c>
      <c r="N172" s="4">
        <v>79</v>
      </c>
      <c r="O172" s="4">
        <v>14</v>
      </c>
      <c r="P172" s="4">
        <v>0</v>
      </c>
      <c r="Q172" s="4">
        <v>9</v>
      </c>
      <c r="R172" s="1">
        <f t="shared" si="10"/>
        <v>102</v>
      </c>
      <c r="S172" s="4">
        <v>37</v>
      </c>
      <c r="T172" s="1">
        <f t="shared" si="11"/>
        <v>139</v>
      </c>
      <c r="U172" s="19"/>
    </row>
    <row r="173" spans="1:21" ht="14.25" customHeight="1">
      <c r="A173" t="s">
        <v>501</v>
      </c>
      <c r="B173" s="32" t="s">
        <v>502</v>
      </c>
      <c r="C173" s="32" t="s">
        <v>501</v>
      </c>
      <c r="D173" s="32" t="s">
        <v>502</v>
      </c>
      <c r="E173" t="s">
        <v>248</v>
      </c>
      <c r="F173" s="4">
        <v>134</v>
      </c>
      <c r="G173" s="4">
        <v>0</v>
      </c>
      <c r="H173" s="4">
        <v>0</v>
      </c>
      <c r="I173" s="4">
        <v>49</v>
      </c>
      <c r="J173" s="1">
        <f t="shared" si="8"/>
        <v>183</v>
      </c>
      <c r="K173" s="4">
        <v>0</v>
      </c>
      <c r="L173" s="1">
        <f t="shared" si="9"/>
        <v>183</v>
      </c>
      <c r="M173" s="19" t="s">
        <v>802</v>
      </c>
      <c r="N173" s="4">
        <v>76</v>
      </c>
      <c r="O173" s="4">
        <v>0</v>
      </c>
      <c r="P173" s="4">
        <v>0</v>
      </c>
      <c r="Q173" s="4">
        <v>9</v>
      </c>
      <c r="R173" s="1">
        <f t="shared" si="10"/>
        <v>85</v>
      </c>
      <c r="S173" s="4">
        <v>89</v>
      </c>
      <c r="T173" s="1">
        <f t="shared" si="11"/>
        <v>174</v>
      </c>
      <c r="U173" s="19"/>
    </row>
    <row r="174" spans="1:21" ht="14.25" customHeight="1">
      <c r="A174" t="s">
        <v>852</v>
      </c>
      <c r="B174" s="32" t="s">
        <v>853</v>
      </c>
      <c r="C174" s="32" t="s">
        <v>852</v>
      </c>
      <c r="D174" s="32" t="s">
        <v>853</v>
      </c>
      <c r="E174" t="s">
        <v>222</v>
      </c>
      <c r="F174" s="4">
        <v>9</v>
      </c>
      <c r="G174" s="4">
        <v>0</v>
      </c>
      <c r="H174" s="4">
        <v>0</v>
      </c>
      <c r="I174" s="4">
        <v>3</v>
      </c>
      <c r="J174" s="1">
        <f t="shared" si="8"/>
        <v>12</v>
      </c>
      <c r="K174" s="4">
        <v>0</v>
      </c>
      <c r="L174" s="1">
        <f t="shared" si="9"/>
        <v>12</v>
      </c>
      <c r="M174" s="19" t="s">
        <v>799</v>
      </c>
      <c r="N174" s="4">
        <v>9</v>
      </c>
      <c r="O174" s="4">
        <v>0</v>
      </c>
      <c r="P174" s="4">
        <v>0</v>
      </c>
      <c r="Q174" s="4">
        <v>0</v>
      </c>
      <c r="R174" s="1">
        <f t="shared" si="10"/>
        <v>9</v>
      </c>
      <c r="S174" s="4">
        <v>0</v>
      </c>
      <c r="T174" s="1">
        <f t="shared" si="11"/>
        <v>9</v>
      </c>
      <c r="U174" s="19"/>
    </row>
    <row r="175" spans="1:21" ht="14.25" customHeight="1">
      <c r="A175" t="s">
        <v>503</v>
      </c>
      <c r="B175" s="32" t="s">
        <v>504</v>
      </c>
      <c r="C175" s="32" t="s">
        <v>503</v>
      </c>
      <c r="D175" t="s">
        <v>504</v>
      </c>
      <c r="E175" t="s">
        <v>253</v>
      </c>
      <c r="F175" s="4">
        <v>51</v>
      </c>
      <c r="G175" s="4">
        <v>0</v>
      </c>
      <c r="H175" s="4">
        <v>0</v>
      </c>
      <c r="I175" s="4">
        <v>6</v>
      </c>
      <c r="J175" s="1">
        <f t="shared" si="8"/>
        <v>57</v>
      </c>
      <c r="K175" s="4">
        <v>0</v>
      </c>
      <c r="L175" s="1">
        <f t="shared" si="9"/>
        <v>57</v>
      </c>
      <c r="M175" s="19" t="s">
        <v>799</v>
      </c>
      <c r="N175" s="4">
        <v>28</v>
      </c>
      <c r="O175" s="4">
        <v>0</v>
      </c>
      <c r="P175" s="4">
        <v>0</v>
      </c>
      <c r="Q175" s="4">
        <v>17</v>
      </c>
      <c r="R175" s="1">
        <f t="shared" si="10"/>
        <v>45</v>
      </c>
      <c r="S175" s="4">
        <v>0</v>
      </c>
      <c r="T175" s="1">
        <f t="shared" si="11"/>
        <v>45</v>
      </c>
      <c r="U175" s="19"/>
    </row>
    <row r="176" spans="1:21" ht="14.25" customHeight="1">
      <c r="A176" t="s">
        <v>505</v>
      </c>
      <c r="B176" s="32" t="s">
        <v>506</v>
      </c>
      <c r="C176" s="32" t="s">
        <v>505</v>
      </c>
      <c r="D176" s="32" t="s">
        <v>506</v>
      </c>
      <c r="E176" t="s">
        <v>219</v>
      </c>
      <c r="F176" s="4">
        <v>0</v>
      </c>
      <c r="G176" s="4">
        <v>7</v>
      </c>
      <c r="H176" s="4">
        <v>0</v>
      </c>
      <c r="I176" s="4">
        <v>0</v>
      </c>
      <c r="J176" s="1">
        <f t="shared" si="8"/>
        <v>7</v>
      </c>
      <c r="K176" s="4">
        <v>0</v>
      </c>
      <c r="L176" s="1">
        <f t="shared" si="9"/>
        <v>7</v>
      </c>
      <c r="M176" s="19" t="s">
        <v>799</v>
      </c>
      <c r="N176" s="4">
        <v>13</v>
      </c>
      <c r="O176" s="4">
        <v>18</v>
      </c>
      <c r="P176" s="4">
        <v>0</v>
      </c>
      <c r="Q176" s="4">
        <v>0</v>
      </c>
      <c r="R176" s="1">
        <f t="shared" si="10"/>
        <v>31</v>
      </c>
      <c r="S176" s="4">
        <v>0</v>
      </c>
      <c r="T176" s="1">
        <f t="shared" si="11"/>
        <v>31</v>
      </c>
      <c r="U176" s="19"/>
    </row>
    <row r="177" spans="1:21" ht="14.25" customHeight="1">
      <c r="A177" t="s">
        <v>767</v>
      </c>
      <c r="B177" s="32" t="s">
        <v>768</v>
      </c>
      <c r="C177" s="32" t="s">
        <v>767</v>
      </c>
      <c r="D177" t="s">
        <v>768</v>
      </c>
      <c r="E177" t="s">
        <v>253</v>
      </c>
      <c r="F177" s="4">
        <v>4</v>
      </c>
      <c r="G177" s="4">
        <v>2</v>
      </c>
      <c r="H177" s="4">
        <v>0</v>
      </c>
      <c r="I177" s="4">
        <v>0</v>
      </c>
      <c r="J177" s="1">
        <f t="shared" si="8"/>
        <v>6</v>
      </c>
      <c r="K177" s="4">
        <v>0</v>
      </c>
      <c r="L177" s="1">
        <f t="shared" si="9"/>
        <v>6</v>
      </c>
      <c r="M177" s="19" t="s">
        <v>799</v>
      </c>
      <c r="N177" s="4">
        <v>4</v>
      </c>
      <c r="O177" s="4">
        <v>2</v>
      </c>
      <c r="P177" s="4">
        <v>0</v>
      </c>
      <c r="Q177" s="4">
        <v>0</v>
      </c>
      <c r="R177" s="1">
        <f t="shared" si="10"/>
        <v>6</v>
      </c>
      <c r="S177" s="4">
        <v>8</v>
      </c>
      <c r="T177" s="1">
        <f t="shared" si="11"/>
        <v>14</v>
      </c>
      <c r="U177" s="19"/>
    </row>
    <row r="178" spans="1:21" ht="14.25" customHeight="1">
      <c r="A178" t="s">
        <v>507</v>
      </c>
      <c r="B178" s="32" t="s">
        <v>508</v>
      </c>
      <c r="C178" s="32" t="s">
        <v>507</v>
      </c>
      <c r="D178" s="32" t="s">
        <v>508</v>
      </c>
      <c r="E178" t="s">
        <v>231</v>
      </c>
      <c r="F178" s="4">
        <v>16</v>
      </c>
      <c r="G178" s="4">
        <v>0</v>
      </c>
      <c r="H178" s="4">
        <v>0</v>
      </c>
      <c r="I178" s="4">
        <v>117</v>
      </c>
      <c r="J178" s="1">
        <f t="shared" si="8"/>
        <v>133</v>
      </c>
      <c r="K178" s="4">
        <v>0</v>
      </c>
      <c r="L178" s="1">
        <f t="shared" si="9"/>
        <v>133</v>
      </c>
      <c r="M178" s="19" t="s">
        <v>799</v>
      </c>
      <c r="N178" s="4">
        <v>59</v>
      </c>
      <c r="O178" s="4">
        <v>0</v>
      </c>
      <c r="P178" s="4">
        <v>0</v>
      </c>
      <c r="Q178" s="4">
        <v>61</v>
      </c>
      <c r="R178" s="1">
        <f t="shared" si="10"/>
        <v>120</v>
      </c>
      <c r="S178" s="4">
        <v>117</v>
      </c>
      <c r="T178" s="1">
        <f t="shared" si="11"/>
        <v>237</v>
      </c>
      <c r="U178" s="19"/>
    </row>
    <row r="179" spans="1:21" ht="14.25" customHeight="1">
      <c r="A179" t="s">
        <v>509</v>
      </c>
      <c r="B179" s="32" t="s">
        <v>510</v>
      </c>
      <c r="C179" s="32" t="s">
        <v>509</v>
      </c>
      <c r="D179" s="32" t="s">
        <v>510</v>
      </c>
      <c r="E179" t="s">
        <v>243</v>
      </c>
      <c r="F179" s="4">
        <v>13</v>
      </c>
      <c r="G179" s="4">
        <v>33</v>
      </c>
      <c r="H179" s="4">
        <v>0</v>
      </c>
      <c r="I179" s="4">
        <v>51</v>
      </c>
      <c r="J179" s="1">
        <f t="shared" si="8"/>
        <v>97</v>
      </c>
      <c r="K179" s="4">
        <v>27</v>
      </c>
      <c r="L179" s="1">
        <f t="shared" si="9"/>
        <v>124</v>
      </c>
      <c r="M179" s="19" t="s">
        <v>799</v>
      </c>
      <c r="N179" s="4">
        <v>156</v>
      </c>
      <c r="O179" s="4">
        <v>0</v>
      </c>
      <c r="P179" s="4">
        <v>0</v>
      </c>
      <c r="Q179" s="4">
        <v>139</v>
      </c>
      <c r="R179" s="1">
        <f t="shared" si="10"/>
        <v>295</v>
      </c>
      <c r="S179" s="4">
        <v>30</v>
      </c>
      <c r="T179" s="1">
        <f t="shared" si="11"/>
        <v>325</v>
      </c>
      <c r="U179" s="19"/>
    </row>
    <row r="180" spans="1:21" ht="14.25" customHeight="1">
      <c r="A180" t="s">
        <v>908</v>
      </c>
      <c r="B180" s="32" t="s">
        <v>909</v>
      </c>
      <c r="C180" s="32" t="s">
        <v>262</v>
      </c>
      <c r="D180" s="32" t="s">
        <v>263</v>
      </c>
      <c r="E180" t="s">
        <v>243</v>
      </c>
      <c r="F180" s="4">
        <v>0</v>
      </c>
      <c r="G180" s="4">
        <v>0</v>
      </c>
      <c r="H180" s="4">
        <v>0</v>
      </c>
      <c r="I180" s="4">
        <v>0</v>
      </c>
      <c r="J180" s="1">
        <f t="shared" si="8"/>
        <v>0</v>
      </c>
      <c r="K180" s="4">
        <v>0</v>
      </c>
      <c r="L180" s="1">
        <f t="shared" si="9"/>
        <v>0</v>
      </c>
      <c r="M180" s="19" t="s">
        <v>799</v>
      </c>
      <c r="N180" s="4">
        <v>16</v>
      </c>
      <c r="O180" s="4">
        <v>0</v>
      </c>
      <c r="P180" s="4">
        <v>0</v>
      </c>
      <c r="Q180" s="4">
        <v>56</v>
      </c>
      <c r="R180" s="1">
        <f t="shared" si="10"/>
        <v>72</v>
      </c>
      <c r="S180" s="4">
        <v>0</v>
      </c>
      <c r="T180" s="1">
        <f t="shared" si="11"/>
        <v>72</v>
      </c>
      <c r="U180" s="19"/>
    </row>
    <row r="181" spans="1:21" ht="14.25" customHeight="1">
      <c r="A181" t="s">
        <v>769</v>
      </c>
      <c r="B181" s="32" t="s">
        <v>770</v>
      </c>
      <c r="C181" s="32" t="s">
        <v>769</v>
      </c>
      <c r="D181" s="32" t="s">
        <v>770</v>
      </c>
      <c r="E181" t="s">
        <v>219</v>
      </c>
      <c r="F181" s="4">
        <v>0</v>
      </c>
      <c r="G181" s="4">
        <v>0</v>
      </c>
      <c r="H181" s="4">
        <v>0</v>
      </c>
      <c r="I181" s="4">
        <v>0</v>
      </c>
      <c r="J181" s="1">
        <f t="shared" si="8"/>
        <v>0</v>
      </c>
      <c r="K181" s="4">
        <v>0</v>
      </c>
      <c r="L181" s="1">
        <f t="shared" si="9"/>
        <v>0</v>
      </c>
      <c r="M181" s="19" t="s">
        <v>799</v>
      </c>
      <c r="N181" s="4">
        <v>35</v>
      </c>
      <c r="O181" s="4">
        <v>5</v>
      </c>
      <c r="P181" s="4">
        <v>0</v>
      </c>
      <c r="Q181" s="4">
        <v>0</v>
      </c>
      <c r="R181" s="1">
        <f t="shared" si="10"/>
        <v>40</v>
      </c>
      <c r="S181" s="4">
        <v>0</v>
      </c>
      <c r="T181" s="1">
        <f t="shared" si="11"/>
        <v>40</v>
      </c>
      <c r="U181" s="19"/>
    </row>
    <row r="182" spans="1:21" ht="14.25" customHeight="1">
      <c r="A182" t="s">
        <v>511</v>
      </c>
      <c r="B182" s="32" t="s">
        <v>512</v>
      </c>
      <c r="C182" s="32" t="s">
        <v>511</v>
      </c>
      <c r="D182" s="32" t="s">
        <v>512</v>
      </c>
      <c r="E182" t="s">
        <v>253</v>
      </c>
      <c r="F182" s="4">
        <v>171</v>
      </c>
      <c r="G182" s="4">
        <v>10</v>
      </c>
      <c r="H182" s="4">
        <v>0</v>
      </c>
      <c r="I182" s="4">
        <v>134</v>
      </c>
      <c r="J182" s="1">
        <f t="shared" si="8"/>
        <v>315</v>
      </c>
      <c r="K182" s="4">
        <v>543</v>
      </c>
      <c r="L182" s="1">
        <f t="shared" si="9"/>
        <v>858</v>
      </c>
      <c r="M182" s="19" t="s">
        <v>799</v>
      </c>
      <c r="N182" s="4">
        <v>37</v>
      </c>
      <c r="O182" s="4">
        <v>14</v>
      </c>
      <c r="P182" s="4">
        <v>0</v>
      </c>
      <c r="Q182" s="4">
        <v>59</v>
      </c>
      <c r="R182" s="1">
        <f t="shared" si="10"/>
        <v>110</v>
      </c>
      <c r="S182" s="4">
        <v>121</v>
      </c>
      <c r="T182" s="1">
        <f t="shared" si="11"/>
        <v>231</v>
      </c>
      <c r="U182" s="19"/>
    </row>
    <row r="183" spans="1:21" ht="14.25" customHeight="1">
      <c r="A183" t="s">
        <v>910</v>
      </c>
      <c r="B183" s="32" t="s">
        <v>911</v>
      </c>
      <c r="C183" s="32" t="s">
        <v>337</v>
      </c>
      <c r="D183" s="32" t="s">
        <v>338</v>
      </c>
      <c r="E183" t="s">
        <v>243</v>
      </c>
      <c r="F183" s="4">
        <v>0</v>
      </c>
      <c r="G183" s="4">
        <v>0</v>
      </c>
      <c r="H183" s="4">
        <v>0</v>
      </c>
      <c r="I183" s="4">
        <v>0</v>
      </c>
      <c r="J183" s="1">
        <f t="shared" si="8"/>
        <v>0</v>
      </c>
      <c r="K183" s="4">
        <v>0</v>
      </c>
      <c r="L183" s="1">
        <f t="shared" si="9"/>
        <v>0</v>
      </c>
      <c r="M183" s="19" t="s">
        <v>799</v>
      </c>
      <c r="N183" s="4">
        <v>15</v>
      </c>
      <c r="O183" s="4">
        <v>0</v>
      </c>
      <c r="P183" s="4">
        <v>0</v>
      </c>
      <c r="Q183" s="4">
        <v>0</v>
      </c>
      <c r="R183" s="1">
        <f t="shared" si="10"/>
        <v>15</v>
      </c>
      <c r="S183" s="4">
        <v>0</v>
      </c>
      <c r="T183" s="1">
        <f t="shared" si="11"/>
        <v>15</v>
      </c>
      <c r="U183" s="19"/>
    </row>
    <row r="184" spans="1:21" ht="14.25" customHeight="1">
      <c r="A184" t="s">
        <v>513</v>
      </c>
      <c r="B184" s="32" t="s">
        <v>514</v>
      </c>
      <c r="C184" s="32" t="s">
        <v>513</v>
      </c>
      <c r="D184" s="32" t="s">
        <v>514</v>
      </c>
      <c r="E184" t="s">
        <v>219</v>
      </c>
      <c r="F184" s="4">
        <v>68</v>
      </c>
      <c r="G184" s="4">
        <v>0</v>
      </c>
      <c r="H184" s="4">
        <v>0</v>
      </c>
      <c r="I184" s="4">
        <v>24</v>
      </c>
      <c r="J184" s="1">
        <f t="shared" si="8"/>
        <v>92</v>
      </c>
      <c r="K184" s="4">
        <v>0</v>
      </c>
      <c r="L184" s="1">
        <f t="shared" si="9"/>
        <v>92</v>
      </c>
      <c r="M184" s="19" t="s">
        <v>799</v>
      </c>
      <c r="N184" s="4">
        <v>114</v>
      </c>
      <c r="O184" s="4">
        <v>0</v>
      </c>
      <c r="P184" s="4">
        <v>0</v>
      </c>
      <c r="Q184" s="4">
        <v>41</v>
      </c>
      <c r="R184" s="1">
        <f t="shared" si="10"/>
        <v>155</v>
      </c>
      <c r="S184" s="4">
        <v>0</v>
      </c>
      <c r="T184" s="1">
        <f t="shared" si="11"/>
        <v>155</v>
      </c>
      <c r="U184" s="19"/>
    </row>
    <row r="185" spans="1:21" ht="14.25" customHeight="1">
      <c r="A185" t="s">
        <v>515</v>
      </c>
      <c r="B185" s="32" t="s">
        <v>516</v>
      </c>
      <c r="C185" s="32" t="s">
        <v>515</v>
      </c>
      <c r="D185" s="32" t="s">
        <v>516</v>
      </c>
      <c r="E185" t="s">
        <v>320</v>
      </c>
      <c r="F185" s="4">
        <v>129</v>
      </c>
      <c r="G185" s="4">
        <v>0</v>
      </c>
      <c r="H185" s="4">
        <v>0</v>
      </c>
      <c r="I185" s="4">
        <v>39</v>
      </c>
      <c r="J185" s="1">
        <f t="shared" si="8"/>
        <v>168</v>
      </c>
      <c r="K185" s="4">
        <v>0</v>
      </c>
      <c r="L185" s="1">
        <f t="shared" si="9"/>
        <v>168</v>
      </c>
      <c r="M185" s="19" t="s">
        <v>799</v>
      </c>
      <c r="N185" s="4">
        <v>106</v>
      </c>
      <c r="O185" s="4">
        <v>0</v>
      </c>
      <c r="P185" s="4">
        <v>0</v>
      </c>
      <c r="Q185" s="4">
        <v>39</v>
      </c>
      <c r="R185" s="1">
        <f t="shared" si="10"/>
        <v>145</v>
      </c>
      <c r="S185" s="4">
        <v>0</v>
      </c>
      <c r="T185" s="1">
        <f t="shared" si="11"/>
        <v>145</v>
      </c>
      <c r="U185" s="19"/>
    </row>
    <row r="186" spans="1:21" ht="14.25" customHeight="1">
      <c r="A186" t="s">
        <v>517</v>
      </c>
      <c r="B186" s="32" t="s">
        <v>518</v>
      </c>
      <c r="C186" s="32" t="s">
        <v>517</v>
      </c>
      <c r="D186" s="32" t="s">
        <v>518</v>
      </c>
      <c r="E186" t="s">
        <v>248</v>
      </c>
      <c r="F186" s="4">
        <v>0</v>
      </c>
      <c r="G186" s="4">
        <v>0</v>
      </c>
      <c r="H186" s="4">
        <v>0</v>
      </c>
      <c r="I186" s="4">
        <v>8</v>
      </c>
      <c r="J186" s="1">
        <f t="shared" si="8"/>
        <v>8</v>
      </c>
      <c r="K186" s="4">
        <v>0</v>
      </c>
      <c r="L186" s="1">
        <f t="shared" si="9"/>
        <v>8</v>
      </c>
      <c r="M186" s="19" t="s">
        <v>799</v>
      </c>
      <c r="N186" s="4">
        <v>0</v>
      </c>
      <c r="O186" s="4">
        <v>28</v>
      </c>
      <c r="P186" s="4">
        <v>0</v>
      </c>
      <c r="Q186" s="4">
        <v>26</v>
      </c>
      <c r="R186" s="1">
        <f t="shared" si="10"/>
        <v>54</v>
      </c>
      <c r="S186" s="4">
        <v>57</v>
      </c>
      <c r="T186" s="1">
        <f t="shared" si="11"/>
        <v>111</v>
      </c>
      <c r="U186" s="19"/>
    </row>
    <row r="187" spans="1:21" ht="14.25" customHeight="1">
      <c r="A187" t="s">
        <v>519</v>
      </c>
      <c r="B187" s="32" t="s">
        <v>520</v>
      </c>
      <c r="C187" s="32" t="s">
        <v>519</v>
      </c>
      <c r="D187" s="32" t="s">
        <v>520</v>
      </c>
      <c r="E187" t="s">
        <v>219</v>
      </c>
      <c r="F187" s="4">
        <v>23</v>
      </c>
      <c r="G187" s="4">
        <v>0</v>
      </c>
      <c r="H187" s="4">
        <v>0</v>
      </c>
      <c r="I187" s="4">
        <v>49</v>
      </c>
      <c r="J187" s="1">
        <f t="shared" si="8"/>
        <v>72</v>
      </c>
      <c r="K187" s="4">
        <v>0</v>
      </c>
      <c r="L187" s="1">
        <f t="shared" si="9"/>
        <v>72</v>
      </c>
      <c r="M187" s="19" t="s">
        <v>799</v>
      </c>
      <c r="N187" s="4">
        <v>7</v>
      </c>
      <c r="O187" s="4">
        <v>12</v>
      </c>
      <c r="P187" s="4">
        <v>0</v>
      </c>
      <c r="Q187" s="4">
        <v>21</v>
      </c>
      <c r="R187" s="1">
        <f t="shared" si="10"/>
        <v>40</v>
      </c>
      <c r="S187" s="4">
        <v>0</v>
      </c>
      <c r="T187" s="1">
        <f t="shared" si="11"/>
        <v>40</v>
      </c>
      <c r="U187" s="19"/>
    </row>
    <row r="188" spans="1:21" ht="14.25" customHeight="1">
      <c r="A188" t="s">
        <v>521</v>
      </c>
      <c r="B188" s="32" t="s">
        <v>522</v>
      </c>
      <c r="C188" s="32" t="s">
        <v>521</v>
      </c>
      <c r="D188" t="s">
        <v>522</v>
      </c>
      <c r="E188" t="s">
        <v>253</v>
      </c>
      <c r="F188" s="4">
        <v>9</v>
      </c>
      <c r="G188" s="4">
        <v>0</v>
      </c>
      <c r="H188" s="4">
        <v>0</v>
      </c>
      <c r="I188" s="4">
        <v>16</v>
      </c>
      <c r="J188" s="1">
        <f t="shared" si="8"/>
        <v>25</v>
      </c>
      <c r="K188" s="4">
        <v>0</v>
      </c>
      <c r="L188" s="1">
        <f t="shared" si="9"/>
        <v>25</v>
      </c>
      <c r="M188" s="19" t="s">
        <v>799</v>
      </c>
      <c r="N188" s="4">
        <v>9</v>
      </c>
      <c r="O188" s="4">
        <v>0</v>
      </c>
      <c r="P188" s="4">
        <v>0</v>
      </c>
      <c r="Q188" s="4">
        <v>16</v>
      </c>
      <c r="R188" s="1">
        <f t="shared" si="10"/>
        <v>25</v>
      </c>
      <c r="S188" s="4">
        <v>0</v>
      </c>
      <c r="T188" s="1">
        <f t="shared" si="11"/>
        <v>25</v>
      </c>
      <c r="U188" s="19"/>
    </row>
    <row r="189" spans="1:21" ht="14.25" customHeight="1">
      <c r="A189" t="s">
        <v>822</v>
      </c>
      <c r="B189" s="32" t="s">
        <v>823</v>
      </c>
      <c r="C189" s="32" t="s">
        <v>493</v>
      </c>
      <c r="D189" s="32" t="s">
        <v>494</v>
      </c>
      <c r="E189" t="s">
        <v>234</v>
      </c>
      <c r="F189" s="4">
        <v>1</v>
      </c>
      <c r="G189" s="4">
        <v>0</v>
      </c>
      <c r="H189" s="4">
        <v>0</v>
      </c>
      <c r="I189" s="4">
        <v>5</v>
      </c>
      <c r="J189" s="1">
        <f t="shared" si="8"/>
        <v>6</v>
      </c>
      <c r="K189" s="4">
        <v>0</v>
      </c>
      <c r="L189" s="1">
        <f t="shared" si="9"/>
        <v>6</v>
      </c>
      <c r="M189" s="19" t="s">
        <v>799</v>
      </c>
      <c r="N189" s="4">
        <v>25</v>
      </c>
      <c r="O189" s="4">
        <v>0</v>
      </c>
      <c r="P189" s="4">
        <v>0</v>
      </c>
      <c r="Q189" s="4">
        <v>17</v>
      </c>
      <c r="R189" s="1">
        <f t="shared" si="10"/>
        <v>42</v>
      </c>
      <c r="S189" s="4">
        <v>18</v>
      </c>
      <c r="T189" s="1">
        <f t="shared" si="11"/>
        <v>60</v>
      </c>
      <c r="U189" s="19"/>
    </row>
    <row r="190" spans="1:21" ht="14.25" customHeight="1">
      <c r="A190" t="s">
        <v>523</v>
      </c>
      <c r="B190" s="32" t="s">
        <v>524</v>
      </c>
      <c r="C190" s="32" t="s">
        <v>523</v>
      </c>
      <c r="D190" s="32" t="s">
        <v>524</v>
      </c>
      <c r="E190" t="s">
        <v>253</v>
      </c>
      <c r="F190" s="4">
        <v>158</v>
      </c>
      <c r="G190" s="4">
        <v>0</v>
      </c>
      <c r="H190" s="4">
        <v>0</v>
      </c>
      <c r="I190" s="4">
        <v>68</v>
      </c>
      <c r="J190" s="1">
        <f t="shared" si="8"/>
        <v>226</v>
      </c>
      <c r="K190" s="4">
        <v>264</v>
      </c>
      <c r="L190" s="1">
        <f t="shared" si="9"/>
        <v>490</v>
      </c>
      <c r="M190" s="19" t="s">
        <v>802</v>
      </c>
      <c r="N190" s="4">
        <v>101</v>
      </c>
      <c r="O190" s="4">
        <v>0</v>
      </c>
      <c r="P190" s="4">
        <v>0</v>
      </c>
      <c r="Q190" s="4">
        <v>29</v>
      </c>
      <c r="R190" s="1">
        <f t="shared" si="10"/>
        <v>130</v>
      </c>
      <c r="S190" s="4">
        <v>217</v>
      </c>
      <c r="T190" s="1">
        <f t="shared" si="11"/>
        <v>347</v>
      </c>
      <c r="U190" s="19"/>
    </row>
    <row r="191" spans="1:21" ht="14.25" customHeight="1">
      <c r="A191" t="s">
        <v>771</v>
      </c>
      <c r="B191" s="32" t="s">
        <v>772</v>
      </c>
      <c r="C191" s="32" t="s">
        <v>771</v>
      </c>
      <c r="D191" s="32" t="s">
        <v>772</v>
      </c>
      <c r="E191" t="s">
        <v>231</v>
      </c>
      <c r="F191" s="4">
        <v>144</v>
      </c>
      <c r="G191" s="4">
        <v>0</v>
      </c>
      <c r="H191" s="4">
        <v>0</v>
      </c>
      <c r="I191" s="4">
        <v>44</v>
      </c>
      <c r="J191" s="1">
        <f t="shared" si="8"/>
        <v>188</v>
      </c>
      <c r="K191" s="4">
        <v>0</v>
      </c>
      <c r="L191" s="1">
        <f t="shared" si="9"/>
        <v>188</v>
      </c>
      <c r="M191" s="19" t="s">
        <v>799</v>
      </c>
      <c r="N191" s="4">
        <v>79</v>
      </c>
      <c r="O191" s="4">
        <v>0</v>
      </c>
      <c r="P191" s="4">
        <v>0</v>
      </c>
      <c r="Q191" s="4">
        <v>30</v>
      </c>
      <c r="R191" s="1">
        <f t="shared" si="10"/>
        <v>109</v>
      </c>
      <c r="S191" s="4">
        <v>0</v>
      </c>
      <c r="T191" s="1">
        <f t="shared" si="11"/>
        <v>109</v>
      </c>
      <c r="U191" s="19"/>
    </row>
    <row r="192" spans="1:21" ht="14.25" customHeight="1">
      <c r="A192" t="s">
        <v>525</v>
      </c>
      <c r="B192" s="32" t="s">
        <v>526</v>
      </c>
      <c r="C192" s="32" t="s">
        <v>525</v>
      </c>
      <c r="D192" s="32" t="s">
        <v>526</v>
      </c>
      <c r="E192" t="s">
        <v>253</v>
      </c>
      <c r="F192" s="4">
        <v>0</v>
      </c>
      <c r="G192" s="4">
        <v>0</v>
      </c>
      <c r="H192" s="4">
        <v>0</v>
      </c>
      <c r="I192" s="4">
        <v>26</v>
      </c>
      <c r="J192" s="1">
        <f t="shared" si="8"/>
        <v>26</v>
      </c>
      <c r="K192" s="4">
        <v>22</v>
      </c>
      <c r="L192" s="1">
        <f t="shared" si="9"/>
        <v>48</v>
      </c>
      <c r="M192" s="19" t="s">
        <v>799</v>
      </c>
      <c r="N192" s="4">
        <v>0</v>
      </c>
      <c r="O192" s="4">
        <v>0</v>
      </c>
      <c r="P192" s="4">
        <v>0</v>
      </c>
      <c r="Q192" s="4">
        <v>0</v>
      </c>
      <c r="R192" s="1">
        <f t="shared" si="10"/>
        <v>0</v>
      </c>
      <c r="S192" s="4">
        <v>6</v>
      </c>
      <c r="T192" s="1">
        <f t="shared" si="11"/>
        <v>6</v>
      </c>
      <c r="U192" s="19"/>
    </row>
    <row r="193" spans="1:21" ht="14.25" customHeight="1">
      <c r="A193" t="s">
        <v>527</v>
      </c>
      <c r="B193" s="32" t="s">
        <v>528</v>
      </c>
      <c r="C193" s="32" t="s">
        <v>527</v>
      </c>
      <c r="D193" t="s">
        <v>528</v>
      </c>
      <c r="E193" t="s">
        <v>219</v>
      </c>
      <c r="F193" s="4">
        <v>44</v>
      </c>
      <c r="G193" s="4">
        <v>0</v>
      </c>
      <c r="H193" s="4">
        <v>0</v>
      </c>
      <c r="I193" s="4">
        <v>26</v>
      </c>
      <c r="J193" s="1">
        <f t="shared" si="8"/>
        <v>70</v>
      </c>
      <c r="K193" s="4">
        <v>19</v>
      </c>
      <c r="L193" s="1">
        <f t="shared" si="9"/>
        <v>89</v>
      </c>
      <c r="M193" s="19" t="s">
        <v>799</v>
      </c>
      <c r="N193" s="4">
        <v>23</v>
      </c>
      <c r="O193" s="4">
        <v>19</v>
      </c>
      <c r="P193" s="4">
        <v>0</v>
      </c>
      <c r="Q193" s="4">
        <v>18</v>
      </c>
      <c r="R193" s="1">
        <f t="shared" si="10"/>
        <v>60</v>
      </c>
      <c r="S193" s="4">
        <v>0</v>
      </c>
      <c r="T193" s="1">
        <f t="shared" si="11"/>
        <v>60</v>
      </c>
      <c r="U193" s="19"/>
    </row>
    <row r="194" spans="1:21" ht="14.25" customHeight="1">
      <c r="A194" t="s">
        <v>529</v>
      </c>
      <c r="B194" s="32" t="s">
        <v>530</v>
      </c>
      <c r="C194" s="32" t="s">
        <v>529</v>
      </c>
      <c r="D194" s="32" t="s">
        <v>530</v>
      </c>
      <c r="E194" t="s">
        <v>234</v>
      </c>
      <c r="F194" s="4">
        <v>51</v>
      </c>
      <c r="G194" s="4">
        <v>0</v>
      </c>
      <c r="H194" s="4">
        <v>0</v>
      </c>
      <c r="I194" s="4">
        <v>26</v>
      </c>
      <c r="J194" s="1">
        <f t="shared" si="8"/>
        <v>77</v>
      </c>
      <c r="K194" s="4">
        <v>22</v>
      </c>
      <c r="L194" s="1">
        <f t="shared" si="9"/>
        <v>99</v>
      </c>
      <c r="M194" s="19" t="s">
        <v>799</v>
      </c>
      <c r="N194" s="4">
        <v>86</v>
      </c>
      <c r="O194" s="4">
        <v>0</v>
      </c>
      <c r="P194" s="4">
        <v>0</v>
      </c>
      <c r="Q194" s="4">
        <v>0</v>
      </c>
      <c r="R194" s="1">
        <f t="shared" si="10"/>
        <v>86</v>
      </c>
      <c r="S194" s="4">
        <v>7</v>
      </c>
      <c r="T194" s="1">
        <f t="shared" si="11"/>
        <v>93</v>
      </c>
      <c r="U194" s="19"/>
    </row>
    <row r="195" spans="1:21" ht="14.25" customHeight="1">
      <c r="A195" t="s">
        <v>531</v>
      </c>
      <c r="B195" s="32" t="s">
        <v>532</v>
      </c>
      <c r="C195" s="32" t="s">
        <v>531</v>
      </c>
      <c r="D195" s="32" t="s">
        <v>532</v>
      </c>
      <c r="E195" t="s">
        <v>248</v>
      </c>
      <c r="F195" s="4">
        <v>71</v>
      </c>
      <c r="G195" s="4">
        <v>0</v>
      </c>
      <c r="H195" s="4">
        <v>0</v>
      </c>
      <c r="I195" s="4">
        <v>31</v>
      </c>
      <c r="J195" s="1">
        <f t="shared" si="8"/>
        <v>102</v>
      </c>
      <c r="K195" s="4">
        <v>0</v>
      </c>
      <c r="L195" s="1">
        <f t="shared" si="9"/>
        <v>102</v>
      </c>
      <c r="M195" s="19" t="s">
        <v>802</v>
      </c>
      <c r="N195" s="4">
        <v>30</v>
      </c>
      <c r="O195" s="4">
        <v>0</v>
      </c>
      <c r="P195" s="4">
        <v>0</v>
      </c>
      <c r="Q195" s="4">
        <v>8</v>
      </c>
      <c r="R195" s="1">
        <f t="shared" si="10"/>
        <v>38</v>
      </c>
      <c r="S195" s="4">
        <v>0</v>
      </c>
      <c r="T195" s="1">
        <f t="shared" si="11"/>
        <v>38</v>
      </c>
      <c r="U195" s="19"/>
    </row>
    <row r="196" spans="1:21" ht="14.25" customHeight="1">
      <c r="A196" t="s">
        <v>773</v>
      </c>
      <c r="B196" s="32" t="s">
        <v>774</v>
      </c>
      <c r="C196" s="32" t="s">
        <v>773</v>
      </c>
      <c r="D196" s="32" t="s">
        <v>774</v>
      </c>
      <c r="E196" t="s">
        <v>219</v>
      </c>
      <c r="F196" s="4">
        <v>39</v>
      </c>
      <c r="G196" s="4">
        <v>0</v>
      </c>
      <c r="H196" s="4">
        <v>0</v>
      </c>
      <c r="I196" s="4">
        <v>18</v>
      </c>
      <c r="J196" s="1">
        <f t="shared" si="8"/>
        <v>57</v>
      </c>
      <c r="K196" s="4">
        <v>0</v>
      </c>
      <c r="L196" s="1">
        <f t="shared" si="9"/>
        <v>57</v>
      </c>
      <c r="M196" s="19" t="s">
        <v>799</v>
      </c>
      <c r="N196" s="4">
        <v>58</v>
      </c>
      <c r="O196" s="4">
        <v>0</v>
      </c>
      <c r="P196" s="4">
        <v>0</v>
      </c>
      <c r="Q196" s="4">
        <v>28</v>
      </c>
      <c r="R196" s="1">
        <f t="shared" si="10"/>
        <v>86</v>
      </c>
      <c r="S196" s="4">
        <v>0</v>
      </c>
      <c r="T196" s="1">
        <f t="shared" si="11"/>
        <v>86</v>
      </c>
      <c r="U196" s="19"/>
    </row>
    <row r="197" spans="1:21" ht="14.25" customHeight="1">
      <c r="A197" t="s">
        <v>533</v>
      </c>
      <c r="B197" t="s">
        <v>534</v>
      </c>
      <c r="C197" s="32" t="s">
        <v>533</v>
      </c>
      <c r="D197" s="32" t="s">
        <v>534</v>
      </c>
      <c r="E197" t="s">
        <v>222</v>
      </c>
      <c r="F197" s="4">
        <v>85</v>
      </c>
      <c r="G197" s="4">
        <v>2</v>
      </c>
      <c r="H197" s="4">
        <v>0</v>
      </c>
      <c r="I197" s="4">
        <v>102</v>
      </c>
      <c r="J197" s="1">
        <f t="shared" si="8"/>
        <v>189</v>
      </c>
      <c r="K197" s="4">
        <v>0</v>
      </c>
      <c r="L197" s="1">
        <f t="shared" si="9"/>
        <v>189</v>
      </c>
      <c r="M197" s="19" t="s">
        <v>799</v>
      </c>
      <c r="N197" s="4">
        <v>41</v>
      </c>
      <c r="O197" s="4">
        <v>2</v>
      </c>
      <c r="P197" s="4">
        <v>0</v>
      </c>
      <c r="Q197" s="4">
        <v>76</v>
      </c>
      <c r="R197" s="1">
        <f t="shared" si="10"/>
        <v>119</v>
      </c>
      <c r="S197" s="4">
        <v>36</v>
      </c>
      <c r="T197" s="1">
        <f t="shared" si="11"/>
        <v>155</v>
      </c>
      <c r="U197" s="19"/>
    </row>
    <row r="198" spans="1:21" ht="14.25" customHeight="1">
      <c r="A198" t="s">
        <v>775</v>
      </c>
      <c r="B198" s="32" t="s">
        <v>776</v>
      </c>
      <c r="C198" s="32" t="s">
        <v>775</v>
      </c>
      <c r="D198" s="32" t="s">
        <v>776</v>
      </c>
      <c r="E198" t="s">
        <v>219</v>
      </c>
      <c r="F198" s="4">
        <v>0</v>
      </c>
      <c r="G198" s="4">
        <v>6</v>
      </c>
      <c r="H198" s="4">
        <v>0</v>
      </c>
      <c r="I198" s="4">
        <v>0</v>
      </c>
      <c r="J198" s="1">
        <f t="shared" si="8"/>
        <v>6</v>
      </c>
      <c r="K198" s="4">
        <v>364</v>
      </c>
      <c r="L198" s="1">
        <f t="shared" si="9"/>
        <v>370</v>
      </c>
      <c r="M198" s="19" t="s">
        <v>799</v>
      </c>
      <c r="N198" s="4">
        <v>180</v>
      </c>
      <c r="O198" s="4">
        <v>6</v>
      </c>
      <c r="P198" s="4">
        <v>0</v>
      </c>
      <c r="Q198" s="4">
        <v>65</v>
      </c>
      <c r="R198" s="1">
        <f t="shared" si="10"/>
        <v>251</v>
      </c>
      <c r="S198" s="4">
        <v>65</v>
      </c>
      <c r="T198" s="1">
        <f t="shared" si="11"/>
        <v>316</v>
      </c>
      <c r="U198" s="19"/>
    </row>
    <row r="199" spans="1:21" ht="14.25" customHeight="1">
      <c r="A199" t="s">
        <v>777</v>
      </c>
      <c r="B199" s="32" t="s">
        <v>778</v>
      </c>
      <c r="C199" s="32" t="s">
        <v>777</v>
      </c>
      <c r="D199" t="s">
        <v>778</v>
      </c>
      <c r="E199" t="s">
        <v>222</v>
      </c>
      <c r="F199" s="4">
        <v>0</v>
      </c>
      <c r="G199" s="4">
        <v>0</v>
      </c>
      <c r="H199" s="4">
        <v>0</v>
      </c>
      <c r="I199" s="4">
        <v>0</v>
      </c>
      <c r="J199" s="1">
        <f t="shared" si="8"/>
        <v>0</v>
      </c>
      <c r="K199" s="4">
        <v>0</v>
      </c>
      <c r="L199" s="1">
        <f t="shared" si="9"/>
        <v>0</v>
      </c>
      <c r="M199" s="19" t="s">
        <v>799</v>
      </c>
      <c r="N199" s="4">
        <v>28</v>
      </c>
      <c r="O199" s="4">
        <v>1</v>
      </c>
      <c r="P199" s="4">
        <v>0</v>
      </c>
      <c r="Q199" s="4">
        <v>37</v>
      </c>
      <c r="R199" s="1">
        <f t="shared" si="10"/>
        <v>66</v>
      </c>
      <c r="S199" s="4">
        <v>16</v>
      </c>
      <c r="T199" s="1">
        <f t="shared" si="11"/>
        <v>82</v>
      </c>
      <c r="U199" s="19"/>
    </row>
    <row r="200" spans="1:21" ht="14.25" customHeight="1">
      <c r="A200" t="s">
        <v>824</v>
      </c>
      <c r="B200" s="32" t="s">
        <v>825</v>
      </c>
      <c r="C200" s="32" t="s">
        <v>493</v>
      </c>
      <c r="D200" s="32" t="s">
        <v>494</v>
      </c>
      <c r="E200" t="s">
        <v>234</v>
      </c>
      <c r="F200" s="4">
        <v>43</v>
      </c>
      <c r="G200" s="4">
        <v>0</v>
      </c>
      <c r="H200" s="4">
        <v>0</v>
      </c>
      <c r="I200" s="4">
        <v>26</v>
      </c>
      <c r="J200" s="1">
        <f t="shared" si="8"/>
        <v>69</v>
      </c>
      <c r="K200" s="4">
        <v>0</v>
      </c>
      <c r="L200" s="1">
        <f t="shared" si="9"/>
        <v>69</v>
      </c>
      <c r="M200" s="19" t="s">
        <v>799</v>
      </c>
      <c r="N200" s="4">
        <v>34</v>
      </c>
      <c r="O200" s="4">
        <v>0</v>
      </c>
      <c r="P200" s="4">
        <v>0</v>
      </c>
      <c r="Q200" s="4">
        <v>52</v>
      </c>
      <c r="R200" s="1">
        <f t="shared" si="10"/>
        <v>86</v>
      </c>
      <c r="S200" s="4">
        <v>0</v>
      </c>
      <c r="T200" s="1">
        <f t="shared" si="11"/>
        <v>86</v>
      </c>
      <c r="U200" s="19"/>
    </row>
    <row r="201" spans="1:21" ht="14.25" customHeight="1">
      <c r="A201" t="s">
        <v>535</v>
      </c>
      <c r="B201" s="32" t="s">
        <v>536</v>
      </c>
      <c r="C201" s="32" t="s">
        <v>535</v>
      </c>
      <c r="D201" s="32" t="s">
        <v>536</v>
      </c>
      <c r="E201" t="s">
        <v>253</v>
      </c>
      <c r="F201" s="4">
        <v>186</v>
      </c>
      <c r="G201" s="4">
        <v>39</v>
      </c>
      <c r="H201" s="4">
        <v>0</v>
      </c>
      <c r="I201" s="4">
        <v>215</v>
      </c>
      <c r="J201" s="1">
        <f t="shared" si="8"/>
        <v>440</v>
      </c>
      <c r="K201" s="4">
        <v>908</v>
      </c>
      <c r="L201" s="1">
        <f t="shared" si="9"/>
        <v>1348</v>
      </c>
      <c r="M201" s="19" t="s">
        <v>802</v>
      </c>
      <c r="N201" s="4">
        <v>197</v>
      </c>
      <c r="O201" s="4">
        <v>1</v>
      </c>
      <c r="P201" s="4">
        <v>0</v>
      </c>
      <c r="Q201" s="4">
        <v>34</v>
      </c>
      <c r="R201" s="1">
        <f t="shared" si="10"/>
        <v>232</v>
      </c>
      <c r="S201" s="4">
        <v>1128</v>
      </c>
      <c r="T201" s="1">
        <f t="shared" si="11"/>
        <v>1360</v>
      </c>
      <c r="U201" s="19"/>
    </row>
    <row r="202" spans="1:21" ht="14.25" customHeight="1">
      <c r="A202" t="s">
        <v>537</v>
      </c>
      <c r="B202" s="32" t="s">
        <v>538</v>
      </c>
      <c r="C202" s="32" t="s">
        <v>537</v>
      </c>
      <c r="D202" s="32" t="s">
        <v>538</v>
      </c>
      <c r="E202" t="s">
        <v>248</v>
      </c>
      <c r="F202" s="4">
        <v>114</v>
      </c>
      <c r="G202" s="4">
        <v>0</v>
      </c>
      <c r="H202" s="4">
        <v>0</v>
      </c>
      <c r="I202" s="4">
        <v>0</v>
      </c>
      <c r="J202" s="1">
        <f t="shared" si="8"/>
        <v>114</v>
      </c>
      <c r="K202" s="4">
        <v>43</v>
      </c>
      <c r="L202" s="1">
        <f t="shared" si="9"/>
        <v>157</v>
      </c>
      <c r="M202" s="19" t="s">
        <v>799</v>
      </c>
      <c r="N202" s="4">
        <v>24</v>
      </c>
      <c r="O202" s="4">
        <v>0</v>
      </c>
      <c r="P202" s="4">
        <v>28</v>
      </c>
      <c r="Q202" s="4">
        <v>0</v>
      </c>
      <c r="R202" s="1">
        <f t="shared" si="10"/>
        <v>52</v>
      </c>
      <c r="S202" s="4">
        <v>157</v>
      </c>
      <c r="T202" s="1">
        <f t="shared" si="11"/>
        <v>209</v>
      </c>
      <c r="U202" s="19"/>
    </row>
    <row r="203" spans="1:21" ht="14.25" customHeight="1">
      <c r="A203" t="s">
        <v>826</v>
      </c>
      <c r="B203" s="32" t="s">
        <v>827</v>
      </c>
      <c r="C203" s="32" t="s">
        <v>493</v>
      </c>
      <c r="D203" t="s">
        <v>494</v>
      </c>
      <c r="E203" t="s">
        <v>234</v>
      </c>
      <c r="F203" s="4">
        <v>27</v>
      </c>
      <c r="G203" s="4">
        <v>0</v>
      </c>
      <c r="H203" s="4">
        <v>0</v>
      </c>
      <c r="I203" s="4">
        <v>35</v>
      </c>
      <c r="J203" s="1">
        <f t="shared" si="8"/>
        <v>62</v>
      </c>
      <c r="K203" s="4">
        <v>62</v>
      </c>
      <c r="L203" s="1">
        <f t="shared" si="9"/>
        <v>124</v>
      </c>
      <c r="M203" s="19" t="s">
        <v>802</v>
      </c>
      <c r="N203" s="4">
        <v>56</v>
      </c>
      <c r="O203" s="4">
        <v>0</v>
      </c>
      <c r="P203" s="4">
        <v>0</v>
      </c>
      <c r="Q203" s="4">
        <v>22</v>
      </c>
      <c r="R203" s="1">
        <f t="shared" si="10"/>
        <v>78</v>
      </c>
      <c r="S203" s="4">
        <v>23</v>
      </c>
      <c r="T203" s="1">
        <f t="shared" si="11"/>
        <v>101</v>
      </c>
      <c r="U203" s="19"/>
    </row>
    <row r="204" spans="1:21" ht="14.25" customHeight="1">
      <c r="A204" t="s">
        <v>828</v>
      </c>
      <c r="B204" s="32" t="s">
        <v>829</v>
      </c>
      <c r="C204" s="32" t="s">
        <v>551</v>
      </c>
      <c r="D204" s="32" t="s">
        <v>552</v>
      </c>
      <c r="E204" t="s">
        <v>243</v>
      </c>
      <c r="F204" s="4">
        <v>28</v>
      </c>
      <c r="G204" s="4">
        <v>0</v>
      </c>
      <c r="H204" s="4">
        <v>0</v>
      </c>
      <c r="I204" s="4">
        <v>0</v>
      </c>
      <c r="J204" s="1">
        <f t="shared" ref="J204:J267" si="12">SUM(F204:I204)</f>
        <v>28</v>
      </c>
      <c r="K204" s="4">
        <v>0</v>
      </c>
      <c r="L204" s="1">
        <f t="shared" ref="L204:L267" si="13">K204+J204</f>
        <v>28</v>
      </c>
      <c r="M204" s="19" t="s">
        <v>802</v>
      </c>
      <c r="N204" s="4">
        <v>48</v>
      </c>
      <c r="O204" s="4">
        <v>0</v>
      </c>
      <c r="P204" s="4">
        <v>0</v>
      </c>
      <c r="Q204" s="4">
        <v>12</v>
      </c>
      <c r="R204" s="1">
        <f t="shared" ref="R204:R267" si="14">SUM(N204:Q204)</f>
        <v>60</v>
      </c>
      <c r="S204" s="4">
        <v>18</v>
      </c>
      <c r="T204" s="1">
        <f t="shared" ref="T204:T267" si="15">S204+R204</f>
        <v>78</v>
      </c>
      <c r="U204" s="19"/>
    </row>
    <row r="205" spans="1:21" ht="14.25" customHeight="1">
      <c r="A205" t="s">
        <v>539</v>
      </c>
      <c r="B205" s="32" t="s">
        <v>540</v>
      </c>
      <c r="C205" s="32" t="s">
        <v>539</v>
      </c>
      <c r="D205" s="32" t="s">
        <v>540</v>
      </c>
      <c r="E205" t="s">
        <v>253</v>
      </c>
      <c r="F205" s="4">
        <v>58</v>
      </c>
      <c r="G205" s="4">
        <v>2</v>
      </c>
      <c r="H205" s="4">
        <v>0</v>
      </c>
      <c r="I205" s="4">
        <v>62</v>
      </c>
      <c r="J205" s="1">
        <f t="shared" si="12"/>
        <v>122</v>
      </c>
      <c r="K205" s="4">
        <v>0</v>
      </c>
      <c r="L205" s="1">
        <f t="shared" si="13"/>
        <v>122</v>
      </c>
      <c r="M205" s="19" t="s">
        <v>799</v>
      </c>
      <c r="N205" s="4">
        <v>84</v>
      </c>
      <c r="O205" s="4">
        <v>44</v>
      </c>
      <c r="P205" s="4">
        <v>0</v>
      </c>
      <c r="Q205" s="4">
        <v>35</v>
      </c>
      <c r="R205" s="1">
        <f t="shared" si="14"/>
        <v>163</v>
      </c>
      <c r="S205" s="4">
        <v>147</v>
      </c>
      <c r="T205" s="1">
        <f t="shared" si="15"/>
        <v>310</v>
      </c>
      <c r="U205" s="19"/>
    </row>
    <row r="206" spans="1:21" ht="14.25" customHeight="1">
      <c r="A206" t="s">
        <v>830</v>
      </c>
      <c r="B206" s="32" t="s">
        <v>831</v>
      </c>
      <c r="C206" s="32" t="s">
        <v>493</v>
      </c>
      <c r="D206" s="32" t="s">
        <v>494</v>
      </c>
      <c r="E206" t="s">
        <v>234</v>
      </c>
      <c r="F206" s="4">
        <v>16</v>
      </c>
      <c r="G206" s="4">
        <v>1</v>
      </c>
      <c r="H206" s="4">
        <v>0</v>
      </c>
      <c r="I206" s="4">
        <v>98</v>
      </c>
      <c r="J206" s="1">
        <f t="shared" si="12"/>
        <v>115</v>
      </c>
      <c r="K206" s="4">
        <v>0</v>
      </c>
      <c r="L206" s="1">
        <f t="shared" si="13"/>
        <v>115</v>
      </c>
      <c r="M206" s="19" t="s">
        <v>799</v>
      </c>
      <c r="N206" s="4">
        <v>45</v>
      </c>
      <c r="O206" s="4">
        <v>1</v>
      </c>
      <c r="P206" s="4">
        <v>0</v>
      </c>
      <c r="Q206" s="4">
        <v>26</v>
      </c>
      <c r="R206" s="1">
        <f t="shared" si="14"/>
        <v>72</v>
      </c>
      <c r="S206" s="4">
        <v>0</v>
      </c>
      <c r="T206" s="1">
        <f t="shared" si="15"/>
        <v>72</v>
      </c>
      <c r="U206" s="19"/>
    </row>
    <row r="207" spans="1:21" ht="14.25" customHeight="1">
      <c r="A207" t="s">
        <v>541</v>
      </c>
      <c r="B207" s="32" t="s">
        <v>542</v>
      </c>
      <c r="C207" s="32" t="s">
        <v>541</v>
      </c>
      <c r="D207" s="32" t="s">
        <v>542</v>
      </c>
      <c r="E207" t="s">
        <v>219</v>
      </c>
      <c r="F207" s="4">
        <v>21</v>
      </c>
      <c r="G207" s="4">
        <v>0</v>
      </c>
      <c r="H207" s="4">
        <v>0</v>
      </c>
      <c r="I207" s="4">
        <v>0</v>
      </c>
      <c r="J207" s="1">
        <f t="shared" si="12"/>
        <v>21</v>
      </c>
      <c r="K207" s="4">
        <v>0</v>
      </c>
      <c r="L207" s="1">
        <f t="shared" si="13"/>
        <v>21</v>
      </c>
      <c r="M207" s="19" t="s">
        <v>802</v>
      </c>
      <c r="N207" s="4">
        <v>47</v>
      </c>
      <c r="O207" s="4">
        <v>0</v>
      </c>
      <c r="P207" s="4">
        <v>0</v>
      </c>
      <c r="Q207" s="4">
        <v>9</v>
      </c>
      <c r="R207" s="1">
        <f t="shared" si="14"/>
        <v>56</v>
      </c>
      <c r="S207" s="4">
        <v>0</v>
      </c>
      <c r="T207" s="1">
        <f t="shared" si="15"/>
        <v>56</v>
      </c>
      <c r="U207" s="19"/>
    </row>
    <row r="208" spans="1:21" ht="14.25" customHeight="1">
      <c r="A208" t="s">
        <v>543</v>
      </c>
      <c r="B208" s="32" t="s">
        <v>544</v>
      </c>
      <c r="C208" s="32" t="s">
        <v>543</v>
      </c>
      <c r="D208" s="32" t="s">
        <v>544</v>
      </c>
      <c r="E208" t="s">
        <v>234</v>
      </c>
      <c r="F208" s="4">
        <v>42</v>
      </c>
      <c r="G208" s="4">
        <v>2</v>
      </c>
      <c r="H208" s="4">
        <v>0</v>
      </c>
      <c r="I208" s="4">
        <v>14</v>
      </c>
      <c r="J208" s="1">
        <f t="shared" si="12"/>
        <v>58</v>
      </c>
      <c r="K208" s="4">
        <v>0</v>
      </c>
      <c r="L208" s="1">
        <f t="shared" si="13"/>
        <v>58</v>
      </c>
      <c r="M208" s="19" t="s">
        <v>799</v>
      </c>
      <c r="N208" s="4">
        <v>82</v>
      </c>
      <c r="O208" s="4">
        <v>2</v>
      </c>
      <c r="P208" s="4">
        <v>0</v>
      </c>
      <c r="Q208" s="4">
        <v>2</v>
      </c>
      <c r="R208" s="1">
        <f t="shared" si="14"/>
        <v>86</v>
      </c>
      <c r="S208" s="4">
        <v>117</v>
      </c>
      <c r="T208" s="1">
        <f t="shared" si="15"/>
        <v>203</v>
      </c>
      <c r="U208" s="19"/>
    </row>
    <row r="209" spans="1:21" ht="14.25" customHeight="1">
      <c r="A209" t="s">
        <v>753</v>
      </c>
      <c r="B209" s="32" t="s">
        <v>912</v>
      </c>
      <c r="C209" s="32" t="s">
        <v>753</v>
      </c>
      <c r="D209" s="32" t="s">
        <v>754</v>
      </c>
      <c r="E209" t="s">
        <v>219</v>
      </c>
      <c r="F209" s="4">
        <v>13</v>
      </c>
      <c r="G209" s="4">
        <v>11</v>
      </c>
      <c r="H209" s="4">
        <v>0</v>
      </c>
      <c r="I209" s="4">
        <v>0</v>
      </c>
      <c r="J209" s="1">
        <f t="shared" si="12"/>
        <v>24</v>
      </c>
      <c r="K209" s="4">
        <v>0</v>
      </c>
      <c r="L209" s="1">
        <f t="shared" si="13"/>
        <v>24</v>
      </c>
      <c r="M209" s="19" t="s">
        <v>799</v>
      </c>
      <c r="N209" s="4">
        <v>0</v>
      </c>
      <c r="O209" s="4">
        <v>9</v>
      </c>
      <c r="P209" s="4">
        <v>0</v>
      </c>
      <c r="Q209" s="4">
        <v>18</v>
      </c>
      <c r="R209" s="1">
        <f t="shared" si="14"/>
        <v>27</v>
      </c>
      <c r="S209" s="4">
        <v>0</v>
      </c>
      <c r="T209" s="1">
        <f t="shared" si="15"/>
        <v>27</v>
      </c>
      <c r="U209" s="19"/>
    </row>
    <row r="210" spans="1:21" ht="14.25" customHeight="1">
      <c r="A210" t="s">
        <v>545</v>
      </c>
      <c r="B210" s="32" t="s">
        <v>546</v>
      </c>
      <c r="C210" s="32" t="s">
        <v>545</v>
      </c>
      <c r="D210" s="32" t="s">
        <v>546</v>
      </c>
      <c r="E210" t="s">
        <v>248</v>
      </c>
      <c r="F210" s="4">
        <v>161</v>
      </c>
      <c r="G210" s="4">
        <v>4</v>
      </c>
      <c r="H210" s="4">
        <v>0</v>
      </c>
      <c r="I210" s="4">
        <v>84</v>
      </c>
      <c r="J210" s="1">
        <f t="shared" si="12"/>
        <v>249</v>
      </c>
      <c r="K210" s="4">
        <v>13</v>
      </c>
      <c r="L210" s="1">
        <f t="shared" si="13"/>
        <v>262</v>
      </c>
      <c r="M210" s="19" t="s">
        <v>799</v>
      </c>
      <c r="N210" s="4">
        <v>172</v>
      </c>
      <c r="O210" s="4">
        <v>5</v>
      </c>
      <c r="P210" s="4">
        <v>5</v>
      </c>
      <c r="Q210" s="4">
        <v>51</v>
      </c>
      <c r="R210" s="1">
        <f t="shared" si="14"/>
        <v>233</v>
      </c>
      <c r="S210" s="4">
        <v>34</v>
      </c>
      <c r="T210" s="1">
        <f t="shared" si="15"/>
        <v>267</v>
      </c>
      <c r="U210" s="19"/>
    </row>
    <row r="211" spans="1:21" ht="14.25" customHeight="1">
      <c r="A211" t="s">
        <v>547</v>
      </c>
      <c r="B211" s="32" t="s">
        <v>548</v>
      </c>
      <c r="C211" s="32" t="s">
        <v>547</v>
      </c>
      <c r="D211" s="32" t="s">
        <v>548</v>
      </c>
      <c r="E211" t="s">
        <v>219</v>
      </c>
      <c r="F211" s="4">
        <v>0</v>
      </c>
      <c r="G211" s="4">
        <v>0</v>
      </c>
      <c r="H211" s="4">
        <v>0</v>
      </c>
      <c r="I211" s="4">
        <v>0</v>
      </c>
      <c r="J211" s="1">
        <f t="shared" si="12"/>
        <v>0</v>
      </c>
      <c r="K211" s="4">
        <v>0</v>
      </c>
      <c r="L211" s="1">
        <f t="shared" si="13"/>
        <v>0</v>
      </c>
      <c r="M211" s="19" t="s">
        <v>799</v>
      </c>
      <c r="N211" s="4">
        <v>0</v>
      </c>
      <c r="O211" s="4">
        <v>0</v>
      </c>
      <c r="P211" s="4">
        <v>0</v>
      </c>
      <c r="Q211" s="4">
        <v>10</v>
      </c>
      <c r="R211" s="1">
        <f t="shared" si="14"/>
        <v>10</v>
      </c>
      <c r="S211" s="4">
        <v>0</v>
      </c>
      <c r="T211" s="1">
        <f t="shared" si="15"/>
        <v>10</v>
      </c>
      <c r="U211" s="19"/>
    </row>
    <row r="212" spans="1:21" ht="14.25" customHeight="1">
      <c r="A212" t="s">
        <v>549</v>
      </c>
      <c r="B212" s="32" t="s">
        <v>550</v>
      </c>
      <c r="C212" s="32" t="s">
        <v>549</v>
      </c>
      <c r="D212" s="32" t="s">
        <v>550</v>
      </c>
      <c r="E212" t="s">
        <v>248</v>
      </c>
      <c r="F212" s="4">
        <v>84</v>
      </c>
      <c r="G212" s="4">
        <v>0</v>
      </c>
      <c r="H212" s="4">
        <v>0</v>
      </c>
      <c r="I212" s="4">
        <v>24</v>
      </c>
      <c r="J212" s="1">
        <f t="shared" si="12"/>
        <v>108</v>
      </c>
      <c r="K212" s="4">
        <v>124</v>
      </c>
      <c r="L212" s="1">
        <f t="shared" si="13"/>
        <v>232</v>
      </c>
      <c r="M212" s="19" t="s">
        <v>799</v>
      </c>
      <c r="N212" s="4">
        <v>82</v>
      </c>
      <c r="O212" s="4">
        <v>24</v>
      </c>
      <c r="P212" s="4">
        <v>0</v>
      </c>
      <c r="Q212" s="4">
        <v>24</v>
      </c>
      <c r="R212" s="1">
        <f t="shared" si="14"/>
        <v>130</v>
      </c>
      <c r="S212" s="4">
        <v>137</v>
      </c>
      <c r="T212" s="1">
        <f t="shared" si="15"/>
        <v>267</v>
      </c>
      <c r="U212" s="19"/>
    </row>
    <row r="213" spans="1:21" ht="14.25" customHeight="1">
      <c r="A213" t="s">
        <v>887</v>
      </c>
      <c r="B213" s="32" t="s">
        <v>888</v>
      </c>
      <c r="C213" s="32" t="s">
        <v>282</v>
      </c>
      <c r="D213" s="32" t="s">
        <v>283</v>
      </c>
      <c r="E213" t="s">
        <v>219</v>
      </c>
      <c r="F213" s="4">
        <v>63</v>
      </c>
      <c r="G213" s="4">
        <v>0</v>
      </c>
      <c r="H213" s="4">
        <v>0</v>
      </c>
      <c r="I213" s="4">
        <v>27</v>
      </c>
      <c r="J213" s="1">
        <f t="shared" si="12"/>
        <v>90</v>
      </c>
      <c r="K213" s="4">
        <v>0</v>
      </c>
      <c r="L213" s="1">
        <f t="shared" si="13"/>
        <v>90</v>
      </c>
      <c r="M213" s="19" t="s">
        <v>799</v>
      </c>
      <c r="N213" s="4">
        <v>5</v>
      </c>
      <c r="O213" s="4">
        <v>0</v>
      </c>
      <c r="P213" s="4">
        <v>0</v>
      </c>
      <c r="Q213" s="4">
        <v>27</v>
      </c>
      <c r="R213" s="1">
        <f t="shared" si="14"/>
        <v>32</v>
      </c>
      <c r="S213" s="4">
        <v>0</v>
      </c>
      <c r="T213" s="1">
        <f t="shared" si="15"/>
        <v>32</v>
      </c>
      <c r="U213" s="19"/>
    </row>
    <row r="214" spans="1:21" ht="14.25" customHeight="1">
      <c r="A214" t="s">
        <v>553</v>
      </c>
      <c r="B214" s="32" t="s">
        <v>554</v>
      </c>
      <c r="C214" s="32" t="s">
        <v>553</v>
      </c>
      <c r="D214" s="32" t="s">
        <v>554</v>
      </c>
      <c r="E214" t="s">
        <v>231</v>
      </c>
      <c r="F214" s="4">
        <v>299</v>
      </c>
      <c r="G214" s="4">
        <v>3</v>
      </c>
      <c r="H214" s="4">
        <v>0</v>
      </c>
      <c r="I214" s="4">
        <v>46</v>
      </c>
      <c r="J214" s="1">
        <f t="shared" si="12"/>
        <v>348</v>
      </c>
      <c r="K214" s="4">
        <v>0</v>
      </c>
      <c r="L214" s="1">
        <f t="shared" si="13"/>
        <v>348</v>
      </c>
      <c r="M214" s="19" t="s">
        <v>799</v>
      </c>
      <c r="N214" s="4">
        <v>144</v>
      </c>
      <c r="O214" s="4">
        <v>0</v>
      </c>
      <c r="P214" s="4">
        <v>0</v>
      </c>
      <c r="Q214" s="4">
        <v>38</v>
      </c>
      <c r="R214" s="1">
        <f t="shared" si="14"/>
        <v>182</v>
      </c>
      <c r="S214" s="4">
        <v>0</v>
      </c>
      <c r="T214" s="1">
        <f t="shared" si="15"/>
        <v>182</v>
      </c>
      <c r="U214" s="19"/>
    </row>
    <row r="215" spans="1:21" ht="14.25" customHeight="1">
      <c r="A215" t="s">
        <v>555</v>
      </c>
      <c r="B215" s="32" t="s">
        <v>556</v>
      </c>
      <c r="C215" s="32" t="s">
        <v>555</v>
      </c>
      <c r="D215" s="32" t="s">
        <v>556</v>
      </c>
      <c r="E215" t="s">
        <v>222</v>
      </c>
      <c r="F215" s="4">
        <v>53</v>
      </c>
      <c r="G215" s="4">
        <v>20</v>
      </c>
      <c r="H215" s="4">
        <v>0</v>
      </c>
      <c r="I215" s="4">
        <v>41</v>
      </c>
      <c r="J215" s="1">
        <f t="shared" si="12"/>
        <v>114</v>
      </c>
      <c r="K215" s="4">
        <v>0</v>
      </c>
      <c r="L215" s="1">
        <f t="shared" si="13"/>
        <v>114</v>
      </c>
      <c r="M215" s="19" t="s">
        <v>802</v>
      </c>
      <c r="N215" s="4">
        <v>47</v>
      </c>
      <c r="O215" s="4">
        <v>7</v>
      </c>
      <c r="P215" s="4">
        <v>0</v>
      </c>
      <c r="Q215" s="4">
        <v>12</v>
      </c>
      <c r="R215" s="1">
        <f t="shared" si="14"/>
        <v>66</v>
      </c>
      <c r="S215" s="4">
        <v>0</v>
      </c>
      <c r="T215" s="1">
        <f t="shared" si="15"/>
        <v>66</v>
      </c>
      <c r="U215" s="19"/>
    </row>
    <row r="216" spans="1:21" ht="14.25" customHeight="1">
      <c r="A216" t="s">
        <v>557</v>
      </c>
      <c r="B216" s="32" t="s">
        <v>558</v>
      </c>
      <c r="C216" s="32" t="s">
        <v>557</v>
      </c>
      <c r="D216" s="32" t="s">
        <v>558</v>
      </c>
      <c r="E216" t="s">
        <v>243</v>
      </c>
      <c r="F216" s="4">
        <v>26</v>
      </c>
      <c r="G216" s="4">
        <v>0</v>
      </c>
      <c r="H216" s="4">
        <v>0</v>
      </c>
      <c r="I216" s="4">
        <v>38</v>
      </c>
      <c r="J216" s="1">
        <f t="shared" si="12"/>
        <v>64</v>
      </c>
      <c r="K216" s="4">
        <v>31</v>
      </c>
      <c r="L216" s="1">
        <f t="shared" si="13"/>
        <v>95</v>
      </c>
      <c r="M216" s="19" t="s">
        <v>802</v>
      </c>
      <c r="N216" s="4">
        <v>156</v>
      </c>
      <c r="O216" s="4">
        <v>0</v>
      </c>
      <c r="P216" s="4">
        <v>0</v>
      </c>
      <c r="Q216" s="4">
        <v>37</v>
      </c>
      <c r="R216" s="1">
        <f t="shared" si="14"/>
        <v>193</v>
      </c>
      <c r="S216" s="4">
        <v>36</v>
      </c>
      <c r="T216" s="1">
        <f t="shared" si="15"/>
        <v>229</v>
      </c>
      <c r="U216" s="19"/>
    </row>
    <row r="217" spans="1:21" ht="14.25" customHeight="1">
      <c r="A217" t="s">
        <v>559</v>
      </c>
      <c r="B217" s="32" t="s">
        <v>560</v>
      </c>
      <c r="C217" s="32" t="s">
        <v>559</v>
      </c>
      <c r="D217" t="s">
        <v>560</v>
      </c>
      <c r="E217" t="s">
        <v>243</v>
      </c>
      <c r="F217" s="4">
        <v>47</v>
      </c>
      <c r="G217" s="4">
        <v>0</v>
      </c>
      <c r="H217" s="4">
        <v>0</v>
      </c>
      <c r="I217" s="4">
        <v>0</v>
      </c>
      <c r="J217" s="1">
        <f t="shared" si="12"/>
        <v>47</v>
      </c>
      <c r="K217" s="4">
        <v>0</v>
      </c>
      <c r="L217" s="1">
        <f t="shared" si="13"/>
        <v>47</v>
      </c>
      <c r="M217" s="19" t="s">
        <v>799</v>
      </c>
      <c r="N217" s="4">
        <v>13</v>
      </c>
      <c r="O217" s="4">
        <v>0</v>
      </c>
      <c r="P217" s="4">
        <v>0</v>
      </c>
      <c r="Q217" s="4">
        <v>0</v>
      </c>
      <c r="R217" s="1">
        <f t="shared" si="14"/>
        <v>13</v>
      </c>
      <c r="S217" s="4">
        <v>0</v>
      </c>
      <c r="T217" s="1">
        <f t="shared" si="15"/>
        <v>13</v>
      </c>
      <c r="U217" s="19"/>
    </row>
    <row r="218" spans="1:21" ht="14.25" customHeight="1">
      <c r="A218" t="s">
        <v>561</v>
      </c>
      <c r="B218" s="32" t="s">
        <v>562</v>
      </c>
      <c r="C218" s="32" t="s">
        <v>561</v>
      </c>
      <c r="D218" s="32" t="s">
        <v>562</v>
      </c>
      <c r="E218" t="s">
        <v>222</v>
      </c>
      <c r="F218" s="4">
        <v>73</v>
      </c>
      <c r="G218" s="4">
        <v>0</v>
      </c>
      <c r="H218" s="4">
        <v>0</v>
      </c>
      <c r="I218" s="4">
        <v>60</v>
      </c>
      <c r="J218" s="1">
        <f t="shared" si="12"/>
        <v>133</v>
      </c>
      <c r="K218" s="4">
        <v>0</v>
      </c>
      <c r="L218" s="1">
        <f t="shared" si="13"/>
        <v>133</v>
      </c>
      <c r="M218" s="19" t="s">
        <v>799</v>
      </c>
      <c r="N218" s="4">
        <v>19</v>
      </c>
      <c r="O218" s="4">
        <v>0</v>
      </c>
      <c r="P218" s="4">
        <v>0</v>
      </c>
      <c r="Q218" s="4">
        <v>36</v>
      </c>
      <c r="R218" s="1">
        <f t="shared" si="14"/>
        <v>55</v>
      </c>
      <c r="S218" s="4">
        <v>20</v>
      </c>
      <c r="T218" s="1">
        <f t="shared" si="15"/>
        <v>75</v>
      </c>
      <c r="U218" s="19"/>
    </row>
    <row r="219" spans="1:21" ht="14.25" customHeight="1">
      <c r="A219" t="s">
        <v>563</v>
      </c>
      <c r="B219" s="32" t="s">
        <v>564</v>
      </c>
      <c r="C219" s="32" t="s">
        <v>563</v>
      </c>
      <c r="D219" s="32" t="s">
        <v>564</v>
      </c>
      <c r="E219" t="s">
        <v>222</v>
      </c>
      <c r="F219" s="4">
        <v>40</v>
      </c>
      <c r="G219" s="4">
        <v>0</v>
      </c>
      <c r="H219" s="4">
        <v>0</v>
      </c>
      <c r="I219" s="4">
        <v>18</v>
      </c>
      <c r="J219" s="1">
        <f t="shared" si="12"/>
        <v>58</v>
      </c>
      <c r="K219" s="4">
        <v>0</v>
      </c>
      <c r="L219" s="1">
        <f t="shared" si="13"/>
        <v>58</v>
      </c>
      <c r="M219" s="19" t="s">
        <v>799</v>
      </c>
      <c r="N219" s="4">
        <v>12</v>
      </c>
      <c r="O219" s="4">
        <v>0</v>
      </c>
      <c r="P219" s="4">
        <v>0</v>
      </c>
      <c r="Q219" s="4">
        <v>0</v>
      </c>
      <c r="R219" s="1">
        <f t="shared" si="14"/>
        <v>12</v>
      </c>
      <c r="S219" s="4">
        <v>9</v>
      </c>
      <c r="T219" s="1">
        <f t="shared" si="15"/>
        <v>21</v>
      </c>
      <c r="U219" s="19"/>
    </row>
    <row r="220" spans="1:21" ht="14.25" customHeight="1">
      <c r="A220" t="s">
        <v>834</v>
      </c>
      <c r="B220" s="32" t="s">
        <v>835</v>
      </c>
      <c r="C220" s="32" t="s">
        <v>665</v>
      </c>
      <c r="D220" s="32" t="s">
        <v>666</v>
      </c>
      <c r="E220" t="s">
        <v>253</v>
      </c>
      <c r="F220" s="4">
        <v>35</v>
      </c>
      <c r="G220" s="4">
        <v>0</v>
      </c>
      <c r="H220" s="4">
        <v>0</v>
      </c>
      <c r="I220" s="4">
        <v>15</v>
      </c>
      <c r="J220" s="1">
        <f t="shared" si="12"/>
        <v>50</v>
      </c>
      <c r="K220" s="4">
        <v>33</v>
      </c>
      <c r="L220" s="1">
        <f t="shared" si="13"/>
        <v>83</v>
      </c>
      <c r="M220" s="19" t="s">
        <v>799</v>
      </c>
      <c r="N220" s="4">
        <v>70</v>
      </c>
      <c r="O220" s="4">
        <v>0</v>
      </c>
      <c r="P220" s="4">
        <v>0</v>
      </c>
      <c r="Q220" s="4">
        <v>8</v>
      </c>
      <c r="R220" s="1">
        <f t="shared" si="14"/>
        <v>78</v>
      </c>
      <c r="S220" s="4">
        <v>0</v>
      </c>
      <c r="T220" s="1">
        <f t="shared" si="15"/>
        <v>78</v>
      </c>
      <c r="U220" s="19"/>
    </row>
    <row r="221" spans="1:21" ht="14.25" customHeight="1">
      <c r="A221" t="s">
        <v>565</v>
      </c>
      <c r="B221" s="32" t="s">
        <v>566</v>
      </c>
      <c r="C221" s="32" t="s">
        <v>565</v>
      </c>
      <c r="D221" t="s">
        <v>566</v>
      </c>
      <c r="E221" t="s">
        <v>231</v>
      </c>
      <c r="F221" s="4">
        <v>143</v>
      </c>
      <c r="G221" s="4">
        <v>0</v>
      </c>
      <c r="H221" s="4">
        <v>0</v>
      </c>
      <c r="I221" s="4">
        <v>41</v>
      </c>
      <c r="J221" s="1">
        <f t="shared" si="12"/>
        <v>184</v>
      </c>
      <c r="K221" s="4">
        <v>0</v>
      </c>
      <c r="L221" s="1">
        <f t="shared" si="13"/>
        <v>184</v>
      </c>
      <c r="M221" s="19" t="s">
        <v>799</v>
      </c>
      <c r="N221" s="4">
        <v>109</v>
      </c>
      <c r="O221" s="4">
        <v>0</v>
      </c>
      <c r="P221" s="4">
        <v>0</v>
      </c>
      <c r="Q221" s="4">
        <v>38</v>
      </c>
      <c r="R221" s="1">
        <f t="shared" si="14"/>
        <v>147</v>
      </c>
      <c r="S221" s="4">
        <v>15</v>
      </c>
      <c r="T221" s="1">
        <f t="shared" si="15"/>
        <v>162</v>
      </c>
      <c r="U221" s="19"/>
    </row>
    <row r="222" spans="1:21" ht="14.25" customHeight="1">
      <c r="A222" t="s">
        <v>870</v>
      </c>
      <c r="B222" s="32" t="s">
        <v>871</v>
      </c>
      <c r="C222" s="32" t="s">
        <v>659</v>
      </c>
      <c r="D222" s="32" t="s">
        <v>660</v>
      </c>
      <c r="E222" t="s">
        <v>222</v>
      </c>
      <c r="F222" s="4">
        <v>96</v>
      </c>
      <c r="G222" s="4">
        <v>0</v>
      </c>
      <c r="H222" s="4">
        <v>0</v>
      </c>
      <c r="I222" s="4">
        <v>29</v>
      </c>
      <c r="J222" s="1">
        <f t="shared" si="12"/>
        <v>125</v>
      </c>
      <c r="K222" s="4">
        <v>0</v>
      </c>
      <c r="L222" s="1">
        <f t="shared" si="13"/>
        <v>125</v>
      </c>
      <c r="M222" s="19" t="s">
        <v>802</v>
      </c>
      <c r="N222" s="4">
        <v>120</v>
      </c>
      <c r="O222" s="4">
        <v>0</v>
      </c>
      <c r="P222" s="4">
        <v>0</v>
      </c>
      <c r="Q222" s="4">
        <v>26</v>
      </c>
      <c r="R222" s="1">
        <f t="shared" si="14"/>
        <v>146</v>
      </c>
      <c r="S222" s="4">
        <v>0</v>
      </c>
      <c r="T222" s="1">
        <f t="shared" si="15"/>
        <v>146</v>
      </c>
      <c r="U222" s="19"/>
    </row>
    <row r="223" spans="1:21" ht="14.25" customHeight="1">
      <c r="A223" t="s">
        <v>567</v>
      </c>
      <c r="B223" s="32" t="s">
        <v>568</v>
      </c>
      <c r="C223" s="32" t="s">
        <v>567</v>
      </c>
      <c r="D223" s="32" t="s">
        <v>568</v>
      </c>
      <c r="E223" t="s">
        <v>219</v>
      </c>
      <c r="F223" s="4">
        <v>159</v>
      </c>
      <c r="G223" s="4">
        <v>16</v>
      </c>
      <c r="H223" s="4">
        <v>0</v>
      </c>
      <c r="I223" s="4">
        <v>43</v>
      </c>
      <c r="J223" s="1">
        <f t="shared" si="12"/>
        <v>218</v>
      </c>
      <c r="K223" s="4">
        <v>6</v>
      </c>
      <c r="L223" s="1">
        <f t="shared" si="13"/>
        <v>224</v>
      </c>
      <c r="M223" s="19" t="s">
        <v>802</v>
      </c>
      <c r="N223" s="4">
        <v>188</v>
      </c>
      <c r="O223" s="4">
        <v>0</v>
      </c>
      <c r="P223" s="4">
        <v>0</v>
      </c>
      <c r="Q223" s="4">
        <v>13</v>
      </c>
      <c r="R223" s="1">
        <f t="shared" si="14"/>
        <v>201</v>
      </c>
      <c r="S223" s="4">
        <v>0</v>
      </c>
      <c r="T223" s="1">
        <f t="shared" si="15"/>
        <v>201</v>
      </c>
      <c r="U223" s="19"/>
    </row>
    <row r="224" spans="1:21" ht="14.25" customHeight="1">
      <c r="A224" t="s">
        <v>569</v>
      </c>
      <c r="B224" s="32" t="s">
        <v>570</v>
      </c>
      <c r="C224" s="32" t="s">
        <v>569</v>
      </c>
      <c r="D224" s="32" t="s">
        <v>570</v>
      </c>
      <c r="E224" t="s">
        <v>253</v>
      </c>
      <c r="F224" s="4">
        <v>28</v>
      </c>
      <c r="G224" s="4">
        <v>0</v>
      </c>
      <c r="H224" s="4">
        <v>42</v>
      </c>
      <c r="I224" s="4">
        <v>54</v>
      </c>
      <c r="J224" s="1">
        <f t="shared" si="12"/>
        <v>124</v>
      </c>
      <c r="K224" s="4">
        <v>140</v>
      </c>
      <c r="L224" s="1">
        <f t="shared" si="13"/>
        <v>264</v>
      </c>
      <c r="M224" s="19" t="s">
        <v>799</v>
      </c>
      <c r="N224" s="4">
        <v>40</v>
      </c>
      <c r="O224" s="4">
        <v>0</v>
      </c>
      <c r="P224" s="4">
        <v>0</v>
      </c>
      <c r="Q224" s="4">
        <v>36</v>
      </c>
      <c r="R224" s="1">
        <f t="shared" si="14"/>
        <v>76</v>
      </c>
      <c r="S224" s="4">
        <v>66</v>
      </c>
      <c r="T224" s="1">
        <f t="shared" si="15"/>
        <v>142</v>
      </c>
      <c r="U224" s="19"/>
    </row>
    <row r="225" spans="1:21" ht="14.25" customHeight="1">
      <c r="A225" t="s">
        <v>836</v>
      </c>
      <c r="B225" s="32" t="s">
        <v>837</v>
      </c>
      <c r="C225" s="32" t="s">
        <v>551</v>
      </c>
      <c r="D225" s="32" t="s">
        <v>552</v>
      </c>
      <c r="E225" t="s">
        <v>243</v>
      </c>
      <c r="F225" s="4">
        <v>39</v>
      </c>
      <c r="G225" s="4">
        <v>23</v>
      </c>
      <c r="H225" s="4">
        <v>70</v>
      </c>
      <c r="I225" s="4">
        <v>115</v>
      </c>
      <c r="J225" s="1">
        <f t="shared" si="12"/>
        <v>247</v>
      </c>
      <c r="K225" s="4">
        <v>220</v>
      </c>
      <c r="L225" s="1">
        <f t="shared" si="13"/>
        <v>467</v>
      </c>
      <c r="M225" s="19" t="s">
        <v>802</v>
      </c>
      <c r="N225" s="4">
        <v>10</v>
      </c>
      <c r="O225" s="4">
        <v>5</v>
      </c>
      <c r="P225" s="4">
        <v>0</v>
      </c>
      <c r="Q225" s="4">
        <v>44</v>
      </c>
      <c r="R225" s="1">
        <f t="shared" si="14"/>
        <v>59</v>
      </c>
      <c r="S225" s="4">
        <v>7</v>
      </c>
      <c r="T225" s="1">
        <f t="shared" si="15"/>
        <v>66</v>
      </c>
      <c r="U225" s="19"/>
    </row>
    <row r="226" spans="1:21" ht="14.25" customHeight="1">
      <c r="A226" t="s">
        <v>571</v>
      </c>
      <c r="B226" s="32" t="s">
        <v>572</v>
      </c>
      <c r="C226" s="32" t="s">
        <v>571</v>
      </c>
      <c r="D226" s="32" t="s">
        <v>572</v>
      </c>
      <c r="E226" t="s">
        <v>248</v>
      </c>
      <c r="F226" s="4">
        <v>0</v>
      </c>
      <c r="G226" s="4">
        <v>0</v>
      </c>
      <c r="H226" s="4">
        <v>0</v>
      </c>
      <c r="I226" s="4">
        <v>0</v>
      </c>
      <c r="J226" s="1">
        <f t="shared" si="12"/>
        <v>0</v>
      </c>
      <c r="K226" s="4">
        <v>0</v>
      </c>
      <c r="L226" s="1">
        <f t="shared" si="13"/>
        <v>0</v>
      </c>
      <c r="M226" s="19" t="s">
        <v>799</v>
      </c>
      <c r="N226" s="4">
        <v>0</v>
      </c>
      <c r="O226" s="4">
        <v>0</v>
      </c>
      <c r="P226" s="4">
        <v>0</v>
      </c>
      <c r="Q226" s="4">
        <v>65</v>
      </c>
      <c r="R226" s="1">
        <f t="shared" si="14"/>
        <v>65</v>
      </c>
      <c r="S226" s="4">
        <v>0</v>
      </c>
      <c r="T226" s="1">
        <f t="shared" si="15"/>
        <v>65</v>
      </c>
      <c r="U226" s="19"/>
    </row>
    <row r="227" spans="1:21" ht="14.25" customHeight="1">
      <c r="A227" t="s">
        <v>573</v>
      </c>
      <c r="B227" s="32" t="s">
        <v>574</v>
      </c>
      <c r="C227" s="32" t="s">
        <v>573</v>
      </c>
      <c r="D227" s="32" t="s">
        <v>574</v>
      </c>
      <c r="E227" t="s">
        <v>320</v>
      </c>
      <c r="F227" s="4">
        <v>48</v>
      </c>
      <c r="G227" s="4">
        <v>0</v>
      </c>
      <c r="H227" s="4">
        <v>0</v>
      </c>
      <c r="I227" s="4">
        <v>3</v>
      </c>
      <c r="J227" s="1">
        <f t="shared" si="12"/>
        <v>51</v>
      </c>
      <c r="K227" s="4">
        <v>0</v>
      </c>
      <c r="L227" s="1">
        <f t="shared" si="13"/>
        <v>51</v>
      </c>
      <c r="M227" s="19" t="s">
        <v>799</v>
      </c>
      <c r="N227" s="4">
        <v>93</v>
      </c>
      <c r="O227" s="4">
        <v>17</v>
      </c>
      <c r="P227" s="4">
        <v>0</v>
      </c>
      <c r="Q227" s="4">
        <v>21</v>
      </c>
      <c r="R227" s="1">
        <f t="shared" si="14"/>
        <v>131</v>
      </c>
      <c r="S227" s="4">
        <v>4</v>
      </c>
      <c r="T227" s="1">
        <f t="shared" si="15"/>
        <v>135</v>
      </c>
      <c r="U227" s="19"/>
    </row>
    <row r="228" spans="1:21" ht="14.25" customHeight="1">
      <c r="A228" t="s">
        <v>575</v>
      </c>
      <c r="B228" s="32" t="s">
        <v>576</v>
      </c>
      <c r="C228" s="32" t="s">
        <v>575</v>
      </c>
      <c r="D228" s="32" t="s">
        <v>576</v>
      </c>
      <c r="E228" t="s">
        <v>219</v>
      </c>
      <c r="F228" s="4">
        <v>3</v>
      </c>
      <c r="G228" s="4">
        <v>38</v>
      </c>
      <c r="H228" s="4">
        <v>0</v>
      </c>
      <c r="I228" s="4">
        <v>121</v>
      </c>
      <c r="J228" s="1">
        <f t="shared" si="12"/>
        <v>162</v>
      </c>
      <c r="K228" s="4">
        <v>426</v>
      </c>
      <c r="L228" s="1">
        <f t="shared" si="13"/>
        <v>588</v>
      </c>
      <c r="M228" s="19" t="s">
        <v>799</v>
      </c>
      <c r="N228" s="4">
        <v>3</v>
      </c>
      <c r="O228" s="4">
        <v>12</v>
      </c>
      <c r="P228" s="4">
        <v>0</v>
      </c>
      <c r="Q228" s="4">
        <v>84</v>
      </c>
      <c r="R228" s="1">
        <f t="shared" si="14"/>
        <v>99</v>
      </c>
      <c r="S228" s="4">
        <v>147</v>
      </c>
      <c r="T228" s="1">
        <f t="shared" si="15"/>
        <v>246</v>
      </c>
      <c r="U228" s="19"/>
    </row>
    <row r="229" spans="1:21" ht="14.25" customHeight="1">
      <c r="A229" t="s">
        <v>779</v>
      </c>
      <c r="B229" s="32" t="s">
        <v>780</v>
      </c>
      <c r="C229" s="32" t="s">
        <v>779</v>
      </c>
      <c r="D229" s="32" t="s">
        <v>780</v>
      </c>
      <c r="E229" t="s">
        <v>231</v>
      </c>
      <c r="F229" s="4">
        <v>5</v>
      </c>
      <c r="G229" s="4">
        <v>0</v>
      </c>
      <c r="H229" s="4">
        <v>0</v>
      </c>
      <c r="I229" s="4">
        <v>12</v>
      </c>
      <c r="J229" s="1">
        <f t="shared" si="12"/>
        <v>17</v>
      </c>
      <c r="K229" s="4">
        <v>0</v>
      </c>
      <c r="L229" s="1">
        <f t="shared" si="13"/>
        <v>17</v>
      </c>
      <c r="M229" s="19" t="s">
        <v>799</v>
      </c>
      <c r="N229" s="4">
        <v>26</v>
      </c>
      <c r="O229" s="4">
        <v>0</v>
      </c>
      <c r="P229" s="4">
        <v>0</v>
      </c>
      <c r="Q229" s="4">
        <v>110</v>
      </c>
      <c r="R229" s="1">
        <f t="shared" si="14"/>
        <v>136</v>
      </c>
      <c r="S229" s="4">
        <v>0</v>
      </c>
      <c r="T229" s="1">
        <f t="shared" si="15"/>
        <v>136</v>
      </c>
      <c r="U229" s="19"/>
    </row>
    <row r="230" spans="1:21" ht="14.25" customHeight="1">
      <c r="A230" t="s">
        <v>838</v>
      </c>
      <c r="B230" s="32" t="s">
        <v>839</v>
      </c>
      <c r="C230" s="32" t="s">
        <v>838</v>
      </c>
      <c r="D230" s="32" t="s">
        <v>839</v>
      </c>
      <c r="E230" t="s">
        <v>219</v>
      </c>
      <c r="F230" s="4">
        <v>22</v>
      </c>
      <c r="G230" s="4">
        <v>0</v>
      </c>
      <c r="H230" s="4">
        <v>0</v>
      </c>
      <c r="I230" s="4">
        <v>226</v>
      </c>
      <c r="J230" s="1">
        <f t="shared" si="12"/>
        <v>248</v>
      </c>
      <c r="K230" s="4">
        <v>0</v>
      </c>
      <c r="L230" s="1">
        <f t="shared" si="13"/>
        <v>248</v>
      </c>
      <c r="M230" s="19" t="s">
        <v>799</v>
      </c>
      <c r="N230" s="4">
        <v>6</v>
      </c>
      <c r="O230" s="4">
        <v>0</v>
      </c>
      <c r="P230" s="4">
        <v>0</v>
      </c>
      <c r="Q230" s="4">
        <v>0</v>
      </c>
      <c r="R230" s="1">
        <f t="shared" si="14"/>
        <v>6</v>
      </c>
      <c r="S230" s="4">
        <v>0</v>
      </c>
      <c r="T230" s="1">
        <f t="shared" si="15"/>
        <v>6</v>
      </c>
      <c r="U230" s="19"/>
    </row>
    <row r="231" spans="1:21" ht="14.25" customHeight="1">
      <c r="A231" t="s">
        <v>577</v>
      </c>
      <c r="B231" s="32" t="s">
        <v>578</v>
      </c>
      <c r="C231" s="32" t="s">
        <v>577</v>
      </c>
      <c r="D231" s="32" t="s">
        <v>578</v>
      </c>
      <c r="E231" t="s">
        <v>231</v>
      </c>
      <c r="F231" s="4">
        <v>22</v>
      </c>
      <c r="G231" s="4">
        <v>24</v>
      </c>
      <c r="H231" s="4">
        <v>0</v>
      </c>
      <c r="I231" s="4">
        <v>18</v>
      </c>
      <c r="J231" s="1">
        <f t="shared" si="12"/>
        <v>64</v>
      </c>
      <c r="K231" s="4">
        <v>0</v>
      </c>
      <c r="L231" s="1">
        <f t="shared" si="13"/>
        <v>64</v>
      </c>
      <c r="M231" s="19" t="s">
        <v>802</v>
      </c>
      <c r="N231" s="4">
        <v>4</v>
      </c>
      <c r="O231" s="4">
        <v>0</v>
      </c>
      <c r="P231" s="4">
        <v>0</v>
      </c>
      <c r="Q231" s="4">
        <v>0</v>
      </c>
      <c r="R231" s="1">
        <f t="shared" si="14"/>
        <v>4</v>
      </c>
      <c r="S231" s="4">
        <v>0</v>
      </c>
      <c r="T231" s="1">
        <f t="shared" si="15"/>
        <v>4</v>
      </c>
      <c r="U231" s="19"/>
    </row>
    <row r="232" spans="1:21" ht="14.25" customHeight="1">
      <c r="A232" t="s">
        <v>913</v>
      </c>
      <c r="B232" s="32" t="s">
        <v>914</v>
      </c>
      <c r="C232" s="32" t="s">
        <v>663</v>
      </c>
      <c r="D232" s="32" t="s">
        <v>664</v>
      </c>
      <c r="E232" t="s">
        <v>231</v>
      </c>
      <c r="F232" s="4">
        <v>5</v>
      </c>
      <c r="G232" s="4">
        <v>29</v>
      </c>
      <c r="H232" s="4">
        <v>0</v>
      </c>
      <c r="I232" s="4">
        <v>38</v>
      </c>
      <c r="J232" s="1">
        <f t="shared" si="12"/>
        <v>72</v>
      </c>
      <c r="K232" s="4">
        <v>0</v>
      </c>
      <c r="L232" s="1">
        <f t="shared" si="13"/>
        <v>72</v>
      </c>
      <c r="M232" s="19" t="s">
        <v>802</v>
      </c>
      <c r="N232" s="4">
        <v>5</v>
      </c>
      <c r="O232" s="4">
        <v>0</v>
      </c>
      <c r="P232" s="4">
        <v>0</v>
      </c>
      <c r="Q232" s="4">
        <v>1</v>
      </c>
      <c r="R232" s="1">
        <f t="shared" si="14"/>
        <v>6</v>
      </c>
      <c r="S232" s="4">
        <v>8</v>
      </c>
      <c r="T232" s="1">
        <f t="shared" si="15"/>
        <v>14</v>
      </c>
      <c r="U232" s="19"/>
    </row>
    <row r="233" spans="1:21" ht="14.25" customHeight="1">
      <c r="A233" t="s">
        <v>579</v>
      </c>
      <c r="B233" s="32" t="s">
        <v>580</v>
      </c>
      <c r="C233" s="32" t="s">
        <v>579</v>
      </c>
      <c r="D233" s="32" t="s">
        <v>580</v>
      </c>
      <c r="E233" t="s">
        <v>253</v>
      </c>
      <c r="F233" s="4">
        <v>203</v>
      </c>
      <c r="G233" s="4">
        <v>0</v>
      </c>
      <c r="H233" s="4">
        <v>0</v>
      </c>
      <c r="I233" s="4">
        <v>39</v>
      </c>
      <c r="J233" s="1">
        <f t="shared" si="12"/>
        <v>242</v>
      </c>
      <c r="K233" s="4">
        <v>102</v>
      </c>
      <c r="L233" s="1">
        <f t="shared" si="13"/>
        <v>344</v>
      </c>
      <c r="M233" s="19" t="s">
        <v>802</v>
      </c>
      <c r="N233" s="4">
        <v>57</v>
      </c>
      <c r="O233" s="4">
        <v>0</v>
      </c>
      <c r="P233" s="4">
        <v>0</v>
      </c>
      <c r="Q233" s="4">
        <v>34</v>
      </c>
      <c r="R233" s="1">
        <f t="shared" si="14"/>
        <v>91</v>
      </c>
      <c r="S233" s="4">
        <v>49</v>
      </c>
      <c r="T233" s="1">
        <f t="shared" si="15"/>
        <v>140</v>
      </c>
      <c r="U233" s="19"/>
    </row>
    <row r="234" spans="1:21" ht="14.25" customHeight="1">
      <c r="A234" t="s">
        <v>581</v>
      </c>
      <c r="B234" s="32" t="s">
        <v>582</v>
      </c>
      <c r="C234" s="32" t="s">
        <v>581</v>
      </c>
      <c r="D234" s="32" t="s">
        <v>582</v>
      </c>
      <c r="E234" t="s">
        <v>248</v>
      </c>
      <c r="F234" s="4">
        <v>139</v>
      </c>
      <c r="G234" s="4">
        <v>0</v>
      </c>
      <c r="H234" s="4">
        <v>0</v>
      </c>
      <c r="I234" s="4">
        <v>36</v>
      </c>
      <c r="J234" s="1">
        <f t="shared" si="12"/>
        <v>175</v>
      </c>
      <c r="K234" s="4">
        <v>0</v>
      </c>
      <c r="L234" s="1">
        <f t="shared" si="13"/>
        <v>175</v>
      </c>
      <c r="M234" s="19" t="s">
        <v>799</v>
      </c>
      <c r="N234" s="4">
        <v>30</v>
      </c>
      <c r="O234" s="4">
        <v>0</v>
      </c>
      <c r="P234" s="4">
        <v>0</v>
      </c>
      <c r="Q234" s="4">
        <v>8</v>
      </c>
      <c r="R234" s="1">
        <f t="shared" si="14"/>
        <v>38</v>
      </c>
      <c r="S234" s="4">
        <v>0</v>
      </c>
      <c r="T234" s="1">
        <f t="shared" si="15"/>
        <v>38</v>
      </c>
      <c r="U234" s="19"/>
    </row>
    <row r="235" spans="1:21" ht="14.25" customHeight="1">
      <c r="A235" t="s">
        <v>583</v>
      </c>
      <c r="B235" s="32" t="s">
        <v>584</v>
      </c>
      <c r="C235" s="32" t="s">
        <v>583</v>
      </c>
      <c r="D235" t="s">
        <v>584</v>
      </c>
      <c r="E235" t="s">
        <v>248</v>
      </c>
      <c r="F235" s="4">
        <v>0</v>
      </c>
      <c r="G235" s="4">
        <v>1</v>
      </c>
      <c r="H235" s="4">
        <v>0</v>
      </c>
      <c r="I235" s="4">
        <v>5</v>
      </c>
      <c r="J235" s="1">
        <f t="shared" si="12"/>
        <v>6</v>
      </c>
      <c r="K235" s="4">
        <v>14</v>
      </c>
      <c r="L235" s="1">
        <f t="shared" si="13"/>
        <v>20</v>
      </c>
      <c r="M235" s="19" t="s">
        <v>799</v>
      </c>
      <c r="N235" s="4">
        <v>30</v>
      </c>
      <c r="O235" s="4">
        <v>1</v>
      </c>
      <c r="P235" s="4">
        <v>0</v>
      </c>
      <c r="Q235" s="4">
        <v>4</v>
      </c>
      <c r="R235" s="1">
        <f t="shared" si="14"/>
        <v>35</v>
      </c>
      <c r="S235" s="4">
        <v>1</v>
      </c>
      <c r="T235" s="1">
        <f t="shared" si="15"/>
        <v>36</v>
      </c>
      <c r="U235" s="19"/>
    </row>
    <row r="236" spans="1:21" ht="14.25" customHeight="1">
      <c r="A236" t="s">
        <v>840</v>
      </c>
      <c r="B236" s="32" t="s">
        <v>841</v>
      </c>
      <c r="C236" s="32" t="s">
        <v>840</v>
      </c>
      <c r="D236" s="32" t="s">
        <v>841</v>
      </c>
      <c r="E236" t="s">
        <v>231</v>
      </c>
      <c r="F236" s="4">
        <v>0</v>
      </c>
      <c r="G236" s="4">
        <v>0</v>
      </c>
      <c r="H236" s="4">
        <v>0</v>
      </c>
      <c r="I236" s="4">
        <v>56</v>
      </c>
      <c r="J236" s="1">
        <f t="shared" si="12"/>
        <v>56</v>
      </c>
      <c r="K236" s="4">
        <v>0</v>
      </c>
      <c r="L236" s="1">
        <f t="shared" si="13"/>
        <v>56</v>
      </c>
      <c r="M236" s="19" t="s">
        <v>799</v>
      </c>
      <c r="N236" s="4">
        <v>0</v>
      </c>
      <c r="O236" s="4">
        <v>0</v>
      </c>
      <c r="P236" s="4">
        <v>0</v>
      </c>
      <c r="Q236" s="4">
        <v>2</v>
      </c>
      <c r="R236" s="1">
        <f t="shared" si="14"/>
        <v>2</v>
      </c>
      <c r="S236" s="4">
        <v>0</v>
      </c>
      <c r="T236" s="1">
        <f t="shared" si="15"/>
        <v>2</v>
      </c>
      <c r="U236" s="19"/>
    </row>
    <row r="237" spans="1:21" ht="14.25" customHeight="1">
      <c r="A237" t="s">
        <v>585</v>
      </c>
      <c r="B237" s="32" t="s">
        <v>586</v>
      </c>
      <c r="C237" s="32" t="s">
        <v>585</v>
      </c>
      <c r="D237" s="32" t="s">
        <v>586</v>
      </c>
      <c r="E237" t="s">
        <v>253</v>
      </c>
      <c r="F237" s="4">
        <v>57</v>
      </c>
      <c r="G237" s="4">
        <v>43</v>
      </c>
      <c r="H237" s="4">
        <v>0</v>
      </c>
      <c r="I237" s="4">
        <v>72</v>
      </c>
      <c r="J237" s="1">
        <f t="shared" si="12"/>
        <v>172</v>
      </c>
      <c r="K237" s="4">
        <v>20</v>
      </c>
      <c r="L237" s="1">
        <f t="shared" si="13"/>
        <v>192</v>
      </c>
      <c r="M237" s="19" t="s">
        <v>802</v>
      </c>
      <c r="N237" s="4">
        <v>61</v>
      </c>
      <c r="O237" s="4">
        <v>0</v>
      </c>
      <c r="P237" s="4">
        <v>0</v>
      </c>
      <c r="Q237" s="4">
        <v>68</v>
      </c>
      <c r="R237" s="1">
        <f t="shared" si="14"/>
        <v>129</v>
      </c>
      <c r="S237" s="4">
        <v>0</v>
      </c>
      <c r="T237" s="1">
        <f t="shared" si="15"/>
        <v>129</v>
      </c>
      <c r="U237" s="19"/>
    </row>
    <row r="238" spans="1:21" ht="14.25" customHeight="1">
      <c r="A238" t="s">
        <v>587</v>
      </c>
      <c r="B238" s="32" t="s">
        <v>588</v>
      </c>
      <c r="C238" s="32" t="s">
        <v>587</v>
      </c>
      <c r="D238" s="32" t="s">
        <v>588</v>
      </c>
      <c r="E238" t="s">
        <v>320</v>
      </c>
      <c r="F238" s="4">
        <v>121</v>
      </c>
      <c r="G238" s="4">
        <v>6</v>
      </c>
      <c r="H238" s="4">
        <v>0</v>
      </c>
      <c r="I238" s="4">
        <v>115</v>
      </c>
      <c r="J238" s="1">
        <f t="shared" si="12"/>
        <v>242</v>
      </c>
      <c r="K238" s="4">
        <v>47</v>
      </c>
      <c r="L238" s="1">
        <f t="shared" si="13"/>
        <v>289</v>
      </c>
      <c r="M238" s="19" t="s">
        <v>799</v>
      </c>
      <c r="N238" s="4">
        <v>131</v>
      </c>
      <c r="O238" s="4">
        <v>5</v>
      </c>
      <c r="P238" s="4">
        <v>0</v>
      </c>
      <c r="Q238" s="4">
        <v>105</v>
      </c>
      <c r="R238" s="1">
        <f t="shared" si="14"/>
        <v>241</v>
      </c>
      <c r="S238" s="4">
        <v>110</v>
      </c>
      <c r="T238" s="1">
        <f t="shared" si="15"/>
        <v>351</v>
      </c>
      <c r="U238" s="19"/>
    </row>
    <row r="239" spans="1:21" ht="14.25" customHeight="1">
      <c r="A239" t="s">
        <v>589</v>
      </c>
      <c r="B239" s="32" t="s">
        <v>590</v>
      </c>
      <c r="C239" s="32" t="s">
        <v>589</v>
      </c>
      <c r="D239" s="32" t="s">
        <v>590</v>
      </c>
      <c r="E239" t="s">
        <v>248</v>
      </c>
      <c r="F239" s="4">
        <v>46</v>
      </c>
      <c r="G239" s="4">
        <v>0</v>
      </c>
      <c r="H239" s="4">
        <v>0</v>
      </c>
      <c r="I239" s="4">
        <v>32</v>
      </c>
      <c r="J239" s="1">
        <f t="shared" si="12"/>
        <v>78</v>
      </c>
      <c r="K239" s="4">
        <v>388</v>
      </c>
      <c r="L239" s="1">
        <f t="shared" si="13"/>
        <v>466</v>
      </c>
      <c r="M239" s="19" t="s">
        <v>799</v>
      </c>
      <c r="N239" s="4">
        <v>30</v>
      </c>
      <c r="O239" s="4">
        <v>0</v>
      </c>
      <c r="P239" s="4">
        <v>0</v>
      </c>
      <c r="Q239" s="4">
        <v>27</v>
      </c>
      <c r="R239" s="1">
        <f t="shared" si="14"/>
        <v>57</v>
      </c>
      <c r="S239" s="4">
        <v>155</v>
      </c>
      <c r="T239" s="1">
        <f t="shared" si="15"/>
        <v>212</v>
      </c>
      <c r="U239" s="19"/>
    </row>
    <row r="240" spans="1:21" ht="14.25" customHeight="1">
      <c r="A240" t="s">
        <v>591</v>
      </c>
      <c r="B240" s="32" t="s">
        <v>592</v>
      </c>
      <c r="C240" s="32" t="s">
        <v>591</v>
      </c>
      <c r="D240" s="32" t="s">
        <v>592</v>
      </c>
      <c r="E240" t="s">
        <v>248</v>
      </c>
      <c r="F240" s="4">
        <v>37</v>
      </c>
      <c r="G240" s="4">
        <v>0</v>
      </c>
      <c r="H240" s="4">
        <v>0</v>
      </c>
      <c r="I240" s="4">
        <v>17</v>
      </c>
      <c r="J240" s="1">
        <f t="shared" si="12"/>
        <v>54</v>
      </c>
      <c r="K240" s="4">
        <v>0</v>
      </c>
      <c r="L240" s="1">
        <f t="shared" si="13"/>
        <v>54</v>
      </c>
      <c r="M240" s="19" t="s">
        <v>799</v>
      </c>
      <c r="N240" s="4">
        <v>65</v>
      </c>
      <c r="O240" s="4">
        <v>0</v>
      </c>
      <c r="P240" s="4">
        <v>0</v>
      </c>
      <c r="Q240" s="4">
        <v>27</v>
      </c>
      <c r="R240" s="1">
        <f t="shared" si="14"/>
        <v>92</v>
      </c>
      <c r="S240" s="4">
        <v>0</v>
      </c>
      <c r="T240" s="1">
        <f t="shared" si="15"/>
        <v>92</v>
      </c>
      <c r="U240" s="19"/>
    </row>
    <row r="241" spans="1:21" ht="14.25" customHeight="1">
      <c r="A241" t="s">
        <v>593</v>
      </c>
      <c r="B241" s="32" t="s">
        <v>594</v>
      </c>
      <c r="C241" s="32" t="s">
        <v>593</v>
      </c>
      <c r="D241" s="32" t="s">
        <v>594</v>
      </c>
      <c r="E241" t="s">
        <v>243</v>
      </c>
      <c r="F241" s="4">
        <v>59</v>
      </c>
      <c r="G241" s="4">
        <v>0</v>
      </c>
      <c r="H241" s="4">
        <v>0</v>
      </c>
      <c r="I241" s="4">
        <v>20</v>
      </c>
      <c r="J241" s="1">
        <f t="shared" si="12"/>
        <v>79</v>
      </c>
      <c r="K241" s="4">
        <v>54</v>
      </c>
      <c r="L241" s="1">
        <f t="shared" si="13"/>
        <v>133</v>
      </c>
      <c r="M241" s="19" t="s">
        <v>799</v>
      </c>
      <c r="N241" s="4">
        <v>43</v>
      </c>
      <c r="O241" s="4">
        <v>0</v>
      </c>
      <c r="P241" s="4">
        <v>0</v>
      </c>
      <c r="Q241" s="4">
        <v>2</v>
      </c>
      <c r="R241" s="1">
        <f t="shared" si="14"/>
        <v>45</v>
      </c>
      <c r="S241" s="4">
        <v>0</v>
      </c>
      <c r="T241" s="1">
        <f t="shared" si="15"/>
        <v>45</v>
      </c>
      <c r="U241" s="19"/>
    </row>
    <row r="242" spans="1:21" ht="14.25" customHeight="1">
      <c r="A242" t="s">
        <v>915</v>
      </c>
      <c r="B242" s="32" t="s">
        <v>916</v>
      </c>
      <c r="C242" s="32" t="s">
        <v>357</v>
      </c>
      <c r="D242" s="32" t="s">
        <v>358</v>
      </c>
      <c r="E242" t="s">
        <v>231</v>
      </c>
      <c r="F242" s="4">
        <v>76</v>
      </c>
      <c r="G242" s="4">
        <v>0</v>
      </c>
      <c r="H242" s="4">
        <v>0</v>
      </c>
      <c r="I242" s="4">
        <v>9</v>
      </c>
      <c r="J242" s="1">
        <f t="shared" si="12"/>
        <v>85</v>
      </c>
      <c r="K242" s="4">
        <v>0</v>
      </c>
      <c r="L242" s="1">
        <f t="shared" si="13"/>
        <v>85</v>
      </c>
      <c r="M242" s="19" t="s">
        <v>799</v>
      </c>
      <c r="N242" s="4">
        <v>67</v>
      </c>
      <c r="O242" s="4">
        <v>0</v>
      </c>
      <c r="P242" s="4">
        <v>0</v>
      </c>
      <c r="Q242" s="4">
        <v>4</v>
      </c>
      <c r="R242" s="1">
        <f t="shared" si="14"/>
        <v>71</v>
      </c>
      <c r="S242" s="4">
        <v>0</v>
      </c>
      <c r="T242" s="1">
        <f t="shared" si="15"/>
        <v>71</v>
      </c>
      <c r="U242" s="19"/>
    </row>
    <row r="243" spans="1:21" ht="14.25" customHeight="1">
      <c r="A243" t="s">
        <v>595</v>
      </c>
      <c r="B243" s="32" t="s">
        <v>596</v>
      </c>
      <c r="C243" s="32" t="s">
        <v>595</v>
      </c>
      <c r="D243" s="32" t="s">
        <v>596</v>
      </c>
      <c r="E243" t="s">
        <v>320</v>
      </c>
      <c r="F243" s="4">
        <v>59</v>
      </c>
      <c r="G243" s="4">
        <v>1</v>
      </c>
      <c r="H243" s="4">
        <v>0</v>
      </c>
      <c r="I243" s="4">
        <v>0</v>
      </c>
      <c r="J243" s="1">
        <f t="shared" si="12"/>
        <v>60</v>
      </c>
      <c r="K243" s="4">
        <v>0</v>
      </c>
      <c r="L243" s="1">
        <f t="shared" si="13"/>
        <v>60</v>
      </c>
      <c r="M243" s="19" t="s">
        <v>799</v>
      </c>
      <c r="N243" s="4">
        <v>99</v>
      </c>
      <c r="O243" s="4">
        <v>1</v>
      </c>
      <c r="P243" s="4">
        <v>0</v>
      </c>
      <c r="Q243" s="4">
        <v>15</v>
      </c>
      <c r="R243" s="1">
        <f t="shared" si="14"/>
        <v>115</v>
      </c>
      <c r="S243" s="4">
        <v>152</v>
      </c>
      <c r="T243" s="1">
        <f t="shared" si="15"/>
        <v>267</v>
      </c>
      <c r="U243" s="19"/>
    </row>
    <row r="244" spans="1:21" ht="14.25" customHeight="1">
      <c r="A244" t="s">
        <v>781</v>
      </c>
      <c r="B244" s="32" t="s">
        <v>782</v>
      </c>
      <c r="C244" s="32" t="s">
        <v>781</v>
      </c>
      <c r="D244" t="s">
        <v>782</v>
      </c>
      <c r="E244" t="s">
        <v>219</v>
      </c>
      <c r="F244" s="4">
        <v>65</v>
      </c>
      <c r="G244" s="4">
        <v>0</v>
      </c>
      <c r="H244" s="4">
        <v>0</v>
      </c>
      <c r="I244" s="4">
        <v>24</v>
      </c>
      <c r="J244" s="1">
        <f t="shared" si="12"/>
        <v>89</v>
      </c>
      <c r="K244" s="4">
        <v>0</v>
      </c>
      <c r="L244" s="1">
        <f t="shared" si="13"/>
        <v>89</v>
      </c>
      <c r="M244" s="19" t="s">
        <v>799</v>
      </c>
      <c r="N244" s="4">
        <v>26</v>
      </c>
      <c r="O244" s="4">
        <v>0</v>
      </c>
      <c r="P244" s="4">
        <v>0</v>
      </c>
      <c r="Q244" s="4">
        <v>23</v>
      </c>
      <c r="R244" s="1">
        <f t="shared" si="14"/>
        <v>49</v>
      </c>
      <c r="S244" s="4">
        <v>0</v>
      </c>
      <c r="T244" s="1">
        <f t="shared" si="15"/>
        <v>49</v>
      </c>
      <c r="U244" s="19"/>
    </row>
    <row r="245" spans="1:21" ht="14.25" customHeight="1">
      <c r="A245" t="s">
        <v>597</v>
      </c>
      <c r="B245" s="32" t="s">
        <v>598</v>
      </c>
      <c r="C245" s="32" t="s">
        <v>597</v>
      </c>
      <c r="D245" s="32" t="s">
        <v>598</v>
      </c>
      <c r="E245" t="s">
        <v>219</v>
      </c>
      <c r="F245" s="4">
        <v>18</v>
      </c>
      <c r="G245" s="4">
        <v>0</v>
      </c>
      <c r="H245" s="4">
        <v>0</v>
      </c>
      <c r="I245" s="4">
        <v>7</v>
      </c>
      <c r="J245" s="1">
        <f t="shared" si="12"/>
        <v>25</v>
      </c>
      <c r="K245" s="4">
        <v>1</v>
      </c>
      <c r="L245" s="1">
        <f t="shared" si="13"/>
        <v>26</v>
      </c>
      <c r="M245" s="19" t="s">
        <v>802</v>
      </c>
      <c r="N245" s="4">
        <v>0</v>
      </c>
      <c r="O245" s="4">
        <v>0</v>
      </c>
      <c r="P245" s="4">
        <v>0</v>
      </c>
      <c r="Q245" s="4">
        <v>70</v>
      </c>
      <c r="R245" s="1">
        <f t="shared" si="14"/>
        <v>70</v>
      </c>
      <c r="S245" s="4">
        <v>71</v>
      </c>
      <c r="T245" s="1">
        <f t="shared" si="15"/>
        <v>141</v>
      </c>
      <c r="U245" s="19"/>
    </row>
    <row r="246" spans="1:21" ht="14.25" customHeight="1">
      <c r="A246" t="s">
        <v>599</v>
      </c>
      <c r="B246" s="32" t="s">
        <v>600</v>
      </c>
      <c r="C246" s="32" t="s">
        <v>599</v>
      </c>
      <c r="D246" s="32" t="s">
        <v>600</v>
      </c>
      <c r="E246" t="s">
        <v>243</v>
      </c>
      <c r="F246" s="4">
        <v>146</v>
      </c>
      <c r="G246" s="4">
        <v>0</v>
      </c>
      <c r="H246" s="4">
        <v>0</v>
      </c>
      <c r="I246" s="4">
        <v>0</v>
      </c>
      <c r="J246" s="1">
        <f t="shared" si="12"/>
        <v>146</v>
      </c>
      <c r="K246" s="4">
        <v>0</v>
      </c>
      <c r="L246" s="1">
        <f t="shared" si="13"/>
        <v>146</v>
      </c>
      <c r="M246" s="19" t="s">
        <v>799</v>
      </c>
      <c r="N246" s="4">
        <v>147</v>
      </c>
      <c r="O246" s="4">
        <v>0</v>
      </c>
      <c r="P246" s="4">
        <v>0</v>
      </c>
      <c r="Q246" s="4">
        <v>1</v>
      </c>
      <c r="R246" s="1">
        <f t="shared" si="14"/>
        <v>148</v>
      </c>
      <c r="S246" s="4">
        <v>0</v>
      </c>
      <c r="T246" s="1">
        <f t="shared" si="15"/>
        <v>148</v>
      </c>
      <c r="U246" s="19"/>
    </row>
    <row r="247" spans="1:21" ht="14.25" customHeight="1">
      <c r="A247" t="s">
        <v>601</v>
      </c>
      <c r="B247" s="32" t="s">
        <v>602</v>
      </c>
      <c r="C247" s="32" t="s">
        <v>601</v>
      </c>
      <c r="D247" s="32" t="s">
        <v>602</v>
      </c>
      <c r="E247" t="s">
        <v>253</v>
      </c>
      <c r="F247" s="4">
        <v>37</v>
      </c>
      <c r="G247" s="4">
        <v>0</v>
      </c>
      <c r="H247" s="4">
        <v>0</v>
      </c>
      <c r="I247" s="4">
        <v>26</v>
      </c>
      <c r="J247" s="1">
        <f t="shared" si="12"/>
        <v>63</v>
      </c>
      <c r="K247" s="4">
        <v>95</v>
      </c>
      <c r="L247" s="1">
        <f t="shared" si="13"/>
        <v>158</v>
      </c>
      <c r="M247" s="19" t="s">
        <v>802</v>
      </c>
      <c r="N247" s="4">
        <v>98</v>
      </c>
      <c r="O247" s="4">
        <v>0</v>
      </c>
      <c r="P247" s="4">
        <v>0</v>
      </c>
      <c r="Q247" s="4">
        <v>8</v>
      </c>
      <c r="R247" s="1">
        <f t="shared" si="14"/>
        <v>106</v>
      </c>
      <c r="S247" s="4">
        <v>70</v>
      </c>
      <c r="T247" s="1">
        <f t="shared" si="15"/>
        <v>176</v>
      </c>
      <c r="U247" s="19"/>
    </row>
    <row r="248" spans="1:21" ht="14.25" customHeight="1">
      <c r="A248" t="s">
        <v>872</v>
      </c>
      <c r="B248" s="32" t="s">
        <v>873</v>
      </c>
      <c r="C248" s="32" t="s">
        <v>872</v>
      </c>
      <c r="D248" s="32" t="s">
        <v>873</v>
      </c>
      <c r="E248" t="s">
        <v>248</v>
      </c>
      <c r="F248" s="4">
        <v>60</v>
      </c>
      <c r="G248" s="4">
        <v>0</v>
      </c>
      <c r="H248" s="4">
        <v>0</v>
      </c>
      <c r="I248" s="4">
        <v>0</v>
      </c>
      <c r="J248" s="1">
        <f t="shared" si="12"/>
        <v>60</v>
      </c>
      <c r="K248" s="4">
        <v>0</v>
      </c>
      <c r="L248" s="1">
        <f t="shared" si="13"/>
        <v>60</v>
      </c>
      <c r="M248" s="19" t="s">
        <v>802</v>
      </c>
      <c r="N248" s="4">
        <v>48</v>
      </c>
      <c r="O248" s="4">
        <v>0</v>
      </c>
      <c r="P248" s="4">
        <v>0</v>
      </c>
      <c r="Q248" s="4">
        <v>40</v>
      </c>
      <c r="R248" s="1">
        <f t="shared" si="14"/>
        <v>88</v>
      </c>
      <c r="S248" s="4">
        <v>0</v>
      </c>
      <c r="T248" s="1">
        <f t="shared" si="15"/>
        <v>88</v>
      </c>
      <c r="U248" s="19"/>
    </row>
    <row r="249" spans="1:21" ht="14.25" customHeight="1">
      <c r="A249" t="s">
        <v>603</v>
      </c>
      <c r="B249" s="32" t="s">
        <v>604</v>
      </c>
      <c r="C249" s="32" t="s">
        <v>603</v>
      </c>
      <c r="D249" s="32" t="s">
        <v>604</v>
      </c>
      <c r="E249" t="s">
        <v>219</v>
      </c>
      <c r="F249" s="4">
        <v>60</v>
      </c>
      <c r="G249" s="4">
        <v>0</v>
      </c>
      <c r="H249" s="4">
        <v>0</v>
      </c>
      <c r="I249" s="4">
        <v>16</v>
      </c>
      <c r="J249" s="1">
        <f t="shared" si="12"/>
        <v>76</v>
      </c>
      <c r="K249" s="4">
        <v>0</v>
      </c>
      <c r="L249" s="1">
        <f t="shared" si="13"/>
        <v>76</v>
      </c>
      <c r="M249" s="19" t="s">
        <v>802</v>
      </c>
      <c r="N249" s="4">
        <v>35</v>
      </c>
      <c r="O249" s="4">
        <v>0</v>
      </c>
      <c r="P249" s="4">
        <v>0</v>
      </c>
      <c r="Q249" s="4">
        <v>28</v>
      </c>
      <c r="R249" s="1">
        <f t="shared" si="14"/>
        <v>63</v>
      </c>
      <c r="S249" s="4">
        <v>0</v>
      </c>
      <c r="T249" s="1">
        <f t="shared" si="15"/>
        <v>63</v>
      </c>
      <c r="U249" s="19"/>
    </row>
    <row r="250" spans="1:21" ht="14.25" customHeight="1">
      <c r="A250" t="s">
        <v>917</v>
      </c>
      <c r="B250" s="32" t="s">
        <v>918</v>
      </c>
      <c r="C250" s="32" t="s">
        <v>551</v>
      </c>
      <c r="D250" s="32" t="s">
        <v>552</v>
      </c>
      <c r="E250" t="s">
        <v>243</v>
      </c>
      <c r="F250" s="4">
        <v>0</v>
      </c>
      <c r="G250" s="4">
        <v>0</v>
      </c>
      <c r="H250" s="4">
        <v>0</v>
      </c>
      <c r="I250" s="4">
        <v>2</v>
      </c>
      <c r="J250" s="1">
        <f t="shared" si="12"/>
        <v>2</v>
      </c>
      <c r="K250" s="4">
        <v>0</v>
      </c>
      <c r="L250" s="1">
        <f t="shared" si="13"/>
        <v>2</v>
      </c>
      <c r="M250" s="19" t="s">
        <v>799</v>
      </c>
      <c r="N250" s="4">
        <v>87</v>
      </c>
      <c r="O250" s="4">
        <v>0</v>
      </c>
      <c r="P250" s="4">
        <v>0</v>
      </c>
      <c r="Q250" s="4">
        <v>19</v>
      </c>
      <c r="R250" s="1">
        <f t="shared" si="14"/>
        <v>106</v>
      </c>
      <c r="S250" s="4">
        <v>0</v>
      </c>
      <c r="T250" s="1">
        <f t="shared" si="15"/>
        <v>106</v>
      </c>
      <c r="U250" s="19"/>
    </row>
    <row r="251" spans="1:21" ht="14.25" customHeight="1">
      <c r="A251" t="s">
        <v>605</v>
      </c>
      <c r="B251" s="32" t="s">
        <v>606</v>
      </c>
      <c r="C251" s="32" t="s">
        <v>605</v>
      </c>
      <c r="D251" s="32" t="s">
        <v>606</v>
      </c>
      <c r="E251" t="s">
        <v>243</v>
      </c>
      <c r="F251" s="4">
        <v>40</v>
      </c>
      <c r="G251" s="4">
        <v>8</v>
      </c>
      <c r="H251" s="4">
        <v>13</v>
      </c>
      <c r="I251" s="4">
        <v>2</v>
      </c>
      <c r="J251" s="1">
        <f t="shared" si="12"/>
        <v>63</v>
      </c>
      <c r="K251" s="4">
        <v>72</v>
      </c>
      <c r="L251" s="1">
        <f t="shared" si="13"/>
        <v>135</v>
      </c>
      <c r="M251" s="19" t="s">
        <v>799</v>
      </c>
      <c r="N251" s="4">
        <v>80</v>
      </c>
      <c r="O251" s="4">
        <v>0</v>
      </c>
      <c r="P251" s="4">
        <v>0</v>
      </c>
      <c r="Q251" s="4">
        <v>10</v>
      </c>
      <c r="R251" s="1">
        <f t="shared" si="14"/>
        <v>90</v>
      </c>
      <c r="S251" s="4">
        <v>0</v>
      </c>
      <c r="T251" s="1">
        <f t="shared" si="15"/>
        <v>90</v>
      </c>
      <c r="U251" s="19"/>
    </row>
    <row r="252" spans="1:21" ht="14.25" customHeight="1">
      <c r="A252" t="s">
        <v>607</v>
      </c>
      <c r="B252" s="32" t="s">
        <v>608</v>
      </c>
      <c r="C252" s="32" t="s">
        <v>607</v>
      </c>
      <c r="D252" s="32" t="s">
        <v>608</v>
      </c>
      <c r="E252" t="s">
        <v>248</v>
      </c>
      <c r="F252" s="4">
        <v>183</v>
      </c>
      <c r="G252" s="4">
        <v>6</v>
      </c>
      <c r="H252" s="4">
        <v>0</v>
      </c>
      <c r="I252" s="4">
        <v>12</v>
      </c>
      <c r="J252" s="1">
        <f t="shared" si="12"/>
        <v>201</v>
      </c>
      <c r="K252" s="4">
        <v>268</v>
      </c>
      <c r="L252" s="1">
        <f t="shared" si="13"/>
        <v>469</v>
      </c>
      <c r="M252" s="19" t="s">
        <v>799</v>
      </c>
      <c r="N252" s="4">
        <v>226</v>
      </c>
      <c r="O252" s="4">
        <v>147</v>
      </c>
      <c r="P252" s="4">
        <v>0</v>
      </c>
      <c r="Q252" s="4">
        <v>11</v>
      </c>
      <c r="R252" s="1">
        <f t="shared" si="14"/>
        <v>384</v>
      </c>
      <c r="S252" s="4">
        <v>575</v>
      </c>
      <c r="T252" s="1">
        <f t="shared" si="15"/>
        <v>959</v>
      </c>
      <c r="U252" s="19"/>
    </row>
    <row r="253" spans="1:21" ht="14.25" customHeight="1">
      <c r="A253" t="s">
        <v>609</v>
      </c>
      <c r="B253" s="32" t="s">
        <v>610</v>
      </c>
      <c r="C253" s="32" t="s">
        <v>609</v>
      </c>
      <c r="D253" s="32" t="s">
        <v>610</v>
      </c>
      <c r="E253" t="s">
        <v>231</v>
      </c>
      <c r="F253" s="4">
        <v>11</v>
      </c>
      <c r="G253" s="4">
        <v>0</v>
      </c>
      <c r="H253" s="4">
        <v>0</v>
      </c>
      <c r="I253" s="4">
        <v>32</v>
      </c>
      <c r="J253" s="1">
        <f t="shared" si="12"/>
        <v>43</v>
      </c>
      <c r="K253" s="4">
        <v>49</v>
      </c>
      <c r="L253" s="1">
        <f t="shared" si="13"/>
        <v>92</v>
      </c>
      <c r="M253" s="19" t="s">
        <v>799</v>
      </c>
      <c r="N253" s="4">
        <v>0</v>
      </c>
      <c r="O253" s="4">
        <v>0</v>
      </c>
      <c r="P253" s="4">
        <v>0</v>
      </c>
      <c r="Q253" s="4">
        <v>6</v>
      </c>
      <c r="R253" s="1">
        <f t="shared" si="14"/>
        <v>6</v>
      </c>
      <c r="S253" s="4">
        <v>5</v>
      </c>
      <c r="T253" s="1">
        <f t="shared" si="15"/>
        <v>11</v>
      </c>
      <c r="U253" s="19"/>
    </row>
    <row r="254" spans="1:21" ht="14.25" customHeight="1">
      <c r="A254" t="s">
        <v>611</v>
      </c>
      <c r="B254" s="32" t="s">
        <v>612</v>
      </c>
      <c r="C254" s="32" t="s">
        <v>611</v>
      </c>
      <c r="D254" s="32" t="s">
        <v>612</v>
      </c>
      <c r="E254" t="s">
        <v>219</v>
      </c>
      <c r="F254" s="4">
        <v>50</v>
      </c>
      <c r="G254" s="4">
        <v>0</v>
      </c>
      <c r="H254" s="4">
        <v>0</v>
      </c>
      <c r="I254" s="4">
        <v>30</v>
      </c>
      <c r="J254" s="1">
        <f t="shared" si="12"/>
        <v>80</v>
      </c>
      <c r="K254" s="4">
        <v>0</v>
      </c>
      <c r="L254" s="1">
        <f t="shared" si="13"/>
        <v>80</v>
      </c>
      <c r="M254" s="19" t="s">
        <v>799</v>
      </c>
      <c r="N254" s="4">
        <v>14</v>
      </c>
      <c r="O254" s="4">
        <v>0</v>
      </c>
      <c r="P254" s="4">
        <v>0</v>
      </c>
      <c r="Q254" s="4">
        <v>26</v>
      </c>
      <c r="R254" s="1">
        <f t="shared" si="14"/>
        <v>40</v>
      </c>
      <c r="S254" s="4">
        <v>0</v>
      </c>
      <c r="T254" s="1">
        <f t="shared" si="15"/>
        <v>40</v>
      </c>
      <c r="U254" s="19"/>
    </row>
    <row r="255" spans="1:21" ht="14.25" customHeight="1">
      <c r="A255" t="s">
        <v>613</v>
      </c>
      <c r="B255" s="32" t="s">
        <v>614</v>
      </c>
      <c r="C255" s="32" t="s">
        <v>613</v>
      </c>
      <c r="D255" s="32" t="s">
        <v>614</v>
      </c>
      <c r="E255" t="s">
        <v>243</v>
      </c>
      <c r="F255" s="4">
        <v>119</v>
      </c>
      <c r="G255" s="4">
        <v>0</v>
      </c>
      <c r="H255" s="4">
        <v>0</v>
      </c>
      <c r="I255" s="4">
        <v>55</v>
      </c>
      <c r="J255" s="1">
        <f t="shared" si="12"/>
        <v>174</v>
      </c>
      <c r="K255" s="4">
        <v>0</v>
      </c>
      <c r="L255" s="1">
        <f t="shared" si="13"/>
        <v>174</v>
      </c>
      <c r="M255" s="19" t="s">
        <v>799</v>
      </c>
      <c r="N255" s="4">
        <v>98</v>
      </c>
      <c r="O255" s="4">
        <v>0</v>
      </c>
      <c r="P255" s="4">
        <v>0</v>
      </c>
      <c r="Q255" s="4">
        <v>37</v>
      </c>
      <c r="R255" s="1">
        <f t="shared" si="14"/>
        <v>135</v>
      </c>
      <c r="S255" s="4">
        <v>0</v>
      </c>
      <c r="T255" s="1">
        <f t="shared" si="15"/>
        <v>135</v>
      </c>
      <c r="U255" s="19"/>
    </row>
    <row r="256" spans="1:21" ht="14.25" customHeight="1">
      <c r="A256" t="s">
        <v>615</v>
      </c>
      <c r="B256" s="32" t="s">
        <v>616</v>
      </c>
      <c r="C256" s="32" t="s">
        <v>615</v>
      </c>
      <c r="D256" s="32" t="s">
        <v>616</v>
      </c>
      <c r="E256" t="s">
        <v>219</v>
      </c>
      <c r="F256" s="4">
        <v>22</v>
      </c>
      <c r="G256" s="4">
        <v>0</v>
      </c>
      <c r="H256" s="4">
        <v>0</v>
      </c>
      <c r="I256" s="4">
        <v>0</v>
      </c>
      <c r="J256" s="1">
        <f t="shared" si="12"/>
        <v>22</v>
      </c>
      <c r="K256" s="4">
        <v>0</v>
      </c>
      <c r="L256" s="1">
        <f t="shared" si="13"/>
        <v>22</v>
      </c>
      <c r="M256" s="19" t="s">
        <v>799</v>
      </c>
      <c r="N256" s="4">
        <v>11</v>
      </c>
      <c r="O256" s="4">
        <v>0</v>
      </c>
      <c r="P256" s="4">
        <v>0</v>
      </c>
      <c r="Q256" s="4">
        <v>0</v>
      </c>
      <c r="R256" s="1">
        <f t="shared" si="14"/>
        <v>11</v>
      </c>
      <c r="S256" s="4">
        <v>0</v>
      </c>
      <c r="T256" s="1">
        <f t="shared" si="15"/>
        <v>11</v>
      </c>
      <c r="U256" s="19"/>
    </row>
    <row r="257" spans="1:21" ht="14.25" customHeight="1">
      <c r="A257" t="s">
        <v>617</v>
      </c>
      <c r="B257" s="32" t="s">
        <v>618</v>
      </c>
      <c r="C257" s="32" t="s">
        <v>617</v>
      </c>
      <c r="D257" s="32" t="s">
        <v>618</v>
      </c>
      <c r="E257" t="s">
        <v>231</v>
      </c>
      <c r="F257" s="4">
        <v>0</v>
      </c>
      <c r="G257" s="4">
        <v>0</v>
      </c>
      <c r="H257" s="4">
        <v>0</v>
      </c>
      <c r="I257" s="4">
        <v>0</v>
      </c>
      <c r="J257" s="1">
        <f t="shared" si="12"/>
        <v>0</v>
      </c>
      <c r="K257" s="4">
        <v>0</v>
      </c>
      <c r="L257" s="1">
        <f t="shared" si="13"/>
        <v>0</v>
      </c>
      <c r="M257" s="19" t="s">
        <v>799</v>
      </c>
      <c r="N257" s="4">
        <v>0</v>
      </c>
      <c r="O257" s="4">
        <v>0</v>
      </c>
      <c r="P257" s="4">
        <v>0</v>
      </c>
      <c r="Q257" s="4">
        <v>21</v>
      </c>
      <c r="R257" s="1">
        <f t="shared" si="14"/>
        <v>21</v>
      </c>
      <c r="S257" s="4">
        <v>0</v>
      </c>
      <c r="T257" s="1">
        <f t="shared" si="15"/>
        <v>21</v>
      </c>
      <c r="U257" s="19"/>
    </row>
    <row r="258" spans="1:21" ht="14.25" customHeight="1">
      <c r="A258" t="s">
        <v>619</v>
      </c>
      <c r="B258" s="32" t="s">
        <v>620</v>
      </c>
      <c r="C258" s="32" t="s">
        <v>619</v>
      </c>
      <c r="D258" s="32" t="s">
        <v>620</v>
      </c>
      <c r="E258" t="s">
        <v>231</v>
      </c>
      <c r="F258" s="4">
        <v>27</v>
      </c>
      <c r="G258" s="4">
        <v>6</v>
      </c>
      <c r="H258" s="4">
        <v>0</v>
      </c>
      <c r="I258" s="4">
        <v>16</v>
      </c>
      <c r="J258" s="1">
        <f t="shared" si="12"/>
        <v>49</v>
      </c>
      <c r="K258" s="4">
        <v>0</v>
      </c>
      <c r="L258" s="1">
        <f t="shared" si="13"/>
        <v>49</v>
      </c>
      <c r="M258" s="19" t="s">
        <v>799</v>
      </c>
      <c r="N258" s="4">
        <v>34</v>
      </c>
      <c r="O258" s="4">
        <v>0</v>
      </c>
      <c r="P258" s="4">
        <v>0</v>
      </c>
      <c r="Q258" s="4">
        <v>24</v>
      </c>
      <c r="R258" s="1">
        <f t="shared" si="14"/>
        <v>58</v>
      </c>
      <c r="S258" s="4">
        <v>0</v>
      </c>
      <c r="T258" s="1">
        <f t="shared" si="15"/>
        <v>58</v>
      </c>
      <c r="U258" s="19"/>
    </row>
    <row r="259" spans="1:21" ht="14.25" customHeight="1">
      <c r="A259" t="s">
        <v>621</v>
      </c>
      <c r="B259" s="32" t="s">
        <v>622</v>
      </c>
      <c r="C259" s="32" t="s">
        <v>621</v>
      </c>
      <c r="D259" s="32" t="s">
        <v>622</v>
      </c>
      <c r="E259" t="s">
        <v>219</v>
      </c>
      <c r="F259" s="4">
        <v>64</v>
      </c>
      <c r="G259" s="4">
        <v>0</v>
      </c>
      <c r="H259" s="4">
        <v>0</v>
      </c>
      <c r="I259" s="4">
        <v>10</v>
      </c>
      <c r="J259" s="1">
        <f t="shared" si="12"/>
        <v>74</v>
      </c>
      <c r="K259" s="4">
        <v>0</v>
      </c>
      <c r="L259" s="1">
        <f t="shared" si="13"/>
        <v>74</v>
      </c>
      <c r="M259" s="19" t="s">
        <v>802</v>
      </c>
      <c r="N259" s="4">
        <v>203</v>
      </c>
      <c r="O259" s="4">
        <v>0</v>
      </c>
      <c r="P259" s="4">
        <v>0</v>
      </c>
      <c r="Q259" s="4">
        <v>45</v>
      </c>
      <c r="R259" s="1">
        <f t="shared" si="14"/>
        <v>248</v>
      </c>
      <c r="S259" s="4">
        <v>308</v>
      </c>
      <c r="T259" s="1">
        <f t="shared" si="15"/>
        <v>556</v>
      </c>
      <c r="U259" s="19"/>
    </row>
    <row r="260" spans="1:21" ht="14.25" customHeight="1">
      <c r="A260" t="s">
        <v>623</v>
      </c>
      <c r="B260" s="32" t="s">
        <v>624</v>
      </c>
      <c r="C260" s="32" t="s">
        <v>623</v>
      </c>
      <c r="D260" s="32" t="s">
        <v>624</v>
      </c>
      <c r="E260" t="s">
        <v>243</v>
      </c>
      <c r="F260" s="4">
        <v>46</v>
      </c>
      <c r="G260" s="4">
        <v>0</v>
      </c>
      <c r="H260" s="4">
        <v>0</v>
      </c>
      <c r="I260" s="4">
        <v>0</v>
      </c>
      <c r="J260" s="1">
        <f t="shared" si="12"/>
        <v>46</v>
      </c>
      <c r="K260" s="4">
        <v>0</v>
      </c>
      <c r="L260" s="1">
        <f t="shared" si="13"/>
        <v>46</v>
      </c>
      <c r="M260" s="19" t="s">
        <v>799</v>
      </c>
      <c r="N260" s="4">
        <v>58</v>
      </c>
      <c r="O260" s="4">
        <v>0</v>
      </c>
      <c r="P260" s="4">
        <v>0</v>
      </c>
      <c r="Q260" s="4">
        <v>11</v>
      </c>
      <c r="R260" s="1">
        <f t="shared" si="14"/>
        <v>69</v>
      </c>
      <c r="S260" s="4">
        <v>35</v>
      </c>
      <c r="T260" s="1">
        <f t="shared" si="15"/>
        <v>104</v>
      </c>
      <c r="U260" s="19"/>
    </row>
    <row r="261" spans="1:21" ht="14.25" customHeight="1">
      <c r="A261" t="s">
        <v>625</v>
      </c>
      <c r="B261" s="32" t="s">
        <v>626</v>
      </c>
      <c r="C261" s="32" t="s">
        <v>625</v>
      </c>
      <c r="D261" s="32" t="s">
        <v>626</v>
      </c>
      <c r="E261" t="s">
        <v>243</v>
      </c>
      <c r="F261" s="4">
        <v>26</v>
      </c>
      <c r="G261" s="4">
        <v>0</v>
      </c>
      <c r="H261" s="4">
        <v>0</v>
      </c>
      <c r="I261" s="4">
        <v>5</v>
      </c>
      <c r="J261" s="1">
        <f t="shared" si="12"/>
        <v>31</v>
      </c>
      <c r="K261" s="4">
        <v>8</v>
      </c>
      <c r="L261" s="1">
        <f t="shared" si="13"/>
        <v>39</v>
      </c>
      <c r="M261" s="19" t="s">
        <v>799</v>
      </c>
      <c r="N261" s="4">
        <v>4</v>
      </c>
      <c r="O261" s="4">
        <v>0</v>
      </c>
      <c r="P261" s="4">
        <v>0</v>
      </c>
      <c r="Q261" s="4">
        <v>0</v>
      </c>
      <c r="R261" s="1">
        <f t="shared" si="14"/>
        <v>4</v>
      </c>
      <c r="S261" s="4">
        <v>4</v>
      </c>
      <c r="T261" s="1">
        <f t="shared" si="15"/>
        <v>8</v>
      </c>
      <c r="U261" s="19"/>
    </row>
    <row r="262" spans="1:21" ht="14.25" customHeight="1">
      <c r="A262" t="s">
        <v>627</v>
      </c>
      <c r="B262" s="32" t="s">
        <v>628</v>
      </c>
      <c r="C262" s="32" t="s">
        <v>627</v>
      </c>
      <c r="D262" s="32" t="s">
        <v>628</v>
      </c>
      <c r="E262" t="s">
        <v>253</v>
      </c>
      <c r="F262" s="4">
        <v>35</v>
      </c>
      <c r="G262" s="4">
        <v>2</v>
      </c>
      <c r="H262" s="4">
        <v>0</v>
      </c>
      <c r="I262" s="4">
        <v>76</v>
      </c>
      <c r="J262" s="1">
        <f t="shared" si="12"/>
        <v>113</v>
      </c>
      <c r="K262" s="4">
        <v>0</v>
      </c>
      <c r="L262" s="1">
        <f t="shared" si="13"/>
        <v>113</v>
      </c>
      <c r="M262" s="19" t="s">
        <v>802</v>
      </c>
      <c r="N262" s="4">
        <v>1</v>
      </c>
      <c r="O262" s="4">
        <v>2</v>
      </c>
      <c r="P262" s="4">
        <v>0</v>
      </c>
      <c r="Q262" s="4">
        <v>45</v>
      </c>
      <c r="R262" s="1">
        <f t="shared" si="14"/>
        <v>48</v>
      </c>
      <c r="S262" s="4">
        <v>0</v>
      </c>
      <c r="T262" s="1">
        <f t="shared" si="15"/>
        <v>48</v>
      </c>
      <c r="U262" s="19"/>
    </row>
    <row r="263" spans="1:21" ht="14.25" customHeight="1">
      <c r="A263" t="s">
        <v>629</v>
      </c>
      <c r="B263" s="32" t="s">
        <v>630</v>
      </c>
      <c r="C263" s="32" t="s">
        <v>629</v>
      </c>
      <c r="D263" s="32" t="s">
        <v>630</v>
      </c>
      <c r="E263" t="s">
        <v>219</v>
      </c>
      <c r="F263" s="4">
        <v>6</v>
      </c>
      <c r="G263" s="4">
        <v>0</v>
      </c>
      <c r="H263" s="4">
        <v>0</v>
      </c>
      <c r="I263" s="4">
        <v>35</v>
      </c>
      <c r="J263" s="1">
        <f t="shared" si="12"/>
        <v>41</v>
      </c>
      <c r="K263" s="4">
        <v>0</v>
      </c>
      <c r="L263" s="1">
        <f t="shared" si="13"/>
        <v>41</v>
      </c>
      <c r="M263" s="19" t="s">
        <v>799</v>
      </c>
      <c r="N263" s="4">
        <v>18</v>
      </c>
      <c r="O263" s="4">
        <v>6</v>
      </c>
      <c r="P263" s="4">
        <v>0</v>
      </c>
      <c r="Q263" s="4">
        <v>45</v>
      </c>
      <c r="R263" s="1">
        <f t="shared" si="14"/>
        <v>69</v>
      </c>
      <c r="S263" s="4">
        <v>0</v>
      </c>
      <c r="T263" s="1">
        <f t="shared" si="15"/>
        <v>69</v>
      </c>
      <c r="U263" s="19"/>
    </row>
    <row r="264" spans="1:21" ht="14.25" customHeight="1">
      <c r="A264" t="s">
        <v>631</v>
      </c>
      <c r="B264" s="32" t="s">
        <v>632</v>
      </c>
      <c r="C264" s="32" t="s">
        <v>631</v>
      </c>
      <c r="D264" s="32" t="s">
        <v>632</v>
      </c>
      <c r="E264" t="s">
        <v>231</v>
      </c>
      <c r="F264" s="4">
        <v>159</v>
      </c>
      <c r="G264" s="4">
        <v>0</v>
      </c>
      <c r="H264" s="4">
        <v>0</v>
      </c>
      <c r="I264" s="4">
        <v>75</v>
      </c>
      <c r="J264" s="1">
        <f t="shared" si="12"/>
        <v>234</v>
      </c>
      <c r="K264" s="4">
        <v>0</v>
      </c>
      <c r="L264" s="1">
        <f t="shared" si="13"/>
        <v>234</v>
      </c>
      <c r="M264" s="19" t="s">
        <v>802</v>
      </c>
      <c r="N264" s="4">
        <v>264</v>
      </c>
      <c r="O264" s="4">
        <v>0</v>
      </c>
      <c r="P264" s="4">
        <v>0</v>
      </c>
      <c r="Q264" s="4">
        <v>112</v>
      </c>
      <c r="R264" s="1">
        <f t="shared" si="14"/>
        <v>376</v>
      </c>
      <c r="S264" s="4">
        <v>0</v>
      </c>
      <c r="T264" s="1">
        <f t="shared" si="15"/>
        <v>376</v>
      </c>
      <c r="U264" s="19"/>
    </row>
    <row r="265" spans="1:21" ht="14.25" customHeight="1">
      <c r="A265" t="s">
        <v>633</v>
      </c>
      <c r="B265" s="32" t="s">
        <v>634</v>
      </c>
      <c r="C265" s="32" t="s">
        <v>633</v>
      </c>
      <c r="D265" s="32" t="s">
        <v>634</v>
      </c>
      <c r="E265" t="s">
        <v>219</v>
      </c>
      <c r="F265" s="4">
        <v>136</v>
      </c>
      <c r="G265" s="4">
        <v>0</v>
      </c>
      <c r="H265" s="4">
        <v>0</v>
      </c>
      <c r="I265" s="4">
        <v>21</v>
      </c>
      <c r="J265" s="1">
        <f t="shared" si="12"/>
        <v>157</v>
      </c>
      <c r="K265" s="4">
        <v>0</v>
      </c>
      <c r="L265" s="1">
        <f t="shared" si="13"/>
        <v>157</v>
      </c>
      <c r="M265" s="19" t="s">
        <v>799</v>
      </c>
      <c r="N265" s="4">
        <v>156</v>
      </c>
      <c r="O265" s="4">
        <v>0</v>
      </c>
      <c r="P265" s="4">
        <v>4</v>
      </c>
      <c r="Q265" s="4">
        <v>21</v>
      </c>
      <c r="R265" s="1">
        <f t="shared" si="14"/>
        <v>181</v>
      </c>
      <c r="S265" s="4">
        <v>13</v>
      </c>
      <c r="T265" s="1">
        <f t="shared" si="15"/>
        <v>194</v>
      </c>
      <c r="U265" s="19"/>
    </row>
    <row r="266" spans="1:21" ht="14.25" customHeight="1">
      <c r="A266" t="s">
        <v>635</v>
      </c>
      <c r="B266" s="32" t="s">
        <v>636</v>
      </c>
      <c r="C266" s="32" t="s">
        <v>635</v>
      </c>
      <c r="D266" s="32" t="s">
        <v>636</v>
      </c>
      <c r="E266" t="s">
        <v>234</v>
      </c>
      <c r="F266" s="4">
        <v>85</v>
      </c>
      <c r="G266" s="4">
        <v>0</v>
      </c>
      <c r="H266" s="4">
        <v>0</v>
      </c>
      <c r="I266" s="4">
        <v>116</v>
      </c>
      <c r="J266" s="1">
        <f t="shared" si="12"/>
        <v>201</v>
      </c>
      <c r="K266" s="4">
        <v>41</v>
      </c>
      <c r="L266" s="1">
        <f t="shared" si="13"/>
        <v>242</v>
      </c>
      <c r="M266" s="19" t="s">
        <v>799</v>
      </c>
      <c r="N266" s="4">
        <v>83</v>
      </c>
      <c r="O266" s="4">
        <v>0</v>
      </c>
      <c r="P266" s="4">
        <v>0</v>
      </c>
      <c r="Q266" s="4">
        <v>111</v>
      </c>
      <c r="R266" s="1">
        <f t="shared" si="14"/>
        <v>194</v>
      </c>
      <c r="S266" s="4">
        <v>104</v>
      </c>
      <c r="T266" s="1">
        <f t="shared" si="15"/>
        <v>298</v>
      </c>
      <c r="U266" s="19"/>
    </row>
    <row r="267" spans="1:21" ht="14.25" customHeight="1">
      <c r="A267" t="s">
        <v>637</v>
      </c>
      <c r="B267" s="32" t="s">
        <v>638</v>
      </c>
      <c r="C267" s="32" t="s">
        <v>637</v>
      </c>
      <c r="D267" s="32" t="s">
        <v>638</v>
      </c>
      <c r="E267" t="s">
        <v>248</v>
      </c>
      <c r="F267" s="4">
        <v>0</v>
      </c>
      <c r="G267" s="4">
        <v>0</v>
      </c>
      <c r="H267" s="4">
        <v>0</v>
      </c>
      <c r="I267" s="4">
        <v>0</v>
      </c>
      <c r="J267" s="1">
        <f t="shared" si="12"/>
        <v>0</v>
      </c>
      <c r="K267" s="4">
        <v>0</v>
      </c>
      <c r="L267" s="1">
        <f t="shared" si="13"/>
        <v>0</v>
      </c>
      <c r="M267" s="19" t="s">
        <v>799</v>
      </c>
      <c r="N267" s="4">
        <v>182</v>
      </c>
      <c r="O267" s="4">
        <v>0</v>
      </c>
      <c r="P267" s="4">
        <v>0</v>
      </c>
      <c r="Q267" s="4">
        <v>54</v>
      </c>
      <c r="R267" s="1">
        <f t="shared" si="14"/>
        <v>236</v>
      </c>
      <c r="S267" s="4">
        <v>0</v>
      </c>
      <c r="T267" s="1">
        <f t="shared" si="15"/>
        <v>236</v>
      </c>
      <c r="U267" s="19"/>
    </row>
    <row r="268" spans="1:21" ht="14.25" customHeight="1">
      <c r="A268" t="s">
        <v>639</v>
      </c>
      <c r="B268" s="32" t="s">
        <v>640</v>
      </c>
      <c r="C268" s="32" t="s">
        <v>639</v>
      </c>
      <c r="D268" s="32" t="s">
        <v>640</v>
      </c>
      <c r="E268" t="s">
        <v>253</v>
      </c>
      <c r="F268" s="4">
        <v>17</v>
      </c>
      <c r="G268" s="4">
        <v>27</v>
      </c>
      <c r="H268" s="4">
        <v>0</v>
      </c>
      <c r="I268" s="4">
        <v>8</v>
      </c>
      <c r="J268" s="1">
        <f t="shared" ref="J268:J298" si="16">SUM(F268:I268)</f>
        <v>52</v>
      </c>
      <c r="K268" s="4">
        <v>437</v>
      </c>
      <c r="L268" s="1">
        <f t="shared" ref="L268:L298" si="17">K268+J268</f>
        <v>489</v>
      </c>
      <c r="M268" s="19" t="s">
        <v>799</v>
      </c>
      <c r="N268" s="4">
        <v>70</v>
      </c>
      <c r="O268" s="4">
        <v>4</v>
      </c>
      <c r="P268" s="4">
        <v>0</v>
      </c>
      <c r="Q268" s="4">
        <v>18</v>
      </c>
      <c r="R268" s="1">
        <f t="shared" ref="R268:R298" si="18">SUM(N268:Q268)</f>
        <v>92</v>
      </c>
      <c r="S268" s="4">
        <v>165</v>
      </c>
      <c r="T268" s="1">
        <f t="shared" ref="T268:T298" si="19">S268+R268</f>
        <v>257</v>
      </c>
      <c r="U268" s="19"/>
    </row>
    <row r="269" spans="1:21" ht="14.25" customHeight="1">
      <c r="A269" t="s">
        <v>641</v>
      </c>
      <c r="B269" s="32" t="s">
        <v>642</v>
      </c>
      <c r="C269" s="32" t="s">
        <v>641</v>
      </c>
      <c r="D269" s="32" t="s">
        <v>642</v>
      </c>
      <c r="E269" t="s">
        <v>248</v>
      </c>
      <c r="F269" s="4">
        <v>25</v>
      </c>
      <c r="G269" s="4">
        <v>0</v>
      </c>
      <c r="H269" s="4">
        <v>0</v>
      </c>
      <c r="I269" s="4">
        <v>72</v>
      </c>
      <c r="J269" s="1">
        <f t="shared" si="16"/>
        <v>97</v>
      </c>
      <c r="K269" s="4">
        <v>0</v>
      </c>
      <c r="L269" s="1">
        <f t="shared" si="17"/>
        <v>97</v>
      </c>
      <c r="M269" s="19" t="s">
        <v>802</v>
      </c>
      <c r="N269" s="4">
        <v>65</v>
      </c>
      <c r="O269" s="4">
        <v>0</v>
      </c>
      <c r="P269" s="4">
        <v>0</v>
      </c>
      <c r="Q269" s="4">
        <v>103</v>
      </c>
      <c r="R269" s="1">
        <f t="shared" si="18"/>
        <v>168</v>
      </c>
      <c r="S269" s="4">
        <v>0</v>
      </c>
      <c r="T269" s="1">
        <f t="shared" si="19"/>
        <v>168</v>
      </c>
      <c r="U269" s="19"/>
    </row>
    <row r="270" spans="1:21" ht="14.25" customHeight="1">
      <c r="A270" t="s">
        <v>643</v>
      </c>
      <c r="B270" s="32" t="s">
        <v>644</v>
      </c>
      <c r="C270" s="32" t="s">
        <v>643</v>
      </c>
      <c r="D270" s="32" t="s">
        <v>644</v>
      </c>
      <c r="E270" t="s">
        <v>231</v>
      </c>
      <c r="F270" s="4">
        <v>6</v>
      </c>
      <c r="G270" s="4">
        <v>3</v>
      </c>
      <c r="H270" s="4">
        <v>0</v>
      </c>
      <c r="I270" s="4">
        <v>0</v>
      </c>
      <c r="J270" s="1">
        <f t="shared" si="16"/>
        <v>9</v>
      </c>
      <c r="K270" s="4">
        <v>0</v>
      </c>
      <c r="L270" s="1">
        <f t="shared" si="17"/>
        <v>9</v>
      </c>
      <c r="M270" s="19" t="s">
        <v>799</v>
      </c>
      <c r="N270" s="4">
        <v>12</v>
      </c>
      <c r="O270" s="4">
        <v>0</v>
      </c>
      <c r="P270" s="4">
        <v>0</v>
      </c>
      <c r="Q270" s="4">
        <v>4</v>
      </c>
      <c r="R270" s="1">
        <f t="shared" si="18"/>
        <v>16</v>
      </c>
      <c r="S270" s="4">
        <v>0</v>
      </c>
      <c r="T270" s="1">
        <f t="shared" si="19"/>
        <v>16</v>
      </c>
      <c r="U270" s="19"/>
    </row>
    <row r="271" spans="1:21" ht="14.25" customHeight="1">
      <c r="A271" t="s">
        <v>919</v>
      </c>
      <c r="B271" s="32" t="s">
        <v>920</v>
      </c>
      <c r="C271" s="32" t="s">
        <v>357</v>
      </c>
      <c r="D271" t="s">
        <v>358</v>
      </c>
      <c r="E271" t="s">
        <v>231</v>
      </c>
      <c r="F271" s="4">
        <v>4</v>
      </c>
      <c r="G271" s="4">
        <v>0</v>
      </c>
      <c r="H271" s="4">
        <v>0</v>
      </c>
      <c r="I271" s="4">
        <v>5</v>
      </c>
      <c r="J271" s="1">
        <f t="shared" si="16"/>
        <v>9</v>
      </c>
      <c r="K271" s="4">
        <v>0</v>
      </c>
      <c r="L271" s="1">
        <f t="shared" si="17"/>
        <v>9</v>
      </c>
      <c r="M271" s="19" t="s">
        <v>799</v>
      </c>
      <c r="N271" s="4">
        <v>40</v>
      </c>
      <c r="O271" s="4">
        <v>0</v>
      </c>
      <c r="P271" s="4">
        <v>0</v>
      </c>
      <c r="Q271" s="4">
        <v>0</v>
      </c>
      <c r="R271" s="1">
        <f t="shared" si="18"/>
        <v>40</v>
      </c>
      <c r="S271" s="4">
        <v>0</v>
      </c>
      <c r="T271" s="1">
        <f t="shared" si="19"/>
        <v>40</v>
      </c>
      <c r="U271" s="19"/>
    </row>
    <row r="272" spans="1:21" ht="14.25" customHeight="1">
      <c r="A272" t="s">
        <v>645</v>
      </c>
      <c r="B272" s="32" t="s">
        <v>646</v>
      </c>
      <c r="C272" s="32" t="s">
        <v>645</v>
      </c>
      <c r="D272" s="32" t="s">
        <v>646</v>
      </c>
      <c r="E272" t="s">
        <v>219</v>
      </c>
      <c r="F272" s="4">
        <v>46</v>
      </c>
      <c r="G272" s="4">
        <v>5</v>
      </c>
      <c r="H272" s="4">
        <v>0</v>
      </c>
      <c r="I272" s="4">
        <v>26</v>
      </c>
      <c r="J272" s="1">
        <f t="shared" si="16"/>
        <v>77</v>
      </c>
      <c r="K272" s="4">
        <v>0</v>
      </c>
      <c r="L272" s="1">
        <f t="shared" si="17"/>
        <v>77</v>
      </c>
      <c r="M272" s="19" t="s">
        <v>799</v>
      </c>
      <c r="N272" s="4">
        <v>24</v>
      </c>
      <c r="O272" s="4">
        <v>5</v>
      </c>
      <c r="P272" s="4">
        <v>0</v>
      </c>
      <c r="Q272" s="4">
        <v>46</v>
      </c>
      <c r="R272" s="1">
        <f t="shared" si="18"/>
        <v>75</v>
      </c>
      <c r="S272" s="4">
        <v>4</v>
      </c>
      <c r="T272" s="1">
        <f t="shared" si="19"/>
        <v>79</v>
      </c>
      <c r="U272" s="19"/>
    </row>
    <row r="273" spans="1:21" ht="14.25" customHeight="1">
      <c r="A273" t="s">
        <v>647</v>
      </c>
      <c r="B273" s="32" t="s">
        <v>648</v>
      </c>
      <c r="C273" s="32" t="s">
        <v>647</v>
      </c>
      <c r="D273" s="32" t="s">
        <v>648</v>
      </c>
      <c r="E273" t="s">
        <v>219</v>
      </c>
      <c r="F273" s="4">
        <v>30</v>
      </c>
      <c r="G273" s="4">
        <v>0</v>
      </c>
      <c r="H273" s="4">
        <v>0</v>
      </c>
      <c r="I273" s="4">
        <v>109</v>
      </c>
      <c r="J273" s="1">
        <f t="shared" si="16"/>
        <v>139</v>
      </c>
      <c r="K273" s="4">
        <v>0</v>
      </c>
      <c r="L273" s="1">
        <f t="shared" si="17"/>
        <v>139</v>
      </c>
      <c r="M273" s="19" t="s">
        <v>799</v>
      </c>
      <c r="N273" s="4">
        <v>52</v>
      </c>
      <c r="O273" s="4">
        <v>0</v>
      </c>
      <c r="P273" s="4">
        <v>0</v>
      </c>
      <c r="Q273" s="4">
        <v>38</v>
      </c>
      <c r="R273" s="1">
        <f t="shared" si="18"/>
        <v>90</v>
      </c>
      <c r="S273" s="4">
        <v>0</v>
      </c>
      <c r="T273" s="1">
        <f t="shared" si="19"/>
        <v>90</v>
      </c>
      <c r="U273" s="19"/>
    </row>
    <row r="274" spans="1:21" ht="14.25" customHeight="1">
      <c r="A274" t="s">
        <v>874</v>
      </c>
      <c r="B274" s="32" t="s">
        <v>875</v>
      </c>
      <c r="C274" s="32" t="s">
        <v>483</v>
      </c>
      <c r="D274" s="32" t="s">
        <v>484</v>
      </c>
      <c r="E274" t="s">
        <v>222</v>
      </c>
      <c r="F274" s="4">
        <v>14</v>
      </c>
      <c r="G274" s="4">
        <v>0</v>
      </c>
      <c r="H274" s="4">
        <v>0</v>
      </c>
      <c r="I274" s="4">
        <v>51</v>
      </c>
      <c r="J274" s="1">
        <f t="shared" si="16"/>
        <v>65</v>
      </c>
      <c r="K274" s="4">
        <v>0</v>
      </c>
      <c r="L274" s="1">
        <f t="shared" si="17"/>
        <v>65</v>
      </c>
      <c r="M274" s="19" t="s">
        <v>799</v>
      </c>
      <c r="N274" s="4">
        <v>18</v>
      </c>
      <c r="O274" s="4">
        <v>0</v>
      </c>
      <c r="P274" s="4">
        <v>0</v>
      </c>
      <c r="Q274" s="4">
        <v>51</v>
      </c>
      <c r="R274" s="1">
        <f t="shared" si="18"/>
        <v>69</v>
      </c>
      <c r="S274" s="4">
        <v>20</v>
      </c>
      <c r="T274" s="1">
        <f t="shared" si="19"/>
        <v>89</v>
      </c>
      <c r="U274" s="19"/>
    </row>
    <row r="275" spans="1:21" ht="14.25" customHeight="1">
      <c r="A275" t="s">
        <v>649</v>
      </c>
      <c r="B275" s="32" t="s">
        <v>650</v>
      </c>
      <c r="C275" s="32" t="s">
        <v>649</v>
      </c>
      <c r="D275" s="32" t="s">
        <v>650</v>
      </c>
      <c r="E275" t="s">
        <v>231</v>
      </c>
      <c r="F275" s="4">
        <v>0</v>
      </c>
      <c r="G275" s="4">
        <v>0</v>
      </c>
      <c r="H275" s="4">
        <v>0</v>
      </c>
      <c r="I275" s="4">
        <v>39</v>
      </c>
      <c r="J275" s="1">
        <f t="shared" si="16"/>
        <v>39</v>
      </c>
      <c r="K275" s="4">
        <v>0</v>
      </c>
      <c r="L275" s="1">
        <f t="shared" si="17"/>
        <v>39</v>
      </c>
      <c r="M275" s="19" t="s">
        <v>799</v>
      </c>
      <c r="N275" s="4">
        <v>34</v>
      </c>
      <c r="O275" s="4">
        <v>0</v>
      </c>
      <c r="P275" s="4">
        <v>0</v>
      </c>
      <c r="Q275" s="4">
        <v>54</v>
      </c>
      <c r="R275" s="1">
        <f t="shared" si="18"/>
        <v>88</v>
      </c>
      <c r="S275" s="4">
        <v>0</v>
      </c>
      <c r="T275" s="1">
        <f t="shared" si="19"/>
        <v>88</v>
      </c>
      <c r="U275" s="19"/>
    </row>
    <row r="276" spans="1:21" ht="14.25" customHeight="1">
      <c r="A276" t="s">
        <v>651</v>
      </c>
      <c r="B276" s="32" t="s">
        <v>652</v>
      </c>
      <c r="C276" s="32" t="s">
        <v>651</v>
      </c>
      <c r="D276" s="32" t="s">
        <v>652</v>
      </c>
      <c r="E276" t="s">
        <v>219</v>
      </c>
      <c r="F276" s="4">
        <v>0</v>
      </c>
      <c r="G276" s="4">
        <v>4</v>
      </c>
      <c r="H276" s="4">
        <v>0</v>
      </c>
      <c r="I276" s="4">
        <v>2</v>
      </c>
      <c r="J276" s="1">
        <f t="shared" si="16"/>
        <v>6</v>
      </c>
      <c r="K276" s="4">
        <v>0</v>
      </c>
      <c r="L276" s="1">
        <f t="shared" si="17"/>
        <v>6</v>
      </c>
      <c r="M276" s="19" t="s">
        <v>799</v>
      </c>
      <c r="N276" s="4">
        <v>16</v>
      </c>
      <c r="O276" s="4">
        <v>0</v>
      </c>
      <c r="P276" s="4">
        <v>0</v>
      </c>
      <c r="Q276" s="4">
        <v>4</v>
      </c>
      <c r="R276" s="1">
        <f t="shared" si="18"/>
        <v>20</v>
      </c>
      <c r="S276" s="4">
        <v>0</v>
      </c>
      <c r="T276" s="1">
        <f t="shared" si="19"/>
        <v>20</v>
      </c>
      <c r="U276" s="19"/>
    </row>
    <row r="277" spans="1:21" ht="14.25" customHeight="1">
      <c r="A277" t="s">
        <v>653</v>
      </c>
      <c r="B277" s="32" t="s">
        <v>654</v>
      </c>
      <c r="C277" s="32" t="s">
        <v>653</v>
      </c>
      <c r="D277" s="32" t="s">
        <v>654</v>
      </c>
      <c r="E277" t="s">
        <v>243</v>
      </c>
      <c r="F277" s="4">
        <v>11</v>
      </c>
      <c r="G277" s="4">
        <v>0</v>
      </c>
      <c r="H277" s="4">
        <v>0</v>
      </c>
      <c r="I277" s="4">
        <v>2</v>
      </c>
      <c r="J277" s="1">
        <f t="shared" si="16"/>
        <v>13</v>
      </c>
      <c r="K277" s="4">
        <v>0</v>
      </c>
      <c r="L277" s="1">
        <f t="shared" si="17"/>
        <v>13</v>
      </c>
      <c r="M277" s="19" t="s">
        <v>799</v>
      </c>
      <c r="N277" s="4">
        <v>27</v>
      </c>
      <c r="O277" s="4">
        <v>0</v>
      </c>
      <c r="P277" s="4">
        <v>0</v>
      </c>
      <c r="Q277" s="4">
        <v>2</v>
      </c>
      <c r="R277" s="1">
        <f t="shared" si="18"/>
        <v>29</v>
      </c>
      <c r="S277" s="4">
        <v>0</v>
      </c>
      <c r="T277" s="1">
        <f t="shared" si="19"/>
        <v>29</v>
      </c>
      <c r="U277" s="19"/>
    </row>
    <row r="278" spans="1:21" ht="14.25" customHeight="1">
      <c r="A278" t="s">
        <v>921</v>
      </c>
      <c r="B278" s="32" t="s">
        <v>922</v>
      </c>
      <c r="C278" s="32" t="s">
        <v>337</v>
      </c>
      <c r="D278" s="32" t="s">
        <v>338</v>
      </c>
      <c r="E278" t="s">
        <v>243</v>
      </c>
      <c r="F278" s="4">
        <v>28</v>
      </c>
      <c r="G278" s="4">
        <v>19</v>
      </c>
      <c r="H278" s="4">
        <v>0</v>
      </c>
      <c r="I278" s="4">
        <v>19</v>
      </c>
      <c r="J278" s="1">
        <f t="shared" si="16"/>
        <v>66</v>
      </c>
      <c r="K278" s="4">
        <v>0</v>
      </c>
      <c r="L278" s="1">
        <f t="shared" si="17"/>
        <v>66</v>
      </c>
      <c r="M278" s="19" t="s">
        <v>799</v>
      </c>
      <c r="N278" s="4">
        <v>43</v>
      </c>
      <c r="O278" s="4">
        <v>0</v>
      </c>
      <c r="P278" s="4">
        <v>0</v>
      </c>
      <c r="Q278" s="4">
        <v>0</v>
      </c>
      <c r="R278" s="1">
        <f t="shared" si="18"/>
        <v>43</v>
      </c>
      <c r="S278" s="4">
        <v>0</v>
      </c>
      <c r="T278" s="1">
        <f t="shared" si="19"/>
        <v>43</v>
      </c>
      <c r="U278" s="19"/>
    </row>
    <row r="279" spans="1:21" ht="14.25" customHeight="1">
      <c r="A279" t="s">
        <v>655</v>
      </c>
      <c r="B279" s="32" t="s">
        <v>656</v>
      </c>
      <c r="C279" s="32" t="s">
        <v>655</v>
      </c>
      <c r="D279" s="4" t="s">
        <v>656</v>
      </c>
      <c r="E279" t="s">
        <v>253</v>
      </c>
      <c r="F279" s="4">
        <v>74</v>
      </c>
      <c r="G279" s="4">
        <v>0</v>
      </c>
      <c r="H279" s="4">
        <v>0</v>
      </c>
      <c r="I279" s="4">
        <v>49</v>
      </c>
      <c r="J279" s="1">
        <f t="shared" si="16"/>
        <v>123</v>
      </c>
      <c r="K279" s="4">
        <v>115</v>
      </c>
      <c r="L279" s="1">
        <f t="shared" si="17"/>
        <v>238</v>
      </c>
      <c r="M279" s="19" t="s">
        <v>799</v>
      </c>
      <c r="N279" s="4">
        <v>0</v>
      </c>
      <c r="O279" s="4">
        <v>0</v>
      </c>
      <c r="P279" s="4">
        <v>0</v>
      </c>
      <c r="Q279" s="4">
        <v>15</v>
      </c>
      <c r="R279" s="1">
        <f t="shared" si="18"/>
        <v>15</v>
      </c>
      <c r="S279" s="4">
        <v>51</v>
      </c>
      <c r="T279" s="1">
        <f t="shared" si="19"/>
        <v>66</v>
      </c>
      <c r="U279" s="19"/>
    </row>
    <row r="280" spans="1:21" ht="14.25" customHeight="1">
      <c r="A280" t="s">
        <v>657</v>
      </c>
      <c r="B280" s="32" t="s">
        <v>658</v>
      </c>
      <c r="C280" s="32" t="s">
        <v>657</v>
      </c>
      <c r="D280" s="4" t="s">
        <v>658</v>
      </c>
      <c r="E280" t="s">
        <v>222</v>
      </c>
      <c r="F280" s="4">
        <v>61</v>
      </c>
      <c r="G280" s="4">
        <v>0</v>
      </c>
      <c r="H280" s="4">
        <v>0</v>
      </c>
      <c r="I280" s="4">
        <v>13</v>
      </c>
      <c r="J280" s="1">
        <f t="shared" si="16"/>
        <v>74</v>
      </c>
      <c r="K280" s="4">
        <v>0</v>
      </c>
      <c r="L280" s="1">
        <f t="shared" si="17"/>
        <v>74</v>
      </c>
      <c r="M280" s="19" t="s">
        <v>799</v>
      </c>
      <c r="N280" s="4">
        <v>22</v>
      </c>
      <c r="O280" s="4">
        <v>0</v>
      </c>
      <c r="P280" s="4">
        <v>0</v>
      </c>
      <c r="Q280" s="4">
        <v>9</v>
      </c>
      <c r="R280" s="1">
        <f t="shared" si="18"/>
        <v>31</v>
      </c>
      <c r="S280" s="4">
        <v>0</v>
      </c>
      <c r="T280" s="1">
        <f t="shared" si="19"/>
        <v>31</v>
      </c>
      <c r="U280" s="19"/>
    </row>
    <row r="281" spans="1:21" ht="14.25" customHeight="1">
      <c r="A281" t="s">
        <v>661</v>
      </c>
      <c r="B281" s="32" t="s">
        <v>662</v>
      </c>
      <c r="C281" s="32" t="s">
        <v>661</v>
      </c>
      <c r="D281" s="4" t="s">
        <v>662</v>
      </c>
      <c r="E281" t="s">
        <v>219</v>
      </c>
      <c r="F281" s="4">
        <v>77</v>
      </c>
      <c r="G281" s="4">
        <v>0</v>
      </c>
      <c r="H281" s="4">
        <v>0</v>
      </c>
      <c r="I281" s="4">
        <v>53</v>
      </c>
      <c r="J281" s="1">
        <f t="shared" si="16"/>
        <v>130</v>
      </c>
      <c r="K281" s="4">
        <v>0</v>
      </c>
      <c r="L281" s="1">
        <f t="shared" si="17"/>
        <v>130</v>
      </c>
      <c r="M281" s="19" t="s">
        <v>802</v>
      </c>
      <c r="N281" s="4">
        <v>88</v>
      </c>
      <c r="O281" s="4">
        <v>5</v>
      </c>
      <c r="P281" s="4">
        <v>0</v>
      </c>
      <c r="Q281" s="4">
        <v>15</v>
      </c>
      <c r="R281" s="1">
        <f t="shared" si="18"/>
        <v>108</v>
      </c>
      <c r="S281" s="4">
        <v>0</v>
      </c>
      <c r="T281" s="1">
        <f t="shared" si="19"/>
        <v>108</v>
      </c>
      <c r="U281" s="19"/>
    </row>
    <row r="282" spans="1:21" ht="14.25" customHeight="1">
      <c r="A282" t="s">
        <v>923</v>
      </c>
      <c r="B282" s="32" t="s">
        <v>924</v>
      </c>
      <c r="C282" s="32" t="s">
        <v>551</v>
      </c>
      <c r="D282" s="32" t="s">
        <v>552</v>
      </c>
      <c r="E282" t="s">
        <v>243</v>
      </c>
      <c r="F282" s="4">
        <v>6</v>
      </c>
      <c r="G282" s="4">
        <v>0</v>
      </c>
      <c r="H282" s="4">
        <v>0</v>
      </c>
      <c r="I282" s="4">
        <v>6</v>
      </c>
      <c r="J282" s="1">
        <f t="shared" si="16"/>
        <v>12</v>
      </c>
      <c r="K282" s="4">
        <v>0</v>
      </c>
      <c r="L282" s="1">
        <f t="shared" si="17"/>
        <v>12</v>
      </c>
      <c r="M282" s="19" t="s">
        <v>799</v>
      </c>
      <c r="N282" s="4">
        <v>0</v>
      </c>
      <c r="O282" s="4">
        <v>0</v>
      </c>
      <c r="P282" s="4">
        <v>0</v>
      </c>
      <c r="Q282" s="4">
        <v>2</v>
      </c>
      <c r="R282" s="1">
        <f t="shared" si="18"/>
        <v>2</v>
      </c>
      <c r="S282" s="4">
        <v>0</v>
      </c>
      <c r="T282" s="1">
        <f t="shared" si="19"/>
        <v>2</v>
      </c>
      <c r="U282" s="19"/>
    </row>
    <row r="283" spans="1:21" ht="14.25" customHeight="1">
      <c r="A283" t="s">
        <v>925</v>
      </c>
      <c r="B283" s="32" t="s">
        <v>926</v>
      </c>
      <c r="C283" s="32" t="s">
        <v>337</v>
      </c>
      <c r="D283" t="s">
        <v>338</v>
      </c>
      <c r="E283" t="s">
        <v>243</v>
      </c>
      <c r="F283" s="4">
        <v>0</v>
      </c>
      <c r="G283" s="4">
        <v>0</v>
      </c>
      <c r="H283" s="4">
        <v>0</v>
      </c>
      <c r="I283" s="4">
        <v>0</v>
      </c>
      <c r="J283" s="1">
        <f t="shared" si="16"/>
        <v>0</v>
      </c>
      <c r="K283" s="4">
        <v>3</v>
      </c>
      <c r="L283" s="1">
        <f t="shared" si="17"/>
        <v>3</v>
      </c>
      <c r="M283" s="19" t="s">
        <v>799</v>
      </c>
      <c r="N283" s="4">
        <v>0</v>
      </c>
      <c r="O283" s="4">
        <v>0</v>
      </c>
      <c r="P283" s="4">
        <v>0</v>
      </c>
      <c r="Q283" s="4">
        <v>22</v>
      </c>
      <c r="R283" s="1">
        <f t="shared" si="18"/>
        <v>22</v>
      </c>
      <c r="S283" s="4">
        <v>32</v>
      </c>
      <c r="T283" s="1">
        <f t="shared" si="19"/>
        <v>54</v>
      </c>
      <c r="U283" s="19"/>
    </row>
    <row r="284" spans="1:21" ht="14.25" customHeight="1">
      <c r="A284" t="s">
        <v>667</v>
      </c>
      <c r="B284" s="32" t="s">
        <v>668</v>
      </c>
      <c r="C284" s="32" t="s">
        <v>667</v>
      </c>
      <c r="D284" t="s">
        <v>668</v>
      </c>
      <c r="E284" t="s">
        <v>253</v>
      </c>
      <c r="F284" s="4">
        <v>182</v>
      </c>
      <c r="G284" s="4">
        <v>0</v>
      </c>
      <c r="H284" s="4">
        <v>0</v>
      </c>
      <c r="I284" s="4">
        <v>78</v>
      </c>
      <c r="J284" s="1">
        <f t="shared" si="16"/>
        <v>260</v>
      </c>
      <c r="K284" s="4">
        <v>298</v>
      </c>
      <c r="L284" s="1">
        <f t="shared" si="17"/>
        <v>558</v>
      </c>
      <c r="M284" s="19" t="s">
        <v>799</v>
      </c>
      <c r="N284" s="4">
        <v>95</v>
      </c>
      <c r="O284" s="4">
        <v>32</v>
      </c>
      <c r="P284" s="4">
        <v>0</v>
      </c>
      <c r="Q284" s="4">
        <v>71</v>
      </c>
      <c r="R284" s="1">
        <f t="shared" si="18"/>
        <v>198</v>
      </c>
      <c r="S284" s="4">
        <v>89</v>
      </c>
      <c r="T284" s="1">
        <f t="shared" si="19"/>
        <v>287</v>
      </c>
      <c r="U284" s="19"/>
    </row>
    <row r="285" spans="1:21" ht="14.25" customHeight="1">
      <c r="A285" t="s">
        <v>669</v>
      </c>
      <c r="B285" s="32" t="s">
        <v>670</v>
      </c>
      <c r="C285" s="32" t="s">
        <v>669</v>
      </c>
      <c r="D285" t="s">
        <v>670</v>
      </c>
      <c r="E285" t="s">
        <v>243</v>
      </c>
      <c r="F285" s="4">
        <v>319</v>
      </c>
      <c r="G285" s="4">
        <v>0</v>
      </c>
      <c r="H285" s="4">
        <v>0</v>
      </c>
      <c r="I285" s="4">
        <v>133</v>
      </c>
      <c r="J285" s="1">
        <f t="shared" si="16"/>
        <v>452</v>
      </c>
      <c r="K285" s="4">
        <v>49</v>
      </c>
      <c r="L285" s="1">
        <f t="shared" si="17"/>
        <v>501</v>
      </c>
      <c r="M285" s="19" t="s">
        <v>799</v>
      </c>
      <c r="N285" s="4">
        <v>319</v>
      </c>
      <c r="O285" s="4">
        <v>0</v>
      </c>
      <c r="P285" s="4">
        <v>0</v>
      </c>
      <c r="Q285" s="4">
        <v>68</v>
      </c>
      <c r="R285" s="1">
        <f t="shared" si="18"/>
        <v>387</v>
      </c>
      <c r="S285" s="4">
        <v>0</v>
      </c>
      <c r="T285" s="1">
        <f t="shared" si="19"/>
        <v>387</v>
      </c>
      <c r="U285" s="19"/>
    </row>
    <row r="286" spans="1:21" ht="14.25" customHeight="1">
      <c r="A286" t="s">
        <v>671</v>
      </c>
      <c r="B286" s="32" t="s">
        <v>672</v>
      </c>
      <c r="C286" s="32" t="s">
        <v>671</v>
      </c>
      <c r="D286" s="32" t="s">
        <v>672</v>
      </c>
      <c r="E286" t="s">
        <v>219</v>
      </c>
      <c r="F286" s="4">
        <v>29</v>
      </c>
      <c r="G286" s="4">
        <v>13</v>
      </c>
      <c r="H286" s="4">
        <v>0</v>
      </c>
      <c r="I286" s="4">
        <v>6</v>
      </c>
      <c r="J286" s="1">
        <f t="shared" si="16"/>
        <v>48</v>
      </c>
      <c r="K286" s="4">
        <v>8</v>
      </c>
      <c r="L286" s="1">
        <f t="shared" si="17"/>
        <v>56</v>
      </c>
      <c r="M286" s="19" t="s">
        <v>799</v>
      </c>
      <c r="N286" s="4">
        <v>173</v>
      </c>
      <c r="O286" s="4">
        <v>0</v>
      </c>
      <c r="P286" s="4">
        <v>0</v>
      </c>
      <c r="Q286" s="4">
        <v>33</v>
      </c>
      <c r="R286" s="1">
        <f t="shared" si="18"/>
        <v>206</v>
      </c>
      <c r="S286" s="4">
        <v>46</v>
      </c>
      <c r="T286" s="1">
        <f t="shared" si="19"/>
        <v>252</v>
      </c>
      <c r="U286" s="19"/>
    </row>
    <row r="287" spans="1:21" ht="14.25" customHeight="1">
      <c r="A287" t="s">
        <v>783</v>
      </c>
      <c r="B287" s="32" t="s">
        <v>784</v>
      </c>
      <c r="C287" s="32" t="s">
        <v>783</v>
      </c>
      <c r="D287" t="s">
        <v>784</v>
      </c>
      <c r="E287" t="s">
        <v>219</v>
      </c>
      <c r="F287" s="4">
        <v>26</v>
      </c>
      <c r="G287" s="4">
        <v>0</v>
      </c>
      <c r="H287" s="4">
        <v>0</v>
      </c>
      <c r="I287" s="4">
        <v>39</v>
      </c>
      <c r="J287" s="1">
        <f t="shared" si="16"/>
        <v>65</v>
      </c>
      <c r="K287" s="4">
        <v>0</v>
      </c>
      <c r="L287" s="1">
        <f t="shared" si="17"/>
        <v>65</v>
      </c>
      <c r="M287" s="19" t="s">
        <v>799</v>
      </c>
      <c r="N287" s="4">
        <v>30</v>
      </c>
      <c r="O287" s="4">
        <v>0</v>
      </c>
      <c r="P287" s="4">
        <v>0</v>
      </c>
      <c r="Q287" s="4">
        <v>43</v>
      </c>
      <c r="R287" s="1">
        <f t="shared" si="18"/>
        <v>73</v>
      </c>
      <c r="S287" s="4">
        <v>0</v>
      </c>
      <c r="T287" s="1">
        <f t="shared" si="19"/>
        <v>73</v>
      </c>
      <c r="U287" s="19"/>
    </row>
    <row r="288" spans="1:21" ht="14.25" customHeight="1">
      <c r="A288" t="s">
        <v>673</v>
      </c>
      <c r="B288" s="32" t="s">
        <v>674</v>
      </c>
      <c r="C288" s="32" t="s">
        <v>673</v>
      </c>
      <c r="D288" s="32" t="s">
        <v>674</v>
      </c>
      <c r="E288" t="s">
        <v>253</v>
      </c>
      <c r="F288" s="4">
        <v>282</v>
      </c>
      <c r="G288" s="4">
        <v>0</v>
      </c>
      <c r="H288" s="4">
        <v>0</v>
      </c>
      <c r="I288" s="4">
        <v>74</v>
      </c>
      <c r="J288" s="1">
        <f t="shared" si="16"/>
        <v>356</v>
      </c>
      <c r="K288" s="4">
        <v>6</v>
      </c>
      <c r="L288" s="1">
        <f t="shared" si="17"/>
        <v>362</v>
      </c>
      <c r="M288" s="19" t="s">
        <v>799</v>
      </c>
      <c r="N288" s="4">
        <v>49</v>
      </c>
      <c r="O288" s="4">
        <v>0</v>
      </c>
      <c r="P288" s="4">
        <v>0</v>
      </c>
      <c r="Q288" s="4">
        <v>69</v>
      </c>
      <c r="R288" s="1">
        <f t="shared" si="18"/>
        <v>118</v>
      </c>
      <c r="S288" s="4">
        <v>71</v>
      </c>
      <c r="T288" s="1">
        <f t="shared" si="19"/>
        <v>189</v>
      </c>
      <c r="U288" s="19"/>
    </row>
    <row r="289" spans="1:21" ht="14.25" customHeight="1">
      <c r="A289" t="s">
        <v>675</v>
      </c>
      <c r="B289" s="32" t="s">
        <v>676</v>
      </c>
      <c r="C289" s="32" t="s">
        <v>675</v>
      </c>
      <c r="D289" s="32" t="s">
        <v>676</v>
      </c>
      <c r="E289" t="s">
        <v>219</v>
      </c>
      <c r="F289" s="4">
        <v>25</v>
      </c>
      <c r="G289" s="4">
        <v>0</v>
      </c>
      <c r="H289" s="4">
        <v>0</v>
      </c>
      <c r="I289" s="4">
        <v>0</v>
      </c>
      <c r="J289" s="1">
        <f t="shared" si="16"/>
        <v>25</v>
      </c>
      <c r="K289" s="4">
        <v>0</v>
      </c>
      <c r="L289" s="1">
        <f t="shared" si="17"/>
        <v>25</v>
      </c>
      <c r="M289" s="19" t="s">
        <v>802</v>
      </c>
      <c r="N289" s="4">
        <v>25</v>
      </c>
      <c r="O289" s="4">
        <v>0</v>
      </c>
      <c r="P289" s="4">
        <v>0</v>
      </c>
      <c r="Q289" s="4">
        <v>0</v>
      </c>
      <c r="R289" s="1">
        <f t="shared" si="18"/>
        <v>25</v>
      </c>
      <c r="S289" s="4">
        <v>0</v>
      </c>
      <c r="T289" s="1">
        <f t="shared" si="19"/>
        <v>25</v>
      </c>
      <c r="U289" s="19"/>
    </row>
    <row r="290" spans="1:21" ht="14.25" customHeight="1">
      <c r="A290" t="s">
        <v>677</v>
      </c>
      <c r="B290" s="32" t="s">
        <v>678</v>
      </c>
      <c r="C290" s="32" t="s">
        <v>677</v>
      </c>
      <c r="D290" t="s">
        <v>678</v>
      </c>
      <c r="E290" t="s">
        <v>219</v>
      </c>
      <c r="F290" s="4">
        <v>2</v>
      </c>
      <c r="G290" s="4">
        <v>22</v>
      </c>
      <c r="H290" s="4">
        <v>0</v>
      </c>
      <c r="I290" s="4">
        <v>20</v>
      </c>
      <c r="J290" s="1">
        <f t="shared" si="16"/>
        <v>44</v>
      </c>
      <c r="K290" s="4">
        <v>0</v>
      </c>
      <c r="L290" s="1">
        <f t="shared" si="17"/>
        <v>44</v>
      </c>
      <c r="M290" s="19" t="s">
        <v>799</v>
      </c>
      <c r="N290" s="4">
        <v>10</v>
      </c>
      <c r="O290" s="4">
        <v>14</v>
      </c>
      <c r="P290" s="4">
        <v>0</v>
      </c>
      <c r="Q290" s="4">
        <v>90</v>
      </c>
      <c r="R290" s="1">
        <f t="shared" si="18"/>
        <v>114</v>
      </c>
      <c r="S290" s="4">
        <v>0</v>
      </c>
      <c r="T290" s="1">
        <f t="shared" si="19"/>
        <v>114</v>
      </c>
      <c r="U290" s="19"/>
    </row>
    <row r="291" spans="1:21" ht="14.25" customHeight="1">
      <c r="A291" t="s">
        <v>679</v>
      </c>
      <c r="B291" s="32" t="s">
        <v>680</v>
      </c>
      <c r="C291" s="32" t="s">
        <v>679</v>
      </c>
      <c r="D291" s="4" t="s">
        <v>680</v>
      </c>
      <c r="E291" t="s">
        <v>248</v>
      </c>
      <c r="F291" s="4">
        <v>297</v>
      </c>
      <c r="G291" s="4">
        <v>4</v>
      </c>
      <c r="H291" s="4">
        <v>0</v>
      </c>
      <c r="I291" s="4">
        <v>20</v>
      </c>
      <c r="J291" s="1">
        <f t="shared" si="16"/>
        <v>321</v>
      </c>
      <c r="K291" s="4">
        <v>554</v>
      </c>
      <c r="L291" s="1">
        <f t="shared" si="17"/>
        <v>875</v>
      </c>
      <c r="M291" s="19" t="s">
        <v>799</v>
      </c>
      <c r="N291" s="4">
        <v>76</v>
      </c>
      <c r="O291" s="4">
        <v>4</v>
      </c>
      <c r="P291" s="4">
        <v>0</v>
      </c>
      <c r="Q291" s="4">
        <v>5</v>
      </c>
      <c r="R291" s="1">
        <f t="shared" si="18"/>
        <v>85</v>
      </c>
      <c r="S291" s="4">
        <v>5</v>
      </c>
      <c r="T291" s="1">
        <f t="shared" si="19"/>
        <v>90</v>
      </c>
      <c r="U291" s="19"/>
    </row>
    <row r="292" spans="1:21" ht="14.25" customHeight="1">
      <c r="A292" t="s">
        <v>681</v>
      </c>
      <c r="B292" s="32" t="s">
        <v>682</v>
      </c>
      <c r="C292" s="32" t="s">
        <v>681</v>
      </c>
      <c r="D292" t="s">
        <v>682</v>
      </c>
      <c r="E292" t="s">
        <v>248</v>
      </c>
      <c r="F292" s="4">
        <v>8</v>
      </c>
      <c r="G292" s="4">
        <v>5</v>
      </c>
      <c r="H292" s="4">
        <v>0</v>
      </c>
      <c r="I292" s="4">
        <v>10</v>
      </c>
      <c r="J292" s="1">
        <f t="shared" si="16"/>
        <v>23</v>
      </c>
      <c r="K292" s="4">
        <v>29</v>
      </c>
      <c r="L292" s="1">
        <f t="shared" si="17"/>
        <v>52</v>
      </c>
      <c r="M292" s="19" t="s">
        <v>799</v>
      </c>
      <c r="N292" s="4">
        <v>53</v>
      </c>
      <c r="O292" s="4">
        <v>1</v>
      </c>
      <c r="P292" s="4">
        <v>0</v>
      </c>
      <c r="Q292" s="4">
        <v>20</v>
      </c>
      <c r="R292" s="1">
        <f t="shared" si="18"/>
        <v>74</v>
      </c>
      <c r="S292" s="4">
        <v>14</v>
      </c>
      <c r="T292" s="1">
        <f t="shared" si="19"/>
        <v>88</v>
      </c>
      <c r="U292" s="19"/>
    </row>
    <row r="293" spans="1:21" ht="14.25" customHeight="1">
      <c r="A293" t="s">
        <v>683</v>
      </c>
      <c r="B293" s="32" t="s">
        <v>684</v>
      </c>
      <c r="C293" s="32" t="s">
        <v>683</v>
      </c>
      <c r="D293" t="s">
        <v>684</v>
      </c>
      <c r="E293" t="s">
        <v>219</v>
      </c>
      <c r="F293" s="4">
        <v>25</v>
      </c>
      <c r="G293" s="4">
        <v>14</v>
      </c>
      <c r="H293" s="4">
        <v>0</v>
      </c>
      <c r="I293" s="4">
        <v>22</v>
      </c>
      <c r="J293" s="1">
        <f t="shared" si="16"/>
        <v>61</v>
      </c>
      <c r="K293" s="4">
        <v>0</v>
      </c>
      <c r="L293" s="1">
        <f t="shared" si="17"/>
        <v>61</v>
      </c>
      <c r="M293" s="19" t="s">
        <v>799</v>
      </c>
      <c r="N293" s="4">
        <v>23</v>
      </c>
      <c r="O293" s="4">
        <v>0</v>
      </c>
      <c r="P293" s="4">
        <v>0</v>
      </c>
      <c r="Q293" s="4">
        <v>42</v>
      </c>
      <c r="R293" s="1">
        <f t="shared" si="18"/>
        <v>65</v>
      </c>
      <c r="S293" s="4">
        <v>0</v>
      </c>
      <c r="T293" s="1">
        <f t="shared" si="19"/>
        <v>65</v>
      </c>
      <c r="U293" s="19"/>
    </row>
    <row r="294" spans="1:21" ht="14.25" customHeight="1">
      <c r="A294" t="s">
        <v>685</v>
      </c>
      <c r="B294" s="32" t="s">
        <v>686</v>
      </c>
      <c r="C294" s="32" t="s">
        <v>685</v>
      </c>
      <c r="D294" s="4" t="s">
        <v>686</v>
      </c>
      <c r="E294" t="s">
        <v>248</v>
      </c>
      <c r="F294" s="4">
        <v>63</v>
      </c>
      <c r="G294" s="4">
        <v>6</v>
      </c>
      <c r="H294" s="4">
        <v>0</v>
      </c>
      <c r="I294" s="4">
        <v>19</v>
      </c>
      <c r="J294" s="1">
        <f t="shared" si="16"/>
        <v>88</v>
      </c>
      <c r="K294" s="4">
        <v>0</v>
      </c>
      <c r="L294" s="1">
        <f t="shared" si="17"/>
        <v>88</v>
      </c>
      <c r="M294" s="19" t="s">
        <v>799</v>
      </c>
      <c r="N294" s="4">
        <v>65</v>
      </c>
      <c r="O294" s="4">
        <v>1</v>
      </c>
      <c r="P294" s="4">
        <v>0</v>
      </c>
      <c r="Q294" s="4">
        <v>34</v>
      </c>
      <c r="R294" s="1">
        <f t="shared" si="18"/>
        <v>100</v>
      </c>
      <c r="S294" s="4">
        <v>0</v>
      </c>
      <c r="T294" s="1">
        <f t="shared" si="19"/>
        <v>100</v>
      </c>
      <c r="U294" s="19"/>
    </row>
    <row r="295" spans="1:21" ht="14.25" customHeight="1">
      <c r="A295" t="s">
        <v>889</v>
      </c>
      <c r="B295" s="32" t="s">
        <v>890</v>
      </c>
      <c r="C295" s="32" t="s">
        <v>282</v>
      </c>
      <c r="D295" s="32" t="s">
        <v>283</v>
      </c>
      <c r="E295" t="s">
        <v>219</v>
      </c>
      <c r="F295" s="4">
        <v>112</v>
      </c>
      <c r="G295" s="4">
        <v>0</v>
      </c>
      <c r="H295" s="4">
        <v>0</v>
      </c>
      <c r="I295" s="4">
        <v>2</v>
      </c>
      <c r="J295" s="1">
        <f t="shared" si="16"/>
        <v>114</v>
      </c>
      <c r="K295" s="4">
        <v>0</v>
      </c>
      <c r="L295" s="1">
        <f t="shared" si="17"/>
        <v>114</v>
      </c>
      <c r="M295" s="19" t="s">
        <v>802</v>
      </c>
      <c r="N295" s="4">
        <v>29</v>
      </c>
      <c r="O295" s="4">
        <v>0</v>
      </c>
      <c r="P295" s="4">
        <v>0</v>
      </c>
      <c r="Q295" s="4">
        <v>9</v>
      </c>
      <c r="R295" s="1">
        <f t="shared" si="18"/>
        <v>38</v>
      </c>
      <c r="S295" s="4">
        <v>0</v>
      </c>
      <c r="T295" s="1">
        <f t="shared" si="19"/>
        <v>38</v>
      </c>
      <c r="U295" s="19"/>
    </row>
    <row r="296" spans="1:21" ht="14.25" customHeight="1">
      <c r="A296" t="s">
        <v>687</v>
      </c>
      <c r="B296" s="32" t="s">
        <v>688</v>
      </c>
      <c r="C296" s="32" t="s">
        <v>687</v>
      </c>
      <c r="D296" s="32" t="s">
        <v>688</v>
      </c>
      <c r="E296" t="s">
        <v>253</v>
      </c>
      <c r="F296" s="4">
        <v>88</v>
      </c>
      <c r="G296" s="4">
        <v>0</v>
      </c>
      <c r="H296" s="4">
        <v>0</v>
      </c>
      <c r="I296" s="4">
        <v>26</v>
      </c>
      <c r="J296" s="1">
        <f t="shared" si="16"/>
        <v>114</v>
      </c>
      <c r="K296" s="4">
        <v>0</v>
      </c>
      <c r="L296" s="1">
        <f t="shared" si="17"/>
        <v>114</v>
      </c>
      <c r="M296" s="19" t="s">
        <v>799</v>
      </c>
      <c r="N296" s="4">
        <v>20</v>
      </c>
      <c r="O296" s="4">
        <v>0</v>
      </c>
      <c r="P296" s="4">
        <v>0</v>
      </c>
      <c r="Q296" s="4">
        <v>26</v>
      </c>
      <c r="R296" s="1">
        <f t="shared" si="18"/>
        <v>46</v>
      </c>
      <c r="S296" s="4">
        <v>0</v>
      </c>
      <c r="T296" s="1">
        <f t="shared" si="19"/>
        <v>46</v>
      </c>
      <c r="U296" s="19"/>
    </row>
    <row r="297" spans="1:21" ht="14.25" customHeight="1">
      <c r="A297" t="s">
        <v>689</v>
      </c>
      <c r="B297" s="32" t="s">
        <v>690</v>
      </c>
      <c r="C297" s="32" t="s">
        <v>689</v>
      </c>
      <c r="D297" s="32" t="s">
        <v>690</v>
      </c>
      <c r="E297" t="s">
        <v>248</v>
      </c>
      <c r="F297" s="4">
        <v>33</v>
      </c>
      <c r="G297" s="4">
        <v>0</v>
      </c>
      <c r="H297" s="4">
        <v>0</v>
      </c>
      <c r="I297" s="4">
        <v>19</v>
      </c>
      <c r="J297" s="1">
        <f t="shared" si="16"/>
        <v>52</v>
      </c>
      <c r="K297" s="4">
        <v>0</v>
      </c>
      <c r="L297" s="1">
        <f t="shared" si="17"/>
        <v>52</v>
      </c>
      <c r="M297" s="19" t="s">
        <v>802</v>
      </c>
      <c r="N297" s="4">
        <v>31</v>
      </c>
      <c r="O297" s="4">
        <v>0</v>
      </c>
      <c r="P297" s="4">
        <v>0</v>
      </c>
      <c r="Q297" s="4">
        <v>68</v>
      </c>
      <c r="R297" s="1">
        <f t="shared" si="18"/>
        <v>99</v>
      </c>
      <c r="S297" s="4">
        <v>0</v>
      </c>
      <c r="T297" s="1">
        <f t="shared" si="19"/>
        <v>99</v>
      </c>
      <c r="U297" s="19"/>
    </row>
    <row r="298" spans="1:21" ht="14.25" customHeight="1">
      <c r="A298" t="s">
        <v>691</v>
      </c>
      <c r="B298" s="32" t="s">
        <v>692</v>
      </c>
      <c r="C298" s="32" t="s">
        <v>691</v>
      </c>
      <c r="D298" s="32" t="s">
        <v>692</v>
      </c>
      <c r="E298" t="s">
        <v>234</v>
      </c>
      <c r="F298" s="4">
        <v>0</v>
      </c>
      <c r="G298" s="4">
        <v>1</v>
      </c>
      <c r="H298" s="4">
        <v>0</v>
      </c>
      <c r="I298" s="4">
        <v>8</v>
      </c>
      <c r="J298" s="1">
        <f t="shared" si="16"/>
        <v>9</v>
      </c>
      <c r="K298" s="4">
        <v>29</v>
      </c>
      <c r="L298" s="1">
        <f t="shared" si="17"/>
        <v>38</v>
      </c>
      <c r="M298" s="19" t="s">
        <v>799</v>
      </c>
      <c r="N298" s="4">
        <v>0</v>
      </c>
      <c r="O298" s="4">
        <v>26</v>
      </c>
      <c r="P298" s="4">
        <v>0</v>
      </c>
      <c r="Q298" s="4">
        <v>20</v>
      </c>
      <c r="R298" s="1">
        <f t="shared" si="18"/>
        <v>46</v>
      </c>
      <c r="S298" s="4">
        <v>0</v>
      </c>
      <c r="T298" s="1">
        <f t="shared" si="19"/>
        <v>46</v>
      </c>
      <c r="U298" s="19"/>
    </row>
    <row r="299" spans="1:21" ht="14.25" customHeight="1">
      <c r="C299" s="32"/>
      <c r="D299" s="32"/>
      <c r="F299" s="18">
        <f t="shared" ref="F299:L299" si="20">SUM(F11:F298)</f>
        <v>17250</v>
      </c>
      <c r="G299" s="18">
        <f t="shared" si="20"/>
        <v>1332</v>
      </c>
      <c r="H299" s="18">
        <f t="shared" si="20"/>
        <v>314</v>
      </c>
      <c r="I299" s="18">
        <f t="shared" si="20"/>
        <v>10669</v>
      </c>
      <c r="J299" s="18">
        <f t="shared" si="20"/>
        <v>29565</v>
      </c>
      <c r="K299" s="18">
        <f t="shared" si="20"/>
        <v>15066</v>
      </c>
      <c r="L299" s="18">
        <f t="shared" si="20"/>
        <v>44631</v>
      </c>
      <c r="M299" s="19" t="s">
        <v>802</v>
      </c>
      <c r="N299" s="18">
        <f t="shared" ref="N299:T299" si="21">SUM(N11:N298)</f>
        <v>18889</v>
      </c>
      <c r="O299" s="18">
        <f t="shared" si="21"/>
        <v>987</v>
      </c>
      <c r="P299" s="18">
        <f t="shared" si="21"/>
        <v>45</v>
      </c>
      <c r="Q299" s="18">
        <f t="shared" si="21"/>
        <v>8784</v>
      </c>
      <c r="R299" s="18">
        <f t="shared" si="21"/>
        <v>28705</v>
      </c>
      <c r="S299" s="18">
        <f t="shared" si="21"/>
        <v>10555</v>
      </c>
      <c r="T299" s="18">
        <f t="shared" si="21"/>
        <v>39260</v>
      </c>
      <c r="U299" s="19"/>
    </row>
    <row r="300" spans="1:21" ht="14.25" customHeight="1">
      <c r="C300" s="32"/>
      <c r="D300" s="32"/>
      <c r="F300" s="17"/>
      <c r="G300" s="17"/>
      <c r="H300" s="17"/>
      <c r="I300" s="17"/>
      <c r="J300" s="17"/>
      <c r="K300" s="17"/>
      <c r="L300" s="17"/>
      <c r="M300" s="19"/>
      <c r="N300" s="17"/>
      <c r="O300" s="17"/>
      <c r="P300" s="17"/>
      <c r="Q300" s="17"/>
      <c r="R300" s="17"/>
      <c r="S300" s="17"/>
      <c r="T300" s="17"/>
      <c r="U300" s="19"/>
    </row>
    <row r="301" spans="1:21" ht="14.25" customHeight="1">
      <c r="A301" s="159" t="s">
        <v>693</v>
      </c>
      <c r="C301" s="32"/>
      <c r="D301" s="32"/>
      <c r="F301" s="17"/>
      <c r="G301" s="17"/>
      <c r="H301" s="17"/>
      <c r="I301" s="17"/>
      <c r="J301" s="17"/>
      <c r="K301" s="17"/>
      <c r="L301" s="17"/>
      <c r="M301" s="19"/>
      <c r="N301" s="17"/>
      <c r="O301" s="17"/>
      <c r="P301" s="17"/>
      <c r="Q301" s="17"/>
      <c r="R301" s="17"/>
      <c r="S301" s="17"/>
      <c r="T301" s="17"/>
      <c r="U301" s="19"/>
    </row>
    <row r="302" spans="1:21" ht="14.25" customHeight="1">
      <c r="A302" t="s">
        <v>694</v>
      </c>
      <c r="B302" t="s">
        <v>695</v>
      </c>
      <c r="C302" t="s">
        <v>694</v>
      </c>
      <c r="D302" t="s">
        <v>695</v>
      </c>
      <c r="E302" t="s">
        <v>696</v>
      </c>
      <c r="F302" s="21" t="s">
        <v>55</v>
      </c>
      <c r="G302" s="4">
        <v>0</v>
      </c>
      <c r="H302" s="4">
        <v>0</v>
      </c>
      <c r="I302" s="4">
        <v>0</v>
      </c>
      <c r="J302" s="1">
        <f t="shared" ref="J302:J308" si="22">SUM(F302:I302)</f>
        <v>0</v>
      </c>
      <c r="K302" s="4">
        <v>0</v>
      </c>
      <c r="L302" s="1">
        <f t="shared" ref="L302:L308" si="23">K302+J302</f>
        <v>0</v>
      </c>
      <c r="M302" s="19"/>
      <c r="N302" s="21" t="s">
        <v>55</v>
      </c>
      <c r="O302" s="16">
        <v>0</v>
      </c>
      <c r="P302" s="16">
        <v>0</v>
      </c>
      <c r="Q302" s="16">
        <v>0</v>
      </c>
      <c r="R302" s="17">
        <f t="shared" ref="R302:R307" si="24">SUM(N302:Q302)</f>
        <v>0</v>
      </c>
      <c r="S302" s="16">
        <v>52</v>
      </c>
      <c r="T302" s="17">
        <f t="shared" ref="T302:T307" si="25">SUM(R302:S302)</f>
        <v>52</v>
      </c>
      <c r="U302" s="19"/>
    </row>
    <row r="303" spans="1:21" ht="14.25" customHeight="1">
      <c r="A303" t="s">
        <v>705</v>
      </c>
      <c r="B303" t="s">
        <v>706</v>
      </c>
      <c r="C303" t="s">
        <v>705</v>
      </c>
      <c r="D303" t="s">
        <v>706</v>
      </c>
      <c r="E303" t="s">
        <v>696</v>
      </c>
      <c r="F303" s="21" t="s">
        <v>55</v>
      </c>
      <c r="G303" s="4">
        <v>0</v>
      </c>
      <c r="H303" s="4">
        <v>0</v>
      </c>
      <c r="I303" s="4">
        <v>0</v>
      </c>
      <c r="J303" s="1">
        <f t="shared" si="22"/>
        <v>0</v>
      </c>
      <c r="K303" s="4">
        <v>14</v>
      </c>
      <c r="L303" s="1">
        <f t="shared" si="23"/>
        <v>14</v>
      </c>
      <c r="M303" s="19"/>
      <c r="N303" s="21" t="s">
        <v>55</v>
      </c>
      <c r="O303" s="16">
        <v>0</v>
      </c>
      <c r="P303" s="16">
        <v>0</v>
      </c>
      <c r="Q303" s="16">
        <v>0</v>
      </c>
      <c r="R303" s="17">
        <f t="shared" si="24"/>
        <v>0</v>
      </c>
      <c r="S303" s="16">
        <v>0</v>
      </c>
      <c r="T303" s="17">
        <f t="shared" si="25"/>
        <v>0</v>
      </c>
      <c r="U303" s="19"/>
    </row>
    <row r="304" spans="1:21" ht="14.25" customHeight="1">
      <c r="A304" t="s">
        <v>927</v>
      </c>
      <c r="B304" t="s">
        <v>928</v>
      </c>
      <c r="C304" t="s">
        <v>927</v>
      </c>
      <c r="D304" t="s">
        <v>928</v>
      </c>
      <c r="E304" t="s">
        <v>696</v>
      </c>
      <c r="F304" s="21" t="s">
        <v>55</v>
      </c>
      <c r="G304" s="4">
        <v>0</v>
      </c>
      <c r="H304" s="4">
        <v>0</v>
      </c>
      <c r="I304" s="4">
        <v>0</v>
      </c>
      <c r="J304" s="1">
        <f t="shared" si="22"/>
        <v>0</v>
      </c>
      <c r="K304" s="4">
        <v>0</v>
      </c>
      <c r="L304" s="1">
        <f t="shared" si="23"/>
        <v>0</v>
      </c>
      <c r="M304" s="19"/>
      <c r="N304" s="21" t="s">
        <v>55</v>
      </c>
      <c r="O304" s="16">
        <v>0</v>
      </c>
      <c r="P304" s="16">
        <v>0</v>
      </c>
      <c r="Q304" s="16">
        <v>0</v>
      </c>
      <c r="R304" s="17">
        <f t="shared" si="24"/>
        <v>0</v>
      </c>
      <c r="S304" s="16">
        <v>115</v>
      </c>
      <c r="T304" s="17">
        <f t="shared" si="25"/>
        <v>115</v>
      </c>
      <c r="U304" s="19"/>
    </row>
    <row r="305" spans="1:21" ht="14.25" customHeight="1">
      <c r="A305" t="s">
        <v>791</v>
      </c>
      <c r="B305" t="s">
        <v>792</v>
      </c>
      <c r="C305" t="s">
        <v>791</v>
      </c>
      <c r="D305" t="s">
        <v>792</v>
      </c>
      <c r="E305" t="s">
        <v>696</v>
      </c>
      <c r="F305" s="21" t="s">
        <v>55</v>
      </c>
      <c r="G305" s="4">
        <v>0</v>
      </c>
      <c r="H305" s="4">
        <v>0</v>
      </c>
      <c r="I305" s="4">
        <v>9</v>
      </c>
      <c r="J305" s="1">
        <f t="shared" si="22"/>
        <v>9</v>
      </c>
      <c r="K305" s="4">
        <v>80</v>
      </c>
      <c r="L305" s="1">
        <f t="shared" si="23"/>
        <v>89</v>
      </c>
      <c r="M305" s="19"/>
      <c r="N305" s="21" t="s">
        <v>55</v>
      </c>
      <c r="O305" s="16">
        <v>0</v>
      </c>
      <c r="P305" s="16">
        <v>0</v>
      </c>
      <c r="Q305" s="16">
        <v>0</v>
      </c>
      <c r="R305" s="17">
        <f t="shared" si="24"/>
        <v>0</v>
      </c>
      <c r="S305" s="16">
        <v>0</v>
      </c>
      <c r="T305" s="17">
        <f t="shared" si="25"/>
        <v>0</v>
      </c>
      <c r="U305" s="19"/>
    </row>
    <row r="306" spans="1:21" ht="14.25" customHeight="1">
      <c r="A306" t="s">
        <v>929</v>
      </c>
      <c r="B306" t="s">
        <v>930</v>
      </c>
      <c r="C306" t="s">
        <v>929</v>
      </c>
      <c r="D306" t="s">
        <v>930</v>
      </c>
      <c r="E306" t="s">
        <v>696</v>
      </c>
      <c r="F306" s="21" t="s">
        <v>55</v>
      </c>
      <c r="G306" s="4">
        <v>0</v>
      </c>
      <c r="H306" s="4">
        <v>0</v>
      </c>
      <c r="I306" s="4">
        <v>0</v>
      </c>
      <c r="J306" s="1">
        <f t="shared" si="22"/>
        <v>0</v>
      </c>
      <c r="K306" s="4">
        <v>0</v>
      </c>
      <c r="L306" s="1">
        <f t="shared" si="23"/>
        <v>0</v>
      </c>
      <c r="M306" s="19"/>
      <c r="N306" s="21" t="s">
        <v>55</v>
      </c>
      <c r="O306" s="16">
        <v>0</v>
      </c>
      <c r="P306" s="16">
        <v>0</v>
      </c>
      <c r="Q306" s="16">
        <v>0</v>
      </c>
      <c r="R306" s="17">
        <f t="shared" si="24"/>
        <v>0</v>
      </c>
      <c r="S306" s="16">
        <v>72</v>
      </c>
      <c r="T306" s="17">
        <f t="shared" si="25"/>
        <v>72</v>
      </c>
      <c r="U306" s="19"/>
    </row>
    <row r="307" spans="1:21" ht="14.25" customHeight="1">
      <c r="A307" t="s">
        <v>711</v>
      </c>
      <c r="B307" t="s">
        <v>712</v>
      </c>
      <c r="C307" t="s">
        <v>711</v>
      </c>
      <c r="D307" t="s">
        <v>712</v>
      </c>
      <c r="E307" t="s">
        <v>696</v>
      </c>
      <c r="F307" s="21" t="s">
        <v>55</v>
      </c>
      <c r="G307" s="4">
        <v>0</v>
      </c>
      <c r="H307" s="4">
        <v>0</v>
      </c>
      <c r="I307" s="4">
        <v>0</v>
      </c>
      <c r="J307" s="1">
        <f t="shared" si="22"/>
        <v>0</v>
      </c>
      <c r="K307" s="4">
        <v>172</v>
      </c>
      <c r="L307" s="1">
        <f t="shared" si="23"/>
        <v>172</v>
      </c>
      <c r="M307" s="19"/>
      <c r="N307" s="21" t="s">
        <v>55</v>
      </c>
      <c r="O307" s="16">
        <v>0</v>
      </c>
      <c r="P307" s="16">
        <v>0</v>
      </c>
      <c r="Q307" s="16">
        <v>0</v>
      </c>
      <c r="R307" s="17">
        <f t="shared" si="24"/>
        <v>0</v>
      </c>
      <c r="S307" s="16">
        <v>482</v>
      </c>
      <c r="T307" s="17">
        <f t="shared" si="25"/>
        <v>482</v>
      </c>
      <c r="U307" s="19"/>
    </row>
    <row r="308" spans="1:21" ht="14.25" customHeight="1">
      <c r="A308" t="s">
        <v>931</v>
      </c>
      <c r="B308" t="s">
        <v>932</v>
      </c>
      <c r="C308" t="s">
        <v>931</v>
      </c>
      <c r="D308" t="s">
        <v>932</v>
      </c>
      <c r="E308" t="s">
        <v>696</v>
      </c>
      <c r="F308" s="21" t="s">
        <v>55</v>
      </c>
      <c r="G308" s="4">
        <v>0</v>
      </c>
      <c r="H308" s="4">
        <v>0</v>
      </c>
      <c r="I308" s="4">
        <v>0</v>
      </c>
      <c r="J308" s="1">
        <f t="shared" si="22"/>
        <v>0</v>
      </c>
      <c r="K308" s="4">
        <v>0</v>
      </c>
      <c r="L308" s="1">
        <f t="shared" si="23"/>
        <v>0</v>
      </c>
      <c r="M308" s="19"/>
      <c r="N308" s="21" t="s">
        <v>55</v>
      </c>
      <c r="O308" s="16">
        <v>7</v>
      </c>
      <c r="P308" s="16">
        <v>0</v>
      </c>
      <c r="Q308" s="16">
        <v>4</v>
      </c>
      <c r="R308" s="17">
        <f t="shared" ref="R308" si="26">SUM(N308:Q308)</f>
        <v>11</v>
      </c>
      <c r="S308" s="16">
        <v>94</v>
      </c>
      <c r="T308" s="17">
        <f t="shared" ref="T308" si="27">SUM(R308:S308)</f>
        <v>105</v>
      </c>
      <c r="U308" s="19"/>
    </row>
    <row r="309" spans="1:21" ht="14.25" customHeight="1">
      <c r="F309" s="20" t="s">
        <v>55</v>
      </c>
      <c r="G309" s="18">
        <f t="shared" ref="G309:L309" si="28">SUM(G302:G308)</f>
        <v>0</v>
      </c>
      <c r="H309" s="18">
        <f t="shared" si="28"/>
        <v>0</v>
      </c>
      <c r="I309" s="18">
        <f t="shared" si="28"/>
        <v>9</v>
      </c>
      <c r="J309" s="18">
        <f t="shared" si="28"/>
        <v>9</v>
      </c>
      <c r="K309" s="18">
        <f t="shared" si="28"/>
        <v>266</v>
      </c>
      <c r="L309" s="18">
        <f t="shared" si="28"/>
        <v>275</v>
      </c>
      <c r="M309" s="19"/>
      <c r="N309" s="28" t="s">
        <v>55</v>
      </c>
      <c r="O309" s="18">
        <f t="shared" ref="O309:T309" si="29">SUM(O302:O308)</f>
        <v>7</v>
      </c>
      <c r="P309" s="18">
        <f t="shared" si="29"/>
        <v>0</v>
      </c>
      <c r="Q309" s="18">
        <f t="shared" si="29"/>
        <v>4</v>
      </c>
      <c r="R309" s="18">
        <f t="shared" si="29"/>
        <v>11</v>
      </c>
      <c r="S309" s="18">
        <f t="shared" si="29"/>
        <v>815</v>
      </c>
      <c r="T309" s="18">
        <f t="shared" si="29"/>
        <v>826</v>
      </c>
      <c r="U309" s="19"/>
    </row>
    <row r="310" spans="1:21" ht="12.95">
      <c r="B310" s="1"/>
      <c r="F310" s="16"/>
      <c r="G310" s="16"/>
      <c r="H310" s="16"/>
      <c r="I310" s="16"/>
      <c r="J310" s="16"/>
      <c r="K310" s="16"/>
      <c r="L310" s="16"/>
      <c r="M310" s="16"/>
      <c r="N310" s="16"/>
      <c r="O310" s="16"/>
      <c r="P310" s="16"/>
      <c r="Q310" s="16"/>
      <c r="R310" s="16"/>
      <c r="S310" s="16"/>
      <c r="T310" s="16"/>
    </row>
    <row r="311" spans="1:21" ht="12.95">
      <c r="B311" s="1" t="s">
        <v>719</v>
      </c>
      <c r="F311" s="16"/>
      <c r="G311" s="16"/>
      <c r="H311" s="16"/>
      <c r="I311" s="16"/>
      <c r="J311" s="16"/>
      <c r="K311" s="16"/>
      <c r="L311" s="16"/>
      <c r="M311" s="16"/>
      <c r="N311" s="16"/>
      <c r="O311" s="16"/>
      <c r="P311" s="16"/>
      <c r="Q311" s="16"/>
      <c r="R311" s="16"/>
      <c r="S311" s="16"/>
      <c r="T311" s="16"/>
    </row>
    <row r="312" spans="1:21">
      <c r="F312" s="16"/>
      <c r="G312" s="16"/>
      <c r="H312" s="16"/>
      <c r="I312" s="16"/>
      <c r="J312" s="16"/>
      <c r="K312" s="16"/>
      <c r="L312" s="16"/>
      <c r="M312" s="16"/>
      <c r="N312" s="16"/>
      <c r="O312" s="16"/>
      <c r="P312" s="16"/>
      <c r="Q312" s="16"/>
      <c r="R312" s="16"/>
      <c r="S312" s="16"/>
      <c r="T312" s="16"/>
    </row>
    <row r="313" spans="1:21" ht="15">
      <c r="A313" s="161" t="s">
        <v>720</v>
      </c>
      <c r="B313" s="32" t="s">
        <v>721</v>
      </c>
      <c r="E313" t="s">
        <v>222</v>
      </c>
      <c r="F313" s="31">
        <v>1542</v>
      </c>
      <c r="G313" s="31">
        <v>48</v>
      </c>
      <c r="H313" s="31">
        <v>0</v>
      </c>
      <c r="I313" s="31">
        <v>1016</v>
      </c>
      <c r="J313" s="17">
        <f>SUM(F313:I313)</f>
        <v>2606</v>
      </c>
      <c r="K313" s="31">
        <v>644</v>
      </c>
      <c r="L313" s="17">
        <f>SUM(J313:K313)</f>
        <v>3250</v>
      </c>
      <c r="M313" s="19" t="s">
        <v>802</v>
      </c>
      <c r="N313" s="31">
        <v>1961</v>
      </c>
      <c r="O313" s="31">
        <v>82</v>
      </c>
      <c r="P313" s="31">
        <v>5</v>
      </c>
      <c r="Q313" s="31">
        <v>798</v>
      </c>
      <c r="R313" s="17">
        <f>SUM(N313:Q313)</f>
        <v>2846</v>
      </c>
      <c r="S313" s="31">
        <v>743</v>
      </c>
      <c r="T313" s="17">
        <f>SUM(R313:S313)</f>
        <v>3589</v>
      </c>
    </row>
    <row r="314" spans="1:21" ht="15">
      <c r="A314" s="161" t="s">
        <v>722</v>
      </c>
      <c r="B314" s="32" t="s">
        <v>723</v>
      </c>
      <c r="E314" s="4" t="s">
        <v>231</v>
      </c>
      <c r="F314" s="31">
        <v>3016</v>
      </c>
      <c r="G314" s="31">
        <v>87</v>
      </c>
      <c r="H314" s="31">
        <v>34</v>
      </c>
      <c r="I314" s="31">
        <v>1650</v>
      </c>
      <c r="J314" s="17">
        <f>SUM(F314:I314)</f>
        <v>4787</v>
      </c>
      <c r="K314" s="31">
        <v>1097</v>
      </c>
      <c r="L314" s="17">
        <f>SUM(J314:K314)</f>
        <v>5884</v>
      </c>
      <c r="M314" s="19" t="s">
        <v>802</v>
      </c>
      <c r="N314" s="31">
        <v>2615</v>
      </c>
      <c r="O314" s="31">
        <v>17</v>
      </c>
      <c r="P314" s="31">
        <v>0</v>
      </c>
      <c r="Q314" s="31">
        <v>1347</v>
      </c>
      <c r="R314" s="17">
        <f>SUM(N314:Q314)</f>
        <v>3979</v>
      </c>
      <c r="S314" s="31">
        <v>837</v>
      </c>
      <c r="T314" s="17">
        <f>SUM(R314:S314)</f>
        <v>4816</v>
      </c>
      <c r="U314" s="19"/>
    </row>
    <row r="315" spans="1:21" ht="15">
      <c r="A315" s="161" t="s">
        <v>724</v>
      </c>
      <c r="B315" s="32" t="s">
        <v>725</v>
      </c>
      <c r="E315" s="4" t="s">
        <v>696</v>
      </c>
      <c r="F315" s="21" t="s">
        <v>55</v>
      </c>
      <c r="G315" s="31">
        <v>0</v>
      </c>
      <c r="H315" s="31">
        <v>0</v>
      </c>
      <c r="I315" s="31">
        <v>9</v>
      </c>
      <c r="J315" s="17">
        <f>SUM(F315:I315)</f>
        <v>9</v>
      </c>
      <c r="K315" s="31">
        <v>266</v>
      </c>
      <c r="L315" s="17">
        <f>SUM(J315:K315)</f>
        <v>275</v>
      </c>
      <c r="M315" s="19"/>
      <c r="N315" s="21" t="s">
        <v>55</v>
      </c>
      <c r="O315" s="31">
        <v>7</v>
      </c>
      <c r="P315" s="31">
        <v>0</v>
      </c>
      <c r="Q315" s="31">
        <v>4</v>
      </c>
      <c r="R315" s="17">
        <f>SUM(N315:Q315)</f>
        <v>11</v>
      </c>
      <c r="S315" s="31">
        <v>815</v>
      </c>
      <c r="T315" s="17">
        <f>SUM(R315:S315)</f>
        <v>826</v>
      </c>
      <c r="U315" s="19"/>
    </row>
    <row r="316" spans="1:21" ht="15">
      <c r="A316" s="161" t="s">
        <v>726</v>
      </c>
      <c r="B316" s="32" t="s">
        <v>727</v>
      </c>
      <c r="E316" t="s">
        <v>320</v>
      </c>
      <c r="F316" s="31">
        <v>1286</v>
      </c>
      <c r="G316" s="31">
        <v>47</v>
      </c>
      <c r="H316" s="31">
        <v>3</v>
      </c>
      <c r="I316" s="31">
        <v>666</v>
      </c>
      <c r="J316" s="17">
        <f>SUM(F316:I316)</f>
        <v>2002</v>
      </c>
      <c r="K316" s="31">
        <v>1244</v>
      </c>
      <c r="L316" s="17">
        <f>SUM(J316:K316)</f>
        <v>3246</v>
      </c>
      <c r="M316" s="19" t="s">
        <v>802</v>
      </c>
      <c r="N316" s="31">
        <v>1463</v>
      </c>
      <c r="O316" s="31">
        <v>36</v>
      </c>
      <c r="P316" s="31">
        <v>0</v>
      </c>
      <c r="Q316" s="31">
        <v>596</v>
      </c>
      <c r="R316" s="17">
        <f>SUM(N316:Q316)</f>
        <v>2095</v>
      </c>
      <c r="S316" s="31">
        <v>1007</v>
      </c>
      <c r="T316" s="17">
        <f>SUM(R316:S316)</f>
        <v>3102</v>
      </c>
      <c r="U316" s="19"/>
    </row>
    <row r="317" spans="1:21" ht="15">
      <c r="A317" s="161" t="s">
        <v>728</v>
      </c>
      <c r="B317" s="32" t="s">
        <v>729</v>
      </c>
      <c r="E317" t="s">
        <v>253</v>
      </c>
      <c r="F317" s="31">
        <v>2699</v>
      </c>
      <c r="G317" s="31">
        <v>407</v>
      </c>
      <c r="H317" s="31">
        <v>144</v>
      </c>
      <c r="I317" s="31">
        <v>1994</v>
      </c>
      <c r="J317" s="17">
        <f t="shared" ref="J317:J319" si="30">SUM(F317:I317)</f>
        <v>5244</v>
      </c>
      <c r="K317" s="31">
        <v>4892</v>
      </c>
      <c r="L317" s="17">
        <f t="shared" ref="L317:L319" si="31">SUM(J317:K317)</f>
        <v>10136</v>
      </c>
      <c r="M317" s="19" t="s">
        <v>802</v>
      </c>
      <c r="N317" s="31">
        <v>2624</v>
      </c>
      <c r="O317" s="31">
        <v>180</v>
      </c>
      <c r="P317" s="31">
        <v>3</v>
      </c>
      <c r="Q317" s="31">
        <v>1571</v>
      </c>
      <c r="R317" s="17">
        <f t="shared" ref="R317:R319" si="32">SUM(N317:Q317)</f>
        <v>4378</v>
      </c>
      <c r="S317" s="31">
        <v>3706</v>
      </c>
      <c r="T317" s="17">
        <f t="shared" ref="T317:T319" si="33">SUM(R317:S317)</f>
        <v>8084</v>
      </c>
      <c r="U317" s="19"/>
    </row>
    <row r="318" spans="1:21" ht="15">
      <c r="A318" s="161" t="s">
        <v>730</v>
      </c>
      <c r="B318" s="32" t="s">
        <v>731</v>
      </c>
      <c r="E318" t="s">
        <v>219</v>
      </c>
      <c r="F318" s="31">
        <v>3620</v>
      </c>
      <c r="G318" s="31">
        <v>303</v>
      </c>
      <c r="H318" s="31">
        <v>16</v>
      </c>
      <c r="I318" s="31">
        <v>2755</v>
      </c>
      <c r="J318" s="17">
        <f t="shared" si="30"/>
        <v>6694</v>
      </c>
      <c r="K318" s="31">
        <v>2373</v>
      </c>
      <c r="L318" s="17">
        <f t="shared" si="31"/>
        <v>9067</v>
      </c>
      <c r="M318" s="19" t="s">
        <v>802</v>
      </c>
      <c r="N318" s="31">
        <v>3739</v>
      </c>
      <c r="O318" s="31">
        <v>229</v>
      </c>
      <c r="P318" s="31">
        <v>4</v>
      </c>
      <c r="Q318" s="31">
        <v>2189</v>
      </c>
      <c r="R318" s="17">
        <f t="shared" si="32"/>
        <v>6161</v>
      </c>
      <c r="S318" s="31">
        <v>1261</v>
      </c>
      <c r="T318" s="17">
        <f t="shared" si="33"/>
        <v>7422</v>
      </c>
      <c r="U318" s="19"/>
    </row>
    <row r="319" spans="1:21" ht="15">
      <c r="A319" s="161" t="s">
        <v>732</v>
      </c>
      <c r="B319" s="32" t="s">
        <v>733</v>
      </c>
      <c r="E319" s="4" t="s">
        <v>243</v>
      </c>
      <c r="F319" s="31">
        <v>1688</v>
      </c>
      <c r="G319" s="31">
        <v>163</v>
      </c>
      <c r="H319" s="31">
        <v>105</v>
      </c>
      <c r="I319" s="31">
        <v>894</v>
      </c>
      <c r="J319" s="17">
        <f t="shared" si="30"/>
        <v>2850</v>
      </c>
      <c r="K319" s="31">
        <v>1338</v>
      </c>
      <c r="L319" s="17">
        <f t="shared" si="31"/>
        <v>4188</v>
      </c>
      <c r="M319" s="19" t="s">
        <v>802</v>
      </c>
      <c r="N319" s="31">
        <v>2234</v>
      </c>
      <c r="O319" s="31">
        <v>57</v>
      </c>
      <c r="P319" s="31">
        <v>0</v>
      </c>
      <c r="Q319" s="31">
        <v>906</v>
      </c>
      <c r="R319" s="17">
        <f t="shared" si="32"/>
        <v>3197</v>
      </c>
      <c r="S319" s="31">
        <v>798</v>
      </c>
      <c r="T319" s="17">
        <f t="shared" si="33"/>
        <v>3995</v>
      </c>
      <c r="U319" s="19"/>
    </row>
    <row r="320" spans="1:21" ht="15">
      <c r="A320" s="161" t="s">
        <v>734</v>
      </c>
      <c r="B320" s="32" t="s">
        <v>735</v>
      </c>
      <c r="E320" t="s">
        <v>248</v>
      </c>
      <c r="F320" s="31">
        <v>2007</v>
      </c>
      <c r="G320" s="31">
        <v>132</v>
      </c>
      <c r="H320" s="31">
        <v>0</v>
      </c>
      <c r="I320" s="31">
        <v>673</v>
      </c>
      <c r="J320" s="17">
        <f>SUM(F320:I320)</f>
        <v>2812</v>
      </c>
      <c r="K320" s="31">
        <v>2466</v>
      </c>
      <c r="L320" s="17">
        <f>SUM(J320:K320)</f>
        <v>5278</v>
      </c>
      <c r="M320" s="19" t="s">
        <v>802</v>
      </c>
      <c r="N320" s="31">
        <v>2326</v>
      </c>
      <c r="O320" s="31">
        <v>269</v>
      </c>
      <c r="P320" s="31">
        <v>33</v>
      </c>
      <c r="Q320" s="31">
        <v>741</v>
      </c>
      <c r="R320" s="17">
        <f>SUM(N320:Q320)</f>
        <v>3369</v>
      </c>
      <c r="S320" s="31">
        <v>1449</v>
      </c>
      <c r="T320" s="17">
        <f>SUM(R320:S320)</f>
        <v>4818</v>
      </c>
    </row>
    <row r="321" spans="1:21" ht="15">
      <c r="A321" s="161" t="s">
        <v>736</v>
      </c>
      <c r="B321" s="32" t="s">
        <v>737</v>
      </c>
      <c r="E321" t="s">
        <v>234</v>
      </c>
      <c r="F321" s="31">
        <v>1392</v>
      </c>
      <c r="G321" s="31">
        <v>145</v>
      </c>
      <c r="H321" s="31">
        <v>12</v>
      </c>
      <c r="I321" s="31">
        <v>1021</v>
      </c>
      <c r="J321" s="17">
        <f t="shared" ref="J321" si="34">SUM(F321:I321)</f>
        <v>2570</v>
      </c>
      <c r="K321" s="31">
        <v>1012</v>
      </c>
      <c r="L321" s="17">
        <f t="shared" ref="L321" si="35">SUM(J321:K321)</f>
        <v>3582</v>
      </c>
      <c r="M321" s="19" t="s">
        <v>802</v>
      </c>
      <c r="N321" s="31">
        <v>1927</v>
      </c>
      <c r="O321" s="31">
        <v>117</v>
      </c>
      <c r="P321" s="31">
        <v>0</v>
      </c>
      <c r="Q321" s="31">
        <v>636</v>
      </c>
      <c r="R321" s="17">
        <f t="shared" ref="R321" si="36">SUM(N321:Q321)</f>
        <v>2680</v>
      </c>
      <c r="S321" s="31">
        <v>754</v>
      </c>
      <c r="T321" s="17">
        <f t="shared" ref="T321" si="37">SUM(R321:S321)</f>
        <v>3434</v>
      </c>
      <c r="U321" s="19"/>
    </row>
    <row r="322" spans="1:21" ht="15">
      <c r="A322" s="26" t="s">
        <v>738</v>
      </c>
      <c r="B322" s="26"/>
      <c r="C322" s="26"/>
      <c r="D322" s="26"/>
      <c r="E322" s="26"/>
      <c r="F322" s="18">
        <f t="shared" ref="F322:L322" si="38">SUM(F313:F321)</f>
        <v>17250</v>
      </c>
      <c r="G322" s="18">
        <f t="shared" si="38"/>
        <v>1332</v>
      </c>
      <c r="H322" s="18">
        <f t="shared" si="38"/>
        <v>314</v>
      </c>
      <c r="I322" s="18">
        <f t="shared" si="38"/>
        <v>10678</v>
      </c>
      <c r="J322" s="18">
        <f t="shared" si="38"/>
        <v>29574</v>
      </c>
      <c r="K322" s="18">
        <f t="shared" si="38"/>
        <v>15332</v>
      </c>
      <c r="L322" s="18">
        <f t="shared" si="38"/>
        <v>44906</v>
      </c>
      <c r="M322" s="19" t="s">
        <v>802</v>
      </c>
      <c r="N322" s="18">
        <f t="shared" ref="N322:T322" si="39">SUM(N313:N321)</f>
        <v>18889</v>
      </c>
      <c r="O322" s="18">
        <f t="shared" si="39"/>
        <v>994</v>
      </c>
      <c r="P322" s="18">
        <f t="shared" si="39"/>
        <v>45</v>
      </c>
      <c r="Q322" s="18">
        <f t="shared" si="39"/>
        <v>8788</v>
      </c>
      <c r="R322" s="18">
        <f t="shared" si="39"/>
        <v>28716</v>
      </c>
      <c r="S322" s="18">
        <f t="shared" si="39"/>
        <v>11370</v>
      </c>
      <c r="T322" s="18">
        <f t="shared" si="39"/>
        <v>40086</v>
      </c>
      <c r="U322" s="19"/>
    </row>
    <row r="323" spans="1:21">
      <c r="F323" s="16"/>
      <c r="G323" s="16"/>
      <c r="H323" s="16"/>
      <c r="I323" s="16"/>
      <c r="J323" s="16"/>
      <c r="K323" s="16"/>
      <c r="L323" s="16"/>
      <c r="M323" s="16"/>
      <c r="N323" s="16"/>
      <c r="O323" s="16"/>
      <c r="P323" s="16"/>
      <c r="Q323" s="16"/>
      <c r="R323" s="16"/>
      <c r="S323" s="16"/>
      <c r="T323" s="16"/>
    </row>
    <row r="324" spans="1:21" ht="14.45">
      <c r="A324" s="32" t="s">
        <v>933</v>
      </c>
      <c r="F324" s="31"/>
      <c r="G324" s="31"/>
      <c r="H324" s="31"/>
      <c r="I324" s="31"/>
      <c r="J324" s="31"/>
      <c r="K324" s="31"/>
      <c r="L324" s="31"/>
      <c r="M324" s="31"/>
      <c r="N324" s="31"/>
      <c r="O324" s="31"/>
      <c r="P324" s="31"/>
      <c r="Q324" s="31"/>
      <c r="R324" s="31"/>
      <c r="S324" s="31"/>
      <c r="T324" s="31"/>
    </row>
    <row r="325" spans="1:21">
      <c r="A325" s="4" t="s">
        <v>208</v>
      </c>
      <c r="K325" s="16"/>
    </row>
  </sheetData>
  <mergeCells count="2">
    <mergeCell ref="F8:L8"/>
    <mergeCell ref="N8:T8"/>
  </mergeCells>
  <pageMargins left="0.70866141732283472" right="0.70866141732283472" top="0.55118110236220474" bottom="0.55118110236220474" header="0.31496062992125984" footer="0.31496062992125984"/>
  <pageSetup paperSize="9" scale="63" fitToHeight="0" orientation="landscape" r:id="rId1"/>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rowBreaks count="1" manualBreakCount="1">
    <brk id="30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H326"/>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bestFit="1" customWidth="1"/>
    <col min="6" max="7" width="10.85546875" style="4" customWidth="1"/>
    <col min="8" max="8" width="11" style="4" customWidth="1"/>
    <col min="9" max="12" width="10.85546875" style="4" customWidth="1"/>
    <col min="13" max="13" width="4" style="4" customWidth="1"/>
    <col min="14" max="15" width="10.85546875" style="4" customWidth="1"/>
    <col min="16" max="16" width="11" style="4" customWidth="1"/>
    <col min="17" max="20" width="10.85546875" style="4" customWidth="1"/>
    <col min="21" max="21" width="4" style="4" customWidth="1"/>
    <col min="22" max="16384" width="8.5703125" style="4"/>
  </cols>
  <sheetData>
    <row r="1" spans="1:21">
      <c r="T1" s="56" t="str">
        <f>'Table 1'!S1</f>
        <v>Publication date:  5 December 2024</v>
      </c>
    </row>
    <row r="2" spans="1:21" ht="18">
      <c r="A2" s="185" t="s">
        <v>36</v>
      </c>
      <c r="B2"/>
      <c r="C2"/>
      <c r="D2"/>
      <c r="E2"/>
      <c r="F2"/>
      <c r="G2"/>
      <c r="H2"/>
      <c r="I2"/>
      <c r="J2"/>
      <c r="K2"/>
      <c r="L2"/>
      <c r="M2"/>
      <c r="N2"/>
      <c r="O2"/>
      <c r="P2"/>
      <c r="Q2"/>
      <c r="R2"/>
      <c r="S2"/>
      <c r="T2"/>
    </row>
    <row r="3" spans="1:21" ht="12.95">
      <c r="A3" s="1" t="s">
        <v>37</v>
      </c>
      <c r="B3" s="1"/>
      <c r="C3" s="1"/>
      <c r="D3" s="1"/>
      <c r="E3" s="1"/>
      <c r="F3" s="1"/>
      <c r="G3" s="1"/>
      <c r="H3" s="1"/>
      <c r="I3" s="1"/>
      <c r="J3" s="1"/>
      <c r="K3" s="1"/>
      <c r="L3" s="1"/>
      <c r="M3" s="1"/>
      <c r="N3" s="1"/>
      <c r="O3" s="1"/>
      <c r="P3" s="1"/>
      <c r="Q3" s="1"/>
      <c r="R3" s="1"/>
      <c r="S3" s="1"/>
      <c r="T3" s="1"/>
    </row>
    <row r="4" spans="1:21" ht="8.25" customHeight="1"/>
    <row r="5" spans="1:21" ht="18.75" customHeight="1">
      <c r="A5" s="3" t="s">
        <v>934</v>
      </c>
    </row>
    <row r="6" spans="1:21" ht="18.75" customHeight="1">
      <c r="A6" s="3" t="s">
        <v>935</v>
      </c>
    </row>
    <row r="7" spans="1:21" ht="14.25" customHeight="1"/>
    <row r="8" spans="1:21" ht="14.25" customHeight="1">
      <c r="F8" s="200" t="s">
        <v>211</v>
      </c>
      <c r="G8" s="201"/>
      <c r="H8" s="201"/>
      <c r="I8" s="201"/>
      <c r="J8" s="202"/>
      <c r="K8" s="202"/>
      <c r="L8" s="202"/>
      <c r="M8" s="93"/>
      <c r="N8" s="200" t="s">
        <v>212</v>
      </c>
      <c r="O8" s="203"/>
      <c r="P8" s="203"/>
      <c r="Q8" s="203"/>
      <c r="R8" s="210"/>
      <c r="S8" s="210"/>
      <c r="T8" s="210"/>
    </row>
    <row r="9" spans="1:21" ht="51" customHeight="1">
      <c r="A9" s="15" t="s">
        <v>936</v>
      </c>
      <c r="B9" s="15" t="s">
        <v>937</v>
      </c>
      <c r="C9" s="15" t="s">
        <v>797</v>
      </c>
      <c r="D9" s="14" t="s">
        <v>798</v>
      </c>
      <c r="E9" s="15" t="s">
        <v>215</v>
      </c>
      <c r="F9" s="57" t="s">
        <v>43</v>
      </c>
      <c r="G9" s="57" t="s">
        <v>44</v>
      </c>
      <c r="H9" s="57" t="s">
        <v>45</v>
      </c>
      <c r="I9" s="57" t="s">
        <v>46</v>
      </c>
      <c r="J9" s="76" t="s">
        <v>48</v>
      </c>
      <c r="K9" s="51" t="s">
        <v>49</v>
      </c>
      <c r="L9" s="55" t="s">
        <v>50</v>
      </c>
      <c r="M9" s="58"/>
      <c r="N9" s="57" t="s">
        <v>43</v>
      </c>
      <c r="O9" s="57" t="s">
        <v>44</v>
      </c>
      <c r="P9" s="57" t="s">
        <v>45</v>
      </c>
      <c r="Q9" s="57" t="s">
        <v>46</v>
      </c>
      <c r="R9" s="76" t="s">
        <v>48</v>
      </c>
      <c r="S9" s="51" t="s">
        <v>49</v>
      </c>
      <c r="T9" s="55" t="s">
        <v>50</v>
      </c>
    </row>
    <row r="10" spans="1:21" ht="25.5" customHeight="1">
      <c r="A10" s="60" t="s">
        <v>216</v>
      </c>
      <c r="B10" s="59"/>
      <c r="C10" s="59"/>
      <c r="D10" s="59"/>
      <c r="E10" s="59"/>
      <c r="F10" s="59"/>
      <c r="G10" s="59"/>
      <c r="H10" s="59"/>
      <c r="I10" s="59"/>
      <c r="J10" s="59"/>
      <c r="K10" s="59"/>
      <c r="L10" s="59"/>
      <c r="M10" s="59"/>
      <c r="N10" s="59"/>
      <c r="O10" s="59"/>
      <c r="P10" s="59"/>
      <c r="Q10" s="59"/>
      <c r="R10" s="59"/>
      <c r="S10" s="59"/>
      <c r="T10" s="59"/>
    </row>
    <row r="11" spans="1:21" ht="14.25" customHeight="1">
      <c r="A11" t="s">
        <v>217</v>
      </c>
      <c r="B11" s="32" t="s">
        <v>218</v>
      </c>
      <c r="C11" s="32" t="s">
        <v>217</v>
      </c>
      <c r="D11" s="32" t="s">
        <v>218</v>
      </c>
      <c r="E11" t="s">
        <v>219</v>
      </c>
      <c r="F11" s="16">
        <v>4</v>
      </c>
      <c r="G11" s="16">
        <v>0</v>
      </c>
      <c r="H11" s="16">
        <v>0</v>
      </c>
      <c r="I11" s="16">
        <v>0</v>
      </c>
      <c r="J11" s="17">
        <f t="shared" ref="J11:J68" si="0">SUM(F11:I11)</f>
        <v>4</v>
      </c>
      <c r="K11" s="16">
        <v>0</v>
      </c>
      <c r="L11" s="17">
        <f>SUM(J11:K11)</f>
        <v>4</v>
      </c>
      <c r="M11" s="19" t="s">
        <v>799</v>
      </c>
      <c r="N11" s="16">
        <v>24</v>
      </c>
      <c r="O11" s="16">
        <v>0</v>
      </c>
      <c r="P11" s="16">
        <v>0</v>
      </c>
      <c r="Q11" s="16">
        <v>12</v>
      </c>
      <c r="R11" s="17">
        <f t="shared" ref="R11:R68" si="1">SUM(N11:Q11)</f>
        <v>36</v>
      </c>
      <c r="S11" s="16">
        <v>0</v>
      </c>
      <c r="T11" s="17">
        <f>SUM(R11:S11)</f>
        <v>36</v>
      </c>
      <c r="U11" s="19"/>
    </row>
    <row r="12" spans="1:21" ht="14.25" customHeight="1">
      <c r="A12" t="s">
        <v>800</v>
      </c>
      <c r="B12" s="32" t="s">
        <v>801</v>
      </c>
      <c r="C12" s="32" t="s">
        <v>323</v>
      </c>
      <c r="D12" s="32" t="s">
        <v>324</v>
      </c>
      <c r="E12" t="s">
        <v>253</v>
      </c>
      <c r="F12" s="16">
        <v>5</v>
      </c>
      <c r="G12" s="16">
        <v>7</v>
      </c>
      <c r="H12" s="16">
        <v>0</v>
      </c>
      <c r="I12" s="16">
        <v>0</v>
      </c>
      <c r="J12" s="17">
        <f t="shared" si="0"/>
        <v>12</v>
      </c>
      <c r="K12" s="16">
        <v>0</v>
      </c>
      <c r="L12" s="17">
        <f t="shared" ref="L12:L69" si="2">SUM(J12:K12)</f>
        <v>12</v>
      </c>
      <c r="M12" s="19" t="s">
        <v>799</v>
      </c>
      <c r="N12" s="16">
        <v>10</v>
      </c>
      <c r="O12" s="16">
        <v>7</v>
      </c>
      <c r="P12" s="16">
        <v>0</v>
      </c>
      <c r="Q12" s="16">
        <v>0</v>
      </c>
      <c r="R12" s="17">
        <f t="shared" si="1"/>
        <v>17</v>
      </c>
      <c r="S12" s="16">
        <v>3</v>
      </c>
      <c r="T12" s="17">
        <f t="shared" ref="T12:T69" si="3">SUM(R12:S12)</f>
        <v>20</v>
      </c>
      <c r="U12" s="19"/>
    </row>
    <row r="13" spans="1:21" ht="14.25" customHeight="1">
      <c r="A13" t="s">
        <v>220</v>
      </c>
      <c r="B13" s="32" t="s">
        <v>221</v>
      </c>
      <c r="C13" s="32" t="s">
        <v>220</v>
      </c>
      <c r="D13" s="32" t="s">
        <v>221</v>
      </c>
      <c r="E13" t="s">
        <v>222</v>
      </c>
      <c r="F13" s="16">
        <v>27</v>
      </c>
      <c r="G13" s="16">
        <v>0</v>
      </c>
      <c r="H13" s="16">
        <v>0</v>
      </c>
      <c r="I13" s="16">
        <v>6</v>
      </c>
      <c r="J13" s="17">
        <f t="shared" si="0"/>
        <v>33</v>
      </c>
      <c r="K13" s="16">
        <v>30</v>
      </c>
      <c r="L13" s="17">
        <f t="shared" si="2"/>
        <v>63</v>
      </c>
      <c r="M13" s="19" t="s">
        <v>799</v>
      </c>
      <c r="N13" s="16">
        <v>82</v>
      </c>
      <c r="O13" s="16">
        <v>0</v>
      </c>
      <c r="P13" s="16">
        <v>0</v>
      </c>
      <c r="Q13" s="16">
        <v>0</v>
      </c>
      <c r="R13" s="17">
        <f t="shared" si="1"/>
        <v>82</v>
      </c>
      <c r="S13" s="16">
        <v>0</v>
      </c>
      <c r="T13" s="17">
        <f t="shared" si="3"/>
        <v>82</v>
      </c>
      <c r="U13" s="19"/>
    </row>
    <row r="14" spans="1:21" ht="14.25" customHeight="1">
      <c r="A14" t="s">
        <v>223</v>
      </c>
      <c r="B14" s="32" t="s">
        <v>224</v>
      </c>
      <c r="C14" s="32" t="s">
        <v>223</v>
      </c>
      <c r="D14" s="32" t="s">
        <v>224</v>
      </c>
      <c r="E14" t="s">
        <v>219</v>
      </c>
      <c r="F14" s="16">
        <v>54</v>
      </c>
      <c r="G14" s="16">
        <v>0</v>
      </c>
      <c r="H14" s="16">
        <v>0</v>
      </c>
      <c r="I14" s="16">
        <v>25</v>
      </c>
      <c r="J14" s="17">
        <f t="shared" si="0"/>
        <v>79</v>
      </c>
      <c r="K14" s="16">
        <v>0</v>
      </c>
      <c r="L14" s="17">
        <f t="shared" si="2"/>
        <v>79</v>
      </c>
      <c r="M14" s="19" t="s">
        <v>799</v>
      </c>
      <c r="N14" s="16">
        <v>103</v>
      </c>
      <c r="O14" s="16">
        <v>0</v>
      </c>
      <c r="P14" s="16">
        <v>0</v>
      </c>
      <c r="Q14" s="16">
        <v>61</v>
      </c>
      <c r="R14" s="17">
        <f t="shared" si="1"/>
        <v>164</v>
      </c>
      <c r="S14" s="16">
        <v>0</v>
      </c>
      <c r="T14" s="17">
        <f t="shared" si="3"/>
        <v>164</v>
      </c>
      <c r="U14" s="19"/>
    </row>
    <row r="15" spans="1:21" ht="14.25" customHeight="1">
      <c r="A15" t="s">
        <v>225</v>
      </c>
      <c r="B15" s="32" t="s">
        <v>226</v>
      </c>
      <c r="C15" s="32" t="s">
        <v>225</v>
      </c>
      <c r="D15" s="32" t="s">
        <v>226</v>
      </c>
      <c r="E15" t="s">
        <v>222</v>
      </c>
      <c r="F15" s="16">
        <v>21</v>
      </c>
      <c r="G15" s="16">
        <v>0</v>
      </c>
      <c r="H15" s="16">
        <v>0</v>
      </c>
      <c r="I15" s="16">
        <v>0</v>
      </c>
      <c r="J15" s="17">
        <f t="shared" si="0"/>
        <v>21</v>
      </c>
      <c r="K15" s="16">
        <v>0</v>
      </c>
      <c r="L15" s="17">
        <f t="shared" si="2"/>
        <v>21</v>
      </c>
      <c r="M15" s="19" t="s">
        <v>799</v>
      </c>
      <c r="N15" s="16">
        <v>19</v>
      </c>
      <c r="O15" s="16">
        <v>0</v>
      </c>
      <c r="P15" s="16">
        <v>0</v>
      </c>
      <c r="Q15" s="16">
        <v>0</v>
      </c>
      <c r="R15" s="17">
        <f t="shared" si="1"/>
        <v>19</v>
      </c>
      <c r="S15" s="16">
        <v>0</v>
      </c>
      <c r="T15" s="17">
        <f t="shared" si="3"/>
        <v>19</v>
      </c>
      <c r="U15" s="19"/>
    </row>
    <row r="16" spans="1:21" ht="14.25" customHeight="1">
      <c r="A16" t="s">
        <v>227</v>
      </c>
      <c r="B16" s="32" t="s">
        <v>228</v>
      </c>
      <c r="C16" s="32" t="s">
        <v>227</v>
      </c>
      <c r="D16" s="32" t="s">
        <v>228</v>
      </c>
      <c r="E16" t="s">
        <v>219</v>
      </c>
      <c r="F16" s="16">
        <v>135</v>
      </c>
      <c r="G16" s="16">
        <v>0</v>
      </c>
      <c r="H16" s="16">
        <v>0</v>
      </c>
      <c r="I16" s="16">
        <v>125</v>
      </c>
      <c r="J16" s="17">
        <f t="shared" si="0"/>
        <v>260</v>
      </c>
      <c r="K16" s="16">
        <v>109</v>
      </c>
      <c r="L16" s="17">
        <f t="shared" si="2"/>
        <v>369</v>
      </c>
      <c r="M16" s="19" t="s">
        <v>799</v>
      </c>
      <c r="N16" s="16">
        <v>119</v>
      </c>
      <c r="O16" s="16">
        <v>0</v>
      </c>
      <c r="P16" s="16">
        <v>0</v>
      </c>
      <c r="Q16" s="16">
        <v>47</v>
      </c>
      <c r="R16" s="17">
        <f t="shared" si="1"/>
        <v>166</v>
      </c>
      <c r="S16" s="16">
        <v>0</v>
      </c>
      <c r="T16" s="17">
        <f t="shared" si="3"/>
        <v>166</v>
      </c>
      <c r="U16" s="19"/>
    </row>
    <row r="17" spans="1:21" ht="14.25" customHeight="1">
      <c r="A17" t="s">
        <v>883</v>
      </c>
      <c r="B17" s="32" t="s">
        <v>884</v>
      </c>
      <c r="C17" s="32" t="s">
        <v>282</v>
      </c>
      <c r="D17" s="32" t="s">
        <v>283</v>
      </c>
      <c r="E17" t="s">
        <v>219</v>
      </c>
      <c r="F17" s="16">
        <v>149</v>
      </c>
      <c r="G17" s="16">
        <v>1</v>
      </c>
      <c r="H17" s="16">
        <v>0</v>
      </c>
      <c r="I17" s="16">
        <v>8</v>
      </c>
      <c r="J17" s="17">
        <f t="shared" si="0"/>
        <v>158</v>
      </c>
      <c r="K17" s="16">
        <v>0</v>
      </c>
      <c r="L17" s="17">
        <f t="shared" si="2"/>
        <v>158</v>
      </c>
      <c r="M17" s="19" t="s">
        <v>802</v>
      </c>
      <c r="N17" s="16">
        <v>160</v>
      </c>
      <c r="O17" s="16">
        <v>3</v>
      </c>
      <c r="P17" s="16">
        <v>0</v>
      </c>
      <c r="Q17" s="16">
        <v>30</v>
      </c>
      <c r="R17" s="17">
        <f t="shared" si="1"/>
        <v>193</v>
      </c>
      <c r="S17" s="16">
        <v>0</v>
      </c>
      <c r="T17" s="17">
        <f t="shared" si="3"/>
        <v>193</v>
      </c>
      <c r="U17" s="19"/>
    </row>
    <row r="18" spans="1:21" ht="14.25" customHeight="1">
      <c r="A18" t="s">
        <v>229</v>
      </c>
      <c r="B18" s="32" t="s">
        <v>230</v>
      </c>
      <c r="C18" s="32" t="s">
        <v>229</v>
      </c>
      <c r="D18" s="32" t="s">
        <v>230</v>
      </c>
      <c r="E18" t="s">
        <v>231</v>
      </c>
      <c r="F18" s="16">
        <v>17</v>
      </c>
      <c r="G18" s="16">
        <v>0</v>
      </c>
      <c r="H18" s="16">
        <v>0</v>
      </c>
      <c r="I18" s="16">
        <v>21</v>
      </c>
      <c r="J18" s="17">
        <f t="shared" si="0"/>
        <v>38</v>
      </c>
      <c r="K18" s="16">
        <v>0</v>
      </c>
      <c r="L18" s="17">
        <f t="shared" si="2"/>
        <v>38</v>
      </c>
      <c r="M18" s="19" t="s">
        <v>799</v>
      </c>
      <c r="N18" s="16">
        <v>48</v>
      </c>
      <c r="O18" s="16">
        <v>0</v>
      </c>
      <c r="P18" s="16">
        <v>0</v>
      </c>
      <c r="Q18" s="16">
        <v>16</v>
      </c>
      <c r="R18" s="17">
        <f t="shared" si="1"/>
        <v>64</v>
      </c>
      <c r="S18" s="16">
        <v>0</v>
      </c>
      <c r="T18" s="17">
        <f t="shared" si="3"/>
        <v>64</v>
      </c>
      <c r="U18" s="19"/>
    </row>
    <row r="19" spans="1:21" ht="14.25" customHeight="1">
      <c r="A19" t="s">
        <v>232</v>
      </c>
      <c r="B19" s="32" t="s">
        <v>233</v>
      </c>
      <c r="C19" s="32" t="s">
        <v>232</v>
      </c>
      <c r="D19" s="32" t="s">
        <v>233</v>
      </c>
      <c r="E19" t="s">
        <v>234</v>
      </c>
      <c r="F19" s="16">
        <v>78</v>
      </c>
      <c r="G19" s="16">
        <v>0</v>
      </c>
      <c r="H19" s="16">
        <v>0</v>
      </c>
      <c r="I19" s="16">
        <v>9</v>
      </c>
      <c r="J19" s="17">
        <f t="shared" si="0"/>
        <v>87</v>
      </c>
      <c r="K19" s="16">
        <v>11</v>
      </c>
      <c r="L19" s="17">
        <f t="shared" si="2"/>
        <v>98</v>
      </c>
      <c r="M19" s="19" t="s">
        <v>799</v>
      </c>
      <c r="N19" s="16">
        <v>121</v>
      </c>
      <c r="O19" s="16">
        <v>0</v>
      </c>
      <c r="P19" s="16">
        <v>0</v>
      </c>
      <c r="Q19" s="16">
        <v>9</v>
      </c>
      <c r="R19" s="17">
        <f t="shared" si="1"/>
        <v>130</v>
      </c>
      <c r="S19" s="16">
        <v>11</v>
      </c>
      <c r="T19" s="17">
        <f t="shared" si="3"/>
        <v>141</v>
      </c>
      <c r="U19" s="19"/>
    </row>
    <row r="20" spans="1:21" ht="14.25" customHeight="1">
      <c r="A20" t="s">
        <v>848</v>
      </c>
      <c r="B20" s="32" t="s">
        <v>849</v>
      </c>
      <c r="C20" s="32" t="s">
        <v>665</v>
      </c>
      <c r="D20" s="32" t="s">
        <v>666</v>
      </c>
      <c r="E20" t="s">
        <v>253</v>
      </c>
      <c r="F20" s="16">
        <v>0</v>
      </c>
      <c r="G20" s="16">
        <v>0</v>
      </c>
      <c r="H20" s="16">
        <v>0</v>
      </c>
      <c r="I20" s="16">
        <v>0</v>
      </c>
      <c r="J20" s="17">
        <f t="shared" si="0"/>
        <v>0</v>
      </c>
      <c r="K20" s="16">
        <v>0</v>
      </c>
      <c r="L20" s="17">
        <f t="shared" si="2"/>
        <v>0</v>
      </c>
      <c r="M20" s="19" t="s">
        <v>799</v>
      </c>
      <c r="N20" s="16">
        <v>8</v>
      </c>
      <c r="O20" s="16">
        <v>0</v>
      </c>
      <c r="P20" s="16">
        <v>0</v>
      </c>
      <c r="Q20" s="16">
        <v>0</v>
      </c>
      <c r="R20" s="17">
        <f t="shared" si="1"/>
        <v>8</v>
      </c>
      <c r="S20" s="16">
        <v>99</v>
      </c>
      <c r="T20" s="17">
        <f t="shared" si="3"/>
        <v>107</v>
      </c>
      <c r="U20" s="19"/>
    </row>
    <row r="21" spans="1:21" ht="14.25" customHeight="1">
      <c r="A21" t="s">
        <v>235</v>
      </c>
      <c r="B21" s="32" t="s">
        <v>236</v>
      </c>
      <c r="C21" s="32" t="s">
        <v>235</v>
      </c>
      <c r="D21" s="32" t="s">
        <v>236</v>
      </c>
      <c r="E21" t="s">
        <v>231</v>
      </c>
      <c r="F21" s="16">
        <v>9</v>
      </c>
      <c r="G21" s="16">
        <v>0</v>
      </c>
      <c r="H21" s="16">
        <v>0</v>
      </c>
      <c r="I21" s="16">
        <v>6</v>
      </c>
      <c r="J21" s="17">
        <f t="shared" si="0"/>
        <v>15</v>
      </c>
      <c r="K21" s="16">
        <v>235</v>
      </c>
      <c r="L21" s="17">
        <f t="shared" si="2"/>
        <v>250</v>
      </c>
      <c r="M21" s="19" t="s">
        <v>799</v>
      </c>
      <c r="N21" s="16">
        <v>0</v>
      </c>
      <c r="O21" s="16">
        <v>12</v>
      </c>
      <c r="P21" s="16">
        <v>0</v>
      </c>
      <c r="Q21" s="16">
        <v>0</v>
      </c>
      <c r="R21" s="17">
        <f t="shared" si="1"/>
        <v>12</v>
      </c>
      <c r="S21" s="16">
        <v>97</v>
      </c>
      <c r="T21" s="17">
        <f t="shared" si="3"/>
        <v>109</v>
      </c>
      <c r="U21" s="19"/>
    </row>
    <row r="22" spans="1:21" ht="14.25" customHeight="1">
      <c r="A22" t="s">
        <v>237</v>
      </c>
      <c r="B22" s="32" t="s">
        <v>238</v>
      </c>
      <c r="C22" s="32" t="s">
        <v>237</v>
      </c>
      <c r="D22" t="s">
        <v>238</v>
      </c>
      <c r="E22" t="s">
        <v>219</v>
      </c>
      <c r="F22" s="16">
        <v>78</v>
      </c>
      <c r="G22" s="16">
        <v>0</v>
      </c>
      <c r="H22" s="16">
        <v>0</v>
      </c>
      <c r="I22" s="16">
        <v>0</v>
      </c>
      <c r="J22" s="17">
        <f t="shared" si="0"/>
        <v>78</v>
      </c>
      <c r="K22" s="16">
        <v>0</v>
      </c>
      <c r="L22" s="17">
        <f t="shared" si="2"/>
        <v>78</v>
      </c>
      <c r="M22" s="19" t="s">
        <v>799</v>
      </c>
      <c r="N22" s="16">
        <v>67</v>
      </c>
      <c r="O22" s="16">
        <v>0</v>
      </c>
      <c r="P22" s="16">
        <v>0</v>
      </c>
      <c r="Q22" s="16">
        <v>11</v>
      </c>
      <c r="R22" s="17">
        <f t="shared" si="1"/>
        <v>78</v>
      </c>
      <c r="S22" s="16">
        <v>21</v>
      </c>
      <c r="T22" s="17">
        <f t="shared" si="3"/>
        <v>99</v>
      </c>
      <c r="U22" s="19"/>
    </row>
    <row r="23" spans="1:21" ht="14.25" customHeight="1">
      <c r="A23" t="s">
        <v>239</v>
      </c>
      <c r="B23" s="32" t="s">
        <v>240</v>
      </c>
      <c r="C23" s="32" t="s">
        <v>239</v>
      </c>
      <c r="D23" s="32" t="s">
        <v>240</v>
      </c>
      <c r="E23" t="s">
        <v>222</v>
      </c>
      <c r="F23" s="16">
        <v>42</v>
      </c>
      <c r="G23" s="16">
        <v>0</v>
      </c>
      <c r="H23" s="16">
        <v>0</v>
      </c>
      <c r="I23" s="16">
        <v>0</v>
      </c>
      <c r="J23" s="17">
        <f t="shared" si="0"/>
        <v>42</v>
      </c>
      <c r="K23" s="16">
        <v>0</v>
      </c>
      <c r="L23" s="17">
        <f t="shared" si="2"/>
        <v>42</v>
      </c>
      <c r="M23" s="19" t="s">
        <v>802</v>
      </c>
      <c r="N23" s="16">
        <v>56</v>
      </c>
      <c r="O23" s="16">
        <v>0</v>
      </c>
      <c r="P23" s="16">
        <v>0</v>
      </c>
      <c r="Q23" s="16">
        <v>0</v>
      </c>
      <c r="R23" s="17">
        <f t="shared" si="1"/>
        <v>56</v>
      </c>
      <c r="S23" s="16">
        <v>0</v>
      </c>
      <c r="T23" s="17">
        <f t="shared" si="3"/>
        <v>56</v>
      </c>
      <c r="U23" s="19"/>
    </row>
    <row r="24" spans="1:21" ht="14.25" customHeight="1">
      <c r="A24" t="s">
        <v>241</v>
      </c>
      <c r="B24" s="32" t="s">
        <v>242</v>
      </c>
      <c r="C24" s="32" t="s">
        <v>241</v>
      </c>
      <c r="D24" s="32" t="s">
        <v>242</v>
      </c>
      <c r="E24" t="s">
        <v>243</v>
      </c>
      <c r="F24" s="16">
        <v>71</v>
      </c>
      <c r="G24" s="16">
        <v>0</v>
      </c>
      <c r="H24" s="16">
        <v>0</v>
      </c>
      <c r="I24" s="16">
        <v>57</v>
      </c>
      <c r="J24" s="17">
        <f t="shared" si="0"/>
        <v>128</v>
      </c>
      <c r="K24" s="16">
        <v>0</v>
      </c>
      <c r="L24" s="17">
        <f t="shared" si="2"/>
        <v>128</v>
      </c>
      <c r="M24" s="19" t="s">
        <v>799</v>
      </c>
      <c r="N24" s="16">
        <v>26</v>
      </c>
      <c r="O24" s="16">
        <v>0</v>
      </c>
      <c r="P24" s="16">
        <v>0</v>
      </c>
      <c r="Q24" s="16">
        <v>2</v>
      </c>
      <c r="R24" s="17">
        <f t="shared" si="1"/>
        <v>28</v>
      </c>
      <c r="S24" s="16">
        <v>292</v>
      </c>
      <c r="T24" s="17">
        <f t="shared" si="3"/>
        <v>320</v>
      </c>
      <c r="U24" s="19"/>
    </row>
    <row r="25" spans="1:21" ht="14.25" customHeight="1">
      <c r="A25" t="s">
        <v>244</v>
      </c>
      <c r="B25" s="32" t="s">
        <v>245</v>
      </c>
      <c r="C25" s="32" t="s">
        <v>244</v>
      </c>
      <c r="D25" s="32" t="s">
        <v>245</v>
      </c>
      <c r="E25" t="s">
        <v>231</v>
      </c>
      <c r="F25" s="16">
        <v>23</v>
      </c>
      <c r="G25" s="16">
        <v>0</v>
      </c>
      <c r="H25" s="16">
        <v>0</v>
      </c>
      <c r="I25" s="16">
        <v>32</v>
      </c>
      <c r="J25" s="17">
        <f t="shared" si="0"/>
        <v>55</v>
      </c>
      <c r="K25" s="16">
        <v>156</v>
      </c>
      <c r="L25" s="17">
        <f t="shared" si="2"/>
        <v>211</v>
      </c>
      <c r="M25" s="19" t="s">
        <v>802</v>
      </c>
      <c r="N25" s="16">
        <v>100</v>
      </c>
      <c r="O25" s="16">
        <v>0</v>
      </c>
      <c r="P25" s="16">
        <v>0</v>
      </c>
      <c r="Q25" s="16">
        <v>91</v>
      </c>
      <c r="R25" s="17">
        <f t="shared" si="1"/>
        <v>191</v>
      </c>
      <c r="S25" s="16">
        <v>211</v>
      </c>
      <c r="T25" s="17">
        <f t="shared" si="3"/>
        <v>402</v>
      </c>
      <c r="U25" s="19"/>
    </row>
    <row r="26" spans="1:21" ht="14.25" customHeight="1">
      <c r="A26" t="s">
        <v>246</v>
      </c>
      <c r="B26" s="32" t="s">
        <v>247</v>
      </c>
      <c r="C26" s="32" t="s">
        <v>246</v>
      </c>
      <c r="D26" s="32" t="s">
        <v>247</v>
      </c>
      <c r="E26" t="s">
        <v>248</v>
      </c>
      <c r="F26" s="16">
        <v>157</v>
      </c>
      <c r="G26" s="16">
        <v>100</v>
      </c>
      <c r="H26" s="16">
        <v>0</v>
      </c>
      <c r="I26" s="16">
        <v>61</v>
      </c>
      <c r="J26" s="17">
        <f t="shared" si="0"/>
        <v>318</v>
      </c>
      <c r="K26" s="16">
        <v>102</v>
      </c>
      <c r="L26" s="17">
        <f t="shared" si="2"/>
        <v>420</v>
      </c>
      <c r="M26" s="19" t="s">
        <v>802</v>
      </c>
      <c r="N26" s="16">
        <v>368</v>
      </c>
      <c r="O26" s="16">
        <v>44</v>
      </c>
      <c r="P26" s="16">
        <v>0</v>
      </c>
      <c r="Q26" s="16">
        <v>18</v>
      </c>
      <c r="R26" s="17">
        <f t="shared" si="1"/>
        <v>430</v>
      </c>
      <c r="S26" s="16">
        <v>11</v>
      </c>
      <c r="T26" s="17">
        <f t="shared" si="3"/>
        <v>441</v>
      </c>
      <c r="U26" s="19"/>
    </row>
    <row r="27" spans="1:21" ht="14.25" customHeight="1">
      <c r="A27" t="s">
        <v>249</v>
      </c>
      <c r="B27" s="32" t="s">
        <v>250</v>
      </c>
      <c r="C27" s="32" t="s">
        <v>249</v>
      </c>
      <c r="D27" s="32" t="s">
        <v>250</v>
      </c>
      <c r="E27" t="s">
        <v>222</v>
      </c>
      <c r="F27" s="16">
        <v>38</v>
      </c>
      <c r="G27" s="16">
        <v>0</v>
      </c>
      <c r="H27" s="16">
        <v>0</v>
      </c>
      <c r="I27" s="16">
        <v>10</v>
      </c>
      <c r="J27" s="17">
        <f t="shared" si="0"/>
        <v>48</v>
      </c>
      <c r="K27" s="16">
        <v>0</v>
      </c>
      <c r="L27" s="17">
        <f t="shared" si="2"/>
        <v>48</v>
      </c>
      <c r="M27" s="19" t="s">
        <v>799</v>
      </c>
      <c r="N27" s="16">
        <v>50</v>
      </c>
      <c r="O27" s="16">
        <v>0</v>
      </c>
      <c r="P27" s="16">
        <v>0</v>
      </c>
      <c r="Q27" s="16">
        <v>20</v>
      </c>
      <c r="R27" s="17">
        <f t="shared" si="1"/>
        <v>70</v>
      </c>
      <c r="S27" s="16">
        <v>0</v>
      </c>
      <c r="T27" s="17">
        <f t="shared" si="3"/>
        <v>70</v>
      </c>
      <c r="U27" s="19"/>
    </row>
    <row r="28" spans="1:21" ht="14.25" customHeight="1">
      <c r="A28" t="s">
        <v>251</v>
      </c>
      <c r="B28" s="32" t="s">
        <v>252</v>
      </c>
      <c r="C28" s="32" t="s">
        <v>251</v>
      </c>
      <c r="D28" s="32" t="s">
        <v>252</v>
      </c>
      <c r="E28" t="s">
        <v>253</v>
      </c>
      <c r="F28" s="16">
        <v>0</v>
      </c>
      <c r="G28" s="16">
        <v>0</v>
      </c>
      <c r="H28" s="16">
        <v>0</v>
      </c>
      <c r="I28" s="16">
        <v>0</v>
      </c>
      <c r="J28" s="17">
        <f t="shared" si="0"/>
        <v>0</v>
      </c>
      <c r="K28" s="16">
        <v>0</v>
      </c>
      <c r="L28" s="17">
        <f t="shared" si="2"/>
        <v>0</v>
      </c>
      <c r="M28" s="19" t="s">
        <v>799</v>
      </c>
      <c r="N28" s="16">
        <v>59</v>
      </c>
      <c r="O28" s="16">
        <v>0</v>
      </c>
      <c r="P28" s="16">
        <v>0</v>
      </c>
      <c r="Q28" s="16">
        <v>0</v>
      </c>
      <c r="R28" s="17">
        <f t="shared" si="1"/>
        <v>59</v>
      </c>
      <c r="S28" s="16">
        <v>9</v>
      </c>
      <c r="T28" s="17">
        <f t="shared" si="3"/>
        <v>68</v>
      </c>
      <c r="U28" s="19"/>
    </row>
    <row r="29" spans="1:21" ht="14.25" customHeight="1">
      <c r="A29" t="s">
        <v>254</v>
      </c>
      <c r="B29" s="32" t="s">
        <v>255</v>
      </c>
      <c r="C29" s="32" t="s">
        <v>254</v>
      </c>
      <c r="D29" s="32" t="s">
        <v>255</v>
      </c>
      <c r="E29" t="s">
        <v>253</v>
      </c>
      <c r="F29" s="16">
        <v>44</v>
      </c>
      <c r="G29" s="16">
        <v>0</v>
      </c>
      <c r="H29" s="16">
        <v>0</v>
      </c>
      <c r="I29" s="16">
        <v>0</v>
      </c>
      <c r="J29" s="17">
        <f t="shared" si="0"/>
        <v>44</v>
      </c>
      <c r="K29" s="16">
        <v>8</v>
      </c>
      <c r="L29" s="17">
        <f t="shared" si="2"/>
        <v>52</v>
      </c>
      <c r="M29" s="19" t="s">
        <v>799</v>
      </c>
      <c r="N29" s="16">
        <v>23</v>
      </c>
      <c r="O29" s="16">
        <v>0</v>
      </c>
      <c r="P29" s="16">
        <v>0</v>
      </c>
      <c r="Q29" s="16">
        <v>0</v>
      </c>
      <c r="R29" s="17">
        <f t="shared" si="1"/>
        <v>23</v>
      </c>
      <c r="S29" s="16">
        <v>24</v>
      </c>
      <c r="T29" s="17">
        <f t="shared" si="3"/>
        <v>47</v>
      </c>
      <c r="U29" s="19"/>
    </row>
    <row r="30" spans="1:21" ht="14.25" customHeight="1">
      <c r="A30" t="s">
        <v>256</v>
      </c>
      <c r="B30" s="32" t="s">
        <v>257</v>
      </c>
      <c r="C30" s="32" t="s">
        <v>256</v>
      </c>
      <c r="D30" s="32" t="s">
        <v>257</v>
      </c>
      <c r="E30" t="s">
        <v>222</v>
      </c>
      <c r="F30" s="16">
        <v>35</v>
      </c>
      <c r="G30" s="16">
        <v>0</v>
      </c>
      <c r="H30" s="16">
        <v>0</v>
      </c>
      <c r="I30" s="16">
        <v>0</v>
      </c>
      <c r="J30" s="17">
        <f t="shared" si="0"/>
        <v>35</v>
      </c>
      <c r="K30" s="16">
        <v>66</v>
      </c>
      <c r="L30" s="17">
        <f t="shared" si="2"/>
        <v>101</v>
      </c>
      <c r="M30" s="19" t="s">
        <v>799</v>
      </c>
      <c r="N30" s="16">
        <v>34</v>
      </c>
      <c r="O30" s="16">
        <v>0</v>
      </c>
      <c r="P30" s="16">
        <v>0</v>
      </c>
      <c r="Q30" s="16">
        <v>0</v>
      </c>
      <c r="R30" s="17">
        <f t="shared" si="1"/>
        <v>34</v>
      </c>
      <c r="S30" s="16">
        <v>67</v>
      </c>
      <c r="T30" s="17">
        <f t="shared" si="3"/>
        <v>101</v>
      </c>
      <c r="U30" s="19"/>
    </row>
    <row r="31" spans="1:21" ht="14.25" customHeight="1">
      <c r="A31" t="s">
        <v>258</v>
      </c>
      <c r="B31" s="32" t="s">
        <v>259</v>
      </c>
      <c r="C31" s="32" t="s">
        <v>258</v>
      </c>
      <c r="D31" s="32" t="s">
        <v>259</v>
      </c>
      <c r="E31" t="s">
        <v>253</v>
      </c>
      <c r="F31" s="16">
        <v>36</v>
      </c>
      <c r="G31" s="16">
        <v>0</v>
      </c>
      <c r="H31" s="16">
        <v>0</v>
      </c>
      <c r="I31" s="16">
        <v>21</v>
      </c>
      <c r="J31" s="17">
        <f t="shared" si="0"/>
        <v>57</v>
      </c>
      <c r="K31" s="16">
        <v>0</v>
      </c>
      <c r="L31" s="17">
        <f t="shared" si="2"/>
        <v>57</v>
      </c>
      <c r="M31" s="19" t="s">
        <v>802</v>
      </c>
      <c r="N31" s="16">
        <v>52</v>
      </c>
      <c r="O31" s="16">
        <v>0</v>
      </c>
      <c r="P31" s="16">
        <v>0</v>
      </c>
      <c r="Q31" s="16">
        <v>8</v>
      </c>
      <c r="R31" s="17">
        <f t="shared" si="1"/>
        <v>60</v>
      </c>
      <c r="S31" s="16">
        <v>0</v>
      </c>
      <c r="T31" s="17">
        <f t="shared" si="3"/>
        <v>60</v>
      </c>
      <c r="U31" s="19"/>
    </row>
    <row r="32" spans="1:21" ht="14.25" customHeight="1">
      <c r="A32" t="s">
        <v>260</v>
      </c>
      <c r="B32" s="32" t="s">
        <v>261</v>
      </c>
      <c r="C32" s="32" t="s">
        <v>260</v>
      </c>
      <c r="D32" s="32" t="s">
        <v>261</v>
      </c>
      <c r="E32" t="s">
        <v>222</v>
      </c>
      <c r="F32" s="16">
        <v>89</v>
      </c>
      <c r="G32" s="16">
        <v>0</v>
      </c>
      <c r="H32" s="16">
        <v>0</v>
      </c>
      <c r="I32" s="16">
        <v>14</v>
      </c>
      <c r="J32" s="17">
        <f t="shared" si="0"/>
        <v>103</v>
      </c>
      <c r="K32" s="16">
        <v>85</v>
      </c>
      <c r="L32" s="17">
        <f t="shared" si="2"/>
        <v>188</v>
      </c>
      <c r="M32" s="19" t="s">
        <v>799</v>
      </c>
      <c r="N32" s="16">
        <v>64</v>
      </c>
      <c r="O32" s="16">
        <v>0</v>
      </c>
      <c r="P32" s="16">
        <v>0</v>
      </c>
      <c r="Q32" s="16">
        <v>15</v>
      </c>
      <c r="R32" s="17">
        <f t="shared" si="1"/>
        <v>79</v>
      </c>
      <c r="S32" s="16">
        <v>0</v>
      </c>
      <c r="T32" s="17">
        <f t="shared" si="3"/>
        <v>79</v>
      </c>
      <c r="U32" s="19"/>
    </row>
    <row r="33" spans="1:21" ht="14.25" customHeight="1">
      <c r="A33" t="s">
        <v>898</v>
      </c>
      <c r="B33" s="32" t="s">
        <v>899</v>
      </c>
      <c r="C33" s="32" t="s">
        <v>262</v>
      </c>
      <c r="D33" s="32" t="s">
        <v>263</v>
      </c>
      <c r="E33" t="s">
        <v>243</v>
      </c>
      <c r="F33" s="16">
        <v>52</v>
      </c>
      <c r="G33" s="16">
        <v>0</v>
      </c>
      <c r="H33" s="16">
        <v>0</v>
      </c>
      <c r="I33" s="16">
        <v>0</v>
      </c>
      <c r="J33" s="17">
        <f t="shared" si="0"/>
        <v>52</v>
      </c>
      <c r="K33" s="16">
        <v>0</v>
      </c>
      <c r="L33" s="17">
        <f t="shared" si="2"/>
        <v>52</v>
      </c>
      <c r="M33" s="19" t="s">
        <v>802</v>
      </c>
      <c r="N33" s="16">
        <v>18</v>
      </c>
      <c r="O33" s="16">
        <v>0</v>
      </c>
      <c r="P33" s="16">
        <v>0</v>
      </c>
      <c r="Q33" s="16">
        <v>11</v>
      </c>
      <c r="R33" s="17">
        <f t="shared" si="1"/>
        <v>29</v>
      </c>
      <c r="S33" s="16">
        <v>0</v>
      </c>
      <c r="T33" s="17">
        <f t="shared" si="3"/>
        <v>29</v>
      </c>
      <c r="U33" s="19"/>
    </row>
    <row r="34" spans="1:21" ht="14.25" customHeight="1">
      <c r="A34" t="s">
        <v>264</v>
      </c>
      <c r="B34" s="32" t="s">
        <v>265</v>
      </c>
      <c r="C34" s="32" t="s">
        <v>264</v>
      </c>
      <c r="D34" s="32" t="s">
        <v>265</v>
      </c>
      <c r="E34" t="s">
        <v>219</v>
      </c>
      <c r="F34" s="16">
        <v>5</v>
      </c>
      <c r="G34" s="16">
        <v>0</v>
      </c>
      <c r="H34" s="16">
        <v>0</v>
      </c>
      <c r="I34" s="16">
        <v>10</v>
      </c>
      <c r="J34" s="17">
        <f t="shared" si="0"/>
        <v>15</v>
      </c>
      <c r="K34" s="16">
        <v>14</v>
      </c>
      <c r="L34" s="17">
        <f t="shared" si="2"/>
        <v>29</v>
      </c>
      <c r="M34" s="19" t="s">
        <v>799</v>
      </c>
      <c r="N34" s="16">
        <v>5</v>
      </c>
      <c r="O34" s="16">
        <v>0</v>
      </c>
      <c r="P34" s="16">
        <v>0</v>
      </c>
      <c r="Q34" s="16">
        <v>11</v>
      </c>
      <c r="R34" s="17">
        <f t="shared" si="1"/>
        <v>16</v>
      </c>
      <c r="S34" s="16">
        <v>0</v>
      </c>
      <c r="T34" s="17">
        <f t="shared" si="3"/>
        <v>16</v>
      </c>
      <c r="U34" s="19"/>
    </row>
    <row r="35" spans="1:21" ht="14.25" customHeight="1">
      <c r="A35" t="s">
        <v>266</v>
      </c>
      <c r="B35" s="32" t="s">
        <v>267</v>
      </c>
      <c r="C35" s="32" t="s">
        <v>266</v>
      </c>
      <c r="D35" s="32" t="s">
        <v>267</v>
      </c>
      <c r="E35" t="s">
        <v>234</v>
      </c>
      <c r="F35" s="16">
        <v>281</v>
      </c>
      <c r="G35" s="16">
        <v>1</v>
      </c>
      <c r="H35" s="16">
        <v>0</v>
      </c>
      <c r="I35" s="16">
        <v>101</v>
      </c>
      <c r="J35" s="17">
        <f t="shared" si="0"/>
        <v>383</v>
      </c>
      <c r="K35" s="16">
        <v>24</v>
      </c>
      <c r="L35" s="17">
        <f t="shared" si="2"/>
        <v>407</v>
      </c>
      <c r="M35" s="19" t="s">
        <v>802</v>
      </c>
      <c r="N35" s="16">
        <v>333</v>
      </c>
      <c r="O35" s="16">
        <v>1</v>
      </c>
      <c r="P35" s="16">
        <v>0</v>
      </c>
      <c r="Q35" s="16">
        <v>0</v>
      </c>
      <c r="R35" s="17">
        <f t="shared" si="1"/>
        <v>334</v>
      </c>
      <c r="S35" s="16">
        <v>55</v>
      </c>
      <c r="T35" s="17">
        <f t="shared" si="3"/>
        <v>389</v>
      </c>
      <c r="U35" s="19"/>
    </row>
    <row r="36" spans="1:21" ht="14.25" customHeight="1">
      <c r="A36" t="s">
        <v>268</v>
      </c>
      <c r="B36" s="32" t="s">
        <v>269</v>
      </c>
      <c r="C36" s="32" t="s">
        <v>268</v>
      </c>
      <c r="D36" t="s">
        <v>269</v>
      </c>
      <c r="E36" t="s">
        <v>231</v>
      </c>
      <c r="F36" s="16">
        <v>68</v>
      </c>
      <c r="G36" s="16">
        <v>0</v>
      </c>
      <c r="H36" s="16">
        <v>0</v>
      </c>
      <c r="I36" s="16">
        <v>15</v>
      </c>
      <c r="J36" s="17">
        <f t="shared" si="0"/>
        <v>83</v>
      </c>
      <c r="K36" s="16">
        <v>0</v>
      </c>
      <c r="L36" s="17">
        <f t="shared" si="2"/>
        <v>83</v>
      </c>
      <c r="M36" s="19" t="s">
        <v>799</v>
      </c>
      <c r="N36" s="16">
        <v>101</v>
      </c>
      <c r="O36" s="16">
        <v>0</v>
      </c>
      <c r="P36" s="16">
        <v>0</v>
      </c>
      <c r="Q36" s="16">
        <v>4</v>
      </c>
      <c r="R36" s="17">
        <f t="shared" si="1"/>
        <v>105</v>
      </c>
      <c r="S36" s="16">
        <v>0</v>
      </c>
      <c r="T36" s="17">
        <f t="shared" si="3"/>
        <v>105</v>
      </c>
      <c r="U36" s="19"/>
    </row>
    <row r="37" spans="1:21" ht="14.25" customHeight="1">
      <c r="A37" t="s">
        <v>270</v>
      </c>
      <c r="B37" s="32" t="s">
        <v>271</v>
      </c>
      <c r="C37" s="32" t="s">
        <v>270</v>
      </c>
      <c r="D37" s="32" t="s">
        <v>271</v>
      </c>
      <c r="E37" t="s">
        <v>231</v>
      </c>
      <c r="F37" s="16">
        <v>59</v>
      </c>
      <c r="G37" s="16">
        <v>0</v>
      </c>
      <c r="H37" s="16">
        <v>0</v>
      </c>
      <c r="I37" s="16">
        <v>32</v>
      </c>
      <c r="J37" s="17">
        <f t="shared" si="0"/>
        <v>91</v>
      </c>
      <c r="K37" s="16">
        <v>0</v>
      </c>
      <c r="L37" s="17">
        <f t="shared" si="2"/>
        <v>91</v>
      </c>
      <c r="M37" s="19" t="s">
        <v>799</v>
      </c>
      <c r="N37" s="16">
        <v>72</v>
      </c>
      <c r="O37" s="16">
        <v>4</v>
      </c>
      <c r="P37" s="16">
        <v>0</v>
      </c>
      <c r="Q37" s="16">
        <v>24</v>
      </c>
      <c r="R37" s="17">
        <f t="shared" si="1"/>
        <v>100</v>
      </c>
      <c r="S37" s="16">
        <v>0</v>
      </c>
      <c r="T37" s="17">
        <f t="shared" si="3"/>
        <v>100</v>
      </c>
      <c r="U37" s="19"/>
    </row>
    <row r="38" spans="1:21" ht="14.25" customHeight="1">
      <c r="A38" t="s">
        <v>741</v>
      </c>
      <c r="B38" s="32" t="s">
        <v>742</v>
      </c>
      <c r="C38" s="32" t="s">
        <v>741</v>
      </c>
      <c r="D38" s="32" t="s">
        <v>742</v>
      </c>
      <c r="E38" t="s">
        <v>231</v>
      </c>
      <c r="F38" s="16">
        <v>6</v>
      </c>
      <c r="G38" s="16">
        <v>0</v>
      </c>
      <c r="H38" s="16">
        <v>0</v>
      </c>
      <c r="I38" s="16">
        <v>18</v>
      </c>
      <c r="J38" s="17">
        <f t="shared" si="0"/>
        <v>24</v>
      </c>
      <c r="K38" s="16">
        <v>0</v>
      </c>
      <c r="L38" s="17">
        <f t="shared" si="2"/>
        <v>24</v>
      </c>
      <c r="M38" s="19" t="s">
        <v>799</v>
      </c>
      <c r="N38" s="16">
        <v>30</v>
      </c>
      <c r="O38" s="16">
        <v>0</v>
      </c>
      <c r="P38" s="16">
        <v>0</v>
      </c>
      <c r="Q38" s="16">
        <v>15</v>
      </c>
      <c r="R38" s="17">
        <f t="shared" si="1"/>
        <v>45</v>
      </c>
      <c r="S38" s="16">
        <v>0</v>
      </c>
      <c r="T38" s="17">
        <f t="shared" si="3"/>
        <v>45</v>
      </c>
      <c r="U38" s="19"/>
    </row>
    <row r="39" spans="1:21" ht="14.25" customHeight="1">
      <c r="A39" t="s">
        <v>272</v>
      </c>
      <c r="B39" s="32" t="s">
        <v>273</v>
      </c>
      <c r="C39" s="32" t="s">
        <v>272</v>
      </c>
      <c r="D39" s="32" t="s">
        <v>273</v>
      </c>
      <c r="E39" t="s">
        <v>219</v>
      </c>
      <c r="F39" s="16">
        <v>18</v>
      </c>
      <c r="G39" s="16">
        <v>0</v>
      </c>
      <c r="H39" s="16">
        <v>0</v>
      </c>
      <c r="I39" s="16">
        <v>48</v>
      </c>
      <c r="J39" s="17">
        <f t="shared" si="0"/>
        <v>66</v>
      </c>
      <c r="K39" s="16">
        <v>0</v>
      </c>
      <c r="L39" s="17">
        <f t="shared" si="2"/>
        <v>66</v>
      </c>
      <c r="M39" s="19" t="s">
        <v>799</v>
      </c>
      <c r="N39" s="16">
        <v>55</v>
      </c>
      <c r="O39" s="16">
        <v>0</v>
      </c>
      <c r="P39" s="16">
        <v>0</v>
      </c>
      <c r="Q39" s="16">
        <v>0</v>
      </c>
      <c r="R39" s="17">
        <f t="shared" si="1"/>
        <v>55</v>
      </c>
      <c r="S39" s="16">
        <v>0</v>
      </c>
      <c r="T39" s="17">
        <f t="shared" si="3"/>
        <v>55</v>
      </c>
      <c r="U39" s="19"/>
    </row>
    <row r="40" spans="1:21" ht="14.25" customHeight="1">
      <c r="A40" t="s">
        <v>274</v>
      </c>
      <c r="B40" s="32" t="s">
        <v>275</v>
      </c>
      <c r="C40" s="32" t="s">
        <v>274</v>
      </c>
      <c r="D40" t="s">
        <v>275</v>
      </c>
      <c r="E40" t="s">
        <v>243</v>
      </c>
      <c r="F40" s="16">
        <v>124</v>
      </c>
      <c r="G40" s="16">
        <v>11</v>
      </c>
      <c r="H40" s="16">
        <v>0</v>
      </c>
      <c r="I40" s="16">
        <v>97</v>
      </c>
      <c r="J40" s="17">
        <f t="shared" si="0"/>
        <v>232</v>
      </c>
      <c r="K40" s="16">
        <v>169</v>
      </c>
      <c r="L40" s="17">
        <f t="shared" si="2"/>
        <v>401</v>
      </c>
      <c r="M40" s="19" t="s">
        <v>802</v>
      </c>
      <c r="N40" s="16">
        <v>51</v>
      </c>
      <c r="O40" s="16">
        <v>23</v>
      </c>
      <c r="P40" s="16">
        <v>0</v>
      </c>
      <c r="Q40" s="16">
        <v>25</v>
      </c>
      <c r="R40" s="17">
        <f t="shared" si="1"/>
        <v>99</v>
      </c>
      <c r="S40" s="16">
        <v>0</v>
      </c>
      <c r="T40" s="17">
        <f t="shared" si="3"/>
        <v>99</v>
      </c>
      <c r="U40" s="19"/>
    </row>
    <row r="41" spans="1:21" ht="14.25" customHeight="1">
      <c r="A41" t="s">
        <v>276</v>
      </c>
      <c r="B41" s="32" t="s">
        <v>277</v>
      </c>
      <c r="C41" s="32" t="s">
        <v>276</v>
      </c>
      <c r="D41" s="32" t="s">
        <v>277</v>
      </c>
      <c r="E41" t="s">
        <v>231</v>
      </c>
      <c r="F41" s="16">
        <v>89</v>
      </c>
      <c r="G41" s="16">
        <v>0</v>
      </c>
      <c r="H41" s="16">
        <v>0</v>
      </c>
      <c r="I41" s="16">
        <v>18</v>
      </c>
      <c r="J41" s="17">
        <f t="shared" si="0"/>
        <v>107</v>
      </c>
      <c r="K41" s="16">
        <v>0</v>
      </c>
      <c r="L41" s="17">
        <f t="shared" si="2"/>
        <v>107</v>
      </c>
      <c r="M41" s="19" t="s">
        <v>799</v>
      </c>
      <c r="N41" s="16">
        <v>119</v>
      </c>
      <c r="O41" s="16">
        <v>0</v>
      </c>
      <c r="P41" s="16">
        <v>0</v>
      </c>
      <c r="Q41" s="16">
        <v>18</v>
      </c>
      <c r="R41" s="17">
        <f t="shared" si="1"/>
        <v>137</v>
      </c>
      <c r="S41" s="16">
        <v>0</v>
      </c>
      <c r="T41" s="17">
        <f t="shared" si="3"/>
        <v>137</v>
      </c>
      <c r="U41" s="19"/>
    </row>
    <row r="42" spans="1:21" ht="14.25" customHeight="1">
      <c r="A42" t="s">
        <v>743</v>
      </c>
      <c r="B42" s="32" t="s">
        <v>744</v>
      </c>
      <c r="C42" s="32" t="s">
        <v>743</v>
      </c>
      <c r="D42" s="32" t="s">
        <v>744</v>
      </c>
      <c r="E42" t="s">
        <v>248</v>
      </c>
      <c r="F42" s="16">
        <v>0</v>
      </c>
      <c r="G42" s="16">
        <v>14</v>
      </c>
      <c r="H42" s="16">
        <v>0</v>
      </c>
      <c r="I42" s="16">
        <v>4</v>
      </c>
      <c r="J42" s="17">
        <f t="shared" si="0"/>
        <v>18</v>
      </c>
      <c r="K42" s="16">
        <v>0</v>
      </c>
      <c r="L42" s="17">
        <f t="shared" si="2"/>
        <v>18</v>
      </c>
      <c r="M42" s="19" t="s">
        <v>799</v>
      </c>
      <c r="N42" s="16">
        <v>7</v>
      </c>
      <c r="O42" s="16">
        <v>0</v>
      </c>
      <c r="P42" s="16">
        <v>0</v>
      </c>
      <c r="Q42" s="16">
        <v>0</v>
      </c>
      <c r="R42" s="17">
        <f t="shared" si="1"/>
        <v>7</v>
      </c>
      <c r="S42" s="16">
        <v>0</v>
      </c>
      <c r="T42" s="17">
        <f t="shared" si="3"/>
        <v>7</v>
      </c>
      <c r="U42" s="19"/>
    </row>
    <row r="43" spans="1:21" ht="14.25" customHeight="1">
      <c r="A43" t="s">
        <v>278</v>
      </c>
      <c r="B43" s="32" t="s">
        <v>279</v>
      </c>
      <c r="C43" s="32" t="s">
        <v>278</v>
      </c>
      <c r="D43" s="32" t="s">
        <v>279</v>
      </c>
      <c r="E43" t="s">
        <v>231</v>
      </c>
      <c r="F43" s="16">
        <v>52</v>
      </c>
      <c r="G43" s="16">
        <v>1</v>
      </c>
      <c r="H43" s="16">
        <v>0</v>
      </c>
      <c r="I43" s="16">
        <v>28</v>
      </c>
      <c r="J43" s="17">
        <f t="shared" si="0"/>
        <v>81</v>
      </c>
      <c r="K43" s="16">
        <v>0</v>
      </c>
      <c r="L43" s="17">
        <f t="shared" si="2"/>
        <v>81</v>
      </c>
      <c r="M43" s="19" t="s">
        <v>802</v>
      </c>
      <c r="N43" s="16">
        <v>54</v>
      </c>
      <c r="O43" s="16">
        <v>1</v>
      </c>
      <c r="P43" s="16">
        <v>0</v>
      </c>
      <c r="Q43" s="16">
        <v>8</v>
      </c>
      <c r="R43" s="17">
        <f t="shared" si="1"/>
        <v>63</v>
      </c>
      <c r="S43" s="16">
        <v>3</v>
      </c>
      <c r="T43" s="17">
        <f t="shared" si="3"/>
        <v>66</v>
      </c>
      <c r="U43" s="19"/>
    </row>
    <row r="44" spans="1:21" ht="14.25" customHeight="1">
      <c r="A44" t="s">
        <v>280</v>
      </c>
      <c r="B44" s="32" t="s">
        <v>281</v>
      </c>
      <c r="C44" s="32" t="s">
        <v>280</v>
      </c>
      <c r="D44" s="32" t="s">
        <v>281</v>
      </c>
      <c r="E44" t="s">
        <v>222</v>
      </c>
      <c r="F44" s="16">
        <v>12</v>
      </c>
      <c r="G44" s="16">
        <v>0</v>
      </c>
      <c r="H44" s="16">
        <v>0</v>
      </c>
      <c r="I44" s="16">
        <v>15</v>
      </c>
      <c r="J44" s="17">
        <f t="shared" si="0"/>
        <v>27</v>
      </c>
      <c r="K44" s="16">
        <v>30</v>
      </c>
      <c r="L44" s="17">
        <f t="shared" si="2"/>
        <v>57</v>
      </c>
      <c r="M44" s="19" t="s">
        <v>799</v>
      </c>
      <c r="N44" s="16">
        <v>33</v>
      </c>
      <c r="O44" s="16">
        <v>0</v>
      </c>
      <c r="P44" s="16">
        <v>0</v>
      </c>
      <c r="Q44" s="16">
        <v>0</v>
      </c>
      <c r="R44" s="17">
        <f t="shared" si="1"/>
        <v>33</v>
      </c>
      <c r="S44" s="16">
        <v>4</v>
      </c>
      <c r="T44" s="17">
        <f t="shared" si="3"/>
        <v>37</v>
      </c>
      <c r="U44" s="19"/>
    </row>
    <row r="45" spans="1:21" ht="14.25" customHeight="1">
      <c r="A45" t="s">
        <v>284</v>
      </c>
      <c r="B45" s="32" t="s">
        <v>285</v>
      </c>
      <c r="C45" s="32" t="s">
        <v>284</v>
      </c>
      <c r="D45" s="32" t="s">
        <v>285</v>
      </c>
      <c r="E45" t="s">
        <v>253</v>
      </c>
      <c r="F45" s="16">
        <v>23</v>
      </c>
      <c r="G45" s="16">
        <v>0</v>
      </c>
      <c r="H45" s="16">
        <v>0</v>
      </c>
      <c r="I45" s="16">
        <v>0</v>
      </c>
      <c r="J45" s="17">
        <f t="shared" si="0"/>
        <v>23</v>
      </c>
      <c r="K45" s="16">
        <v>58</v>
      </c>
      <c r="L45" s="17">
        <f t="shared" si="2"/>
        <v>81</v>
      </c>
      <c r="M45" s="19" t="s">
        <v>799</v>
      </c>
      <c r="N45" s="16">
        <v>17</v>
      </c>
      <c r="O45" s="16">
        <v>0</v>
      </c>
      <c r="P45" s="16">
        <v>0</v>
      </c>
      <c r="Q45" s="16">
        <v>0</v>
      </c>
      <c r="R45" s="17">
        <f t="shared" si="1"/>
        <v>17</v>
      </c>
      <c r="S45" s="16">
        <v>56</v>
      </c>
      <c r="T45" s="17">
        <f t="shared" si="3"/>
        <v>73</v>
      </c>
      <c r="U45" s="19"/>
    </row>
    <row r="46" spans="1:21" ht="14.25" customHeight="1">
      <c r="A46" t="s">
        <v>286</v>
      </c>
      <c r="B46" s="32" t="s">
        <v>287</v>
      </c>
      <c r="C46" s="32" t="s">
        <v>286</v>
      </c>
      <c r="D46" s="32" t="s">
        <v>287</v>
      </c>
      <c r="E46" t="s">
        <v>253</v>
      </c>
      <c r="F46" s="16">
        <v>4</v>
      </c>
      <c r="G46" s="16">
        <v>0</v>
      </c>
      <c r="H46" s="16">
        <v>0</v>
      </c>
      <c r="I46" s="16">
        <v>17</v>
      </c>
      <c r="J46" s="17">
        <f t="shared" si="0"/>
        <v>21</v>
      </c>
      <c r="K46" s="16">
        <v>9</v>
      </c>
      <c r="L46" s="17">
        <f t="shared" si="2"/>
        <v>30</v>
      </c>
      <c r="M46" s="19" t="s">
        <v>802</v>
      </c>
      <c r="N46" s="16">
        <v>43</v>
      </c>
      <c r="O46" s="16">
        <v>0</v>
      </c>
      <c r="P46" s="16">
        <v>0</v>
      </c>
      <c r="Q46" s="16">
        <v>30</v>
      </c>
      <c r="R46" s="17">
        <f t="shared" si="1"/>
        <v>73</v>
      </c>
      <c r="S46" s="16">
        <v>0</v>
      </c>
      <c r="T46" s="17">
        <f t="shared" si="3"/>
        <v>73</v>
      </c>
      <c r="U46" s="19"/>
    </row>
    <row r="47" spans="1:21" ht="14.25" customHeight="1">
      <c r="A47" t="s">
        <v>288</v>
      </c>
      <c r="B47" s="32" t="s">
        <v>289</v>
      </c>
      <c r="C47" s="32" t="s">
        <v>288</v>
      </c>
      <c r="D47" s="32" t="s">
        <v>289</v>
      </c>
      <c r="E47" t="s">
        <v>234</v>
      </c>
      <c r="F47" s="16">
        <v>156</v>
      </c>
      <c r="G47" s="16">
        <v>0</v>
      </c>
      <c r="H47" s="16">
        <v>0</v>
      </c>
      <c r="I47" s="16">
        <v>5</v>
      </c>
      <c r="J47" s="17">
        <f t="shared" si="0"/>
        <v>161</v>
      </c>
      <c r="K47" s="16">
        <v>0</v>
      </c>
      <c r="L47" s="17">
        <f t="shared" si="2"/>
        <v>161</v>
      </c>
      <c r="M47" s="19" t="s">
        <v>799</v>
      </c>
      <c r="N47" s="16">
        <v>28</v>
      </c>
      <c r="O47" s="16">
        <v>0</v>
      </c>
      <c r="P47" s="16">
        <v>0</v>
      </c>
      <c r="Q47" s="16">
        <v>0</v>
      </c>
      <c r="R47" s="17">
        <f t="shared" si="1"/>
        <v>28</v>
      </c>
      <c r="S47" s="16">
        <v>0</v>
      </c>
      <c r="T47" s="17">
        <f t="shared" si="3"/>
        <v>28</v>
      </c>
      <c r="U47" s="19"/>
    </row>
    <row r="48" spans="1:21" ht="14.25" customHeight="1">
      <c r="A48" t="s">
        <v>290</v>
      </c>
      <c r="B48" s="32" t="s">
        <v>291</v>
      </c>
      <c r="C48" s="32" t="s">
        <v>290</v>
      </c>
      <c r="D48" s="32" t="s">
        <v>291</v>
      </c>
      <c r="E48" t="s">
        <v>231</v>
      </c>
      <c r="F48" s="16">
        <v>42</v>
      </c>
      <c r="G48" s="16">
        <v>2</v>
      </c>
      <c r="H48" s="16">
        <v>0</v>
      </c>
      <c r="I48" s="16">
        <v>98</v>
      </c>
      <c r="J48" s="17">
        <f t="shared" si="0"/>
        <v>142</v>
      </c>
      <c r="K48" s="16">
        <v>0</v>
      </c>
      <c r="L48" s="17">
        <f t="shared" si="2"/>
        <v>142</v>
      </c>
      <c r="M48" s="19" t="s">
        <v>799</v>
      </c>
      <c r="N48" s="16">
        <v>185</v>
      </c>
      <c r="O48" s="16">
        <v>0</v>
      </c>
      <c r="P48" s="16">
        <v>0</v>
      </c>
      <c r="Q48" s="16">
        <v>175</v>
      </c>
      <c r="R48" s="17">
        <f t="shared" si="1"/>
        <v>360</v>
      </c>
      <c r="S48" s="16">
        <v>0</v>
      </c>
      <c r="T48" s="17">
        <f t="shared" si="3"/>
        <v>360</v>
      </c>
      <c r="U48" s="19"/>
    </row>
    <row r="49" spans="1:21" ht="14.25" customHeight="1">
      <c r="A49" t="s">
        <v>803</v>
      </c>
      <c r="B49" s="32" t="s">
        <v>804</v>
      </c>
      <c r="C49" s="32" t="s">
        <v>803</v>
      </c>
      <c r="D49" s="32" t="s">
        <v>804</v>
      </c>
      <c r="E49" t="s">
        <v>248</v>
      </c>
      <c r="F49" s="16">
        <v>61</v>
      </c>
      <c r="G49" s="16">
        <v>0</v>
      </c>
      <c r="H49" s="16">
        <v>0</v>
      </c>
      <c r="I49" s="16">
        <v>0</v>
      </c>
      <c r="J49" s="17">
        <f t="shared" si="0"/>
        <v>61</v>
      </c>
      <c r="K49" s="16">
        <v>0</v>
      </c>
      <c r="L49" s="17">
        <f t="shared" si="2"/>
        <v>61</v>
      </c>
      <c r="M49" s="19" t="s">
        <v>799</v>
      </c>
      <c r="N49" s="16">
        <v>85</v>
      </c>
      <c r="O49" s="16">
        <v>0</v>
      </c>
      <c r="P49" s="16">
        <v>0</v>
      </c>
      <c r="Q49" s="16">
        <v>1</v>
      </c>
      <c r="R49" s="17">
        <f t="shared" si="1"/>
        <v>86</v>
      </c>
      <c r="S49" s="16">
        <v>6</v>
      </c>
      <c r="T49" s="17">
        <f t="shared" si="3"/>
        <v>92</v>
      </c>
      <c r="U49" s="19"/>
    </row>
    <row r="50" spans="1:21" ht="14.25" customHeight="1">
      <c r="A50" t="s">
        <v>292</v>
      </c>
      <c r="B50" s="32" t="s">
        <v>293</v>
      </c>
      <c r="C50" s="32" t="s">
        <v>292</v>
      </c>
      <c r="D50" s="32" t="s">
        <v>293</v>
      </c>
      <c r="E50" t="s">
        <v>219</v>
      </c>
      <c r="F50" s="16">
        <v>29</v>
      </c>
      <c r="G50" s="16">
        <v>0</v>
      </c>
      <c r="H50" s="16">
        <v>0</v>
      </c>
      <c r="I50" s="16">
        <v>29</v>
      </c>
      <c r="J50" s="17">
        <f t="shared" si="0"/>
        <v>58</v>
      </c>
      <c r="K50" s="16">
        <v>0</v>
      </c>
      <c r="L50" s="17">
        <f t="shared" si="2"/>
        <v>58</v>
      </c>
      <c r="M50" s="19" t="s">
        <v>799</v>
      </c>
      <c r="N50" s="16">
        <v>45</v>
      </c>
      <c r="O50" s="16">
        <v>0</v>
      </c>
      <c r="P50" s="16">
        <v>0</v>
      </c>
      <c r="Q50" s="16">
        <v>46</v>
      </c>
      <c r="R50" s="17">
        <f t="shared" si="1"/>
        <v>91</v>
      </c>
      <c r="S50" s="16">
        <v>0</v>
      </c>
      <c r="T50" s="17">
        <f t="shared" si="3"/>
        <v>91</v>
      </c>
      <c r="U50" s="19"/>
    </row>
    <row r="51" spans="1:21" ht="14.25" customHeight="1">
      <c r="A51" t="s">
        <v>805</v>
      </c>
      <c r="B51" s="32" t="s">
        <v>806</v>
      </c>
      <c r="C51" s="32" t="s">
        <v>323</v>
      </c>
      <c r="D51" s="32" t="s">
        <v>324</v>
      </c>
      <c r="E51" t="s">
        <v>253</v>
      </c>
      <c r="F51" s="16">
        <v>66</v>
      </c>
      <c r="G51" s="16">
        <v>2</v>
      </c>
      <c r="H51" s="16">
        <v>0</v>
      </c>
      <c r="I51" s="16">
        <v>0</v>
      </c>
      <c r="J51" s="17">
        <f t="shared" si="0"/>
        <v>68</v>
      </c>
      <c r="K51" s="16">
        <v>0</v>
      </c>
      <c r="L51" s="17">
        <f t="shared" si="2"/>
        <v>68</v>
      </c>
      <c r="M51" s="19" t="s">
        <v>799</v>
      </c>
      <c r="N51" s="16">
        <v>0</v>
      </c>
      <c r="O51" s="16">
        <v>2</v>
      </c>
      <c r="P51" s="16">
        <v>0</v>
      </c>
      <c r="Q51" s="16">
        <v>0</v>
      </c>
      <c r="R51" s="17">
        <f t="shared" si="1"/>
        <v>2</v>
      </c>
      <c r="S51" s="16">
        <v>0</v>
      </c>
      <c r="T51" s="17">
        <f t="shared" si="3"/>
        <v>2</v>
      </c>
      <c r="U51" s="19"/>
    </row>
    <row r="52" spans="1:21" ht="14.25" customHeight="1">
      <c r="A52" t="s">
        <v>294</v>
      </c>
      <c r="B52" s="32" t="s">
        <v>295</v>
      </c>
      <c r="C52" s="32" t="s">
        <v>294</v>
      </c>
      <c r="D52" s="32" t="s">
        <v>295</v>
      </c>
      <c r="E52" t="s">
        <v>231</v>
      </c>
      <c r="F52" s="16">
        <v>0</v>
      </c>
      <c r="G52" s="16">
        <v>0</v>
      </c>
      <c r="H52" s="16">
        <v>0</v>
      </c>
      <c r="I52" s="16">
        <v>0</v>
      </c>
      <c r="J52" s="17">
        <f t="shared" si="0"/>
        <v>0</v>
      </c>
      <c r="K52" s="16">
        <v>0</v>
      </c>
      <c r="L52" s="17">
        <f t="shared" si="2"/>
        <v>0</v>
      </c>
      <c r="M52" s="19" t="s">
        <v>799</v>
      </c>
      <c r="N52" s="16">
        <v>7</v>
      </c>
      <c r="O52" s="16">
        <v>0</v>
      </c>
      <c r="P52" s="16">
        <v>0</v>
      </c>
      <c r="Q52" s="16">
        <v>11</v>
      </c>
      <c r="R52" s="17">
        <f t="shared" si="1"/>
        <v>18</v>
      </c>
      <c r="S52" s="16">
        <v>0</v>
      </c>
      <c r="T52" s="17">
        <f t="shared" si="3"/>
        <v>18</v>
      </c>
      <c r="U52" s="19"/>
    </row>
    <row r="53" spans="1:21" ht="14.25" customHeight="1">
      <c r="A53" t="s">
        <v>296</v>
      </c>
      <c r="B53" s="32" t="s">
        <v>297</v>
      </c>
      <c r="C53" s="32" t="s">
        <v>296</v>
      </c>
      <c r="D53" s="32" t="s">
        <v>297</v>
      </c>
      <c r="E53" t="s">
        <v>231</v>
      </c>
      <c r="F53" s="16">
        <v>107</v>
      </c>
      <c r="G53" s="16">
        <v>0</v>
      </c>
      <c r="H53" s="16">
        <v>0</v>
      </c>
      <c r="I53" s="16">
        <v>90</v>
      </c>
      <c r="J53" s="17">
        <f t="shared" si="0"/>
        <v>197</v>
      </c>
      <c r="K53" s="16">
        <v>0</v>
      </c>
      <c r="L53" s="17">
        <f t="shared" si="2"/>
        <v>197</v>
      </c>
      <c r="M53" s="19" t="s">
        <v>802</v>
      </c>
      <c r="N53" s="16">
        <v>159</v>
      </c>
      <c r="O53" s="16">
        <v>0</v>
      </c>
      <c r="P53" s="16">
        <v>0</v>
      </c>
      <c r="Q53" s="16">
        <v>141</v>
      </c>
      <c r="R53" s="17">
        <f t="shared" si="1"/>
        <v>300</v>
      </c>
      <c r="S53" s="16">
        <v>0</v>
      </c>
      <c r="T53" s="17">
        <f t="shared" si="3"/>
        <v>300</v>
      </c>
      <c r="U53" s="19"/>
    </row>
    <row r="54" spans="1:21" ht="14.25" customHeight="1">
      <c r="A54" t="s">
        <v>745</v>
      </c>
      <c r="B54" s="32" t="s">
        <v>746</v>
      </c>
      <c r="C54" s="32" t="s">
        <v>745</v>
      </c>
      <c r="D54" s="32" t="s">
        <v>746</v>
      </c>
      <c r="E54" t="s">
        <v>222</v>
      </c>
      <c r="F54" s="16">
        <v>101</v>
      </c>
      <c r="G54" s="16">
        <v>0</v>
      </c>
      <c r="H54" s="16">
        <v>0</v>
      </c>
      <c r="I54" s="16">
        <v>27</v>
      </c>
      <c r="J54" s="17">
        <f t="shared" si="0"/>
        <v>128</v>
      </c>
      <c r="K54" s="16">
        <v>0</v>
      </c>
      <c r="L54" s="17">
        <f t="shared" si="2"/>
        <v>128</v>
      </c>
      <c r="M54" s="19" t="s">
        <v>799</v>
      </c>
      <c r="N54" s="16">
        <v>148</v>
      </c>
      <c r="O54" s="16">
        <v>0</v>
      </c>
      <c r="P54" s="16">
        <v>0</v>
      </c>
      <c r="Q54" s="16">
        <v>20</v>
      </c>
      <c r="R54" s="17">
        <f t="shared" si="1"/>
        <v>168</v>
      </c>
      <c r="S54" s="16">
        <v>0</v>
      </c>
      <c r="T54" s="17">
        <f t="shared" si="3"/>
        <v>168</v>
      </c>
      <c r="U54" s="19"/>
    </row>
    <row r="55" spans="1:21" ht="14.25" customHeight="1">
      <c r="A55" t="s">
        <v>298</v>
      </c>
      <c r="B55" s="32" t="s">
        <v>299</v>
      </c>
      <c r="C55" s="32" t="s">
        <v>298</v>
      </c>
      <c r="D55" s="32" t="s">
        <v>299</v>
      </c>
      <c r="E55" t="s">
        <v>231</v>
      </c>
      <c r="F55" s="16">
        <v>25</v>
      </c>
      <c r="G55" s="16">
        <v>0</v>
      </c>
      <c r="H55" s="16">
        <v>0</v>
      </c>
      <c r="I55" s="16">
        <v>24</v>
      </c>
      <c r="J55" s="17">
        <f t="shared" si="0"/>
        <v>49</v>
      </c>
      <c r="K55" s="16">
        <v>0</v>
      </c>
      <c r="L55" s="17">
        <f t="shared" si="2"/>
        <v>49</v>
      </c>
      <c r="M55" s="19" t="s">
        <v>802</v>
      </c>
      <c r="N55" s="16">
        <v>137</v>
      </c>
      <c r="O55" s="16">
        <v>0</v>
      </c>
      <c r="P55" s="16">
        <v>0</v>
      </c>
      <c r="Q55" s="16">
        <v>49</v>
      </c>
      <c r="R55" s="17">
        <f t="shared" si="1"/>
        <v>186</v>
      </c>
      <c r="S55" s="16">
        <v>40</v>
      </c>
      <c r="T55" s="17">
        <f t="shared" si="3"/>
        <v>226</v>
      </c>
      <c r="U55" s="19"/>
    </row>
    <row r="56" spans="1:21" ht="14.25" customHeight="1">
      <c r="A56" t="s">
        <v>300</v>
      </c>
      <c r="B56" s="32" t="s">
        <v>301</v>
      </c>
      <c r="C56" s="32" t="s">
        <v>300</v>
      </c>
      <c r="D56" s="32" t="s">
        <v>301</v>
      </c>
      <c r="E56" t="s">
        <v>243</v>
      </c>
      <c r="F56" s="16">
        <v>59</v>
      </c>
      <c r="G56" s="16">
        <v>5</v>
      </c>
      <c r="H56" s="16">
        <v>0</v>
      </c>
      <c r="I56" s="16">
        <v>15</v>
      </c>
      <c r="J56" s="17">
        <f t="shared" si="0"/>
        <v>79</v>
      </c>
      <c r="K56" s="16">
        <v>0</v>
      </c>
      <c r="L56" s="17">
        <f t="shared" si="2"/>
        <v>79</v>
      </c>
      <c r="M56" s="19" t="s">
        <v>799</v>
      </c>
      <c r="N56" s="16">
        <v>24</v>
      </c>
      <c r="O56" s="16">
        <v>0</v>
      </c>
      <c r="P56" s="16">
        <v>0</v>
      </c>
      <c r="Q56" s="16">
        <v>0</v>
      </c>
      <c r="R56" s="17">
        <f t="shared" si="1"/>
        <v>24</v>
      </c>
      <c r="S56" s="16">
        <v>0</v>
      </c>
      <c r="T56" s="17">
        <f t="shared" si="3"/>
        <v>24</v>
      </c>
      <c r="U56" s="19"/>
    </row>
    <row r="57" spans="1:21" ht="14.25" customHeight="1">
      <c r="A57" t="s">
        <v>302</v>
      </c>
      <c r="B57" s="32" t="s">
        <v>303</v>
      </c>
      <c r="C57" s="32" t="s">
        <v>302</v>
      </c>
      <c r="D57" s="32" t="s">
        <v>303</v>
      </c>
      <c r="E57" t="s">
        <v>219</v>
      </c>
      <c r="F57" s="16">
        <v>196</v>
      </c>
      <c r="G57" s="16">
        <v>0</v>
      </c>
      <c r="H57" s="16">
        <v>0</v>
      </c>
      <c r="I57" s="16">
        <v>6</v>
      </c>
      <c r="J57" s="17">
        <f t="shared" si="0"/>
        <v>202</v>
      </c>
      <c r="K57" s="16">
        <v>0</v>
      </c>
      <c r="L57" s="17">
        <f t="shared" si="2"/>
        <v>202</v>
      </c>
      <c r="M57" s="19" t="s">
        <v>799</v>
      </c>
      <c r="N57" s="16">
        <v>189</v>
      </c>
      <c r="O57" s="16">
        <v>0</v>
      </c>
      <c r="P57" s="16">
        <v>0</v>
      </c>
      <c r="Q57" s="16">
        <v>33</v>
      </c>
      <c r="R57" s="17">
        <f t="shared" si="1"/>
        <v>222</v>
      </c>
      <c r="S57" s="16">
        <v>0</v>
      </c>
      <c r="T57" s="17">
        <f t="shared" si="3"/>
        <v>222</v>
      </c>
      <c r="U57" s="19"/>
    </row>
    <row r="58" spans="1:21" ht="14.25" customHeight="1">
      <c r="A58" t="s">
        <v>304</v>
      </c>
      <c r="B58" s="32" t="s">
        <v>305</v>
      </c>
      <c r="C58" s="32" t="s">
        <v>304</v>
      </c>
      <c r="D58" s="32" t="s">
        <v>305</v>
      </c>
      <c r="E58" t="s">
        <v>253</v>
      </c>
      <c r="F58" s="16">
        <v>119</v>
      </c>
      <c r="G58" s="16">
        <v>0</v>
      </c>
      <c r="H58" s="16">
        <v>7</v>
      </c>
      <c r="I58" s="16">
        <v>93</v>
      </c>
      <c r="J58" s="17">
        <f t="shared" si="0"/>
        <v>219</v>
      </c>
      <c r="K58" s="16">
        <v>79</v>
      </c>
      <c r="L58" s="17">
        <f t="shared" si="2"/>
        <v>298</v>
      </c>
      <c r="M58" s="19" t="s">
        <v>802</v>
      </c>
      <c r="N58" s="16">
        <v>306</v>
      </c>
      <c r="O58" s="16">
        <v>0</v>
      </c>
      <c r="P58" s="16">
        <v>8</v>
      </c>
      <c r="Q58" s="16">
        <v>53</v>
      </c>
      <c r="R58" s="17">
        <f t="shared" si="1"/>
        <v>367</v>
      </c>
      <c r="S58" s="16">
        <v>0</v>
      </c>
      <c r="T58" s="17">
        <f t="shared" si="3"/>
        <v>367</v>
      </c>
      <c r="U58" s="19"/>
    </row>
    <row r="59" spans="1:21" ht="14.25" customHeight="1">
      <c r="A59" t="s">
        <v>306</v>
      </c>
      <c r="B59" s="32" t="s">
        <v>307</v>
      </c>
      <c r="C59" s="32" t="s">
        <v>306</v>
      </c>
      <c r="D59" s="32" t="s">
        <v>307</v>
      </c>
      <c r="E59" t="s">
        <v>253</v>
      </c>
      <c r="F59" s="16">
        <v>134</v>
      </c>
      <c r="G59" s="16">
        <v>130</v>
      </c>
      <c r="H59" s="16">
        <v>3</v>
      </c>
      <c r="I59" s="16">
        <v>187</v>
      </c>
      <c r="J59" s="17">
        <f t="shared" si="0"/>
        <v>454</v>
      </c>
      <c r="K59" s="16">
        <v>366</v>
      </c>
      <c r="L59" s="17">
        <f t="shared" si="2"/>
        <v>820</v>
      </c>
      <c r="M59" s="19" t="s">
        <v>799</v>
      </c>
      <c r="N59" s="16">
        <v>266</v>
      </c>
      <c r="O59" s="16">
        <v>79</v>
      </c>
      <c r="P59" s="16">
        <v>0</v>
      </c>
      <c r="Q59" s="16">
        <v>58</v>
      </c>
      <c r="R59" s="17">
        <f t="shared" si="1"/>
        <v>403</v>
      </c>
      <c r="S59" s="16">
        <v>78</v>
      </c>
      <c r="T59" s="17">
        <f t="shared" si="3"/>
        <v>481</v>
      </c>
      <c r="U59" s="19"/>
    </row>
    <row r="60" spans="1:21" ht="14.25" customHeight="1">
      <c r="A60" t="s">
        <v>308</v>
      </c>
      <c r="B60" s="32" t="s">
        <v>309</v>
      </c>
      <c r="C60" s="32" t="s">
        <v>308</v>
      </c>
      <c r="D60" s="32" t="s">
        <v>309</v>
      </c>
      <c r="E60" t="s">
        <v>222</v>
      </c>
      <c r="F60" s="16">
        <v>0</v>
      </c>
      <c r="G60" s="16">
        <v>2</v>
      </c>
      <c r="H60" s="16">
        <v>0</v>
      </c>
      <c r="I60" s="16">
        <v>0</v>
      </c>
      <c r="J60" s="17">
        <f t="shared" si="0"/>
        <v>2</v>
      </c>
      <c r="K60" s="16">
        <v>84</v>
      </c>
      <c r="L60" s="17">
        <f t="shared" si="2"/>
        <v>86</v>
      </c>
      <c r="M60" s="19" t="s">
        <v>799</v>
      </c>
      <c r="N60" s="16">
        <v>0</v>
      </c>
      <c r="O60" s="16">
        <v>0</v>
      </c>
      <c r="P60" s="16">
        <v>0</v>
      </c>
      <c r="Q60" s="16">
        <v>0</v>
      </c>
      <c r="R60" s="17">
        <f t="shared" si="1"/>
        <v>0</v>
      </c>
      <c r="S60" s="16">
        <v>14</v>
      </c>
      <c r="T60" s="17">
        <f t="shared" si="3"/>
        <v>14</v>
      </c>
      <c r="U60" s="19"/>
    </row>
    <row r="61" spans="1:21" ht="14.25" customHeight="1">
      <c r="A61" t="s">
        <v>310</v>
      </c>
      <c r="B61" s="32" t="s">
        <v>311</v>
      </c>
      <c r="C61" s="32" t="s">
        <v>310</v>
      </c>
      <c r="D61" s="32" t="s">
        <v>311</v>
      </c>
      <c r="E61" t="s">
        <v>219</v>
      </c>
      <c r="F61" s="16">
        <v>122</v>
      </c>
      <c r="G61" s="16">
        <v>0</v>
      </c>
      <c r="H61" s="16">
        <v>0</v>
      </c>
      <c r="I61" s="16">
        <v>40</v>
      </c>
      <c r="J61" s="17">
        <f t="shared" si="0"/>
        <v>162</v>
      </c>
      <c r="K61" s="16">
        <v>3</v>
      </c>
      <c r="L61" s="17">
        <f t="shared" si="2"/>
        <v>165</v>
      </c>
      <c r="M61" s="19" t="s">
        <v>799</v>
      </c>
      <c r="N61" s="16">
        <v>64</v>
      </c>
      <c r="O61" s="16">
        <v>0</v>
      </c>
      <c r="P61" s="16">
        <v>0</v>
      </c>
      <c r="Q61" s="16">
        <v>50</v>
      </c>
      <c r="R61" s="17">
        <f t="shared" si="1"/>
        <v>114</v>
      </c>
      <c r="S61" s="16">
        <v>34</v>
      </c>
      <c r="T61" s="17">
        <f t="shared" si="3"/>
        <v>148</v>
      </c>
      <c r="U61" s="19"/>
    </row>
    <row r="62" spans="1:21" ht="14.25" customHeight="1">
      <c r="A62" t="s">
        <v>885</v>
      </c>
      <c r="B62" s="32" t="s">
        <v>886</v>
      </c>
      <c r="C62" s="32" t="s">
        <v>282</v>
      </c>
      <c r="D62" s="32" t="s">
        <v>283</v>
      </c>
      <c r="E62" t="s">
        <v>219</v>
      </c>
      <c r="F62" s="16">
        <v>44</v>
      </c>
      <c r="G62" s="16">
        <v>0</v>
      </c>
      <c r="H62" s="16">
        <v>0</v>
      </c>
      <c r="I62" s="16">
        <v>0</v>
      </c>
      <c r="J62" s="17">
        <f t="shared" si="0"/>
        <v>44</v>
      </c>
      <c r="K62" s="16">
        <v>0</v>
      </c>
      <c r="L62" s="17">
        <f t="shared" si="2"/>
        <v>44</v>
      </c>
      <c r="M62" s="19" t="s">
        <v>799</v>
      </c>
      <c r="N62" s="16">
        <v>12</v>
      </c>
      <c r="O62" s="16">
        <v>0</v>
      </c>
      <c r="P62" s="16">
        <v>0</v>
      </c>
      <c r="Q62" s="16">
        <v>0</v>
      </c>
      <c r="R62" s="17">
        <f t="shared" si="1"/>
        <v>12</v>
      </c>
      <c r="S62" s="16">
        <v>0</v>
      </c>
      <c r="T62" s="17">
        <f t="shared" si="3"/>
        <v>12</v>
      </c>
      <c r="U62" s="19"/>
    </row>
    <row r="63" spans="1:21" ht="14.25" customHeight="1">
      <c r="A63" t="s">
        <v>747</v>
      </c>
      <c r="B63" s="32" t="s">
        <v>748</v>
      </c>
      <c r="C63" s="32" t="s">
        <v>747</v>
      </c>
      <c r="D63" s="32" t="s">
        <v>748</v>
      </c>
      <c r="E63" t="s">
        <v>253</v>
      </c>
      <c r="F63" s="16">
        <v>39</v>
      </c>
      <c r="G63" s="16">
        <v>104</v>
      </c>
      <c r="H63" s="16">
        <v>0</v>
      </c>
      <c r="I63" s="16">
        <v>39</v>
      </c>
      <c r="J63" s="17">
        <f t="shared" si="0"/>
        <v>182</v>
      </c>
      <c r="K63" s="16">
        <v>378</v>
      </c>
      <c r="L63" s="17">
        <f t="shared" si="2"/>
        <v>560</v>
      </c>
      <c r="M63" s="19" t="s">
        <v>799</v>
      </c>
      <c r="N63" s="16">
        <v>64</v>
      </c>
      <c r="O63" s="16">
        <v>70</v>
      </c>
      <c r="P63" s="16">
        <v>0</v>
      </c>
      <c r="Q63" s="16">
        <v>3</v>
      </c>
      <c r="R63" s="17">
        <f t="shared" si="1"/>
        <v>137</v>
      </c>
      <c r="S63" s="16">
        <v>5</v>
      </c>
      <c r="T63" s="17">
        <f t="shared" si="3"/>
        <v>142</v>
      </c>
      <c r="U63" s="19"/>
    </row>
    <row r="64" spans="1:21" ht="14.25" customHeight="1">
      <c r="A64" t="s">
        <v>900</v>
      </c>
      <c r="B64" s="32" t="s">
        <v>901</v>
      </c>
      <c r="C64" s="32" t="s">
        <v>262</v>
      </c>
      <c r="D64" s="32" t="s">
        <v>263</v>
      </c>
      <c r="E64" t="s">
        <v>243</v>
      </c>
      <c r="F64" s="16">
        <v>0</v>
      </c>
      <c r="G64" s="16">
        <v>0</v>
      </c>
      <c r="H64" s="16">
        <v>0</v>
      </c>
      <c r="I64" s="16">
        <v>57</v>
      </c>
      <c r="J64" s="17">
        <f t="shared" si="0"/>
        <v>57</v>
      </c>
      <c r="K64" s="16">
        <v>0</v>
      </c>
      <c r="L64" s="17">
        <f t="shared" si="2"/>
        <v>57</v>
      </c>
      <c r="M64" s="19" t="s">
        <v>799</v>
      </c>
      <c r="N64" s="16">
        <v>18</v>
      </c>
      <c r="O64" s="16">
        <v>0</v>
      </c>
      <c r="P64" s="16">
        <v>0</v>
      </c>
      <c r="Q64" s="16">
        <v>30</v>
      </c>
      <c r="R64" s="17">
        <f t="shared" si="1"/>
        <v>48</v>
      </c>
      <c r="S64" s="16">
        <v>0</v>
      </c>
      <c r="T64" s="17">
        <f t="shared" si="3"/>
        <v>48</v>
      </c>
      <c r="U64" s="19"/>
    </row>
    <row r="65" spans="1:21" ht="14.25" customHeight="1">
      <c r="A65" t="s">
        <v>312</v>
      </c>
      <c r="B65" s="32" t="s">
        <v>313</v>
      </c>
      <c r="C65" s="32" t="s">
        <v>312</v>
      </c>
      <c r="D65" s="32" t="s">
        <v>313</v>
      </c>
      <c r="E65" t="s">
        <v>231</v>
      </c>
      <c r="F65" s="16">
        <v>99</v>
      </c>
      <c r="G65" s="16">
        <v>0</v>
      </c>
      <c r="H65" s="16">
        <v>0</v>
      </c>
      <c r="I65" s="16">
        <v>37</v>
      </c>
      <c r="J65" s="17">
        <f t="shared" si="0"/>
        <v>136</v>
      </c>
      <c r="K65" s="16">
        <v>305</v>
      </c>
      <c r="L65" s="17">
        <f t="shared" si="2"/>
        <v>441</v>
      </c>
      <c r="M65" s="19" t="s">
        <v>799</v>
      </c>
      <c r="N65" s="16">
        <v>64</v>
      </c>
      <c r="O65" s="16">
        <v>0</v>
      </c>
      <c r="P65" s="16">
        <v>0</v>
      </c>
      <c r="Q65" s="16">
        <v>21</v>
      </c>
      <c r="R65" s="17">
        <f t="shared" si="1"/>
        <v>85</v>
      </c>
      <c r="S65" s="16">
        <v>82</v>
      </c>
      <c r="T65" s="17">
        <f t="shared" si="3"/>
        <v>167</v>
      </c>
      <c r="U65" s="19"/>
    </row>
    <row r="66" spans="1:21" ht="14.25" customHeight="1">
      <c r="A66" t="s">
        <v>860</v>
      </c>
      <c r="B66" s="32" t="s">
        <v>861</v>
      </c>
      <c r="C66" s="32" t="s">
        <v>483</v>
      </c>
      <c r="D66" s="32" t="s">
        <v>484</v>
      </c>
      <c r="E66" t="s">
        <v>222</v>
      </c>
      <c r="F66" s="16">
        <v>0</v>
      </c>
      <c r="G66" s="16">
        <v>0</v>
      </c>
      <c r="H66" s="16">
        <v>0</v>
      </c>
      <c r="I66" s="16">
        <v>0</v>
      </c>
      <c r="J66" s="17">
        <f t="shared" si="0"/>
        <v>0</v>
      </c>
      <c r="K66" s="16">
        <v>0</v>
      </c>
      <c r="L66" s="17">
        <f t="shared" si="2"/>
        <v>0</v>
      </c>
      <c r="M66" s="19" t="s">
        <v>799</v>
      </c>
      <c r="N66" s="16">
        <v>24</v>
      </c>
      <c r="O66" s="16">
        <v>0</v>
      </c>
      <c r="P66" s="16">
        <v>0</v>
      </c>
      <c r="Q66" s="16">
        <v>0</v>
      </c>
      <c r="R66" s="17">
        <f t="shared" si="1"/>
        <v>24</v>
      </c>
      <c r="S66" s="16">
        <v>0</v>
      </c>
      <c r="T66" s="17">
        <f t="shared" si="3"/>
        <v>24</v>
      </c>
      <c r="U66" s="19"/>
    </row>
    <row r="67" spans="1:21" ht="14.25" customHeight="1">
      <c r="A67" t="s">
        <v>314</v>
      </c>
      <c r="B67" s="32" t="s">
        <v>315</v>
      </c>
      <c r="C67" s="32" t="s">
        <v>314</v>
      </c>
      <c r="D67" s="32" t="s">
        <v>315</v>
      </c>
      <c r="E67" t="s">
        <v>243</v>
      </c>
      <c r="F67" s="16">
        <v>164</v>
      </c>
      <c r="G67" s="16">
        <v>9</v>
      </c>
      <c r="H67" s="16">
        <v>0</v>
      </c>
      <c r="I67" s="16">
        <v>150</v>
      </c>
      <c r="J67" s="17">
        <f t="shared" si="0"/>
        <v>323</v>
      </c>
      <c r="K67" s="16">
        <v>189</v>
      </c>
      <c r="L67" s="17">
        <f t="shared" si="2"/>
        <v>512</v>
      </c>
      <c r="M67" s="19" t="s">
        <v>802</v>
      </c>
      <c r="N67" s="16">
        <v>320</v>
      </c>
      <c r="O67" s="16">
        <v>0</v>
      </c>
      <c r="P67" s="16">
        <v>26</v>
      </c>
      <c r="Q67" s="16">
        <v>129</v>
      </c>
      <c r="R67" s="17">
        <f t="shared" si="1"/>
        <v>475</v>
      </c>
      <c r="S67" s="16">
        <v>104</v>
      </c>
      <c r="T67" s="17">
        <f t="shared" si="3"/>
        <v>579</v>
      </c>
      <c r="U67" s="19"/>
    </row>
    <row r="68" spans="1:21" ht="14.25" customHeight="1">
      <c r="A68" t="s">
        <v>316</v>
      </c>
      <c r="B68" s="32" t="s">
        <v>317</v>
      </c>
      <c r="C68" s="32" t="s">
        <v>316</v>
      </c>
      <c r="D68" s="32" t="s">
        <v>317</v>
      </c>
      <c r="E68" t="s">
        <v>243</v>
      </c>
      <c r="F68" s="16">
        <v>178</v>
      </c>
      <c r="G68" s="16">
        <v>5</v>
      </c>
      <c r="H68" s="16">
        <v>0</v>
      </c>
      <c r="I68" s="16">
        <v>0</v>
      </c>
      <c r="J68" s="17">
        <f t="shared" si="0"/>
        <v>183</v>
      </c>
      <c r="K68" s="16">
        <v>0</v>
      </c>
      <c r="L68" s="17">
        <f t="shared" si="2"/>
        <v>183</v>
      </c>
      <c r="M68" s="19" t="s">
        <v>799</v>
      </c>
      <c r="N68" s="16">
        <v>99</v>
      </c>
      <c r="O68" s="16">
        <v>0</v>
      </c>
      <c r="P68" s="16">
        <v>0</v>
      </c>
      <c r="Q68" s="16">
        <v>0</v>
      </c>
      <c r="R68" s="17">
        <f t="shared" si="1"/>
        <v>99</v>
      </c>
      <c r="S68" s="16">
        <v>0</v>
      </c>
      <c r="T68" s="17">
        <f t="shared" si="3"/>
        <v>99</v>
      </c>
      <c r="U68" s="19"/>
    </row>
    <row r="69" spans="1:21" ht="14.25" customHeight="1">
      <c r="A69" t="s">
        <v>318</v>
      </c>
      <c r="B69" s="32" t="s">
        <v>319</v>
      </c>
      <c r="C69" s="32" t="s">
        <v>318</v>
      </c>
      <c r="D69" s="32" t="s">
        <v>319</v>
      </c>
      <c r="E69" t="s">
        <v>320</v>
      </c>
      <c r="F69" s="16">
        <v>296</v>
      </c>
      <c r="G69" s="16">
        <v>0</v>
      </c>
      <c r="H69" s="16">
        <v>0</v>
      </c>
      <c r="I69" s="16">
        <v>122</v>
      </c>
      <c r="J69" s="17">
        <f t="shared" ref="J69:J122" si="4">SUM(F69:I69)</f>
        <v>418</v>
      </c>
      <c r="K69" s="16">
        <v>96</v>
      </c>
      <c r="L69" s="17">
        <f t="shared" si="2"/>
        <v>514</v>
      </c>
      <c r="M69" s="19" t="s">
        <v>802</v>
      </c>
      <c r="N69" s="16">
        <v>240</v>
      </c>
      <c r="O69" s="16">
        <v>0</v>
      </c>
      <c r="P69" s="16">
        <v>0</v>
      </c>
      <c r="Q69" s="16">
        <v>74</v>
      </c>
      <c r="R69" s="17">
        <f t="shared" ref="R69:R122" si="5">SUM(N69:Q69)</f>
        <v>314</v>
      </c>
      <c r="S69" s="16">
        <v>137</v>
      </c>
      <c r="T69" s="17">
        <f t="shared" si="3"/>
        <v>451</v>
      </c>
      <c r="U69" s="19"/>
    </row>
    <row r="70" spans="1:21" ht="14.25" customHeight="1">
      <c r="A70" t="s">
        <v>321</v>
      </c>
      <c r="B70" s="32" t="s">
        <v>322</v>
      </c>
      <c r="C70" s="32" t="s">
        <v>321</v>
      </c>
      <c r="D70" s="32" t="s">
        <v>322</v>
      </c>
      <c r="E70" t="s">
        <v>248</v>
      </c>
      <c r="F70" s="16">
        <v>131</v>
      </c>
      <c r="G70" s="16">
        <v>0</v>
      </c>
      <c r="H70" s="16">
        <v>0</v>
      </c>
      <c r="I70" s="16">
        <v>33</v>
      </c>
      <c r="J70" s="17">
        <f t="shared" si="4"/>
        <v>164</v>
      </c>
      <c r="K70" s="16">
        <v>473</v>
      </c>
      <c r="L70" s="17">
        <f t="shared" ref="L70:L123" si="6">SUM(J70:K70)</f>
        <v>637</v>
      </c>
      <c r="M70" s="19" t="s">
        <v>799</v>
      </c>
      <c r="N70" s="16">
        <v>79</v>
      </c>
      <c r="O70" s="16">
        <v>49</v>
      </c>
      <c r="P70" s="16">
        <v>0</v>
      </c>
      <c r="Q70" s="16">
        <v>46</v>
      </c>
      <c r="R70" s="17">
        <f t="shared" si="5"/>
        <v>174</v>
      </c>
      <c r="S70" s="16">
        <v>18</v>
      </c>
      <c r="T70" s="17">
        <f t="shared" ref="T70:T123" si="7">SUM(R70:S70)</f>
        <v>192</v>
      </c>
      <c r="U70" s="19"/>
    </row>
    <row r="71" spans="1:21" ht="14.25" customHeight="1">
      <c r="A71" t="s">
        <v>809</v>
      </c>
      <c r="B71" s="32" t="s">
        <v>810</v>
      </c>
      <c r="C71" s="32" t="s">
        <v>493</v>
      </c>
      <c r="D71" s="32" t="s">
        <v>494</v>
      </c>
      <c r="E71" t="s">
        <v>234</v>
      </c>
      <c r="F71" s="16">
        <v>9</v>
      </c>
      <c r="G71" s="16">
        <v>0</v>
      </c>
      <c r="H71" s="16">
        <v>0</v>
      </c>
      <c r="I71" s="16">
        <v>23</v>
      </c>
      <c r="J71" s="17">
        <f t="shared" si="4"/>
        <v>32</v>
      </c>
      <c r="K71" s="16">
        <v>0</v>
      </c>
      <c r="L71" s="17">
        <f t="shared" si="6"/>
        <v>32</v>
      </c>
      <c r="M71" s="19" t="s">
        <v>799</v>
      </c>
      <c r="N71" s="16">
        <v>0</v>
      </c>
      <c r="O71" s="16">
        <v>0</v>
      </c>
      <c r="P71" s="16">
        <v>0</v>
      </c>
      <c r="Q71" s="16">
        <v>22</v>
      </c>
      <c r="R71" s="17">
        <f t="shared" si="5"/>
        <v>22</v>
      </c>
      <c r="S71" s="16">
        <v>0</v>
      </c>
      <c r="T71" s="17">
        <f t="shared" si="7"/>
        <v>22</v>
      </c>
      <c r="U71" s="19"/>
    </row>
    <row r="72" spans="1:21" ht="14.25" customHeight="1">
      <c r="A72" t="s">
        <v>749</v>
      </c>
      <c r="B72" s="32" t="s">
        <v>750</v>
      </c>
      <c r="C72" s="32" t="s">
        <v>749</v>
      </c>
      <c r="D72" s="32" t="s">
        <v>750</v>
      </c>
      <c r="E72" t="s">
        <v>219</v>
      </c>
      <c r="F72" s="16">
        <v>50</v>
      </c>
      <c r="G72" s="16">
        <v>63</v>
      </c>
      <c r="H72" s="16">
        <v>0</v>
      </c>
      <c r="I72" s="16">
        <v>27</v>
      </c>
      <c r="J72" s="17">
        <f t="shared" si="4"/>
        <v>140</v>
      </c>
      <c r="K72" s="16">
        <v>139</v>
      </c>
      <c r="L72" s="17">
        <f t="shared" si="6"/>
        <v>279</v>
      </c>
      <c r="M72" s="19" t="s">
        <v>799</v>
      </c>
      <c r="N72" s="16">
        <v>60</v>
      </c>
      <c r="O72" s="16">
        <v>13</v>
      </c>
      <c r="P72" s="16">
        <v>0</v>
      </c>
      <c r="Q72" s="16">
        <v>9</v>
      </c>
      <c r="R72" s="17">
        <f t="shared" si="5"/>
        <v>82</v>
      </c>
      <c r="S72" s="16">
        <v>109</v>
      </c>
      <c r="T72" s="17">
        <f t="shared" si="7"/>
        <v>191</v>
      </c>
      <c r="U72" s="19"/>
    </row>
    <row r="73" spans="1:21" ht="14.25" customHeight="1">
      <c r="A73" t="s">
        <v>325</v>
      </c>
      <c r="B73" s="32" t="s">
        <v>326</v>
      </c>
      <c r="C73" s="32" t="s">
        <v>325</v>
      </c>
      <c r="D73" s="32" t="s">
        <v>326</v>
      </c>
      <c r="E73" t="s">
        <v>231</v>
      </c>
      <c r="F73" s="16">
        <v>211</v>
      </c>
      <c r="G73" s="16">
        <v>0</v>
      </c>
      <c r="H73" s="16">
        <v>0</v>
      </c>
      <c r="I73" s="16">
        <v>0</v>
      </c>
      <c r="J73" s="17">
        <f t="shared" si="4"/>
        <v>211</v>
      </c>
      <c r="K73" s="16">
        <v>106</v>
      </c>
      <c r="L73" s="17">
        <f t="shared" si="6"/>
        <v>317</v>
      </c>
      <c r="M73" s="19" t="s">
        <v>802</v>
      </c>
      <c r="N73" s="16">
        <v>195</v>
      </c>
      <c r="O73" s="16">
        <v>0</v>
      </c>
      <c r="P73" s="16">
        <v>0</v>
      </c>
      <c r="Q73" s="16">
        <v>0</v>
      </c>
      <c r="R73" s="17">
        <f t="shared" si="5"/>
        <v>195</v>
      </c>
      <c r="S73" s="16">
        <v>74</v>
      </c>
      <c r="T73" s="17">
        <f t="shared" si="7"/>
        <v>269</v>
      </c>
      <c r="U73" s="19"/>
    </row>
    <row r="74" spans="1:21" ht="14.25" customHeight="1">
      <c r="A74" t="s">
        <v>327</v>
      </c>
      <c r="B74" s="32" t="s">
        <v>328</v>
      </c>
      <c r="C74" s="32" t="s">
        <v>327</v>
      </c>
      <c r="D74" s="32" t="s">
        <v>328</v>
      </c>
      <c r="E74" t="s">
        <v>320</v>
      </c>
      <c r="F74" s="16">
        <v>42</v>
      </c>
      <c r="G74" s="16">
        <v>0</v>
      </c>
      <c r="H74" s="16">
        <v>0</v>
      </c>
      <c r="I74" s="16">
        <v>23</v>
      </c>
      <c r="J74" s="17">
        <f t="shared" si="4"/>
        <v>65</v>
      </c>
      <c r="K74" s="16">
        <v>0</v>
      </c>
      <c r="L74" s="17">
        <f t="shared" si="6"/>
        <v>65</v>
      </c>
      <c r="M74" s="19" t="s">
        <v>802</v>
      </c>
      <c r="N74" s="16">
        <v>62</v>
      </c>
      <c r="O74" s="16">
        <v>0</v>
      </c>
      <c r="P74" s="16">
        <v>0</v>
      </c>
      <c r="Q74" s="16">
        <v>16</v>
      </c>
      <c r="R74" s="17">
        <f t="shared" si="5"/>
        <v>78</v>
      </c>
      <c r="S74" s="16">
        <v>74</v>
      </c>
      <c r="T74" s="17">
        <f t="shared" si="7"/>
        <v>152</v>
      </c>
      <c r="U74" s="19"/>
    </row>
    <row r="75" spans="1:21" ht="14.25" customHeight="1">
      <c r="A75" t="s">
        <v>329</v>
      </c>
      <c r="B75" s="32" t="s">
        <v>330</v>
      </c>
      <c r="C75" s="32" t="s">
        <v>329</v>
      </c>
      <c r="D75" s="32" t="s">
        <v>330</v>
      </c>
      <c r="E75" t="s">
        <v>219</v>
      </c>
      <c r="F75" s="16">
        <v>29</v>
      </c>
      <c r="G75" s="16">
        <v>0</v>
      </c>
      <c r="H75" s="16">
        <v>0</v>
      </c>
      <c r="I75" s="16">
        <v>67</v>
      </c>
      <c r="J75" s="17">
        <f t="shared" si="4"/>
        <v>96</v>
      </c>
      <c r="K75" s="16">
        <v>0</v>
      </c>
      <c r="L75" s="17">
        <f t="shared" si="6"/>
        <v>96</v>
      </c>
      <c r="M75" s="19" t="s">
        <v>799</v>
      </c>
      <c r="N75" s="16">
        <v>85</v>
      </c>
      <c r="O75" s="16">
        <v>0</v>
      </c>
      <c r="P75" s="16">
        <v>0</v>
      </c>
      <c r="Q75" s="16">
        <v>86</v>
      </c>
      <c r="R75" s="17">
        <f t="shared" si="5"/>
        <v>171</v>
      </c>
      <c r="S75" s="16">
        <v>0</v>
      </c>
      <c r="T75" s="17">
        <f t="shared" si="7"/>
        <v>171</v>
      </c>
      <c r="U75" s="19"/>
    </row>
    <row r="76" spans="1:21" ht="14.25" customHeight="1">
      <c r="A76" t="s">
        <v>862</v>
      </c>
      <c r="B76" s="32" t="s">
        <v>863</v>
      </c>
      <c r="C76" s="32" t="s">
        <v>659</v>
      </c>
      <c r="D76" s="32" t="s">
        <v>660</v>
      </c>
      <c r="E76" t="s">
        <v>222</v>
      </c>
      <c r="F76" s="16">
        <v>34</v>
      </c>
      <c r="G76" s="16">
        <v>0</v>
      </c>
      <c r="H76" s="16">
        <v>0</v>
      </c>
      <c r="I76" s="16">
        <v>20</v>
      </c>
      <c r="J76" s="17">
        <f t="shared" si="4"/>
        <v>54</v>
      </c>
      <c r="K76" s="16">
        <v>0</v>
      </c>
      <c r="L76" s="17">
        <f t="shared" si="6"/>
        <v>54</v>
      </c>
      <c r="M76" s="19" t="s">
        <v>799</v>
      </c>
      <c r="N76" s="16">
        <v>21</v>
      </c>
      <c r="O76" s="16">
        <v>0</v>
      </c>
      <c r="P76" s="16">
        <v>0</v>
      </c>
      <c r="Q76" s="16">
        <v>19</v>
      </c>
      <c r="R76" s="17">
        <f t="shared" si="5"/>
        <v>40</v>
      </c>
      <c r="S76" s="16">
        <v>0</v>
      </c>
      <c r="T76" s="17">
        <f t="shared" si="7"/>
        <v>40</v>
      </c>
      <c r="U76" s="19"/>
    </row>
    <row r="77" spans="1:21" ht="14.25" customHeight="1">
      <c r="A77" t="s">
        <v>331</v>
      </c>
      <c r="B77" s="32" t="s">
        <v>332</v>
      </c>
      <c r="C77" s="32" t="s">
        <v>331</v>
      </c>
      <c r="D77" s="32" t="s">
        <v>332</v>
      </c>
      <c r="E77" t="s">
        <v>222</v>
      </c>
      <c r="F77" s="16">
        <v>5</v>
      </c>
      <c r="G77" s="16">
        <v>0</v>
      </c>
      <c r="H77" s="16">
        <v>0</v>
      </c>
      <c r="I77" s="16">
        <v>4</v>
      </c>
      <c r="J77" s="17">
        <f t="shared" si="4"/>
        <v>9</v>
      </c>
      <c r="K77" s="16">
        <v>0</v>
      </c>
      <c r="L77" s="17">
        <f t="shared" si="6"/>
        <v>9</v>
      </c>
      <c r="M77" s="19" t="s">
        <v>799</v>
      </c>
      <c r="N77" s="16">
        <v>21</v>
      </c>
      <c r="O77" s="16">
        <v>0</v>
      </c>
      <c r="P77" s="16">
        <v>0</v>
      </c>
      <c r="Q77" s="16">
        <v>4</v>
      </c>
      <c r="R77" s="17">
        <f t="shared" si="5"/>
        <v>25</v>
      </c>
      <c r="S77" s="16">
        <v>87</v>
      </c>
      <c r="T77" s="17">
        <f t="shared" si="7"/>
        <v>112</v>
      </c>
      <c r="U77" s="19"/>
    </row>
    <row r="78" spans="1:21" ht="14.25" customHeight="1">
      <c r="A78" t="s">
        <v>333</v>
      </c>
      <c r="B78" s="32" t="s">
        <v>334</v>
      </c>
      <c r="C78" s="32" t="s">
        <v>333</v>
      </c>
      <c r="D78" s="32" t="s">
        <v>334</v>
      </c>
      <c r="E78" t="s">
        <v>222</v>
      </c>
      <c r="F78" s="16">
        <v>23</v>
      </c>
      <c r="G78" s="16">
        <v>0</v>
      </c>
      <c r="H78" s="16">
        <v>0</v>
      </c>
      <c r="I78" s="16">
        <v>2</v>
      </c>
      <c r="J78" s="17">
        <f t="shared" si="4"/>
        <v>25</v>
      </c>
      <c r="K78" s="16">
        <v>0</v>
      </c>
      <c r="L78" s="17">
        <f t="shared" si="6"/>
        <v>25</v>
      </c>
      <c r="M78" s="19" t="s">
        <v>799</v>
      </c>
      <c r="N78" s="16">
        <v>21</v>
      </c>
      <c r="O78" s="16">
        <v>0</v>
      </c>
      <c r="P78" s="16">
        <v>0</v>
      </c>
      <c r="Q78" s="16">
        <v>2</v>
      </c>
      <c r="R78" s="17">
        <f t="shared" si="5"/>
        <v>23</v>
      </c>
      <c r="S78" s="16">
        <v>0</v>
      </c>
      <c r="T78" s="17">
        <f t="shared" si="7"/>
        <v>23</v>
      </c>
      <c r="U78" s="19"/>
    </row>
    <row r="79" spans="1:21" ht="14.25" customHeight="1">
      <c r="A79" t="s">
        <v>335</v>
      </c>
      <c r="B79" s="32" t="s">
        <v>336</v>
      </c>
      <c r="C79" s="32" t="s">
        <v>335</v>
      </c>
      <c r="D79" s="32" t="s">
        <v>336</v>
      </c>
      <c r="E79" t="s">
        <v>234</v>
      </c>
      <c r="F79" s="16">
        <v>202</v>
      </c>
      <c r="G79" s="16">
        <v>0</v>
      </c>
      <c r="H79" s="16">
        <v>0</v>
      </c>
      <c r="I79" s="16">
        <v>1</v>
      </c>
      <c r="J79" s="17">
        <f t="shared" si="4"/>
        <v>203</v>
      </c>
      <c r="K79" s="16">
        <v>120</v>
      </c>
      <c r="L79" s="17">
        <f t="shared" si="6"/>
        <v>323</v>
      </c>
      <c r="M79" s="19" t="s">
        <v>799</v>
      </c>
      <c r="N79" s="16">
        <v>188</v>
      </c>
      <c r="O79" s="16">
        <v>0</v>
      </c>
      <c r="P79" s="16">
        <v>0</v>
      </c>
      <c r="Q79" s="16">
        <v>13</v>
      </c>
      <c r="R79" s="17">
        <f t="shared" si="5"/>
        <v>201</v>
      </c>
      <c r="S79" s="16">
        <v>179</v>
      </c>
      <c r="T79" s="17">
        <f t="shared" si="7"/>
        <v>380</v>
      </c>
      <c r="U79" s="19"/>
    </row>
    <row r="80" spans="1:21" ht="14.25" customHeight="1">
      <c r="A80" t="s">
        <v>339</v>
      </c>
      <c r="B80" s="32" t="s">
        <v>340</v>
      </c>
      <c r="C80" s="32" t="s">
        <v>339</v>
      </c>
      <c r="D80" s="32" t="s">
        <v>340</v>
      </c>
      <c r="E80" t="s">
        <v>219</v>
      </c>
      <c r="F80" s="16">
        <v>29</v>
      </c>
      <c r="G80" s="16">
        <v>0</v>
      </c>
      <c r="H80" s="16">
        <v>0</v>
      </c>
      <c r="I80" s="16">
        <v>54</v>
      </c>
      <c r="J80" s="17">
        <f t="shared" si="4"/>
        <v>83</v>
      </c>
      <c r="K80" s="16">
        <v>29</v>
      </c>
      <c r="L80" s="17">
        <f t="shared" si="6"/>
        <v>112</v>
      </c>
      <c r="M80" s="19" t="s">
        <v>799</v>
      </c>
      <c r="N80" s="16">
        <v>29</v>
      </c>
      <c r="O80" s="16">
        <v>0</v>
      </c>
      <c r="P80" s="16">
        <v>0</v>
      </c>
      <c r="Q80" s="16">
        <v>54</v>
      </c>
      <c r="R80" s="17">
        <f t="shared" si="5"/>
        <v>83</v>
      </c>
      <c r="S80" s="16">
        <v>0</v>
      </c>
      <c r="T80" s="17">
        <f t="shared" si="7"/>
        <v>83</v>
      </c>
      <c r="U80" s="19"/>
    </row>
    <row r="81" spans="1:21" ht="14.25" customHeight="1">
      <c r="A81" t="s">
        <v>341</v>
      </c>
      <c r="B81" s="32" t="s">
        <v>342</v>
      </c>
      <c r="C81" s="32" t="s">
        <v>341</v>
      </c>
      <c r="D81" s="32" t="s">
        <v>342</v>
      </c>
      <c r="E81" t="s">
        <v>248</v>
      </c>
      <c r="F81" s="16">
        <v>208</v>
      </c>
      <c r="G81" s="16">
        <v>0</v>
      </c>
      <c r="H81" s="16">
        <v>0</v>
      </c>
      <c r="I81" s="16">
        <v>0</v>
      </c>
      <c r="J81" s="17">
        <f t="shared" si="4"/>
        <v>208</v>
      </c>
      <c r="K81" s="16">
        <v>124</v>
      </c>
      <c r="L81" s="17">
        <f t="shared" si="6"/>
        <v>332</v>
      </c>
      <c r="M81" s="19" t="s">
        <v>799</v>
      </c>
      <c r="N81" s="16">
        <v>94</v>
      </c>
      <c r="O81" s="16">
        <v>39</v>
      </c>
      <c r="P81" s="16">
        <v>0</v>
      </c>
      <c r="Q81" s="16">
        <v>0</v>
      </c>
      <c r="R81" s="17">
        <f t="shared" si="5"/>
        <v>133</v>
      </c>
      <c r="S81" s="16">
        <v>0</v>
      </c>
      <c r="T81" s="17">
        <f t="shared" si="7"/>
        <v>133</v>
      </c>
      <c r="U81" s="19"/>
    </row>
    <row r="82" spans="1:21" ht="14.25" customHeight="1">
      <c r="A82" t="s">
        <v>343</v>
      </c>
      <c r="B82" s="32" t="s">
        <v>344</v>
      </c>
      <c r="C82" s="32" t="s">
        <v>343</v>
      </c>
      <c r="D82" s="32" t="s">
        <v>344</v>
      </c>
      <c r="E82" t="s">
        <v>231</v>
      </c>
      <c r="F82" s="16">
        <v>17</v>
      </c>
      <c r="G82" s="16">
        <v>0</v>
      </c>
      <c r="H82" s="16">
        <v>0</v>
      </c>
      <c r="I82" s="16">
        <v>12</v>
      </c>
      <c r="J82" s="17">
        <f t="shared" si="4"/>
        <v>29</v>
      </c>
      <c r="K82" s="16">
        <v>0</v>
      </c>
      <c r="L82" s="17">
        <f t="shared" si="6"/>
        <v>29</v>
      </c>
      <c r="M82" s="19" t="s">
        <v>799</v>
      </c>
      <c r="N82" s="16">
        <v>36</v>
      </c>
      <c r="O82" s="16">
        <v>0</v>
      </c>
      <c r="P82" s="16">
        <v>0</v>
      </c>
      <c r="Q82" s="16">
        <v>20</v>
      </c>
      <c r="R82" s="17">
        <f t="shared" si="5"/>
        <v>56</v>
      </c>
      <c r="S82" s="16">
        <v>0</v>
      </c>
      <c r="T82" s="17">
        <f t="shared" si="7"/>
        <v>56</v>
      </c>
      <c r="U82" s="19"/>
    </row>
    <row r="83" spans="1:21" ht="14.25" customHeight="1">
      <c r="A83" t="s">
        <v>345</v>
      </c>
      <c r="B83" s="32" t="s">
        <v>346</v>
      </c>
      <c r="C83" s="32" t="s">
        <v>345</v>
      </c>
      <c r="D83" s="32" t="s">
        <v>346</v>
      </c>
      <c r="E83" t="s">
        <v>243</v>
      </c>
      <c r="F83" s="16">
        <v>42</v>
      </c>
      <c r="G83" s="16">
        <v>24</v>
      </c>
      <c r="H83" s="16">
        <v>0</v>
      </c>
      <c r="I83" s="16">
        <v>0</v>
      </c>
      <c r="J83" s="17">
        <f t="shared" si="4"/>
        <v>66</v>
      </c>
      <c r="K83" s="16">
        <v>0</v>
      </c>
      <c r="L83" s="17">
        <f t="shared" si="6"/>
        <v>66</v>
      </c>
      <c r="M83" s="19" t="s">
        <v>799</v>
      </c>
      <c r="N83" s="16">
        <v>42</v>
      </c>
      <c r="O83" s="16">
        <v>0</v>
      </c>
      <c r="P83" s="16">
        <v>0</v>
      </c>
      <c r="Q83" s="16">
        <v>0</v>
      </c>
      <c r="R83" s="17">
        <f t="shared" si="5"/>
        <v>42</v>
      </c>
      <c r="S83" s="16">
        <v>4</v>
      </c>
      <c r="T83" s="17">
        <f t="shared" si="7"/>
        <v>46</v>
      </c>
      <c r="U83" s="19"/>
    </row>
    <row r="84" spans="1:21" ht="14.25" customHeight="1">
      <c r="A84" t="s">
        <v>902</v>
      </c>
      <c r="B84" s="32" t="s">
        <v>903</v>
      </c>
      <c r="C84" s="32" t="s">
        <v>337</v>
      </c>
      <c r="D84" s="32" t="s">
        <v>338</v>
      </c>
      <c r="E84" t="s">
        <v>243</v>
      </c>
      <c r="F84" s="16">
        <v>43</v>
      </c>
      <c r="G84" s="16">
        <v>0</v>
      </c>
      <c r="H84" s="16">
        <v>0</v>
      </c>
      <c r="I84" s="16">
        <v>0</v>
      </c>
      <c r="J84" s="17">
        <f t="shared" si="4"/>
        <v>43</v>
      </c>
      <c r="K84" s="16">
        <v>0</v>
      </c>
      <c r="L84" s="17">
        <f t="shared" si="6"/>
        <v>43</v>
      </c>
      <c r="M84" s="19" t="s">
        <v>799</v>
      </c>
      <c r="N84" s="16">
        <v>24</v>
      </c>
      <c r="O84" s="16">
        <v>0</v>
      </c>
      <c r="P84" s="16">
        <v>0</v>
      </c>
      <c r="Q84" s="16">
        <v>0</v>
      </c>
      <c r="R84" s="17">
        <f t="shared" si="5"/>
        <v>24</v>
      </c>
      <c r="S84" s="16">
        <v>20</v>
      </c>
      <c r="T84" s="17">
        <f t="shared" si="7"/>
        <v>44</v>
      </c>
      <c r="U84" s="19"/>
    </row>
    <row r="85" spans="1:21" ht="14.25" customHeight="1">
      <c r="A85" t="s">
        <v>347</v>
      </c>
      <c r="B85" s="32" t="s">
        <v>348</v>
      </c>
      <c r="C85" s="32" t="s">
        <v>347</v>
      </c>
      <c r="D85" s="32" t="s">
        <v>348</v>
      </c>
      <c r="E85" t="s">
        <v>219</v>
      </c>
      <c r="F85" s="16">
        <v>123</v>
      </c>
      <c r="G85" s="16">
        <v>0</v>
      </c>
      <c r="H85" s="16">
        <v>0</v>
      </c>
      <c r="I85" s="16">
        <v>7</v>
      </c>
      <c r="J85" s="17">
        <f t="shared" si="4"/>
        <v>130</v>
      </c>
      <c r="K85" s="16">
        <v>0</v>
      </c>
      <c r="L85" s="17">
        <f t="shared" si="6"/>
        <v>130</v>
      </c>
      <c r="M85" s="19" t="s">
        <v>799</v>
      </c>
      <c r="N85" s="16">
        <v>28</v>
      </c>
      <c r="O85" s="16">
        <v>25</v>
      </c>
      <c r="P85" s="16">
        <v>0</v>
      </c>
      <c r="Q85" s="16">
        <v>43</v>
      </c>
      <c r="R85" s="17">
        <f t="shared" si="5"/>
        <v>96</v>
      </c>
      <c r="S85" s="16">
        <v>158</v>
      </c>
      <c r="T85" s="17">
        <f t="shared" si="7"/>
        <v>254</v>
      </c>
      <c r="U85" s="19"/>
    </row>
    <row r="86" spans="1:21" ht="14.25" customHeight="1">
      <c r="A86" t="s">
        <v>349</v>
      </c>
      <c r="B86" s="32" t="s">
        <v>350</v>
      </c>
      <c r="C86" s="32" t="s">
        <v>349</v>
      </c>
      <c r="D86" t="s">
        <v>350</v>
      </c>
      <c r="E86" t="s">
        <v>231</v>
      </c>
      <c r="F86" s="16">
        <v>83</v>
      </c>
      <c r="G86" s="16">
        <v>15</v>
      </c>
      <c r="H86" s="16">
        <v>0</v>
      </c>
      <c r="I86" s="16">
        <v>125</v>
      </c>
      <c r="J86" s="17">
        <f t="shared" si="4"/>
        <v>223</v>
      </c>
      <c r="K86" s="16">
        <v>0</v>
      </c>
      <c r="L86" s="17">
        <f t="shared" si="6"/>
        <v>223</v>
      </c>
      <c r="M86" s="19" t="s">
        <v>799</v>
      </c>
      <c r="N86" s="16">
        <v>40</v>
      </c>
      <c r="O86" s="16">
        <v>0</v>
      </c>
      <c r="P86" s="16">
        <v>0</v>
      </c>
      <c r="Q86" s="16">
        <v>24</v>
      </c>
      <c r="R86" s="17">
        <f t="shared" si="5"/>
        <v>64</v>
      </c>
      <c r="S86" s="16">
        <v>0</v>
      </c>
      <c r="T86" s="17">
        <f t="shared" si="7"/>
        <v>64</v>
      </c>
      <c r="U86" s="19"/>
    </row>
    <row r="87" spans="1:21" ht="14.25" customHeight="1">
      <c r="A87" t="s">
        <v>351</v>
      </c>
      <c r="B87" s="32" t="s">
        <v>352</v>
      </c>
      <c r="C87" s="32" t="s">
        <v>351</v>
      </c>
      <c r="D87" s="32" t="s">
        <v>352</v>
      </c>
      <c r="E87" t="s">
        <v>222</v>
      </c>
      <c r="F87" s="16">
        <v>40</v>
      </c>
      <c r="G87" s="16">
        <v>0</v>
      </c>
      <c r="H87" s="16">
        <v>0</v>
      </c>
      <c r="I87" s="16">
        <v>26</v>
      </c>
      <c r="J87" s="17">
        <f t="shared" si="4"/>
        <v>66</v>
      </c>
      <c r="K87" s="16">
        <v>13</v>
      </c>
      <c r="L87" s="17">
        <f t="shared" si="6"/>
        <v>79</v>
      </c>
      <c r="M87" s="19" t="s">
        <v>799</v>
      </c>
      <c r="N87" s="16">
        <v>134</v>
      </c>
      <c r="O87" s="16">
        <v>0</v>
      </c>
      <c r="P87" s="16">
        <v>0</v>
      </c>
      <c r="Q87" s="16">
        <v>48</v>
      </c>
      <c r="R87" s="17">
        <f t="shared" si="5"/>
        <v>182</v>
      </c>
      <c r="S87" s="16">
        <v>0</v>
      </c>
      <c r="T87" s="17">
        <f t="shared" si="7"/>
        <v>182</v>
      </c>
      <c r="U87" s="19"/>
    </row>
    <row r="88" spans="1:21" ht="14.25" customHeight="1">
      <c r="A88" t="s">
        <v>864</v>
      </c>
      <c r="B88" s="32" t="s">
        <v>865</v>
      </c>
      <c r="C88" s="32" t="s">
        <v>483</v>
      </c>
      <c r="D88" s="32" t="s">
        <v>484</v>
      </c>
      <c r="E88" t="s">
        <v>222</v>
      </c>
      <c r="F88" s="16">
        <v>12</v>
      </c>
      <c r="G88" s="16">
        <v>0</v>
      </c>
      <c r="H88" s="16">
        <v>0</v>
      </c>
      <c r="I88" s="16">
        <v>27</v>
      </c>
      <c r="J88" s="17">
        <f t="shared" si="4"/>
        <v>39</v>
      </c>
      <c r="K88" s="16">
        <v>0</v>
      </c>
      <c r="L88" s="17">
        <f t="shared" si="6"/>
        <v>39</v>
      </c>
      <c r="M88" s="19" t="s">
        <v>799</v>
      </c>
      <c r="N88" s="16">
        <v>106</v>
      </c>
      <c r="O88" s="16">
        <v>0</v>
      </c>
      <c r="P88" s="16">
        <v>0</v>
      </c>
      <c r="Q88" s="16">
        <v>12</v>
      </c>
      <c r="R88" s="17">
        <f t="shared" si="5"/>
        <v>118</v>
      </c>
      <c r="S88" s="16">
        <v>0</v>
      </c>
      <c r="T88" s="17">
        <f t="shared" si="7"/>
        <v>118</v>
      </c>
      <c r="U88" s="19"/>
    </row>
    <row r="89" spans="1:21" ht="14.25" customHeight="1">
      <c r="A89" t="s">
        <v>353</v>
      </c>
      <c r="B89" s="32" t="s">
        <v>354</v>
      </c>
      <c r="C89" s="32" t="s">
        <v>353</v>
      </c>
      <c r="D89" s="32" t="s">
        <v>354</v>
      </c>
      <c r="E89" t="s">
        <v>234</v>
      </c>
      <c r="F89" s="16">
        <v>139</v>
      </c>
      <c r="G89" s="16">
        <v>0</v>
      </c>
      <c r="H89" s="16">
        <v>0</v>
      </c>
      <c r="I89" s="16">
        <v>10</v>
      </c>
      <c r="J89" s="17">
        <f t="shared" si="4"/>
        <v>149</v>
      </c>
      <c r="K89" s="16">
        <v>42</v>
      </c>
      <c r="L89" s="17">
        <f t="shared" si="6"/>
        <v>191</v>
      </c>
      <c r="M89" s="19" t="s">
        <v>799</v>
      </c>
      <c r="N89" s="16">
        <v>125</v>
      </c>
      <c r="O89" s="16">
        <v>5</v>
      </c>
      <c r="P89" s="16">
        <v>0</v>
      </c>
      <c r="Q89" s="16">
        <v>10</v>
      </c>
      <c r="R89" s="17">
        <f t="shared" si="5"/>
        <v>140</v>
      </c>
      <c r="S89" s="16">
        <v>8</v>
      </c>
      <c r="T89" s="17">
        <f t="shared" si="7"/>
        <v>148</v>
      </c>
      <c r="U89" s="19"/>
    </row>
    <row r="90" spans="1:21" ht="14.25" customHeight="1">
      <c r="A90" t="s">
        <v>355</v>
      </c>
      <c r="B90" s="32" t="s">
        <v>356</v>
      </c>
      <c r="C90" s="32" t="s">
        <v>355</v>
      </c>
      <c r="D90" t="s">
        <v>356</v>
      </c>
      <c r="E90" t="s">
        <v>248</v>
      </c>
      <c r="F90" s="16">
        <v>59</v>
      </c>
      <c r="G90" s="16">
        <v>2</v>
      </c>
      <c r="H90" s="16">
        <v>0</v>
      </c>
      <c r="I90" s="16">
        <v>10</v>
      </c>
      <c r="J90" s="17">
        <f t="shared" si="4"/>
        <v>71</v>
      </c>
      <c r="K90" s="16">
        <v>0</v>
      </c>
      <c r="L90" s="17">
        <f t="shared" si="6"/>
        <v>71</v>
      </c>
      <c r="M90" s="19" t="s">
        <v>799</v>
      </c>
      <c r="N90" s="16">
        <v>44</v>
      </c>
      <c r="O90" s="16">
        <v>5</v>
      </c>
      <c r="P90" s="16">
        <v>0</v>
      </c>
      <c r="Q90" s="16">
        <v>0</v>
      </c>
      <c r="R90" s="17">
        <f t="shared" si="5"/>
        <v>49</v>
      </c>
      <c r="S90" s="16">
        <v>0</v>
      </c>
      <c r="T90" s="17">
        <f t="shared" si="7"/>
        <v>49</v>
      </c>
      <c r="U90" s="19"/>
    </row>
    <row r="91" spans="1:21" ht="14.25" customHeight="1">
      <c r="A91" t="s">
        <v>359</v>
      </c>
      <c r="B91" s="32" t="s">
        <v>360</v>
      </c>
      <c r="C91" s="32" t="s">
        <v>359</v>
      </c>
      <c r="D91" s="32" t="s">
        <v>360</v>
      </c>
      <c r="E91" t="s">
        <v>219</v>
      </c>
      <c r="F91" s="16">
        <v>6</v>
      </c>
      <c r="G91" s="16">
        <v>0</v>
      </c>
      <c r="H91" s="16">
        <v>0</v>
      </c>
      <c r="I91" s="16">
        <v>0</v>
      </c>
      <c r="J91" s="17">
        <f t="shared" si="4"/>
        <v>6</v>
      </c>
      <c r="K91" s="16">
        <v>0</v>
      </c>
      <c r="L91" s="17">
        <f t="shared" si="6"/>
        <v>6</v>
      </c>
      <c r="M91" s="19" t="s">
        <v>799</v>
      </c>
      <c r="N91" s="16">
        <v>23</v>
      </c>
      <c r="O91" s="16">
        <v>0</v>
      </c>
      <c r="P91" s="16">
        <v>0</v>
      </c>
      <c r="Q91" s="16">
        <v>15</v>
      </c>
      <c r="R91" s="17">
        <f t="shared" si="5"/>
        <v>38</v>
      </c>
      <c r="S91" s="16">
        <v>0</v>
      </c>
      <c r="T91" s="17">
        <f t="shared" si="7"/>
        <v>38</v>
      </c>
      <c r="U91" s="19"/>
    </row>
    <row r="92" spans="1:21" ht="14.25" customHeight="1">
      <c r="A92" t="s">
        <v>361</v>
      </c>
      <c r="B92" s="32" t="s">
        <v>362</v>
      </c>
      <c r="C92" s="32" t="s">
        <v>361</v>
      </c>
      <c r="D92" s="32" t="s">
        <v>362</v>
      </c>
      <c r="E92" t="s">
        <v>219</v>
      </c>
      <c r="F92" s="16">
        <v>100</v>
      </c>
      <c r="G92" s="16">
        <v>0</v>
      </c>
      <c r="H92" s="16">
        <v>0</v>
      </c>
      <c r="I92" s="16">
        <v>91</v>
      </c>
      <c r="J92" s="17">
        <f t="shared" si="4"/>
        <v>191</v>
      </c>
      <c r="K92" s="16">
        <v>0</v>
      </c>
      <c r="L92" s="17">
        <f t="shared" si="6"/>
        <v>191</v>
      </c>
      <c r="M92" s="19" t="s">
        <v>802</v>
      </c>
      <c r="N92" s="16">
        <v>37</v>
      </c>
      <c r="O92" s="16">
        <v>21</v>
      </c>
      <c r="P92" s="16">
        <v>0</v>
      </c>
      <c r="Q92" s="16">
        <v>12</v>
      </c>
      <c r="R92" s="17">
        <f t="shared" si="5"/>
        <v>70</v>
      </c>
      <c r="S92" s="16">
        <v>29</v>
      </c>
      <c r="T92" s="17">
        <f t="shared" si="7"/>
        <v>99</v>
      </c>
      <c r="U92" s="19"/>
    </row>
    <row r="93" spans="1:21" ht="14.25" customHeight="1">
      <c r="A93" t="s">
        <v>811</v>
      </c>
      <c r="B93" s="32" t="s">
        <v>812</v>
      </c>
      <c r="C93" s="32" t="s">
        <v>665</v>
      </c>
      <c r="D93" s="32" t="s">
        <v>666</v>
      </c>
      <c r="E93" t="s">
        <v>253</v>
      </c>
      <c r="F93" s="16">
        <v>3</v>
      </c>
      <c r="G93" s="16">
        <v>0</v>
      </c>
      <c r="H93" s="16">
        <v>0</v>
      </c>
      <c r="I93" s="16">
        <v>20</v>
      </c>
      <c r="J93" s="17">
        <f t="shared" si="4"/>
        <v>23</v>
      </c>
      <c r="K93" s="16">
        <v>0</v>
      </c>
      <c r="L93" s="17">
        <f t="shared" si="6"/>
        <v>23</v>
      </c>
      <c r="M93" s="19" t="s">
        <v>799</v>
      </c>
      <c r="N93" s="16">
        <v>10</v>
      </c>
      <c r="O93" s="16">
        <v>0</v>
      </c>
      <c r="P93" s="16">
        <v>0</v>
      </c>
      <c r="Q93" s="16">
        <v>2</v>
      </c>
      <c r="R93" s="17">
        <f t="shared" si="5"/>
        <v>12</v>
      </c>
      <c r="S93" s="16">
        <v>0</v>
      </c>
      <c r="T93" s="17">
        <f t="shared" si="7"/>
        <v>12</v>
      </c>
      <c r="U93" s="19"/>
    </row>
    <row r="94" spans="1:21" ht="14.25" customHeight="1">
      <c r="A94" t="s">
        <v>751</v>
      </c>
      <c r="B94" s="32" t="s">
        <v>752</v>
      </c>
      <c r="C94" s="32" t="s">
        <v>751</v>
      </c>
      <c r="D94" s="32" t="s">
        <v>752</v>
      </c>
      <c r="E94" t="s">
        <v>219</v>
      </c>
      <c r="F94" s="16">
        <v>46</v>
      </c>
      <c r="G94" s="16">
        <v>0</v>
      </c>
      <c r="H94" s="16">
        <v>0</v>
      </c>
      <c r="I94" s="16">
        <v>57</v>
      </c>
      <c r="J94" s="17">
        <f t="shared" si="4"/>
        <v>103</v>
      </c>
      <c r="K94" s="16">
        <v>0</v>
      </c>
      <c r="L94" s="17">
        <f t="shared" si="6"/>
        <v>103</v>
      </c>
      <c r="M94" s="19" t="s">
        <v>799</v>
      </c>
      <c r="N94" s="16">
        <v>8</v>
      </c>
      <c r="O94" s="16">
        <v>0</v>
      </c>
      <c r="P94" s="16">
        <v>0</v>
      </c>
      <c r="Q94" s="16">
        <v>0</v>
      </c>
      <c r="R94" s="17">
        <f t="shared" si="5"/>
        <v>8</v>
      </c>
      <c r="S94" s="16">
        <v>0</v>
      </c>
      <c r="T94" s="17">
        <f t="shared" si="7"/>
        <v>8</v>
      </c>
      <c r="U94" s="19"/>
    </row>
    <row r="95" spans="1:21" ht="14.25" customHeight="1">
      <c r="A95" t="s">
        <v>363</v>
      </c>
      <c r="B95" s="32" t="s">
        <v>364</v>
      </c>
      <c r="C95" s="32" t="s">
        <v>363</v>
      </c>
      <c r="D95" s="32" t="s">
        <v>364</v>
      </c>
      <c r="E95" t="s">
        <v>231</v>
      </c>
      <c r="F95" s="16">
        <v>0</v>
      </c>
      <c r="G95" s="16">
        <v>0</v>
      </c>
      <c r="H95" s="16">
        <v>0</v>
      </c>
      <c r="I95" s="16">
        <v>26</v>
      </c>
      <c r="J95" s="17">
        <f t="shared" si="4"/>
        <v>26</v>
      </c>
      <c r="K95" s="16">
        <v>0</v>
      </c>
      <c r="L95" s="17">
        <f t="shared" si="6"/>
        <v>26</v>
      </c>
      <c r="M95" s="19" t="s">
        <v>799</v>
      </c>
      <c r="N95" s="16">
        <v>17</v>
      </c>
      <c r="O95" s="16">
        <v>0</v>
      </c>
      <c r="P95" s="16">
        <v>0</v>
      </c>
      <c r="Q95" s="16">
        <v>3</v>
      </c>
      <c r="R95" s="17">
        <f t="shared" si="5"/>
        <v>20</v>
      </c>
      <c r="S95" s="16">
        <v>0</v>
      </c>
      <c r="T95" s="17">
        <f t="shared" si="7"/>
        <v>20</v>
      </c>
      <c r="U95" s="19"/>
    </row>
    <row r="96" spans="1:21" ht="14.25" customHeight="1">
      <c r="A96" t="s">
        <v>850</v>
      </c>
      <c r="B96" s="32" t="s">
        <v>851</v>
      </c>
      <c r="C96" s="32" t="s">
        <v>850</v>
      </c>
      <c r="D96" s="32" t="s">
        <v>851</v>
      </c>
      <c r="E96" t="s">
        <v>219</v>
      </c>
      <c r="F96" s="16">
        <v>0</v>
      </c>
      <c r="G96" s="16">
        <v>0</v>
      </c>
      <c r="H96" s="16">
        <v>0</v>
      </c>
      <c r="I96" s="16">
        <v>0</v>
      </c>
      <c r="J96" s="17">
        <f t="shared" si="4"/>
        <v>0</v>
      </c>
      <c r="K96" s="16">
        <v>0</v>
      </c>
      <c r="L96" s="17">
        <f t="shared" si="6"/>
        <v>0</v>
      </c>
      <c r="M96" s="19" t="s">
        <v>802</v>
      </c>
      <c r="N96" s="16">
        <v>0</v>
      </c>
      <c r="O96" s="16">
        <v>0</v>
      </c>
      <c r="P96" s="16">
        <v>0</v>
      </c>
      <c r="Q96" s="16">
        <v>0</v>
      </c>
      <c r="R96" s="17">
        <f t="shared" si="5"/>
        <v>0</v>
      </c>
      <c r="S96" s="16">
        <v>0</v>
      </c>
      <c r="T96" s="17">
        <f t="shared" si="7"/>
        <v>0</v>
      </c>
      <c r="U96" s="19"/>
    </row>
    <row r="97" spans="1:21" ht="14.25" customHeight="1">
      <c r="A97" t="s">
        <v>365</v>
      </c>
      <c r="B97" s="32" t="s">
        <v>366</v>
      </c>
      <c r="C97" s="32" t="s">
        <v>365</v>
      </c>
      <c r="D97" s="32" t="s">
        <v>366</v>
      </c>
      <c r="E97" t="s">
        <v>222</v>
      </c>
      <c r="F97" s="16">
        <v>71</v>
      </c>
      <c r="G97" s="16">
        <v>0</v>
      </c>
      <c r="H97" s="16">
        <v>0</v>
      </c>
      <c r="I97" s="16">
        <v>30</v>
      </c>
      <c r="J97" s="17">
        <f t="shared" si="4"/>
        <v>101</v>
      </c>
      <c r="K97" s="16">
        <v>0</v>
      </c>
      <c r="L97" s="17">
        <f t="shared" si="6"/>
        <v>101</v>
      </c>
      <c r="M97" s="19" t="s">
        <v>799</v>
      </c>
      <c r="N97" s="16">
        <v>62</v>
      </c>
      <c r="O97" s="16">
        <v>0</v>
      </c>
      <c r="P97" s="16">
        <v>0</v>
      </c>
      <c r="Q97" s="16">
        <v>12</v>
      </c>
      <c r="R97" s="17">
        <f t="shared" si="5"/>
        <v>74</v>
      </c>
      <c r="S97" s="16">
        <v>0</v>
      </c>
      <c r="T97" s="17">
        <f t="shared" si="7"/>
        <v>74</v>
      </c>
      <c r="U97" s="19"/>
    </row>
    <row r="98" spans="1:21" ht="14.25" customHeight="1">
      <c r="A98" t="s">
        <v>367</v>
      </c>
      <c r="B98" s="32" t="s">
        <v>368</v>
      </c>
      <c r="C98" s="32" t="s">
        <v>367</v>
      </c>
      <c r="D98" s="32" t="s">
        <v>368</v>
      </c>
      <c r="E98" t="s">
        <v>243</v>
      </c>
      <c r="F98" s="16">
        <v>7</v>
      </c>
      <c r="G98" s="16">
        <v>45</v>
      </c>
      <c r="H98" s="16">
        <v>0</v>
      </c>
      <c r="I98" s="16">
        <v>0</v>
      </c>
      <c r="J98" s="17">
        <f t="shared" si="4"/>
        <v>52</v>
      </c>
      <c r="K98" s="16">
        <v>6</v>
      </c>
      <c r="L98" s="17">
        <f t="shared" si="6"/>
        <v>58</v>
      </c>
      <c r="M98" s="19" t="s">
        <v>802</v>
      </c>
      <c r="N98" s="16">
        <v>13</v>
      </c>
      <c r="O98" s="16">
        <v>10</v>
      </c>
      <c r="P98" s="16">
        <v>0</v>
      </c>
      <c r="Q98" s="16">
        <v>0</v>
      </c>
      <c r="R98" s="17">
        <f t="shared" si="5"/>
        <v>23</v>
      </c>
      <c r="S98" s="16">
        <v>0</v>
      </c>
      <c r="T98" s="17">
        <f t="shared" si="7"/>
        <v>23</v>
      </c>
      <c r="U98" s="19"/>
    </row>
    <row r="99" spans="1:21" ht="14.25" customHeight="1">
      <c r="A99" t="s">
        <v>369</v>
      </c>
      <c r="B99" s="32" t="s">
        <v>370</v>
      </c>
      <c r="C99" s="32" t="s">
        <v>369</v>
      </c>
      <c r="D99" s="32" t="s">
        <v>370</v>
      </c>
      <c r="E99" t="s">
        <v>219</v>
      </c>
      <c r="F99" s="16">
        <v>10</v>
      </c>
      <c r="G99" s="16">
        <v>0</v>
      </c>
      <c r="H99" s="16">
        <v>0</v>
      </c>
      <c r="I99" s="16">
        <v>5</v>
      </c>
      <c r="J99" s="17">
        <f t="shared" si="4"/>
        <v>15</v>
      </c>
      <c r="K99" s="16">
        <v>0</v>
      </c>
      <c r="L99" s="17">
        <f t="shared" si="6"/>
        <v>15</v>
      </c>
      <c r="M99" s="19" t="s">
        <v>799</v>
      </c>
      <c r="N99" s="16">
        <v>36</v>
      </c>
      <c r="O99" s="16">
        <v>0</v>
      </c>
      <c r="P99" s="16">
        <v>0</v>
      </c>
      <c r="Q99" s="16">
        <v>5</v>
      </c>
      <c r="R99" s="17">
        <f t="shared" si="5"/>
        <v>41</v>
      </c>
      <c r="S99" s="16">
        <v>0</v>
      </c>
      <c r="T99" s="17">
        <f t="shared" si="7"/>
        <v>41</v>
      </c>
      <c r="U99" s="19"/>
    </row>
    <row r="100" spans="1:21" ht="14.25" customHeight="1">
      <c r="A100" t="s">
        <v>371</v>
      </c>
      <c r="B100" s="32" t="s">
        <v>372</v>
      </c>
      <c r="C100" s="32" t="s">
        <v>371</v>
      </c>
      <c r="D100" s="32" t="s">
        <v>372</v>
      </c>
      <c r="E100" t="s">
        <v>231</v>
      </c>
      <c r="F100" s="16">
        <v>78</v>
      </c>
      <c r="G100" s="16">
        <v>0</v>
      </c>
      <c r="H100" s="16">
        <v>0</v>
      </c>
      <c r="I100" s="16">
        <v>0</v>
      </c>
      <c r="J100" s="17">
        <f t="shared" si="4"/>
        <v>78</v>
      </c>
      <c r="K100" s="16">
        <v>0</v>
      </c>
      <c r="L100" s="17">
        <f t="shared" si="6"/>
        <v>78</v>
      </c>
      <c r="M100" s="19" t="s">
        <v>799</v>
      </c>
      <c r="N100" s="16">
        <v>13</v>
      </c>
      <c r="O100" s="16">
        <v>0</v>
      </c>
      <c r="P100" s="16">
        <v>0</v>
      </c>
      <c r="Q100" s="16">
        <v>6</v>
      </c>
      <c r="R100" s="17">
        <f t="shared" si="5"/>
        <v>19</v>
      </c>
      <c r="S100" s="16">
        <v>0</v>
      </c>
      <c r="T100" s="17">
        <f t="shared" si="7"/>
        <v>19</v>
      </c>
      <c r="U100" s="19"/>
    </row>
    <row r="101" spans="1:21" ht="14.25" customHeight="1">
      <c r="A101" t="s">
        <v>904</v>
      </c>
      <c r="B101" s="32" t="s">
        <v>905</v>
      </c>
      <c r="C101" s="32" t="s">
        <v>663</v>
      </c>
      <c r="D101" s="32" t="s">
        <v>664</v>
      </c>
      <c r="E101" t="s">
        <v>231</v>
      </c>
      <c r="F101" s="16">
        <v>34</v>
      </c>
      <c r="G101" s="16">
        <v>0</v>
      </c>
      <c r="H101" s="16">
        <v>0</v>
      </c>
      <c r="I101" s="16">
        <v>12</v>
      </c>
      <c r="J101" s="17">
        <f t="shared" si="4"/>
        <v>46</v>
      </c>
      <c r="K101" s="16">
        <v>0</v>
      </c>
      <c r="L101" s="17">
        <f t="shared" si="6"/>
        <v>46</v>
      </c>
      <c r="M101" s="19" t="s">
        <v>799</v>
      </c>
      <c r="N101" s="16">
        <v>34</v>
      </c>
      <c r="O101" s="16">
        <v>0</v>
      </c>
      <c r="P101" s="16">
        <v>0</v>
      </c>
      <c r="Q101" s="16">
        <v>8</v>
      </c>
      <c r="R101" s="17">
        <f t="shared" si="5"/>
        <v>42</v>
      </c>
      <c r="S101" s="16">
        <v>0</v>
      </c>
      <c r="T101" s="17">
        <f t="shared" si="7"/>
        <v>42</v>
      </c>
      <c r="U101" s="19"/>
    </row>
    <row r="102" spans="1:21" ht="14.25" customHeight="1">
      <c r="A102" t="s">
        <v>373</v>
      </c>
      <c r="B102" s="32" t="s">
        <v>374</v>
      </c>
      <c r="C102" s="32" t="s">
        <v>373</v>
      </c>
      <c r="D102" t="s">
        <v>374</v>
      </c>
      <c r="E102" t="s">
        <v>243</v>
      </c>
      <c r="F102" s="16">
        <v>13</v>
      </c>
      <c r="G102" s="16">
        <v>8</v>
      </c>
      <c r="H102" s="16">
        <v>0</v>
      </c>
      <c r="I102" s="16">
        <v>21</v>
      </c>
      <c r="J102" s="17">
        <f t="shared" si="4"/>
        <v>42</v>
      </c>
      <c r="K102" s="16">
        <v>0</v>
      </c>
      <c r="L102" s="17">
        <f t="shared" si="6"/>
        <v>42</v>
      </c>
      <c r="M102" s="19" t="s">
        <v>799</v>
      </c>
      <c r="N102" s="16">
        <v>43</v>
      </c>
      <c r="O102" s="16">
        <v>8</v>
      </c>
      <c r="P102" s="16">
        <v>0</v>
      </c>
      <c r="Q102" s="16">
        <v>21</v>
      </c>
      <c r="R102" s="17">
        <f t="shared" si="5"/>
        <v>72</v>
      </c>
      <c r="S102" s="16">
        <v>1</v>
      </c>
      <c r="T102" s="17">
        <f t="shared" si="7"/>
        <v>73</v>
      </c>
      <c r="U102" s="19"/>
    </row>
    <row r="103" spans="1:21" ht="14.25" customHeight="1">
      <c r="A103" t="s">
        <v>375</v>
      </c>
      <c r="B103" s="32" t="s">
        <v>376</v>
      </c>
      <c r="C103" s="32" t="s">
        <v>375</v>
      </c>
      <c r="D103" s="32" t="s">
        <v>376</v>
      </c>
      <c r="E103" t="s">
        <v>253</v>
      </c>
      <c r="F103" s="16">
        <v>86</v>
      </c>
      <c r="G103" s="16">
        <v>0</v>
      </c>
      <c r="H103" s="16">
        <v>0</v>
      </c>
      <c r="I103" s="16">
        <v>29</v>
      </c>
      <c r="J103" s="17">
        <f t="shared" si="4"/>
        <v>115</v>
      </c>
      <c r="K103" s="16">
        <v>11</v>
      </c>
      <c r="L103" s="17">
        <f t="shared" si="6"/>
        <v>126</v>
      </c>
      <c r="M103" s="19" t="s">
        <v>799</v>
      </c>
      <c r="N103" s="16">
        <v>104</v>
      </c>
      <c r="O103" s="16">
        <v>0</v>
      </c>
      <c r="P103" s="16">
        <v>0</v>
      </c>
      <c r="Q103" s="16">
        <v>27</v>
      </c>
      <c r="R103" s="17">
        <f t="shared" si="5"/>
        <v>131</v>
      </c>
      <c r="S103" s="16">
        <v>1</v>
      </c>
      <c r="T103" s="17">
        <f t="shared" si="7"/>
        <v>132</v>
      </c>
      <c r="U103" s="19"/>
    </row>
    <row r="104" spans="1:21" ht="14.25" customHeight="1">
      <c r="A104" t="s">
        <v>377</v>
      </c>
      <c r="B104" s="32" t="s">
        <v>378</v>
      </c>
      <c r="C104" s="32" t="s">
        <v>377</v>
      </c>
      <c r="D104" s="32" t="s">
        <v>378</v>
      </c>
      <c r="E104" t="s">
        <v>320</v>
      </c>
      <c r="F104" s="16">
        <v>63</v>
      </c>
      <c r="G104" s="16">
        <v>0</v>
      </c>
      <c r="H104" s="16">
        <v>0</v>
      </c>
      <c r="I104" s="16">
        <v>25</v>
      </c>
      <c r="J104" s="17">
        <f t="shared" si="4"/>
        <v>88</v>
      </c>
      <c r="K104" s="16">
        <v>0</v>
      </c>
      <c r="L104" s="17">
        <f t="shared" si="6"/>
        <v>88</v>
      </c>
      <c r="M104" s="19" t="s">
        <v>799</v>
      </c>
      <c r="N104" s="16">
        <v>52</v>
      </c>
      <c r="O104" s="16">
        <v>0</v>
      </c>
      <c r="P104" s="16">
        <v>0</v>
      </c>
      <c r="Q104" s="16">
        <v>6</v>
      </c>
      <c r="R104" s="17">
        <f t="shared" si="5"/>
        <v>58</v>
      </c>
      <c r="S104" s="16">
        <v>17</v>
      </c>
      <c r="T104" s="17">
        <f t="shared" si="7"/>
        <v>75</v>
      </c>
      <c r="U104" s="19"/>
    </row>
    <row r="105" spans="1:21" ht="14.25" customHeight="1">
      <c r="A105" t="s">
        <v>379</v>
      </c>
      <c r="B105" s="32" t="s">
        <v>380</v>
      </c>
      <c r="C105" s="32" t="s">
        <v>379</v>
      </c>
      <c r="D105" s="32" t="s">
        <v>380</v>
      </c>
      <c r="E105" t="s">
        <v>222</v>
      </c>
      <c r="F105" s="16">
        <v>0</v>
      </c>
      <c r="G105" s="16">
        <v>10</v>
      </c>
      <c r="H105" s="16">
        <v>0</v>
      </c>
      <c r="I105" s="16">
        <v>0</v>
      </c>
      <c r="J105" s="17">
        <f t="shared" si="4"/>
        <v>10</v>
      </c>
      <c r="K105" s="16">
        <v>306</v>
      </c>
      <c r="L105" s="17">
        <f t="shared" si="6"/>
        <v>316</v>
      </c>
      <c r="M105" s="19" t="s">
        <v>799</v>
      </c>
      <c r="N105" s="16">
        <v>39</v>
      </c>
      <c r="O105" s="16">
        <v>0</v>
      </c>
      <c r="P105" s="16">
        <v>0</v>
      </c>
      <c r="Q105" s="16">
        <v>0</v>
      </c>
      <c r="R105" s="17">
        <f t="shared" si="5"/>
        <v>39</v>
      </c>
      <c r="S105" s="16">
        <v>27</v>
      </c>
      <c r="T105" s="17">
        <f t="shared" si="7"/>
        <v>66</v>
      </c>
      <c r="U105" s="19"/>
    </row>
    <row r="106" spans="1:21" ht="14.25" customHeight="1">
      <c r="A106" t="s">
        <v>381</v>
      </c>
      <c r="B106" s="32" t="s">
        <v>382</v>
      </c>
      <c r="C106" s="32" t="s">
        <v>381</v>
      </c>
      <c r="D106" s="32" t="s">
        <v>382</v>
      </c>
      <c r="E106" t="s">
        <v>243</v>
      </c>
      <c r="F106" s="16">
        <v>66</v>
      </c>
      <c r="G106" s="16">
        <v>0</v>
      </c>
      <c r="H106" s="16">
        <v>0</v>
      </c>
      <c r="I106" s="16">
        <v>25</v>
      </c>
      <c r="J106" s="17">
        <f t="shared" si="4"/>
        <v>91</v>
      </c>
      <c r="K106" s="16">
        <v>0</v>
      </c>
      <c r="L106" s="17">
        <f t="shared" si="6"/>
        <v>91</v>
      </c>
      <c r="M106" s="19" t="s">
        <v>799</v>
      </c>
      <c r="N106" s="16">
        <v>30</v>
      </c>
      <c r="O106" s="16">
        <v>0</v>
      </c>
      <c r="P106" s="16">
        <v>0</v>
      </c>
      <c r="Q106" s="16">
        <v>6</v>
      </c>
      <c r="R106" s="17">
        <f t="shared" si="5"/>
        <v>36</v>
      </c>
      <c r="S106" s="16">
        <v>50</v>
      </c>
      <c r="T106" s="17">
        <f t="shared" si="7"/>
        <v>86</v>
      </c>
      <c r="U106" s="19"/>
    </row>
    <row r="107" spans="1:21" ht="14.25" customHeight="1">
      <c r="A107" t="s">
        <v>383</v>
      </c>
      <c r="B107" s="32" t="s">
        <v>384</v>
      </c>
      <c r="C107" s="32" t="s">
        <v>383</v>
      </c>
      <c r="D107" s="32" t="s">
        <v>384</v>
      </c>
      <c r="E107" t="s">
        <v>219</v>
      </c>
      <c r="F107" s="16">
        <v>10</v>
      </c>
      <c r="G107" s="16">
        <v>0</v>
      </c>
      <c r="H107" s="16">
        <v>0</v>
      </c>
      <c r="I107" s="16">
        <v>0</v>
      </c>
      <c r="J107" s="17">
        <f t="shared" si="4"/>
        <v>10</v>
      </c>
      <c r="K107" s="16">
        <v>0</v>
      </c>
      <c r="L107" s="17">
        <f t="shared" si="6"/>
        <v>10</v>
      </c>
      <c r="M107" s="19" t="s">
        <v>802</v>
      </c>
      <c r="N107" s="16">
        <v>37</v>
      </c>
      <c r="O107" s="16">
        <v>0</v>
      </c>
      <c r="P107" s="16">
        <v>0</v>
      </c>
      <c r="Q107" s="16">
        <v>14</v>
      </c>
      <c r="R107" s="17">
        <f t="shared" si="5"/>
        <v>51</v>
      </c>
      <c r="S107" s="16">
        <v>59</v>
      </c>
      <c r="T107" s="17">
        <f t="shared" si="7"/>
        <v>110</v>
      </c>
      <c r="U107" s="19"/>
    </row>
    <row r="108" spans="1:21" ht="14.25" customHeight="1">
      <c r="A108" t="s">
        <v>385</v>
      </c>
      <c r="B108" s="32" t="s">
        <v>386</v>
      </c>
      <c r="C108" s="32" t="s">
        <v>385</v>
      </c>
      <c r="D108" s="32" t="s">
        <v>386</v>
      </c>
      <c r="E108" t="s">
        <v>219</v>
      </c>
      <c r="F108" s="16">
        <v>19</v>
      </c>
      <c r="G108" s="16">
        <v>0</v>
      </c>
      <c r="H108" s="16">
        <v>0</v>
      </c>
      <c r="I108" s="16">
        <v>98</v>
      </c>
      <c r="J108" s="17">
        <f t="shared" si="4"/>
        <v>117</v>
      </c>
      <c r="K108" s="16">
        <v>5</v>
      </c>
      <c r="L108" s="17">
        <f t="shared" si="6"/>
        <v>122</v>
      </c>
      <c r="M108" s="19" t="s">
        <v>799</v>
      </c>
      <c r="N108" s="16">
        <v>55</v>
      </c>
      <c r="O108" s="16">
        <v>0</v>
      </c>
      <c r="P108" s="16">
        <v>0</v>
      </c>
      <c r="Q108" s="16">
        <v>0</v>
      </c>
      <c r="R108" s="17">
        <f t="shared" si="5"/>
        <v>55</v>
      </c>
      <c r="S108" s="16">
        <v>0</v>
      </c>
      <c r="T108" s="17">
        <f t="shared" si="7"/>
        <v>55</v>
      </c>
      <c r="U108" s="19"/>
    </row>
    <row r="109" spans="1:21" ht="14.25" customHeight="1">
      <c r="A109" t="s">
        <v>387</v>
      </c>
      <c r="B109" s="32" t="s">
        <v>388</v>
      </c>
      <c r="C109" s="32" t="s">
        <v>387</v>
      </c>
      <c r="D109" s="32" t="s">
        <v>388</v>
      </c>
      <c r="E109" t="s">
        <v>231</v>
      </c>
      <c r="F109" s="16">
        <v>15</v>
      </c>
      <c r="G109" s="16">
        <v>0</v>
      </c>
      <c r="H109" s="16">
        <v>0</v>
      </c>
      <c r="I109" s="16">
        <v>0</v>
      </c>
      <c r="J109" s="17">
        <f t="shared" si="4"/>
        <v>15</v>
      </c>
      <c r="K109" s="16">
        <v>0</v>
      </c>
      <c r="L109" s="17">
        <f t="shared" si="6"/>
        <v>15</v>
      </c>
      <c r="M109" s="19" t="s">
        <v>799</v>
      </c>
      <c r="N109" s="16">
        <v>15</v>
      </c>
      <c r="O109" s="16">
        <v>0</v>
      </c>
      <c r="P109" s="16">
        <v>0</v>
      </c>
      <c r="Q109" s="16">
        <v>0</v>
      </c>
      <c r="R109" s="17">
        <f t="shared" si="5"/>
        <v>15</v>
      </c>
      <c r="S109" s="16">
        <v>0</v>
      </c>
      <c r="T109" s="17">
        <f t="shared" si="7"/>
        <v>15</v>
      </c>
      <c r="U109" s="19"/>
    </row>
    <row r="110" spans="1:21" ht="14.25" customHeight="1">
      <c r="A110" t="s">
        <v>389</v>
      </c>
      <c r="B110" s="32" t="s">
        <v>390</v>
      </c>
      <c r="C110" s="32" t="s">
        <v>389</v>
      </c>
      <c r="D110" s="32" t="s">
        <v>390</v>
      </c>
      <c r="E110" t="s">
        <v>219</v>
      </c>
      <c r="F110" s="16">
        <v>24</v>
      </c>
      <c r="G110" s="16">
        <v>0</v>
      </c>
      <c r="H110" s="16">
        <v>0</v>
      </c>
      <c r="I110" s="16">
        <v>15</v>
      </c>
      <c r="J110" s="17">
        <f t="shared" si="4"/>
        <v>39</v>
      </c>
      <c r="K110" s="16">
        <v>9</v>
      </c>
      <c r="L110" s="17">
        <f t="shared" si="6"/>
        <v>48</v>
      </c>
      <c r="M110" s="19" t="s">
        <v>799</v>
      </c>
      <c r="N110" s="16">
        <v>66</v>
      </c>
      <c r="O110" s="16">
        <v>0</v>
      </c>
      <c r="P110" s="16">
        <v>0</v>
      </c>
      <c r="Q110" s="16">
        <v>39</v>
      </c>
      <c r="R110" s="17">
        <f t="shared" si="5"/>
        <v>105</v>
      </c>
      <c r="S110" s="16">
        <v>0</v>
      </c>
      <c r="T110" s="17">
        <f t="shared" si="7"/>
        <v>105</v>
      </c>
      <c r="U110" s="19"/>
    </row>
    <row r="111" spans="1:21" ht="14.25" customHeight="1">
      <c r="A111" t="s">
        <v>391</v>
      </c>
      <c r="B111" s="32" t="s">
        <v>392</v>
      </c>
      <c r="C111" s="32" t="s">
        <v>391</v>
      </c>
      <c r="D111" s="32" t="s">
        <v>392</v>
      </c>
      <c r="E111" t="s">
        <v>253</v>
      </c>
      <c r="F111" s="16">
        <v>63</v>
      </c>
      <c r="G111" s="16">
        <v>0</v>
      </c>
      <c r="H111" s="16">
        <v>0</v>
      </c>
      <c r="I111" s="16">
        <v>65</v>
      </c>
      <c r="J111" s="17">
        <f t="shared" si="4"/>
        <v>128</v>
      </c>
      <c r="K111" s="16">
        <v>34</v>
      </c>
      <c r="L111" s="17">
        <f t="shared" si="6"/>
        <v>162</v>
      </c>
      <c r="M111" s="19" t="s">
        <v>799</v>
      </c>
      <c r="N111" s="16">
        <v>269</v>
      </c>
      <c r="O111" s="16">
        <v>0</v>
      </c>
      <c r="P111" s="16">
        <v>0</v>
      </c>
      <c r="Q111" s="16">
        <v>10</v>
      </c>
      <c r="R111" s="17">
        <f t="shared" si="5"/>
        <v>279</v>
      </c>
      <c r="S111" s="16">
        <v>111</v>
      </c>
      <c r="T111" s="17">
        <f t="shared" si="7"/>
        <v>390</v>
      </c>
      <c r="U111" s="19"/>
    </row>
    <row r="112" spans="1:21" ht="14.25" customHeight="1">
      <c r="A112" t="s">
        <v>813</v>
      </c>
      <c r="B112" s="32" t="s">
        <v>814</v>
      </c>
      <c r="C112" s="32" t="s">
        <v>493</v>
      </c>
      <c r="D112" s="32" t="s">
        <v>494</v>
      </c>
      <c r="E112" t="s">
        <v>234</v>
      </c>
      <c r="F112" s="16">
        <v>44</v>
      </c>
      <c r="G112" s="16">
        <v>200</v>
      </c>
      <c r="H112" s="16">
        <v>0</v>
      </c>
      <c r="I112" s="16">
        <v>1</v>
      </c>
      <c r="J112" s="17">
        <f t="shared" si="4"/>
        <v>245</v>
      </c>
      <c r="K112" s="16">
        <v>199</v>
      </c>
      <c r="L112" s="17">
        <f t="shared" si="6"/>
        <v>444</v>
      </c>
      <c r="M112" s="19" t="s">
        <v>799</v>
      </c>
      <c r="N112" s="16">
        <v>46</v>
      </c>
      <c r="O112" s="16">
        <v>0</v>
      </c>
      <c r="P112" s="16">
        <v>0</v>
      </c>
      <c r="Q112" s="16">
        <v>1</v>
      </c>
      <c r="R112" s="17">
        <f t="shared" si="5"/>
        <v>47</v>
      </c>
      <c r="S112" s="16">
        <v>8</v>
      </c>
      <c r="T112" s="17">
        <f t="shared" si="7"/>
        <v>55</v>
      </c>
      <c r="U112" s="19"/>
    </row>
    <row r="113" spans="1:21" ht="14.25" customHeight="1">
      <c r="A113" t="s">
        <v>393</v>
      </c>
      <c r="B113" s="32" t="s">
        <v>394</v>
      </c>
      <c r="C113" s="32" t="s">
        <v>393</v>
      </c>
      <c r="D113" s="32" t="s">
        <v>394</v>
      </c>
      <c r="E113" t="s">
        <v>222</v>
      </c>
      <c r="F113" s="16">
        <v>27</v>
      </c>
      <c r="G113" s="16">
        <v>0</v>
      </c>
      <c r="H113" s="16">
        <v>0</v>
      </c>
      <c r="I113" s="16">
        <v>7</v>
      </c>
      <c r="J113" s="17">
        <f t="shared" si="4"/>
        <v>34</v>
      </c>
      <c r="K113" s="16">
        <v>29</v>
      </c>
      <c r="L113" s="17">
        <f t="shared" si="6"/>
        <v>63</v>
      </c>
      <c r="M113" s="19" t="s">
        <v>799</v>
      </c>
      <c r="N113" s="16">
        <v>66</v>
      </c>
      <c r="O113" s="16">
        <v>0</v>
      </c>
      <c r="P113" s="16">
        <v>0</v>
      </c>
      <c r="Q113" s="16">
        <v>32</v>
      </c>
      <c r="R113" s="17">
        <f t="shared" si="5"/>
        <v>98</v>
      </c>
      <c r="S113" s="16">
        <v>0</v>
      </c>
      <c r="T113" s="17">
        <f t="shared" si="7"/>
        <v>98</v>
      </c>
      <c r="U113" s="19"/>
    </row>
    <row r="114" spans="1:21" ht="14.25" customHeight="1">
      <c r="A114" t="s">
        <v>395</v>
      </c>
      <c r="B114" s="32" t="s">
        <v>396</v>
      </c>
      <c r="C114" s="32" t="s">
        <v>395</v>
      </c>
      <c r="D114" s="32" t="s">
        <v>396</v>
      </c>
      <c r="E114" t="s">
        <v>231</v>
      </c>
      <c r="F114" s="16">
        <v>0</v>
      </c>
      <c r="G114" s="16">
        <v>0</v>
      </c>
      <c r="H114" s="16">
        <v>0</v>
      </c>
      <c r="I114" s="16">
        <v>11</v>
      </c>
      <c r="J114" s="17">
        <f t="shared" si="4"/>
        <v>11</v>
      </c>
      <c r="K114" s="16">
        <v>0</v>
      </c>
      <c r="L114" s="17">
        <f t="shared" si="6"/>
        <v>11</v>
      </c>
      <c r="M114" s="19" t="s">
        <v>802</v>
      </c>
      <c r="N114" s="16">
        <v>34</v>
      </c>
      <c r="O114" s="16">
        <v>0</v>
      </c>
      <c r="P114" s="16">
        <v>0</v>
      </c>
      <c r="Q114" s="16">
        <v>30</v>
      </c>
      <c r="R114" s="17">
        <f t="shared" si="5"/>
        <v>64</v>
      </c>
      <c r="S114" s="16">
        <v>0</v>
      </c>
      <c r="T114" s="17">
        <f t="shared" si="7"/>
        <v>64</v>
      </c>
      <c r="U114" s="19"/>
    </row>
    <row r="115" spans="1:21" ht="14.25" customHeight="1">
      <c r="A115" t="s">
        <v>815</v>
      </c>
      <c r="B115" s="32" t="s">
        <v>816</v>
      </c>
      <c r="C115" s="32" t="s">
        <v>493</v>
      </c>
      <c r="D115" s="32" t="s">
        <v>494</v>
      </c>
      <c r="E115" t="s">
        <v>234</v>
      </c>
      <c r="F115" s="16">
        <v>67</v>
      </c>
      <c r="G115" s="16">
        <v>0</v>
      </c>
      <c r="H115" s="16">
        <v>0</v>
      </c>
      <c r="I115" s="16">
        <v>8</v>
      </c>
      <c r="J115" s="17">
        <f t="shared" si="4"/>
        <v>75</v>
      </c>
      <c r="K115" s="16">
        <v>44</v>
      </c>
      <c r="L115" s="17">
        <f t="shared" si="6"/>
        <v>119</v>
      </c>
      <c r="M115" s="19" t="s">
        <v>799</v>
      </c>
      <c r="N115" s="16">
        <v>70</v>
      </c>
      <c r="O115" s="16">
        <v>0</v>
      </c>
      <c r="P115" s="16">
        <v>0</v>
      </c>
      <c r="Q115" s="16">
        <v>0</v>
      </c>
      <c r="R115" s="17">
        <f t="shared" si="5"/>
        <v>70</v>
      </c>
      <c r="S115" s="16">
        <v>0</v>
      </c>
      <c r="T115" s="17">
        <f t="shared" si="7"/>
        <v>70</v>
      </c>
      <c r="U115" s="19"/>
    </row>
    <row r="116" spans="1:21" ht="14.25" customHeight="1">
      <c r="A116" t="s">
        <v>397</v>
      </c>
      <c r="B116" s="32" t="s">
        <v>398</v>
      </c>
      <c r="C116" s="32" t="s">
        <v>397</v>
      </c>
      <c r="D116" s="32" t="s">
        <v>398</v>
      </c>
      <c r="E116" t="s">
        <v>219</v>
      </c>
      <c r="F116" s="16">
        <v>67</v>
      </c>
      <c r="G116" s="16">
        <v>12</v>
      </c>
      <c r="H116" s="16">
        <v>0</v>
      </c>
      <c r="I116" s="16">
        <v>14</v>
      </c>
      <c r="J116" s="17">
        <f t="shared" si="4"/>
        <v>93</v>
      </c>
      <c r="K116" s="16">
        <v>0</v>
      </c>
      <c r="L116" s="17">
        <f t="shared" si="6"/>
        <v>93</v>
      </c>
      <c r="M116" s="19" t="s">
        <v>799</v>
      </c>
      <c r="N116" s="16">
        <v>65</v>
      </c>
      <c r="O116" s="16">
        <v>0</v>
      </c>
      <c r="P116" s="16">
        <v>0</v>
      </c>
      <c r="Q116" s="16">
        <v>17</v>
      </c>
      <c r="R116" s="17">
        <f t="shared" si="5"/>
        <v>82</v>
      </c>
      <c r="S116" s="16">
        <v>0</v>
      </c>
      <c r="T116" s="17">
        <f t="shared" si="7"/>
        <v>82</v>
      </c>
      <c r="U116" s="19"/>
    </row>
    <row r="117" spans="1:21" ht="14.25" customHeight="1">
      <c r="A117" t="s">
        <v>399</v>
      </c>
      <c r="B117" s="32" t="s">
        <v>400</v>
      </c>
      <c r="C117" s="32" t="s">
        <v>399</v>
      </c>
      <c r="D117" s="32" t="s">
        <v>400</v>
      </c>
      <c r="E117" t="s">
        <v>320</v>
      </c>
      <c r="F117" s="16">
        <v>12</v>
      </c>
      <c r="G117" s="16">
        <v>0</v>
      </c>
      <c r="H117" s="16">
        <v>0</v>
      </c>
      <c r="I117" s="16">
        <v>22</v>
      </c>
      <c r="J117" s="17">
        <f t="shared" si="4"/>
        <v>34</v>
      </c>
      <c r="K117" s="16">
        <v>39</v>
      </c>
      <c r="L117" s="17">
        <f t="shared" si="6"/>
        <v>73</v>
      </c>
      <c r="M117" s="19" t="s">
        <v>799</v>
      </c>
      <c r="N117" s="16">
        <v>20</v>
      </c>
      <c r="O117" s="16">
        <v>0</v>
      </c>
      <c r="P117" s="16">
        <v>0</v>
      </c>
      <c r="Q117" s="16">
        <v>0</v>
      </c>
      <c r="R117" s="17">
        <f t="shared" si="5"/>
        <v>20</v>
      </c>
      <c r="S117" s="16">
        <v>8</v>
      </c>
      <c r="T117" s="17">
        <f t="shared" si="7"/>
        <v>28</v>
      </c>
      <c r="U117" s="19"/>
    </row>
    <row r="118" spans="1:21" ht="14.25" customHeight="1">
      <c r="A118" t="s">
        <v>401</v>
      </c>
      <c r="B118" s="32" t="s">
        <v>402</v>
      </c>
      <c r="C118" s="32" t="s">
        <v>401</v>
      </c>
      <c r="D118" s="32" t="s">
        <v>402</v>
      </c>
      <c r="E118" t="s">
        <v>219</v>
      </c>
      <c r="F118" s="16">
        <v>24</v>
      </c>
      <c r="G118" s="16">
        <v>0</v>
      </c>
      <c r="H118" s="16">
        <v>0</v>
      </c>
      <c r="I118" s="16">
        <v>0</v>
      </c>
      <c r="J118" s="17">
        <f t="shared" si="4"/>
        <v>24</v>
      </c>
      <c r="K118" s="16">
        <v>0</v>
      </c>
      <c r="L118" s="17">
        <f t="shared" si="6"/>
        <v>24</v>
      </c>
      <c r="M118" s="19" t="s">
        <v>799</v>
      </c>
      <c r="N118" s="16">
        <v>94</v>
      </c>
      <c r="O118" s="16">
        <v>0</v>
      </c>
      <c r="P118" s="16">
        <v>0</v>
      </c>
      <c r="Q118" s="16">
        <v>0</v>
      </c>
      <c r="R118" s="17">
        <f t="shared" si="5"/>
        <v>94</v>
      </c>
      <c r="S118" s="16">
        <v>0</v>
      </c>
      <c r="T118" s="17">
        <f t="shared" si="7"/>
        <v>94</v>
      </c>
      <c r="U118" s="19"/>
    </row>
    <row r="119" spans="1:21" ht="14.25" customHeight="1">
      <c r="A119" t="s">
        <v>403</v>
      </c>
      <c r="B119" s="32" t="s">
        <v>404</v>
      </c>
      <c r="C119" s="32" t="s">
        <v>403</v>
      </c>
      <c r="D119" s="32" t="s">
        <v>404</v>
      </c>
      <c r="E119" t="s">
        <v>219</v>
      </c>
      <c r="F119" s="16">
        <v>33</v>
      </c>
      <c r="G119" s="16">
        <v>0</v>
      </c>
      <c r="H119" s="16">
        <v>0</v>
      </c>
      <c r="I119" s="16">
        <v>12</v>
      </c>
      <c r="J119" s="17">
        <f t="shared" si="4"/>
        <v>45</v>
      </c>
      <c r="K119" s="16">
        <v>0</v>
      </c>
      <c r="L119" s="17">
        <f t="shared" si="6"/>
        <v>45</v>
      </c>
      <c r="M119" s="19" t="s">
        <v>799</v>
      </c>
      <c r="N119" s="16">
        <v>47</v>
      </c>
      <c r="O119" s="16">
        <v>0</v>
      </c>
      <c r="P119" s="16">
        <v>0</v>
      </c>
      <c r="Q119" s="16">
        <v>9</v>
      </c>
      <c r="R119" s="17">
        <f t="shared" si="5"/>
        <v>56</v>
      </c>
      <c r="S119" s="16">
        <v>0</v>
      </c>
      <c r="T119" s="17">
        <f t="shared" si="7"/>
        <v>56</v>
      </c>
      <c r="U119" s="19"/>
    </row>
    <row r="120" spans="1:21" ht="14.25" customHeight="1">
      <c r="A120" t="s">
        <v>405</v>
      </c>
      <c r="B120" s="32" t="s">
        <v>406</v>
      </c>
      <c r="C120" s="32" t="s">
        <v>405</v>
      </c>
      <c r="D120" s="32" t="s">
        <v>406</v>
      </c>
      <c r="E120" t="s">
        <v>248</v>
      </c>
      <c r="F120" s="16">
        <v>36</v>
      </c>
      <c r="G120" s="16">
        <v>0</v>
      </c>
      <c r="H120" s="16">
        <v>0</v>
      </c>
      <c r="I120" s="16">
        <v>0</v>
      </c>
      <c r="J120" s="17">
        <f t="shared" si="4"/>
        <v>36</v>
      </c>
      <c r="K120" s="16">
        <v>10</v>
      </c>
      <c r="L120" s="17">
        <f t="shared" si="6"/>
        <v>46</v>
      </c>
      <c r="M120" s="19" t="s">
        <v>799</v>
      </c>
      <c r="N120" s="16">
        <v>90</v>
      </c>
      <c r="O120" s="16">
        <v>0</v>
      </c>
      <c r="P120" s="16">
        <v>0</v>
      </c>
      <c r="Q120" s="16">
        <v>14</v>
      </c>
      <c r="R120" s="17">
        <f t="shared" si="5"/>
        <v>104</v>
      </c>
      <c r="S120" s="16">
        <v>0</v>
      </c>
      <c r="T120" s="17">
        <f t="shared" si="7"/>
        <v>104</v>
      </c>
      <c r="U120" s="19"/>
    </row>
    <row r="121" spans="1:21" ht="14.25" customHeight="1">
      <c r="A121" t="s">
        <v>755</v>
      </c>
      <c r="B121" s="32" t="s">
        <v>756</v>
      </c>
      <c r="C121" s="32" t="s">
        <v>755</v>
      </c>
      <c r="D121" s="32" t="s">
        <v>756</v>
      </c>
      <c r="E121" t="s">
        <v>231</v>
      </c>
      <c r="F121" s="16">
        <v>18</v>
      </c>
      <c r="G121" s="16">
        <v>0</v>
      </c>
      <c r="H121" s="16">
        <v>0</v>
      </c>
      <c r="I121" s="16">
        <v>20</v>
      </c>
      <c r="J121" s="17">
        <f t="shared" si="4"/>
        <v>38</v>
      </c>
      <c r="K121" s="16">
        <v>0</v>
      </c>
      <c r="L121" s="17">
        <f t="shared" si="6"/>
        <v>38</v>
      </c>
      <c r="M121" s="19" t="s">
        <v>799</v>
      </c>
      <c r="N121" s="16">
        <v>25</v>
      </c>
      <c r="O121" s="16">
        <v>0</v>
      </c>
      <c r="P121" s="16">
        <v>0</v>
      </c>
      <c r="Q121" s="16">
        <v>0</v>
      </c>
      <c r="R121" s="17">
        <f t="shared" si="5"/>
        <v>25</v>
      </c>
      <c r="S121" s="16">
        <v>0</v>
      </c>
      <c r="T121" s="17">
        <f t="shared" si="7"/>
        <v>25</v>
      </c>
      <c r="U121" s="19"/>
    </row>
    <row r="122" spans="1:21" ht="14.25" customHeight="1">
      <c r="A122" t="s">
        <v>757</v>
      </c>
      <c r="B122" s="32" t="s">
        <v>758</v>
      </c>
      <c r="C122" s="32" t="s">
        <v>757</v>
      </c>
      <c r="D122" s="32" t="s">
        <v>758</v>
      </c>
      <c r="E122" t="s">
        <v>222</v>
      </c>
      <c r="F122" s="16">
        <v>0</v>
      </c>
      <c r="G122" s="16">
        <v>0</v>
      </c>
      <c r="H122" s="16">
        <v>0</v>
      </c>
      <c r="I122" s="16">
        <v>0</v>
      </c>
      <c r="J122" s="17">
        <f t="shared" si="4"/>
        <v>0</v>
      </c>
      <c r="K122" s="16">
        <v>34</v>
      </c>
      <c r="L122" s="17">
        <f t="shared" si="6"/>
        <v>34</v>
      </c>
      <c r="M122" s="19" t="s">
        <v>802</v>
      </c>
      <c r="N122" s="16">
        <v>0</v>
      </c>
      <c r="O122" s="16">
        <v>0</v>
      </c>
      <c r="P122" s="16">
        <v>0</v>
      </c>
      <c r="Q122" s="16">
        <v>0</v>
      </c>
      <c r="R122" s="17">
        <f t="shared" si="5"/>
        <v>0</v>
      </c>
      <c r="S122" s="16">
        <v>20</v>
      </c>
      <c r="T122" s="17">
        <f t="shared" si="7"/>
        <v>20</v>
      </c>
      <c r="U122" s="19"/>
    </row>
    <row r="123" spans="1:21" ht="14.25" customHeight="1">
      <c r="A123" t="s">
        <v>407</v>
      </c>
      <c r="B123" s="32" t="s">
        <v>408</v>
      </c>
      <c r="C123" s="32" t="s">
        <v>407</v>
      </c>
      <c r="D123" s="32" t="s">
        <v>408</v>
      </c>
      <c r="E123" t="s">
        <v>222</v>
      </c>
      <c r="F123" s="16">
        <v>83</v>
      </c>
      <c r="G123" s="16">
        <v>0</v>
      </c>
      <c r="H123" s="16">
        <v>0</v>
      </c>
      <c r="I123" s="16">
        <v>10</v>
      </c>
      <c r="J123" s="17">
        <f t="shared" ref="J123:J178" si="8">SUM(F123:I123)</f>
        <v>93</v>
      </c>
      <c r="K123" s="16">
        <v>0</v>
      </c>
      <c r="L123" s="17">
        <f t="shared" si="6"/>
        <v>93</v>
      </c>
      <c r="M123" s="19" t="s">
        <v>799</v>
      </c>
      <c r="N123" s="16">
        <v>51</v>
      </c>
      <c r="O123" s="16">
        <v>0</v>
      </c>
      <c r="P123" s="16">
        <v>0</v>
      </c>
      <c r="Q123" s="16">
        <v>18</v>
      </c>
      <c r="R123" s="17">
        <f t="shared" ref="R123:R178" si="9">SUM(N123:Q123)</f>
        <v>69</v>
      </c>
      <c r="S123" s="16">
        <v>0</v>
      </c>
      <c r="T123" s="17">
        <f t="shared" si="7"/>
        <v>69</v>
      </c>
      <c r="U123" s="19"/>
    </row>
    <row r="124" spans="1:21" ht="14.25" customHeight="1">
      <c r="A124" t="s">
        <v>759</v>
      </c>
      <c r="B124" s="32" t="s">
        <v>760</v>
      </c>
      <c r="C124" s="32" t="s">
        <v>759</v>
      </c>
      <c r="D124" t="s">
        <v>760</v>
      </c>
      <c r="E124" t="s">
        <v>219</v>
      </c>
      <c r="F124" s="16">
        <v>146</v>
      </c>
      <c r="G124" s="16">
        <v>0</v>
      </c>
      <c r="H124" s="16">
        <v>0</v>
      </c>
      <c r="I124" s="16">
        <v>84</v>
      </c>
      <c r="J124" s="17">
        <f t="shared" si="8"/>
        <v>230</v>
      </c>
      <c r="K124" s="16">
        <v>0</v>
      </c>
      <c r="L124" s="17">
        <f t="shared" ref="L124:L179" si="10">SUM(J124:K124)</f>
        <v>230</v>
      </c>
      <c r="M124" s="19" t="s">
        <v>799</v>
      </c>
      <c r="N124" s="16">
        <v>99</v>
      </c>
      <c r="O124" s="16">
        <v>0</v>
      </c>
      <c r="P124" s="16">
        <v>0</v>
      </c>
      <c r="Q124" s="16">
        <v>24</v>
      </c>
      <c r="R124" s="17">
        <f t="shared" si="9"/>
        <v>123</v>
      </c>
      <c r="S124" s="16">
        <v>0</v>
      </c>
      <c r="T124" s="17">
        <f t="shared" ref="T124:T179" si="11">SUM(R124:S124)</f>
        <v>123</v>
      </c>
      <c r="U124" s="19"/>
    </row>
    <row r="125" spans="1:21" ht="14.25" customHeight="1">
      <c r="A125" t="s">
        <v>409</v>
      </c>
      <c r="B125" s="32" t="s">
        <v>410</v>
      </c>
      <c r="C125" s="32" t="s">
        <v>409</v>
      </c>
      <c r="D125" s="32" t="s">
        <v>410</v>
      </c>
      <c r="E125" t="s">
        <v>231</v>
      </c>
      <c r="F125" s="16">
        <v>13</v>
      </c>
      <c r="G125" s="16">
        <v>0</v>
      </c>
      <c r="H125" s="16">
        <v>22</v>
      </c>
      <c r="I125" s="16">
        <v>18</v>
      </c>
      <c r="J125" s="17">
        <f t="shared" si="8"/>
        <v>53</v>
      </c>
      <c r="K125" s="16">
        <v>55</v>
      </c>
      <c r="L125" s="17">
        <f t="shared" si="10"/>
        <v>108</v>
      </c>
      <c r="M125" s="19" t="s">
        <v>799</v>
      </c>
      <c r="N125" s="16">
        <v>18</v>
      </c>
      <c r="O125" s="16">
        <v>0</v>
      </c>
      <c r="P125" s="16">
        <v>0</v>
      </c>
      <c r="Q125" s="16">
        <v>13</v>
      </c>
      <c r="R125" s="17">
        <f t="shared" si="9"/>
        <v>31</v>
      </c>
      <c r="S125" s="16">
        <v>15</v>
      </c>
      <c r="T125" s="17">
        <f t="shared" si="11"/>
        <v>46</v>
      </c>
      <c r="U125" s="19"/>
    </row>
    <row r="126" spans="1:21" ht="14.25" customHeight="1">
      <c r="A126" t="s">
        <v>413</v>
      </c>
      <c r="B126" s="32" t="s">
        <v>414</v>
      </c>
      <c r="C126" s="32" t="s">
        <v>413</v>
      </c>
      <c r="D126" s="32" t="s">
        <v>414</v>
      </c>
      <c r="E126" t="s">
        <v>231</v>
      </c>
      <c r="F126" s="16">
        <v>0</v>
      </c>
      <c r="G126" s="16">
        <v>0</v>
      </c>
      <c r="H126" s="16">
        <v>0</v>
      </c>
      <c r="I126" s="16">
        <v>0</v>
      </c>
      <c r="J126" s="17">
        <f t="shared" si="8"/>
        <v>0</v>
      </c>
      <c r="K126" s="16">
        <v>150</v>
      </c>
      <c r="L126" s="17">
        <f t="shared" si="10"/>
        <v>150</v>
      </c>
      <c r="M126" s="19" t="s">
        <v>799</v>
      </c>
      <c r="N126" s="16">
        <v>0</v>
      </c>
      <c r="O126" s="16">
        <v>0</v>
      </c>
      <c r="P126" s="16">
        <v>0</v>
      </c>
      <c r="Q126" s="16">
        <v>0</v>
      </c>
      <c r="R126" s="17">
        <f t="shared" si="9"/>
        <v>0</v>
      </c>
      <c r="S126" s="16">
        <v>0</v>
      </c>
      <c r="T126" s="17">
        <f t="shared" si="11"/>
        <v>0</v>
      </c>
      <c r="U126" s="19"/>
    </row>
    <row r="127" spans="1:21" ht="14.25" customHeight="1">
      <c r="A127" t="s">
        <v>415</v>
      </c>
      <c r="B127" s="32" t="s">
        <v>416</v>
      </c>
      <c r="C127" s="32" t="s">
        <v>415</v>
      </c>
      <c r="D127" s="32" t="s">
        <v>416</v>
      </c>
      <c r="E127" t="s">
        <v>219</v>
      </c>
      <c r="F127" s="16">
        <v>63</v>
      </c>
      <c r="G127" s="16">
        <v>0</v>
      </c>
      <c r="H127" s="16">
        <v>0</v>
      </c>
      <c r="I127" s="16">
        <v>52</v>
      </c>
      <c r="J127" s="17">
        <f t="shared" si="8"/>
        <v>115</v>
      </c>
      <c r="K127" s="16">
        <v>0</v>
      </c>
      <c r="L127" s="17">
        <f t="shared" si="10"/>
        <v>115</v>
      </c>
      <c r="M127" s="19" t="s">
        <v>799</v>
      </c>
      <c r="N127" s="16">
        <v>18</v>
      </c>
      <c r="O127" s="16">
        <v>0</v>
      </c>
      <c r="P127" s="16">
        <v>0</v>
      </c>
      <c r="Q127" s="16">
        <v>13</v>
      </c>
      <c r="R127" s="17">
        <f t="shared" si="9"/>
        <v>31</v>
      </c>
      <c r="S127" s="16">
        <v>41</v>
      </c>
      <c r="T127" s="17">
        <f t="shared" si="11"/>
        <v>72</v>
      </c>
      <c r="U127" s="19"/>
    </row>
    <row r="128" spans="1:21" ht="14.25" customHeight="1">
      <c r="A128" t="s">
        <v>866</v>
      </c>
      <c r="B128" s="32" t="s">
        <v>867</v>
      </c>
      <c r="C128" s="32" t="s">
        <v>483</v>
      </c>
      <c r="D128" s="32" t="s">
        <v>484</v>
      </c>
      <c r="E128" t="s">
        <v>222</v>
      </c>
      <c r="F128" s="16">
        <v>3</v>
      </c>
      <c r="G128" s="16">
        <v>0</v>
      </c>
      <c r="H128" s="16">
        <v>0</v>
      </c>
      <c r="I128" s="16">
        <v>4</v>
      </c>
      <c r="J128" s="17">
        <f t="shared" si="8"/>
        <v>7</v>
      </c>
      <c r="K128" s="16">
        <v>0</v>
      </c>
      <c r="L128" s="17">
        <f t="shared" si="10"/>
        <v>7</v>
      </c>
      <c r="M128" s="19" t="s">
        <v>799</v>
      </c>
      <c r="N128" s="16">
        <v>92</v>
      </c>
      <c r="O128" s="16">
        <v>0</v>
      </c>
      <c r="P128" s="16">
        <v>0</v>
      </c>
      <c r="Q128" s="16">
        <v>47</v>
      </c>
      <c r="R128" s="17">
        <f t="shared" si="9"/>
        <v>139</v>
      </c>
      <c r="S128" s="16">
        <v>0</v>
      </c>
      <c r="T128" s="17">
        <f t="shared" si="11"/>
        <v>139</v>
      </c>
      <c r="U128" s="19"/>
    </row>
    <row r="129" spans="1:21" ht="14.25" customHeight="1">
      <c r="A129" t="s">
        <v>417</v>
      </c>
      <c r="B129" s="32" t="s">
        <v>418</v>
      </c>
      <c r="C129" s="32" t="s">
        <v>417</v>
      </c>
      <c r="D129" s="32" t="s">
        <v>418</v>
      </c>
      <c r="E129" t="s">
        <v>231</v>
      </c>
      <c r="F129" s="16">
        <v>26</v>
      </c>
      <c r="G129" s="16">
        <v>0</v>
      </c>
      <c r="H129" s="16">
        <v>0</v>
      </c>
      <c r="I129" s="16">
        <v>5</v>
      </c>
      <c r="J129" s="17">
        <f t="shared" si="8"/>
        <v>31</v>
      </c>
      <c r="K129" s="16">
        <v>1</v>
      </c>
      <c r="L129" s="17">
        <f t="shared" si="10"/>
        <v>32</v>
      </c>
      <c r="M129" s="19" t="s">
        <v>799</v>
      </c>
      <c r="N129" s="16">
        <v>29</v>
      </c>
      <c r="O129" s="16">
        <v>0</v>
      </c>
      <c r="P129" s="16">
        <v>0</v>
      </c>
      <c r="Q129" s="16">
        <v>3</v>
      </c>
      <c r="R129" s="17">
        <f t="shared" si="9"/>
        <v>32</v>
      </c>
      <c r="S129" s="16">
        <v>0</v>
      </c>
      <c r="T129" s="17">
        <f t="shared" si="11"/>
        <v>32</v>
      </c>
      <c r="U129" s="19"/>
    </row>
    <row r="130" spans="1:21" ht="14.25" customHeight="1">
      <c r="A130" t="s">
        <v>419</v>
      </c>
      <c r="B130" s="32" t="s">
        <v>819</v>
      </c>
      <c r="C130" s="32" t="s">
        <v>419</v>
      </c>
      <c r="D130" s="32" t="s">
        <v>420</v>
      </c>
      <c r="E130" t="s">
        <v>234</v>
      </c>
      <c r="F130" s="16">
        <v>192</v>
      </c>
      <c r="G130" s="16">
        <v>0</v>
      </c>
      <c r="H130" s="16">
        <v>0</v>
      </c>
      <c r="I130" s="16">
        <v>14</v>
      </c>
      <c r="J130" s="17">
        <f t="shared" si="8"/>
        <v>206</v>
      </c>
      <c r="K130" s="16">
        <v>105</v>
      </c>
      <c r="L130" s="17">
        <f t="shared" si="10"/>
        <v>311</v>
      </c>
      <c r="M130" s="19" t="s">
        <v>799</v>
      </c>
      <c r="N130" s="16">
        <v>464</v>
      </c>
      <c r="O130" s="16">
        <v>0</v>
      </c>
      <c r="P130" s="16">
        <v>0</v>
      </c>
      <c r="Q130" s="16">
        <v>15</v>
      </c>
      <c r="R130" s="17">
        <f t="shared" si="9"/>
        <v>479</v>
      </c>
      <c r="S130" s="16">
        <v>9</v>
      </c>
      <c r="T130" s="17">
        <f t="shared" si="11"/>
        <v>488</v>
      </c>
      <c r="U130" s="19"/>
    </row>
    <row r="131" spans="1:21" ht="14.25" customHeight="1">
      <c r="A131" t="s">
        <v>421</v>
      </c>
      <c r="B131" s="32" t="s">
        <v>422</v>
      </c>
      <c r="C131" s="32" t="s">
        <v>421</v>
      </c>
      <c r="D131" s="32" t="s">
        <v>422</v>
      </c>
      <c r="E131" t="s">
        <v>234</v>
      </c>
      <c r="F131" s="16">
        <v>25</v>
      </c>
      <c r="G131" s="16">
        <v>0</v>
      </c>
      <c r="H131" s="16">
        <v>0</v>
      </c>
      <c r="I131" s="16">
        <v>11</v>
      </c>
      <c r="J131" s="17">
        <f t="shared" ref="J131" si="12">SUM(F131:I131)</f>
        <v>36</v>
      </c>
      <c r="K131" s="16">
        <v>15</v>
      </c>
      <c r="L131" s="17">
        <f t="shared" ref="L131" si="13">SUM(J131:K131)</f>
        <v>51</v>
      </c>
      <c r="M131" s="19" t="s">
        <v>799</v>
      </c>
      <c r="N131" s="16">
        <v>24</v>
      </c>
      <c r="O131" s="16">
        <v>2</v>
      </c>
      <c r="P131" s="16">
        <v>0</v>
      </c>
      <c r="Q131" s="16">
        <v>0</v>
      </c>
      <c r="R131" s="17">
        <f t="shared" ref="R131" si="14">SUM(N131:Q131)</f>
        <v>26</v>
      </c>
      <c r="S131" s="16">
        <v>16</v>
      </c>
      <c r="T131" s="17">
        <f t="shared" ref="T131" si="15">SUM(R131:S131)</f>
        <v>42</v>
      </c>
      <c r="U131" s="19"/>
    </row>
    <row r="132" spans="1:21" ht="14.25" customHeight="1">
      <c r="A132" t="s">
        <v>423</v>
      </c>
      <c r="B132" s="32" t="s">
        <v>424</v>
      </c>
      <c r="C132" s="32" t="s">
        <v>423</v>
      </c>
      <c r="D132" s="32" t="s">
        <v>424</v>
      </c>
      <c r="E132" t="s">
        <v>253</v>
      </c>
      <c r="F132" s="16">
        <v>306</v>
      </c>
      <c r="G132" s="16">
        <v>0</v>
      </c>
      <c r="H132" s="16">
        <v>0</v>
      </c>
      <c r="I132" s="16">
        <v>50</v>
      </c>
      <c r="J132" s="17">
        <f t="shared" si="8"/>
        <v>356</v>
      </c>
      <c r="K132" s="16">
        <v>42</v>
      </c>
      <c r="L132" s="17">
        <f t="shared" si="10"/>
        <v>398</v>
      </c>
      <c r="M132" s="19" t="s">
        <v>799</v>
      </c>
      <c r="N132" s="16">
        <v>208</v>
      </c>
      <c r="O132" s="16">
        <v>0</v>
      </c>
      <c r="P132" s="16">
        <v>0</v>
      </c>
      <c r="Q132" s="16">
        <v>40</v>
      </c>
      <c r="R132" s="17">
        <f t="shared" si="9"/>
        <v>248</v>
      </c>
      <c r="S132" s="16">
        <v>78</v>
      </c>
      <c r="T132" s="17">
        <f t="shared" si="11"/>
        <v>326</v>
      </c>
      <c r="U132" s="19"/>
    </row>
    <row r="133" spans="1:21" ht="14.25" customHeight="1">
      <c r="A133" t="s">
        <v>425</v>
      </c>
      <c r="B133" s="32" t="s">
        <v>426</v>
      </c>
      <c r="C133" s="32" t="s">
        <v>425</v>
      </c>
      <c r="D133" s="32" t="s">
        <v>426</v>
      </c>
      <c r="E133" t="s">
        <v>253</v>
      </c>
      <c r="F133" s="16">
        <v>24</v>
      </c>
      <c r="G133" s="16">
        <v>12</v>
      </c>
      <c r="H133" s="16">
        <v>0</v>
      </c>
      <c r="I133" s="16">
        <v>14</v>
      </c>
      <c r="J133" s="17">
        <f t="shared" si="8"/>
        <v>50</v>
      </c>
      <c r="K133" s="16">
        <v>149</v>
      </c>
      <c r="L133" s="17">
        <f t="shared" si="10"/>
        <v>199</v>
      </c>
      <c r="M133" s="19" t="s">
        <v>799</v>
      </c>
      <c r="N133" s="16">
        <v>52</v>
      </c>
      <c r="O133" s="16">
        <v>32</v>
      </c>
      <c r="P133" s="16">
        <v>0</v>
      </c>
      <c r="Q133" s="16">
        <v>14</v>
      </c>
      <c r="R133" s="17">
        <f t="shared" si="9"/>
        <v>98</v>
      </c>
      <c r="S133" s="16">
        <v>79</v>
      </c>
      <c r="T133" s="17">
        <f t="shared" si="11"/>
        <v>177</v>
      </c>
      <c r="U133" s="19"/>
    </row>
    <row r="134" spans="1:21" ht="14.25" customHeight="1">
      <c r="A134" t="s">
        <v>427</v>
      </c>
      <c r="B134" s="32" t="s">
        <v>428</v>
      </c>
      <c r="C134" s="32" t="s">
        <v>427</v>
      </c>
      <c r="D134" s="32" t="s">
        <v>428</v>
      </c>
      <c r="E134" t="s">
        <v>234</v>
      </c>
      <c r="F134" s="16">
        <v>166</v>
      </c>
      <c r="G134" s="16">
        <v>21</v>
      </c>
      <c r="H134" s="16">
        <v>0</v>
      </c>
      <c r="I134" s="16">
        <v>75</v>
      </c>
      <c r="J134" s="17">
        <f t="shared" si="8"/>
        <v>262</v>
      </c>
      <c r="K134" s="16">
        <v>54</v>
      </c>
      <c r="L134" s="17">
        <f t="shared" si="10"/>
        <v>316</v>
      </c>
      <c r="M134" s="19" t="s">
        <v>799</v>
      </c>
      <c r="N134" s="16">
        <v>122</v>
      </c>
      <c r="O134" s="16">
        <v>0</v>
      </c>
      <c r="P134" s="16">
        <v>0</v>
      </c>
      <c r="Q134" s="16">
        <v>8</v>
      </c>
      <c r="R134" s="17">
        <f t="shared" si="9"/>
        <v>130</v>
      </c>
      <c r="S134" s="16">
        <v>104</v>
      </c>
      <c r="T134" s="17">
        <f t="shared" si="11"/>
        <v>234</v>
      </c>
      <c r="U134" s="19"/>
    </row>
    <row r="135" spans="1:21" ht="14.25" customHeight="1">
      <c r="A135" t="s">
        <v>429</v>
      </c>
      <c r="B135" s="32" t="s">
        <v>430</v>
      </c>
      <c r="C135" s="32" t="s">
        <v>429</v>
      </c>
      <c r="D135" s="32" t="s">
        <v>430</v>
      </c>
      <c r="E135" t="s">
        <v>222</v>
      </c>
      <c r="F135" s="16">
        <v>25</v>
      </c>
      <c r="G135" s="16">
        <v>0</v>
      </c>
      <c r="H135" s="16">
        <v>23</v>
      </c>
      <c r="I135" s="16">
        <v>17</v>
      </c>
      <c r="J135" s="17">
        <f t="shared" si="8"/>
        <v>65</v>
      </c>
      <c r="K135" s="16">
        <v>70</v>
      </c>
      <c r="L135" s="17">
        <f t="shared" si="10"/>
        <v>135</v>
      </c>
      <c r="M135" s="19" t="s">
        <v>799</v>
      </c>
      <c r="N135" s="16">
        <v>25</v>
      </c>
      <c r="O135" s="16">
        <v>0</v>
      </c>
      <c r="P135" s="16">
        <v>0</v>
      </c>
      <c r="Q135" s="16">
        <v>19</v>
      </c>
      <c r="R135" s="17">
        <f t="shared" si="9"/>
        <v>44</v>
      </c>
      <c r="S135" s="16">
        <v>17</v>
      </c>
      <c r="T135" s="17">
        <f t="shared" si="11"/>
        <v>61</v>
      </c>
      <c r="U135" s="19"/>
    </row>
    <row r="136" spans="1:21" ht="14.25" customHeight="1">
      <c r="A136" t="s">
        <v>431</v>
      </c>
      <c r="B136" s="32" t="s">
        <v>432</v>
      </c>
      <c r="C136" s="32" t="s">
        <v>431</v>
      </c>
      <c r="D136" s="32" t="s">
        <v>432</v>
      </c>
      <c r="E136" t="s">
        <v>219</v>
      </c>
      <c r="F136" s="16">
        <v>29</v>
      </c>
      <c r="G136" s="16">
        <v>0</v>
      </c>
      <c r="H136" s="16">
        <v>0</v>
      </c>
      <c r="I136" s="16">
        <v>24</v>
      </c>
      <c r="J136" s="17">
        <f t="shared" si="8"/>
        <v>53</v>
      </c>
      <c r="K136" s="16">
        <v>0</v>
      </c>
      <c r="L136" s="17">
        <f t="shared" si="10"/>
        <v>53</v>
      </c>
      <c r="M136" s="19" t="s">
        <v>799</v>
      </c>
      <c r="N136" s="16">
        <v>10</v>
      </c>
      <c r="O136" s="16">
        <v>0</v>
      </c>
      <c r="P136" s="16">
        <v>0</v>
      </c>
      <c r="Q136" s="16">
        <v>35</v>
      </c>
      <c r="R136" s="17">
        <f t="shared" si="9"/>
        <v>45</v>
      </c>
      <c r="S136" s="16">
        <v>0</v>
      </c>
      <c r="T136" s="17">
        <f t="shared" si="11"/>
        <v>45</v>
      </c>
      <c r="U136" s="19"/>
    </row>
    <row r="137" spans="1:21" ht="14.25" customHeight="1">
      <c r="A137" t="s">
        <v>433</v>
      </c>
      <c r="B137" s="32" t="s">
        <v>434</v>
      </c>
      <c r="C137" s="32" t="s">
        <v>433</v>
      </c>
      <c r="D137" s="32" t="s">
        <v>434</v>
      </c>
      <c r="E137" t="s">
        <v>248</v>
      </c>
      <c r="F137" s="16">
        <v>13</v>
      </c>
      <c r="G137" s="16">
        <v>0</v>
      </c>
      <c r="H137" s="16">
        <v>0</v>
      </c>
      <c r="I137" s="16">
        <v>8</v>
      </c>
      <c r="J137" s="17">
        <f t="shared" si="8"/>
        <v>21</v>
      </c>
      <c r="K137" s="16">
        <v>0</v>
      </c>
      <c r="L137" s="17">
        <f t="shared" si="10"/>
        <v>21</v>
      </c>
      <c r="M137" s="19" t="s">
        <v>799</v>
      </c>
      <c r="N137" s="16">
        <v>0</v>
      </c>
      <c r="O137" s="16">
        <v>0</v>
      </c>
      <c r="P137" s="16">
        <v>0</v>
      </c>
      <c r="Q137" s="16">
        <v>28</v>
      </c>
      <c r="R137" s="17">
        <f t="shared" si="9"/>
        <v>28</v>
      </c>
      <c r="S137" s="16">
        <v>0</v>
      </c>
      <c r="T137" s="17">
        <f t="shared" si="11"/>
        <v>28</v>
      </c>
      <c r="U137" s="19"/>
    </row>
    <row r="138" spans="1:21" ht="14.25" customHeight="1">
      <c r="A138" t="s">
        <v>435</v>
      </c>
      <c r="B138" s="32" t="s">
        <v>436</v>
      </c>
      <c r="C138" s="32" t="s">
        <v>435</v>
      </c>
      <c r="D138" s="32" t="s">
        <v>436</v>
      </c>
      <c r="E138" t="s">
        <v>222</v>
      </c>
      <c r="F138" s="16">
        <v>80</v>
      </c>
      <c r="G138" s="16">
        <v>0</v>
      </c>
      <c r="H138" s="16">
        <v>0</v>
      </c>
      <c r="I138" s="16">
        <v>26</v>
      </c>
      <c r="J138" s="17">
        <f t="shared" ref="J138" si="16">SUM(F138:I138)</f>
        <v>106</v>
      </c>
      <c r="K138" s="16">
        <v>0</v>
      </c>
      <c r="L138" s="17">
        <f t="shared" ref="L138" si="17">SUM(J138:K138)</f>
        <v>106</v>
      </c>
      <c r="M138" s="19" t="s">
        <v>802</v>
      </c>
      <c r="N138" s="16">
        <v>12</v>
      </c>
      <c r="O138" s="16">
        <v>0</v>
      </c>
      <c r="P138" s="16">
        <v>0</v>
      </c>
      <c r="Q138" s="16">
        <v>5</v>
      </c>
      <c r="R138" s="17">
        <f t="shared" ref="R138" si="18">SUM(N138:Q138)</f>
        <v>17</v>
      </c>
      <c r="S138" s="16">
        <v>0</v>
      </c>
      <c r="T138" s="17">
        <f t="shared" ref="T138" si="19">SUM(R138:S138)</f>
        <v>17</v>
      </c>
      <c r="U138" s="19"/>
    </row>
    <row r="139" spans="1:21" ht="14.25" customHeight="1">
      <c r="A139" t="s">
        <v>437</v>
      </c>
      <c r="B139" s="32" t="s">
        <v>438</v>
      </c>
      <c r="C139" s="32" t="s">
        <v>437</v>
      </c>
      <c r="D139" s="32" t="s">
        <v>438</v>
      </c>
      <c r="E139" t="s">
        <v>253</v>
      </c>
      <c r="F139" s="16">
        <v>140</v>
      </c>
      <c r="G139" s="16">
        <v>0</v>
      </c>
      <c r="H139" s="16">
        <v>0</v>
      </c>
      <c r="I139" s="16">
        <v>199</v>
      </c>
      <c r="J139" s="17">
        <f t="shared" si="8"/>
        <v>339</v>
      </c>
      <c r="K139" s="16">
        <v>76</v>
      </c>
      <c r="L139" s="17">
        <f t="shared" si="10"/>
        <v>415</v>
      </c>
      <c r="M139" s="19" t="s">
        <v>802</v>
      </c>
      <c r="N139" s="16">
        <v>358</v>
      </c>
      <c r="O139" s="16">
        <v>0</v>
      </c>
      <c r="P139" s="16">
        <v>0</v>
      </c>
      <c r="Q139" s="16">
        <v>96</v>
      </c>
      <c r="R139" s="17">
        <f t="shared" si="9"/>
        <v>454</v>
      </c>
      <c r="S139" s="16">
        <v>34</v>
      </c>
      <c r="T139" s="17">
        <f t="shared" si="11"/>
        <v>488</v>
      </c>
      <c r="U139" s="19"/>
    </row>
    <row r="140" spans="1:21" ht="14.25" customHeight="1">
      <c r="A140" t="s">
        <v>439</v>
      </c>
      <c r="B140" s="32" t="s">
        <v>440</v>
      </c>
      <c r="C140" s="32" t="s">
        <v>439</v>
      </c>
      <c r="D140" s="32" t="s">
        <v>440</v>
      </c>
      <c r="E140" t="s">
        <v>231</v>
      </c>
      <c r="F140" s="16">
        <v>38</v>
      </c>
      <c r="G140" s="16">
        <v>0</v>
      </c>
      <c r="H140" s="16">
        <v>0</v>
      </c>
      <c r="I140" s="16">
        <v>22</v>
      </c>
      <c r="J140" s="17">
        <f t="shared" si="8"/>
        <v>60</v>
      </c>
      <c r="K140" s="16">
        <v>0</v>
      </c>
      <c r="L140" s="17">
        <f t="shared" si="10"/>
        <v>60</v>
      </c>
      <c r="M140" s="19" t="s">
        <v>799</v>
      </c>
      <c r="N140" s="16">
        <v>105</v>
      </c>
      <c r="O140" s="16">
        <v>0</v>
      </c>
      <c r="P140" s="16">
        <v>0</v>
      </c>
      <c r="Q140" s="16">
        <v>4</v>
      </c>
      <c r="R140" s="17">
        <f t="shared" si="9"/>
        <v>109</v>
      </c>
      <c r="S140" s="16">
        <v>0</v>
      </c>
      <c r="T140" s="17">
        <f t="shared" si="11"/>
        <v>109</v>
      </c>
      <c r="U140" s="19"/>
    </row>
    <row r="141" spans="1:21" ht="14.25" customHeight="1">
      <c r="A141" t="s">
        <v>441</v>
      </c>
      <c r="B141" s="32" t="s">
        <v>442</v>
      </c>
      <c r="C141" s="32" t="s">
        <v>441</v>
      </c>
      <c r="D141" s="32" t="s">
        <v>442</v>
      </c>
      <c r="E141" t="s">
        <v>219</v>
      </c>
      <c r="F141" s="16">
        <v>110</v>
      </c>
      <c r="G141" s="16">
        <v>0</v>
      </c>
      <c r="H141" s="16">
        <v>0</v>
      </c>
      <c r="I141" s="16">
        <v>87</v>
      </c>
      <c r="J141" s="17">
        <f t="shared" si="8"/>
        <v>197</v>
      </c>
      <c r="K141" s="16">
        <v>0</v>
      </c>
      <c r="L141" s="17">
        <f t="shared" si="10"/>
        <v>197</v>
      </c>
      <c r="M141" s="19" t="s">
        <v>799</v>
      </c>
      <c r="N141" s="16">
        <v>169</v>
      </c>
      <c r="O141" s="16">
        <v>0</v>
      </c>
      <c r="P141" s="16">
        <v>0</v>
      </c>
      <c r="Q141" s="16">
        <v>133</v>
      </c>
      <c r="R141" s="17">
        <f t="shared" si="9"/>
        <v>302</v>
      </c>
      <c r="S141" s="16">
        <v>0</v>
      </c>
      <c r="T141" s="17">
        <f t="shared" si="11"/>
        <v>302</v>
      </c>
      <c r="U141" s="19"/>
    </row>
    <row r="142" spans="1:21" ht="14.25" customHeight="1">
      <c r="A142" t="s">
        <v>443</v>
      </c>
      <c r="B142" s="32" t="s">
        <v>444</v>
      </c>
      <c r="C142" s="32" t="s">
        <v>443</v>
      </c>
      <c r="D142" s="32" t="s">
        <v>444</v>
      </c>
      <c r="E142" t="s">
        <v>231</v>
      </c>
      <c r="F142" s="16">
        <v>19</v>
      </c>
      <c r="G142" s="16">
        <v>0</v>
      </c>
      <c r="H142" s="16">
        <v>0</v>
      </c>
      <c r="I142" s="16">
        <v>13</v>
      </c>
      <c r="J142" s="17">
        <f t="shared" si="8"/>
        <v>32</v>
      </c>
      <c r="K142" s="16">
        <v>0</v>
      </c>
      <c r="L142" s="17">
        <f t="shared" si="10"/>
        <v>32</v>
      </c>
      <c r="M142" s="19" t="s">
        <v>799</v>
      </c>
      <c r="N142" s="16">
        <v>27</v>
      </c>
      <c r="O142" s="16">
        <v>0</v>
      </c>
      <c r="P142" s="16">
        <v>0</v>
      </c>
      <c r="Q142" s="16">
        <v>12</v>
      </c>
      <c r="R142" s="17">
        <f t="shared" si="9"/>
        <v>39</v>
      </c>
      <c r="S142" s="16">
        <v>0</v>
      </c>
      <c r="T142" s="17">
        <f t="shared" si="11"/>
        <v>39</v>
      </c>
      <c r="U142" s="19"/>
    </row>
    <row r="143" spans="1:21" ht="14.25" customHeight="1">
      <c r="A143" t="s">
        <v>445</v>
      </c>
      <c r="B143" s="32" t="s">
        <v>446</v>
      </c>
      <c r="C143" s="32" t="s">
        <v>445</v>
      </c>
      <c r="D143" s="32" t="s">
        <v>446</v>
      </c>
      <c r="E143" t="s">
        <v>248</v>
      </c>
      <c r="F143" s="16">
        <v>52</v>
      </c>
      <c r="G143" s="16">
        <v>32</v>
      </c>
      <c r="H143" s="16">
        <v>0</v>
      </c>
      <c r="I143" s="16">
        <v>64</v>
      </c>
      <c r="J143" s="17">
        <f t="shared" si="8"/>
        <v>148</v>
      </c>
      <c r="K143" s="16">
        <v>0</v>
      </c>
      <c r="L143" s="17">
        <f t="shared" si="10"/>
        <v>148</v>
      </c>
      <c r="M143" s="19" t="s">
        <v>802</v>
      </c>
      <c r="N143" s="16">
        <v>52</v>
      </c>
      <c r="O143" s="16">
        <v>0</v>
      </c>
      <c r="P143" s="16">
        <v>0</v>
      </c>
      <c r="Q143" s="16">
        <v>6</v>
      </c>
      <c r="R143" s="17">
        <f t="shared" si="9"/>
        <v>58</v>
      </c>
      <c r="S143" s="16">
        <v>0</v>
      </c>
      <c r="T143" s="17">
        <f t="shared" si="11"/>
        <v>58</v>
      </c>
      <c r="U143" s="19"/>
    </row>
    <row r="144" spans="1:21" ht="14.25" customHeight="1">
      <c r="A144" t="s">
        <v>447</v>
      </c>
      <c r="B144" s="32" t="s">
        <v>448</v>
      </c>
      <c r="C144" s="32" t="s">
        <v>447</v>
      </c>
      <c r="D144" s="32" t="s">
        <v>448</v>
      </c>
      <c r="E144" t="s">
        <v>253</v>
      </c>
      <c r="F144" s="16">
        <v>115</v>
      </c>
      <c r="G144" s="16">
        <v>100</v>
      </c>
      <c r="H144" s="16">
        <v>0</v>
      </c>
      <c r="I144" s="16">
        <v>414</v>
      </c>
      <c r="J144" s="17">
        <f t="shared" si="8"/>
        <v>629</v>
      </c>
      <c r="K144" s="16">
        <v>967</v>
      </c>
      <c r="L144" s="17">
        <f t="shared" si="10"/>
        <v>1596</v>
      </c>
      <c r="M144" s="19" t="s">
        <v>799</v>
      </c>
      <c r="N144" s="16">
        <v>180</v>
      </c>
      <c r="O144" s="16">
        <v>28</v>
      </c>
      <c r="P144" s="16">
        <v>0</v>
      </c>
      <c r="Q144" s="16">
        <v>97</v>
      </c>
      <c r="R144" s="17">
        <f t="shared" si="9"/>
        <v>305</v>
      </c>
      <c r="S144" s="16">
        <v>293</v>
      </c>
      <c r="T144" s="17">
        <f t="shared" si="11"/>
        <v>598</v>
      </c>
      <c r="U144" s="19"/>
    </row>
    <row r="145" spans="1:21" ht="14.25" customHeight="1">
      <c r="A145" t="s">
        <v>449</v>
      </c>
      <c r="B145" s="32" t="s">
        <v>450</v>
      </c>
      <c r="C145" s="32" t="s">
        <v>449</v>
      </c>
      <c r="D145" s="32" t="s">
        <v>450</v>
      </c>
      <c r="E145" t="s">
        <v>222</v>
      </c>
      <c r="F145" s="16">
        <v>0</v>
      </c>
      <c r="G145" s="16">
        <v>0</v>
      </c>
      <c r="H145" s="16">
        <v>0</v>
      </c>
      <c r="I145" s="16">
        <v>0</v>
      </c>
      <c r="J145" s="17">
        <f t="shared" si="8"/>
        <v>0</v>
      </c>
      <c r="K145" s="16">
        <v>0</v>
      </c>
      <c r="L145" s="17">
        <f t="shared" si="10"/>
        <v>0</v>
      </c>
      <c r="M145" s="19" t="s">
        <v>799</v>
      </c>
      <c r="N145" s="16">
        <v>0</v>
      </c>
      <c r="O145" s="16">
        <v>0</v>
      </c>
      <c r="P145" s="16">
        <v>0</v>
      </c>
      <c r="Q145" s="16">
        <v>16</v>
      </c>
      <c r="R145" s="17">
        <f t="shared" si="9"/>
        <v>16</v>
      </c>
      <c r="S145" s="16">
        <v>17</v>
      </c>
      <c r="T145" s="17">
        <f t="shared" si="11"/>
        <v>33</v>
      </c>
      <c r="U145" s="19"/>
    </row>
    <row r="146" spans="1:21" ht="14.25" customHeight="1">
      <c r="A146" t="s">
        <v>451</v>
      </c>
      <c r="B146" s="32" t="s">
        <v>452</v>
      </c>
      <c r="C146" s="32" t="s">
        <v>451</v>
      </c>
      <c r="D146" s="32" t="s">
        <v>452</v>
      </c>
      <c r="E146" t="s">
        <v>219</v>
      </c>
      <c r="F146" s="16">
        <v>58</v>
      </c>
      <c r="G146" s="16">
        <v>0</v>
      </c>
      <c r="H146" s="16">
        <v>0</v>
      </c>
      <c r="I146" s="16">
        <v>137</v>
      </c>
      <c r="J146" s="17">
        <f t="shared" si="8"/>
        <v>195</v>
      </c>
      <c r="K146" s="16">
        <v>388</v>
      </c>
      <c r="L146" s="17">
        <f t="shared" si="10"/>
        <v>583</v>
      </c>
      <c r="M146" s="19" t="s">
        <v>799</v>
      </c>
      <c r="N146" s="16">
        <v>28</v>
      </c>
      <c r="O146" s="16">
        <v>38</v>
      </c>
      <c r="P146" s="16">
        <v>0</v>
      </c>
      <c r="Q146" s="16">
        <v>25</v>
      </c>
      <c r="R146" s="17">
        <f t="shared" si="9"/>
        <v>91</v>
      </c>
      <c r="S146" s="16">
        <v>50</v>
      </c>
      <c r="T146" s="17">
        <f t="shared" si="11"/>
        <v>141</v>
      </c>
      <c r="U146" s="19"/>
    </row>
    <row r="147" spans="1:21" ht="14.25" customHeight="1">
      <c r="A147" t="s">
        <v>453</v>
      </c>
      <c r="B147" s="32" t="s">
        <v>454</v>
      </c>
      <c r="C147" s="32" t="s">
        <v>453</v>
      </c>
      <c r="D147" s="32" t="s">
        <v>454</v>
      </c>
      <c r="E147" t="s">
        <v>222</v>
      </c>
      <c r="F147" s="16">
        <v>17</v>
      </c>
      <c r="G147" s="16">
        <v>0</v>
      </c>
      <c r="H147" s="16">
        <v>0</v>
      </c>
      <c r="I147" s="16">
        <v>6</v>
      </c>
      <c r="J147" s="17">
        <f t="shared" si="8"/>
        <v>23</v>
      </c>
      <c r="K147" s="16">
        <v>0</v>
      </c>
      <c r="L147" s="17">
        <f t="shared" si="10"/>
        <v>23</v>
      </c>
      <c r="M147" s="19" t="s">
        <v>799</v>
      </c>
      <c r="N147" s="16">
        <v>28</v>
      </c>
      <c r="O147" s="16">
        <v>0</v>
      </c>
      <c r="P147" s="16">
        <v>0</v>
      </c>
      <c r="Q147" s="16">
        <v>4</v>
      </c>
      <c r="R147" s="17">
        <f t="shared" si="9"/>
        <v>32</v>
      </c>
      <c r="S147" s="16">
        <v>0</v>
      </c>
      <c r="T147" s="17">
        <f t="shared" si="11"/>
        <v>32</v>
      </c>
      <c r="U147" s="19"/>
    </row>
    <row r="148" spans="1:21" ht="14.25" customHeight="1">
      <c r="A148" t="s">
        <v>820</v>
      </c>
      <c r="B148" s="32" t="s">
        <v>821</v>
      </c>
      <c r="C148" s="32" t="s">
        <v>551</v>
      </c>
      <c r="D148" s="32" t="s">
        <v>552</v>
      </c>
      <c r="E148" t="s">
        <v>243</v>
      </c>
      <c r="F148" s="16">
        <v>57</v>
      </c>
      <c r="G148" s="16">
        <v>6</v>
      </c>
      <c r="H148" s="16">
        <v>0</v>
      </c>
      <c r="I148" s="16">
        <v>42</v>
      </c>
      <c r="J148" s="17">
        <f t="shared" si="8"/>
        <v>105</v>
      </c>
      <c r="K148" s="16">
        <v>0</v>
      </c>
      <c r="L148" s="17">
        <f t="shared" si="10"/>
        <v>105</v>
      </c>
      <c r="M148" s="19" t="s">
        <v>799</v>
      </c>
      <c r="N148" s="16">
        <v>19</v>
      </c>
      <c r="O148" s="16">
        <v>0</v>
      </c>
      <c r="P148" s="16">
        <v>0</v>
      </c>
      <c r="Q148" s="16">
        <v>4</v>
      </c>
      <c r="R148" s="17">
        <f t="shared" si="9"/>
        <v>23</v>
      </c>
      <c r="S148" s="16">
        <v>0</v>
      </c>
      <c r="T148" s="17">
        <f t="shared" si="11"/>
        <v>23</v>
      </c>
      <c r="U148" s="19"/>
    </row>
    <row r="149" spans="1:21" ht="14.25" customHeight="1">
      <c r="A149" t="s">
        <v>455</v>
      </c>
      <c r="B149" s="32" t="s">
        <v>456</v>
      </c>
      <c r="C149" s="32" t="s">
        <v>455</v>
      </c>
      <c r="D149" s="32" t="s">
        <v>456</v>
      </c>
      <c r="E149" t="s">
        <v>243</v>
      </c>
      <c r="F149" s="16">
        <v>14</v>
      </c>
      <c r="G149" s="16">
        <v>0</v>
      </c>
      <c r="H149" s="16">
        <v>0</v>
      </c>
      <c r="I149" s="16">
        <v>0</v>
      </c>
      <c r="J149" s="17">
        <f t="shared" si="8"/>
        <v>14</v>
      </c>
      <c r="K149" s="16">
        <v>0</v>
      </c>
      <c r="L149" s="17">
        <f t="shared" si="10"/>
        <v>14</v>
      </c>
      <c r="M149" s="19" t="s">
        <v>799</v>
      </c>
      <c r="N149" s="16">
        <v>34</v>
      </c>
      <c r="O149" s="16">
        <v>0</v>
      </c>
      <c r="P149" s="16">
        <v>0</v>
      </c>
      <c r="Q149" s="16">
        <v>38</v>
      </c>
      <c r="R149" s="17">
        <f t="shared" si="9"/>
        <v>72</v>
      </c>
      <c r="S149" s="16">
        <v>61</v>
      </c>
      <c r="T149" s="17">
        <f t="shared" si="11"/>
        <v>133</v>
      </c>
      <c r="U149" s="19"/>
    </row>
    <row r="150" spans="1:21" ht="14.25" customHeight="1">
      <c r="A150" t="s">
        <v>457</v>
      </c>
      <c r="B150" s="32" t="s">
        <v>458</v>
      </c>
      <c r="C150" s="32" t="s">
        <v>457</v>
      </c>
      <c r="D150" s="32" t="s">
        <v>458</v>
      </c>
      <c r="E150" t="s">
        <v>231</v>
      </c>
      <c r="F150" s="16">
        <v>0</v>
      </c>
      <c r="G150" s="16">
        <v>0</v>
      </c>
      <c r="H150" s="16">
        <v>0</v>
      </c>
      <c r="I150" s="16">
        <v>0</v>
      </c>
      <c r="J150" s="17">
        <f t="shared" si="8"/>
        <v>0</v>
      </c>
      <c r="K150" s="16">
        <v>0</v>
      </c>
      <c r="L150" s="17">
        <f t="shared" si="10"/>
        <v>0</v>
      </c>
      <c r="M150" s="19" t="s">
        <v>802</v>
      </c>
      <c r="N150" s="16">
        <v>82</v>
      </c>
      <c r="O150" s="16">
        <v>1</v>
      </c>
      <c r="P150" s="16">
        <v>0</v>
      </c>
      <c r="Q150" s="16">
        <v>30</v>
      </c>
      <c r="R150" s="17">
        <f t="shared" si="9"/>
        <v>113</v>
      </c>
      <c r="S150" s="16">
        <v>0</v>
      </c>
      <c r="T150" s="17">
        <f t="shared" si="11"/>
        <v>113</v>
      </c>
      <c r="U150" s="19"/>
    </row>
    <row r="151" spans="1:21" ht="14.25" customHeight="1">
      <c r="A151" t="s">
        <v>761</v>
      </c>
      <c r="B151" s="32" t="s">
        <v>762</v>
      </c>
      <c r="C151" s="32" t="s">
        <v>761</v>
      </c>
      <c r="D151" s="32" t="s">
        <v>762</v>
      </c>
      <c r="E151" t="s">
        <v>219</v>
      </c>
      <c r="F151" s="16">
        <v>61</v>
      </c>
      <c r="G151" s="16">
        <v>0</v>
      </c>
      <c r="H151" s="16">
        <v>0</v>
      </c>
      <c r="I151" s="16">
        <v>24</v>
      </c>
      <c r="J151" s="17">
        <f t="shared" si="8"/>
        <v>85</v>
      </c>
      <c r="K151" s="16">
        <v>0</v>
      </c>
      <c r="L151" s="17">
        <f t="shared" si="10"/>
        <v>85</v>
      </c>
      <c r="M151" s="19" t="s">
        <v>799</v>
      </c>
      <c r="N151" s="16">
        <v>129</v>
      </c>
      <c r="O151" s="16">
        <v>0</v>
      </c>
      <c r="P151" s="16">
        <v>0</v>
      </c>
      <c r="Q151" s="16">
        <v>33</v>
      </c>
      <c r="R151" s="17">
        <f t="shared" si="9"/>
        <v>162</v>
      </c>
      <c r="S151" s="16">
        <v>51</v>
      </c>
      <c r="T151" s="17">
        <f t="shared" si="11"/>
        <v>213</v>
      </c>
      <c r="U151" s="19"/>
    </row>
    <row r="152" spans="1:21" ht="14.25" customHeight="1">
      <c r="A152" t="s">
        <v>459</v>
      </c>
      <c r="B152" s="32" t="s">
        <v>460</v>
      </c>
      <c r="C152" s="32" t="s">
        <v>459</v>
      </c>
      <c r="D152" s="32" t="s">
        <v>460</v>
      </c>
      <c r="E152" t="s">
        <v>320</v>
      </c>
      <c r="F152" s="16">
        <v>106</v>
      </c>
      <c r="G152" s="16">
        <v>0</v>
      </c>
      <c r="H152" s="16">
        <v>0</v>
      </c>
      <c r="I152" s="16">
        <v>0</v>
      </c>
      <c r="J152" s="17">
        <f t="shared" si="8"/>
        <v>106</v>
      </c>
      <c r="K152" s="16">
        <v>0</v>
      </c>
      <c r="L152" s="17">
        <f t="shared" si="10"/>
        <v>106</v>
      </c>
      <c r="M152" s="19" t="s">
        <v>802</v>
      </c>
      <c r="N152" s="16">
        <v>31</v>
      </c>
      <c r="O152" s="16">
        <v>0</v>
      </c>
      <c r="P152" s="16">
        <v>0</v>
      </c>
      <c r="Q152" s="16">
        <v>0</v>
      </c>
      <c r="R152" s="17">
        <f t="shared" si="9"/>
        <v>31</v>
      </c>
      <c r="S152" s="16">
        <v>0</v>
      </c>
      <c r="T152" s="17">
        <f t="shared" si="11"/>
        <v>31</v>
      </c>
      <c r="U152" s="19"/>
    </row>
    <row r="153" spans="1:21" ht="14.25" customHeight="1">
      <c r="A153" t="s">
        <v>461</v>
      </c>
      <c r="B153" s="32" t="s">
        <v>462</v>
      </c>
      <c r="C153" s="32" t="s">
        <v>461</v>
      </c>
      <c r="D153" t="s">
        <v>462</v>
      </c>
      <c r="E153" t="s">
        <v>219</v>
      </c>
      <c r="F153" s="16">
        <v>96</v>
      </c>
      <c r="G153" s="16">
        <v>24</v>
      </c>
      <c r="H153" s="16">
        <v>0</v>
      </c>
      <c r="I153" s="16">
        <v>116</v>
      </c>
      <c r="J153" s="17">
        <f t="shared" si="8"/>
        <v>236</v>
      </c>
      <c r="K153" s="16">
        <v>59</v>
      </c>
      <c r="L153" s="17">
        <f t="shared" si="10"/>
        <v>295</v>
      </c>
      <c r="M153" s="19" t="s">
        <v>802</v>
      </c>
      <c r="N153" s="16">
        <v>107</v>
      </c>
      <c r="O153" s="16">
        <v>27</v>
      </c>
      <c r="P153" s="16">
        <v>0</v>
      </c>
      <c r="Q153" s="16">
        <v>153</v>
      </c>
      <c r="R153" s="17">
        <f t="shared" si="9"/>
        <v>287</v>
      </c>
      <c r="S153" s="16">
        <v>218</v>
      </c>
      <c r="T153" s="17">
        <f t="shared" si="11"/>
        <v>505</v>
      </c>
      <c r="U153" s="19"/>
    </row>
    <row r="154" spans="1:21" ht="14.25" customHeight="1">
      <c r="A154" t="s">
        <v>763</v>
      </c>
      <c r="B154" s="32" t="s">
        <v>764</v>
      </c>
      <c r="C154" s="32" t="s">
        <v>763</v>
      </c>
      <c r="D154" s="32" t="s">
        <v>764</v>
      </c>
      <c r="E154" t="s">
        <v>219</v>
      </c>
      <c r="F154" s="16">
        <v>17</v>
      </c>
      <c r="G154" s="16">
        <v>12</v>
      </c>
      <c r="H154" s="16">
        <v>0</v>
      </c>
      <c r="I154" s="16">
        <v>20</v>
      </c>
      <c r="J154" s="17">
        <f t="shared" si="8"/>
        <v>49</v>
      </c>
      <c r="K154" s="16">
        <v>0</v>
      </c>
      <c r="L154" s="17">
        <f t="shared" si="10"/>
        <v>49</v>
      </c>
      <c r="M154" s="19" t="s">
        <v>802</v>
      </c>
      <c r="N154" s="16">
        <v>12</v>
      </c>
      <c r="O154" s="16">
        <v>10</v>
      </c>
      <c r="P154" s="16">
        <v>0</v>
      </c>
      <c r="Q154" s="16">
        <v>12</v>
      </c>
      <c r="R154" s="17">
        <f t="shared" si="9"/>
        <v>34</v>
      </c>
      <c r="S154" s="16">
        <v>0</v>
      </c>
      <c r="T154" s="17">
        <f t="shared" si="11"/>
        <v>34</v>
      </c>
      <c r="U154" s="19"/>
    </row>
    <row r="155" spans="1:21" ht="14.25" customHeight="1">
      <c r="A155" t="s">
        <v>463</v>
      </c>
      <c r="B155" s="32" t="s">
        <v>464</v>
      </c>
      <c r="C155" s="32" t="s">
        <v>463</v>
      </c>
      <c r="D155" s="32" t="s">
        <v>464</v>
      </c>
      <c r="E155" t="s">
        <v>219</v>
      </c>
      <c r="F155" s="16">
        <v>14</v>
      </c>
      <c r="G155" s="16">
        <v>0</v>
      </c>
      <c r="H155" s="16">
        <v>0</v>
      </c>
      <c r="I155" s="16">
        <v>8</v>
      </c>
      <c r="J155" s="17">
        <f t="shared" si="8"/>
        <v>22</v>
      </c>
      <c r="K155" s="16">
        <v>0</v>
      </c>
      <c r="L155" s="17">
        <f t="shared" si="10"/>
        <v>22</v>
      </c>
      <c r="M155" s="19" t="s">
        <v>799</v>
      </c>
      <c r="N155" s="16">
        <v>30</v>
      </c>
      <c r="O155" s="16">
        <v>0</v>
      </c>
      <c r="P155" s="16">
        <v>0</v>
      </c>
      <c r="Q155" s="16">
        <v>18</v>
      </c>
      <c r="R155" s="17">
        <f t="shared" si="9"/>
        <v>48</v>
      </c>
      <c r="S155" s="16">
        <v>0</v>
      </c>
      <c r="T155" s="17">
        <f t="shared" si="11"/>
        <v>48</v>
      </c>
      <c r="U155" s="19"/>
    </row>
    <row r="156" spans="1:21" ht="14.25" customHeight="1">
      <c r="A156" t="s">
        <v>465</v>
      </c>
      <c r="B156" s="32" t="s">
        <v>466</v>
      </c>
      <c r="C156" s="32" t="s">
        <v>465</v>
      </c>
      <c r="D156" s="32" t="s">
        <v>466</v>
      </c>
      <c r="E156" t="s">
        <v>222</v>
      </c>
      <c r="F156" s="16">
        <v>136</v>
      </c>
      <c r="G156" s="16">
        <v>0</v>
      </c>
      <c r="H156" s="16">
        <v>0</v>
      </c>
      <c r="I156" s="16">
        <v>13</v>
      </c>
      <c r="J156" s="17">
        <f t="shared" si="8"/>
        <v>149</v>
      </c>
      <c r="K156" s="16">
        <v>0</v>
      </c>
      <c r="L156" s="17">
        <f t="shared" si="10"/>
        <v>149</v>
      </c>
      <c r="M156" s="19" t="s">
        <v>799</v>
      </c>
      <c r="N156" s="16">
        <v>82</v>
      </c>
      <c r="O156" s="16">
        <v>0</v>
      </c>
      <c r="P156" s="16">
        <v>0</v>
      </c>
      <c r="Q156" s="16">
        <v>3</v>
      </c>
      <c r="R156" s="17">
        <f t="shared" si="9"/>
        <v>85</v>
      </c>
      <c r="S156" s="16">
        <v>0</v>
      </c>
      <c r="T156" s="17">
        <f t="shared" si="11"/>
        <v>85</v>
      </c>
      <c r="U156" s="19"/>
    </row>
    <row r="157" spans="1:21" ht="14.25" customHeight="1">
      <c r="A157" t="s">
        <v>467</v>
      </c>
      <c r="B157" s="32" t="s">
        <v>468</v>
      </c>
      <c r="C157" s="32" t="s">
        <v>467</v>
      </c>
      <c r="D157" s="32" t="s">
        <v>468</v>
      </c>
      <c r="E157" t="s">
        <v>320</v>
      </c>
      <c r="F157" s="16">
        <v>91</v>
      </c>
      <c r="G157" s="16">
        <v>0</v>
      </c>
      <c r="H157" s="16">
        <v>0</v>
      </c>
      <c r="I157" s="16">
        <v>40</v>
      </c>
      <c r="J157" s="17">
        <f t="shared" si="8"/>
        <v>131</v>
      </c>
      <c r="K157" s="16">
        <v>0</v>
      </c>
      <c r="L157" s="17">
        <f t="shared" si="10"/>
        <v>131</v>
      </c>
      <c r="M157" s="19" t="s">
        <v>802</v>
      </c>
      <c r="N157" s="16">
        <v>346</v>
      </c>
      <c r="O157" s="16">
        <v>0</v>
      </c>
      <c r="P157" s="16">
        <v>0</v>
      </c>
      <c r="Q157" s="16">
        <v>53</v>
      </c>
      <c r="R157" s="17">
        <f t="shared" si="9"/>
        <v>399</v>
      </c>
      <c r="S157" s="16">
        <v>121</v>
      </c>
      <c r="T157" s="17">
        <f t="shared" si="11"/>
        <v>520</v>
      </c>
      <c r="U157" s="19"/>
    </row>
    <row r="158" spans="1:21" ht="14.25" customHeight="1">
      <c r="A158" t="s">
        <v>469</v>
      </c>
      <c r="B158" s="32" t="s">
        <v>470</v>
      </c>
      <c r="C158" s="32" t="s">
        <v>469</v>
      </c>
      <c r="D158" s="32" t="s">
        <v>470</v>
      </c>
      <c r="E158" t="s">
        <v>248</v>
      </c>
      <c r="F158" s="16">
        <v>28</v>
      </c>
      <c r="G158" s="16">
        <v>0</v>
      </c>
      <c r="H158" s="16">
        <v>0</v>
      </c>
      <c r="I158" s="16">
        <v>0</v>
      </c>
      <c r="J158" s="17">
        <f t="shared" si="8"/>
        <v>28</v>
      </c>
      <c r="K158" s="16">
        <v>14</v>
      </c>
      <c r="L158" s="17">
        <f t="shared" si="10"/>
        <v>42</v>
      </c>
      <c r="M158" s="19" t="s">
        <v>799</v>
      </c>
      <c r="N158" s="16">
        <v>91</v>
      </c>
      <c r="O158" s="16">
        <v>0</v>
      </c>
      <c r="P158" s="16">
        <v>0</v>
      </c>
      <c r="Q158" s="16">
        <v>16</v>
      </c>
      <c r="R158" s="17">
        <f t="shared" si="9"/>
        <v>107</v>
      </c>
      <c r="S158" s="16">
        <v>0</v>
      </c>
      <c r="T158" s="17">
        <f t="shared" si="11"/>
        <v>107</v>
      </c>
      <c r="U158" s="19"/>
    </row>
    <row r="159" spans="1:21" ht="14.25" customHeight="1">
      <c r="A159" t="s">
        <v>471</v>
      </c>
      <c r="B159" s="32" t="s">
        <v>472</v>
      </c>
      <c r="C159" s="32" t="s">
        <v>471</v>
      </c>
      <c r="D159" s="32" t="s">
        <v>472</v>
      </c>
      <c r="E159" t="s">
        <v>243</v>
      </c>
      <c r="F159" s="16">
        <v>31</v>
      </c>
      <c r="G159" s="16">
        <v>0</v>
      </c>
      <c r="H159" s="16">
        <v>0</v>
      </c>
      <c r="I159" s="16">
        <v>28</v>
      </c>
      <c r="J159" s="17">
        <f t="shared" si="8"/>
        <v>59</v>
      </c>
      <c r="K159" s="16">
        <v>54</v>
      </c>
      <c r="L159" s="17">
        <f t="shared" si="10"/>
        <v>113</v>
      </c>
      <c r="M159" s="19" t="s">
        <v>799</v>
      </c>
      <c r="N159" s="16">
        <v>11</v>
      </c>
      <c r="O159" s="16">
        <v>0</v>
      </c>
      <c r="P159" s="16">
        <v>0</v>
      </c>
      <c r="Q159" s="16">
        <v>0</v>
      </c>
      <c r="R159" s="17">
        <f t="shared" si="9"/>
        <v>11</v>
      </c>
      <c r="S159" s="16">
        <v>33</v>
      </c>
      <c r="T159" s="17">
        <f t="shared" si="11"/>
        <v>44</v>
      </c>
      <c r="U159" s="19"/>
    </row>
    <row r="160" spans="1:21" ht="14.25" customHeight="1">
      <c r="A160" t="s">
        <v>906</v>
      </c>
      <c r="B160" s="32" t="s">
        <v>907</v>
      </c>
      <c r="C160" s="32" t="s">
        <v>337</v>
      </c>
      <c r="D160" s="32" t="s">
        <v>338</v>
      </c>
      <c r="E160" t="s">
        <v>243</v>
      </c>
      <c r="F160" s="16">
        <v>2</v>
      </c>
      <c r="G160" s="16">
        <v>0</v>
      </c>
      <c r="H160" s="16">
        <v>0</v>
      </c>
      <c r="I160" s="16">
        <v>0</v>
      </c>
      <c r="J160" s="17">
        <f t="shared" si="8"/>
        <v>2</v>
      </c>
      <c r="K160" s="16">
        <v>0</v>
      </c>
      <c r="L160" s="17">
        <f t="shared" si="10"/>
        <v>2</v>
      </c>
      <c r="M160" s="19" t="s">
        <v>799</v>
      </c>
      <c r="N160" s="16">
        <v>5</v>
      </c>
      <c r="O160" s="16">
        <v>0</v>
      </c>
      <c r="P160" s="16">
        <v>0</v>
      </c>
      <c r="Q160" s="16">
        <v>4</v>
      </c>
      <c r="R160" s="17">
        <f t="shared" si="9"/>
        <v>9</v>
      </c>
      <c r="S160" s="16">
        <v>0</v>
      </c>
      <c r="T160" s="17">
        <f t="shared" si="11"/>
        <v>9</v>
      </c>
      <c r="U160" s="19"/>
    </row>
    <row r="161" spans="1:21" ht="14.25" customHeight="1">
      <c r="A161" t="s">
        <v>473</v>
      </c>
      <c r="B161" s="32" t="s">
        <v>474</v>
      </c>
      <c r="C161" s="32" t="s">
        <v>473</v>
      </c>
      <c r="D161" s="32" t="s">
        <v>474</v>
      </c>
      <c r="E161" t="s">
        <v>222</v>
      </c>
      <c r="F161" s="16">
        <v>62</v>
      </c>
      <c r="G161" s="16">
        <v>27</v>
      </c>
      <c r="H161" s="16">
        <v>0</v>
      </c>
      <c r="I161" s="16">
        <v>6</v>
      </c>
      <c r="J161" s="17">
        <f t="shared" si="8"/>
        <v>95</v>
      </c>
      <c r="K161" s="16">
        <v>239</v>
      </c>
      <c r="L161" s="17">
        <f t="shared" si="10"/>
        <v>334</v>
      </c>
      <c r="M161" s="19" t="s">
        <v>802</v>
      </c>
      <c r="N161" s="16">
        <v>47</v>
      </c>
      <c r="O161" s="16">
        <v>0</v>
      </c>
      <c r="P161" s="16">
        <v>0</v>
      </c>
      <c r="Q161" s="16">
        <v>7</v>
      </c>
      <c r="R161" s="17">
        <f t="shared" si="9"/>
        <v>54</v>
      </c>
      <c r="S161" s="16">
        <v>0</v>
      </c>
      <c r="T161" s="17">
        <f t="shared" si="11"/>
        <v>54</v>
      </c>
      <c r="U161" s="19"/>
    </row>
    <row r="162" spans="1:21" ht="14.25" customHeight="1">
      <c r="A162" t="s">
        <v>475</v>
      </c>
      <c r="B162" s="32" t="s">
        <v>476</v>
      </c>
      <c r="C162" s="32" t="s">
        <v>475</v>
      </c>
      <c r="D162" s="32" t="s">
        <v>476</v>
      </c>
      <c r="E162" t="s">
        <v>234</v>
      </c>
      <c r="F162" s="16">
        <v>23</v>
      </c>
      <c r="G162" s="16">
        <v>0</v>
      </c>
      <c r="H162" s="16">
        <v>0</v>
      </c>
      <c r="I162" s="16">
        <v>0</v>
      </c>
      <c r="J162" s="17">
        <f t="shared" si="8"/>
        <v>23</v>
      </c>
      <c r="K162" s="16">
        <v>0</v>
      </c>
      <c r="L162" s="17">
        <f t="shared" si="10"/>
        <v>23</v>
      </c>
      <c r="M162" s="19" t="s">
        <v>799</v>
      </c>
      <c r="N162" s="16">
        <v>17</v>
      </c>
      <c r="O162" s="16">
        <v>6</v>
      </c>
      <c r="P162" s="16">
        <v>0</v>
      </c>
      <c r="Q162" s="16">
        <v>3</v>
      </c>
      <c r="R162" s="17">
        <f t="shared" si="9"/>
        <v>26</v>
      </c>
      <c r="S162" s="16">
        <v>44</v>
      </c>
      <c r="T162" s="17">
        <f t="shared" si="11"/>
        <v>70</v>
      </c>
      <c r="U162" s="19"/>
    </row>
    <row r="163" spans="1:21" ht="14.25" customHeight="1">
      <c r="A163" t="s">
        <v>765</v>
      </c>
      <c r="B163" s="32" t="s">
        <v>766</v>
      </c>
      <c r="C163" s="32" t="s">
        <v>765</v>
      </c>
      <c r="D163" s="32" t="s">
        <v>766</v>
      </c>
      <c r="E163" t="s">
        <v>231</v>
      </c>
      <c r="F163" s="16">
        <v>5</v>
      </c>
      <c r="G163" s="16">
        <v>0</v>
      </c>
      <c r="H163" s="16">
        <v>0</v>
      </c>
      <c r="I163" s="16">
        <v>12</v>
      </c>
      <c r="J163" s="17">
        <f t="shared" si="8"/>
        <v>17</v>
      </c>
      <c r="K163" s="16">
        <v>0</v>
      </c>
      <c r="L163" s="17">
        <f t="shared" si="10"/>
        <v>17</v>
      </c>
      <c r="M163" s="19" t="s">
        <v>802</v>
      </c>
      <c r="N163" s="16">
        <v>35</v>
      </c>
      <c r="O163" s="16">
        <v>0</v>
      </c>
      <c r="P163" s="16">
        <v>0</v>
      </c>
      <c r="Q163" s="16">
        <v>18</v>
      </c>
      <c r="R163" s="17">
        <f t="shared" si="9"/>
        <v>53</v>
      </c>
      <c r="S163" s="16">
        <v>18</v>
      </c>
      <c r="T163" s="17">
        <f t="shared" si="11"/>
        <v>71</v>
      </c>
      <c r="U163" s="19"/>
    </row>
    <row r="164" spans="1:21" ht="14.25" customHeight="1">
      <c r="A164" t="s">
        <v>477</v>
      </c>
      <c r="B164" s="32" t="s">
        <v>478</v>
      </c>
      <c r="C164" s="32" t="s">
        <v>477</v>
      </c>
      <c r="D164" s="32" t="s">
        <v>478</v>
      </c>
      <c r="E164" t="s">
        <v>222</v>
      </c>
      <c r="F164" s="16">
        <v>99</v>
      </c>
      <c r="G164" s="16">
        <v>0</v>
      </c>
      <c r="H164" s="16">
        <v>0</v>
      </c>
      <c r="I164" s="16">
        <v>38</v>
      </c>
      <c r="J164" s="17">
        <f t="shared" si="8"/>
        <v>137</v>
      </c>
      <c r="K164" s="16">
        <v>0</v>
      </c>
      <c r="L164" s="17">
        <f t="shared" si="10"/>
        <v>137</v>
      </c>
      <c r="M164" s="19" t="s">
        <v>799</v>
      </c>
      <c r="N164" s="16">
        <v>49</v>
      </c>
      <c r="O164" s="16">
        <v>0</v>
      </c>
      <c r="P164" s="16">
        <v>0</v>
      </c>
      <c r="Q164" s="16">
        <v>7</v>
      </c>
      <c r="R164" s="17">
        <f t="shared" si="9"/>
        <v>56</v>
      </c>
      <c r="S164" s="16">
        <v>0</v>
      </c>
      <c r="T164" s="17">
        <f t="shared" si="11"/>
        <v>56</v>
      </c>
      <c r="U164" s="19"/>
    </row>
    <row r="165" spans="1:21" ht="14.25" customHeight="1">
      <c r="A165" t="s">
        <v>479</v>
      </c>
      <c r="B165" s="32" t="s">
        <v>480</v>
      </c>
      <c r="C165" s="32" t="s">
        <v>479</v>
      </c>
      <c r="D165" s="32" t="s">
        <v>480</v>
      </c>
      <c r="E165" t="s">
        <v>234</v>
      </c>
      <c r="F165" s="16">
        <v>65</v>
      </c>
      <c r="G165" s="16">
        <v>0</v>
      </c>
      <c r="H165" s="16">
        <v>0</v>
      </c>
      <c r="I165" s="16">
        <v>14</v>
      </c>
      <c r="J165" s="17">
        <f t="shared" si="8"/>
        <v>79</v>
      </c>
      <c r="K165" s="16">
        <v>0</v>
      </c>
      <c r="L165" s="17">
        <f t="shared" si="10"/>
        <v>79</v>
      </c>
      <c r="M165" s="19" t="s">
        <v>799</v>
      </c>
      <c r="N165" s="16">
        <v>52</v>
      </c>
      <c r="O165" s="16">
        <v>0</v>
      </c>
      <c r="P165" s="16">
        <v>0</v>
      </c>
      <c r="Q165" s="16">
        <v>0</v>
      </c>
      <c r="R165" s="17">
        <f t="shared" si="9"/>
        <v>52</v>
      </c>
      <c r="S165" s="16">
        <v>0</v>
      </c>
      <c r="T165" s="17">
        <f t="shared" si="11"/>
        <v>52</v>
      </c>
      <c r="U165" s="19"/>
    </row>
    <row r="166" spans="1:21" ht="14.25" customHeight="1">
      <c r="A166" t="s">
        <v>481</v>
      </c>
      <c r="B166" s="32" t="s">
        <v>482</v>
      </c>
      <c r="C166" s="32" t="s">
        <v>481</v>
      </c>
      <c r="D166" s="32" t="s">
        <v>482</v>
      </c>
      <c r="E166" t="s">
        <v>231</v>
      </c>
      <c r="F166" s="16">
        <v>90</v>
      </c>
      <c r="G166" s="16">
        <v>0</v>
      </c>
      <c r="H166" s="16">
        <v>0</v>
      </c>
      <c r="I166" s="16">
        <v>11</v>
      </c>
      <c r="J166" s="17">
        <f t="shared" si="8"/>
        <v>101</v>
      </c>
      <c r="K166" s="16">
        <v>0</v>
      </c>
      <c r="L166" s="17">
        <f t="shared" si="10"/>
        <v>101</v>
      </c>
      <c r="M166" s="19" t="s">
        <v>799</v>
      </c>
      <c r="N166" s="16">
        <v>88</v>
      </c>
      <c r="O166" s="16">
        <v>0</v>
      </c>
      <c r="P166" s="16">
        <v>0</v>
      </c>
      <c r="Q166" s="16">
        <v>17</v>
      </c>
      <c r="R166" s="17">
        <f t="shared" si="9"/>
        <v>105</v>
      </c>
      <c r="S166" s="16">
        <v>0</v>
      </c>
      <c r="T166" s="17">
        <f t="shared" si="11"/>
        <v>105</v>
      </c>
      <c r="U166" s="19"/>
    </row>
    <row r="167" spans="1:21" ht="14.25" customHeight="1">
      <c r="A167" t="s">
        <v>485</v>
      </c>
      <c r="B167" s="32" t="s">
        <v>486</v>
      </c>
      <c r="C167" s="32" t="s">
        <v>485</v>
      </c>
      <c r="D167" s="32" t="s">
        <v>486</v>
      </c>
      <c r="E167" t="s">
        <v>243</v>
      </c>
      <c r="F167" s="16">
        <v>28</v>
      </c>
      <c r="G167" s="16">
        <v>0</v>
      </c>
      <c r="H167" s="16">
        <v>0</v>
      </c>
      <c r="I167" s="16">
        <v>8</v>
      </c>
      <c r="J167" s="17">
        <f t="shared" si="8"/>
        <v>36</v>
      </c>
      <c r="K167" s="16">
        <v>0</v>
      </c>
      <c r="L167" s="17">
        <f t="shared" si="10"/>
        <v>36</v>
      </c>
      <c r="M167" s="19" t="s">
        <v>799</v>
      </c>
      <c r="N167" s="16">
        <v>58</v>
      </c>
      <c r="O167" s="16">
        <v>0</v>
      </c>
      <c r="P167" s="16">
        <v>0</v>
      </c>
      <c r="Q167" s="16">
        <v>19</v>
      </c>
      <c r="R167" s="17">
        <f t="shared" si="9"/>
        <v>77</v>
      </c>
      <c r="S167" s="16">
        <v>0</v>
      </c>
      <c r="T167" s="17">
        <f t="shared" si="11"/>
        <v>77</v>
      </c>
      <c r="U167" s="19"/>
    </row>
    <row r="168" spans="1:21" ht="14.25" customHeight="1">
      <c r="A168" t="s">
        <v>487</v>
      </c>
      <c r="B168" s="32" t="s">
        <v>488</v>
      </c>
      <c r="C168" s="32" t="s">
        <v>487</v>
      </c>
      <c r="D168" s="32" t="s">
        <v>488</v>
      </c>
      <c r="E168" t="s">
        <v>320</v>
      </c>
      <c r="F168" s="16">
        <v>87</v>
      </c>
      <c r="G168" s="16">
        <v>0</v>
      </c>
      <c r="H168" s="16">
        <v>0</v>
      </c>
      <c r="I168" s="16">
        <v>44</v>
      </c>
      <c r="J168" s="17">
        <f t="shared" si="8"/>
        <v>131</v>
      </c>
      <c r="K168" s="16">
        <v>40</v>
      </c>
      <c r="L168" s="17">
        <f t="shared" si="10"/>
        <v>171</v>
      </c>
      <c r="M168" s="19" t="s">
        <v>802</v>
      </c>
      <c r="N168" s="16">
        <v>105</v>
      </c>
      <c r="O168" s="16">
        <v>0</v>
      </c>
      <c r="P168" s="16">
        <v>0</v>
      </c>
      <c r="Q168" s="16">
        <v>4</v>
      </c>
      <c r="R168" s="17">
        <f t="shared" si="9"/>
        <v>109</v>
      </c>
      <c r="S168" s="16">
        <v>28</v>
      </c>
      <c r="T168" s="17">
        <f t="shared" si="11"/>
        <v>137</v>
      </c>
      <c r="U168" s="19"/>
    </row>
    <row r="169" spans="1:21" ht="14.25" customHeight="1">
      <c r="A169" t="s">
        <v>489</v>
      </c>
      <c r="B169" s="32" t="s">
        <v>490</v>
      </c>
      <c r="C169" s="32" t="s">
        <v>489</v>
      </c>
      <c r="D169" s="32" t="s">
        <v>490</v>
      </c>
      <c r="E169" t="s">
        <v>248</v>
      </c>
      <c r="F169" s="16">
        <v>46</v>
      </c>
      <c r="G169" s="16">
        <v>4</v>
      </c>
      <c r="H169" s="16">
        <v>0</v>
      </c>
      <c r="I169" s="16">
        <v>42</v>
      </c>
      <c r="J169" s="17">
        <f t="shared" si="8"/>
        <v>92</v>
      </c>
      <c r="K169" s="16">
        <v>0</v>
      </c>
      <c r="L169" s="17">
        <f t="shared" si="10"/>
        <v>92</v>
      </c>
      <c r="M169" s="19" t="s">
        <v>799</v>
      </c>
      <c r="N169" s="16">
        <v>34</v>
      </c>
      <c r="O169" s="16">
        <v>0</v>
      </c>
      <c r="P169" s="16">
        <v>0</v>
      </c>
      <c r="Q169" s="16">
        <v>9</v>
      </c>
      <c r="R169" s="17">
        <f t="shared" si="9"/>
        <v>43</v>
      </c>
      <c r="S169" s="16">
        <v>0</v>
      </c>
      <c r="T169" s="17">
        <f t="shared" si="11"/>
        <v>43</v>
      </c>
      <c r="U169" s="19"/>
    </row>
    <row r="170" spans="1:21" ht="14.25" customHeight="1">
      <c r="A170" t="s">
        <v>491</v>
      </c>
      <c r="B170" s="32" t="s">
        <v>492</v>
      </c>
      <c r="C170" s="32" t="s">
        <v>491</v>
      </c>
      <c r="D170" s="32" t="s">
        <v>492</v>
      </c>
      <c r="E170" t="s">
        <v>222</v>
      </c>
      <c r="F170" s="16">
        <v>77</v>
      </c>
      <c r="G170" s="16">
        <v>0</v>
      </c>
      <c r="H170" s="16">
        <v>0</v>
      </c>
      <c r="I170" s="16">
        <v>15</v>
      </c>
      <c r="J170" s="17">
        <f t="shared" si="8"/>
        <v>92</v>
      </c>
      <c r="K170" s="16">
        <v>0</v>
      </c>
      <c r="L170" s="17">
        <f t="shared" si="10"/>
        <v>92</v>
      </c>
      <c r="M170" s="19" t="s">
        <v>802</v>
      </c>
      <c r="N170" s="16">
        <v>80</v>
      </c>
      <c r="O170" s="16">
        <v>0</v>
      </c>
      <c r="P170" s="16">
        <v>0</v>
      </c>
      <c r="Q170" s="16">
        <v>23</v>
      </c>
      <c r="R170" s="17">
        <f t="shared" si="9"/>
        <v>103</v>
      </c>
      <c r="S170" s="16">
        <v>55</v>
      </c>
      <c r="T170" s="17">
        <f t="shared" si="11"/>
        <v>158</v>
      </c>
      <c r="U170" s="19"/>
    </row>
    <row r="171" spans="1:21" ht="14.25" customHeight="1">
      <c r="A171" t="s">
        <v>868</v>
      </c>
      <c r="B171" s="32" t="s">
        <v>869</v>
      </c>
      <c r="C171" s="32" t="s">
        <v>659</v>
      </c>
      <c r="D171" t="s">
        <v>660</v>
      </c>
      <c r="E171" t="s">
        <v>222</v>
      </c>
      <c r="F171" s="16">
        <v>68</v>
      </c>
      <c r="G171" s="16">
        <v>0</v>
      </c>
      <c r="H171" s="16">
        <v>0</v>
      </c>
      <c r="I171" s="16">
        <v>58</v>
      </c>
      <c r="J171" s="17">
        <f t="shared" si="8"/>
        <v>126</v>
      </c>
      <c r="K171" s="16">
        <v>16</v>
      </c>
      <c r="L171" s="17">
        <f t="shared" si="10"/>
        <v>142</v>
      </c>
      <c r="M171" s="19" t="s">
        <v>799</v>
      </c>
      <c r="N171" s="16">
        <v>75</v>
      </c>
      <c r="O171" s="16">
        <v>32</v>
      </c>
      <c r="P171" s="16">
        <v>0</v>
      </c>
      <c r="Q171" s="16">
        <v>59</v>
      </c>
      <c r="R171" s="17">
        <f t="shared" si="9"/>
        <v>166</v>
      </c>
      <c r="S171" s="16">
        <v>213</v>
      </c>
      <c r="T171" s="17">
        <f t="shared" si="11"/>
        <v>379</v>
      </c>
      <c r="U171" s="19"/>
    </row>
    <row r="172" spans="1:21" ht="14.25" customHeight="1">
      <c r="A172" t="s">
        <v>495</v>
      </c>
      <c r="B172" s="32" t="s">
        <v>496</v>
      </c>
      <c r="C172" s="32" t="s">
        <v>495</v>
      </c>
      <c r="D172" s="32" t="s">
        <v>496</v>
      </c>
      <c r="E172" t="s">
        <v>320</v>
      </c>
      <c r="F172" s="16">
        <v>96</v>
      </c>
      <c r="G172" s="16">
        <v>0</v>
      </c>
      <c r="H172" s="16">
        <v>0</v>
      </c>
      <c r="I172" s="16">
        <v>38</v>
      </c>
      <c r="J172" s="17">
        <f t="shared" si="8"/>
        <v>134</v>
      </c>
      <c r="K172" s="16">
        <v>35</v>
      </c>
      <c r="L172" s="17">
        <f t="shared" si="10"/>
        <v>169</v>
      </c>
      <c r="M172" s="19" t="s">
        <v>799</v>
      </c>
      <c r="N172" s="16">
        <v>94</v>
      </c>
      <c r="O172" s="16">
        <v>8</v>
      </c>
      <c r="P172" s="16">
        <v>0</v>
      </c>
      <c r="Q172" s="16">
        <v>23</v>
      </c>
      <c r="R172" s="17">
        <f t="shared" si="9"/>
        <v>125</v>
      </c>
      <c r="S172" s="16">
        <v>47</v>
      </c>
      <c r="T172" s="17">
        <f t="shared" si="11"/>
        <v>172</v>
      </c>
      <c r="U172" s="19"/>
    </row>
    <row r="173" spans="1:21" ht="14.25" customHeight="1">
      <c r="A173" t="s">
        <v>497</v>
      </c>
      <c r="B173" s="32" t="s">
        <v>498</v>
      </c>
      <c r="C173" s="32" t="s">
        <v>497</v>
      </c>
      <c r="D173" s="32" t="s">
        <v>498</v>
      </c>
      <c r="E173" t="s">
        <v>231</v>
      </c>
      <c r="F173" s="16">
        <v>0</v>
      </c>
      <c r="G173" s="16">
        <v>0</v>
      </c>
      <c r="H173" s="16">
        <v>0</v>
      </c>
      <c r="I173" s="16">
        <v>0</v>
      </c>
      <c r="J173" s="17">
        <f t="shared" si="8"/>
        <v>0</v>
      </c>
      <c r="K173" s="16">
        <v>34</v>
      </c>
      <c r="L173" s="17">
        <f t="shared" si="10"/>
        <v>34</v>
      </c>
      <c r="M173" s="19" t="s">
        <v>799</v>
      </c>
      <c r="N173" s="16">
        <v>0</v>
      </c>
      <c r="O173" s="16">
        <v>0</v>
      </c>
      <c r="P173" s="16">
        <v>0</v>
      </c>
      <c r="Q173" s="16">
        <v>7</v>
      </c>
      <c r="R173" s="17">
        <f t="shared" si="9"/>
        <v>7</v>
      </c>
      <c r="S173" s="16">
        <v>2</v>
      </c>
      <c r="T173" s="17">
        <f t="shared" si="11"/>
        <v>9</v>
      </c>
      <c r="U173" s="19"/>
    </row>
    <row r="174" spans="1:21" ht="14.25" customHeight="1">
      <c r="A174" t="s">
        <v>499</v>
      </c>
      <c r="B174" s="32" t="s">
        <v>500</v>
      </c>
      <c r="C174" s="32" t="s">
        <v>499</v>
      </c>
      <c r="D174" s="32" t="s">
        <v>500</v>
      </c>
      <c r="E174" t="s">
        <v>222</v>
      </c>
      <c r="F174" s="16">
        <v>87</v>
      </c>
      <c r="G174" s="16">
        <v>0</v>
      </c>
      <c r="H174" s="16">
        <v>0</v>
      </c>
      <c r="I174" s="16">
        <v>0</v>
      </c>
      <c r="J174" s="17">
        <f t="shared" si="8"/>
        <v>87</v>
      </c>
      <c r="K174" s="16">
        <v>21</v>
      </c>
      <c r="L174" s="17">
        <f t="shared" si="10"/>
        <v>108</v>
      </c>
      <c r="M174" s="19" t="s">
        <v>799</v>
      </c>
      <c r="N174" s="16">
        <v>245</v>
      </c>
      <c r="O174" s="16">
        <v>0</v>
      </c>
      <c r="P174" s="16">
        <v>0</v>
      </c>
      <c r="Q174" s="16">
        <v>15</v>
      </c>
      <c r="R174" s="17">
        <f t="shared" si="9"/>
        <v>260</v>
      </c>
      <c r="S174" s="16">
        <v>40</v>
      </c>
      <c r="T174" s="17">
        <f t="shared" si="11"/>
        <v>300</v>
      </c>
      <c r="U174" s="19"/>
    </row>
    <row r="175" spans="1:21" ht="14.25" customHeight="1">
      <c r="A175" t="s">
        <v>501</v>
      </c>
      <c r="B175" s="32" t="s">
        <v>502</v>
      </c>
      <c r="C175" s="32" t="s">
        <v>501</v>
      </c>
      <c r="D175" t="s">
        <v>502</v>
      </c>
      <c r="E175" t="s">
        <v>248</v>
      </c>
      <c r="F175" s="16">
        <v>7</v>
      </c>
      <c r="G175" s="16">
        <v>0</v>
      </c>
      <c r="H175" s="16">
        <v>0</v>
      </c>
      <c r="I175" s="16">
        <v>0</v>
      </c>
      <c r="J175" s="17">
        <f t="shared" si="8"/>
        <v>7</v>
      </c>
      <c r="K175" s="16">
        <v>163</v>
      </c>
      <c r="L175" s="17">
        <f t="shared" si="10"/>
        <v>170</v>
      </c>
      <c r="M175" s="19" t="s">
        <v>799</v>
      </c>
      <c r="N175" s="16">
        <v>7</v>
      </c>
      <c r="O175" s="16">
        <v>0</v>
      </c>
      <c r="P175" s="16">
        <v>0</v>
      </c>
      <c r="Q175" s="16">
        <v>0</v>
      </c>
      <c r="R175" s="17">
        <f t="shared" si="9"/>
        <v>7</v>
      </c>
      <c r="S175" s="16">
        <v>29</v>
      </c>
      <c r="T175" s="17">
        <f t="shared" si="11"/>
        <v>36</v>
      </c>
      <c r="U175" s="19"/>
    </row>
    <row r="176" spans="1:21" ht="14.25" customHeight="1">
      <c r="A176" t="s">
        <v>503</v>
      </c>
      <c r="B176" s="32" t="s">
        <v>504</v>
      </c>
      <c r="C176" s="32" t="s">
        <v>503</v>
      </c>
      <c r="D176" s="32" t="s">
        <v>504</v>
      </c>
      <c r="E176" t="s">
        <v>253</v>
      </c>
      <c r="F176" s="16">
        <v>45</v>
      </c>
      <c r="G176" s="16">
        <v>0</v>
      </c>
      <c r="H176" s="16">
        <v>0</v>
      </c>
      <c r="I176" s="16">
        <v>152</v>
      </c>
      <c r="J176" s="17">
        <f t="shared" si="8"/>
        <v>197</v>
      </c>
      <c r="K176" s="16">
        <v>0</v>
      </c>
      <c r="L176" s="17">
        <f t="shared" si="10"/>
        <v>197</v>
      </c>
      <c r="M176" s="19" t="s">
        <v>799</v>
      </c>
      <c r="N176" s="16">
        <v>13</v>
      </c>
      <c r="O176" s="16">
        <v>0</v>
      </c>
      <c r="P176" s="16">
        <v>0</v>
      </c>
      <c r="Q176" s="16">
        <v>8</v>
      </c>
      <c r="R176" s="17">
        <f t="shared" si="9"/>
        <v>21</v>
      </c>
      <c r="S176" s="16">
        <v>124</v>
      </c>
      <c r="T176" s="17">
        <f t="shared" si="11"/>
        <v>145</v>
      </c>
      <c r="U176" s="19"/>
    </row>
    <row r="177" spans="1:21" ht="14.25" customHeight="1">
      <c r="A177" t="s">
        <v>505</v>
      </c>
      <c r="B177" s="32" t="s">
        <v>506</v>
      </c>
      <c r="C177" s="32" t="s">
        <v>505</v>
      </c>
      <c r="D177" t="s">
        <v>506</v>
      </c>
      <c r="E177" t="s">
        <v>219</v>
      </c>
      <c r="F177" s="16">
        <v>0</v>
      </c>
      <c r="G177" s="16">
        <v>56</v>
      </c>
      <c r="H177" s="16">
        <v>0</v>
      </c>
      <c r="I177" s="16">
        <v>29</v>
      </c>
      <c r="J177" s="17">
        <f t="shared" si="8"/>
        <v>85</v>
      </c>
      <c r="K177" s="16">
        <v>0</v>
      </c>
      <c r="L177" s="17">
        <f t="shared" si="10"/>
        <v>85</v>
      </c>
      <c r="M177" s="19" t="s">
        <v>802</v>
      </c>
      <c r="N177" s="16">
        <v>15</v>
      </c>
      <c r="O177" s="16">
        <v>0</v>
      </c>
      <c r="P177" s="16">
        <v>0</v>
      </c>
      <c r="Q177" s="16">
        <v>10</v>
      </c>
      <c r="R177" s="17">
        <f t="shared" si="9"/>
        <v>25</v>
      </c>
      <c r="S177" s="16">
        <v>0</v>
      </c>
      <c r="T177" s="17">
        <f t="shared" si="11"/>
        <v>25</v>
      </c>
      <c r="U177" s="19"/>
    </row>
    <row r="178" spans="1:21" ht="14.25" customHeight="1">
      <c r="A178" t="s">
        <v>767</v>
      </c>
      <c r="B178" s="32" t="s">
        <v>768</v>
      </c>
      <c r="C178" s="32" t="s">
        <v>767</v>
      </c>
      <c r="D178" s="32" t="s">
        <v>768</v>
      </c>
      <c r="E178" t="s">
        <v>253</v>
      </c>
      <c r="F178" s="16">
        <v>33</v>
      </c>
      <c r="G178" s="16">
        <v>0</v>
      </c>
      <c r="H178" s="16">
        <v>0</v>
      </c>
      <c r="I178" s="16">
        <v>8</v>
      </c>
      <c r="J178" s="17">
        <f t="shared" si="8"/>
        <v>41</v>
      </c>
      <c r="K178" s="16">
        <v>35</v>
      </c>
      <c r="L178" s="17">
        <f t="shared" si="10"/>
        <v>76</v>
      </c>
      <c r="M178" s="19" t="s">
        <v>802</v>
      </c>
      <c r="N178" s="16">
        <v>27</v>
      </c>
      <c r="O178" s="16">
        <v>0</v>
      </c>
      <c r="P178" s="16">
        <v>0</v>
      </c>
      <c r="Q178" s="16">
        <v>0</v>
      </c>
      <c r="R178" s="17">
        <f t="shared" si="9"/>
        <v>27</v>
      </c>
      <c r="S178" s="16">
        <v>0</v>
      </c>
      <c r="T178" s="17">
        <f t="shared" si="11"/>
        <v>27</v>
      </c>
      <c r="U178" s="19"/>
    </row>
    <row r="179" spans="1:21" ht="14.25" customHeight="1">
      <c r="A179" t="s">
        <v>507</v>
      </c>
      <c r="B179" s="32" t="s">
        <v>508</v>
      </c>
      <c r="C179" s="32" t="s">
        <v>507</v>
      </c>
      <c r="D179" s="32" t="s">
        <v>508</v>
      </c>
      <c r="E179" t="s">
        <v>231</v>
      </c>
      <c r="F179" s="16">
        <v>41</v>
      </c>
      <c r="G179" s="16">
        <v>0</v>
      </c>
      <c r="H179" s="16">
        <v>0</v>
      </c>
      <c r="I179" s="16">
        <v>38</v>
      </c>
      <c r="J179" s="17">
        <f t="shared" ref="J179:J235" si="20">SUM(F179:I179)</f>
        <v>79</v>
      </c>
      <c r="K179" s="16">
        <v>457</v>
      </c>
      <c r="L179" s="17">
        <f t="shared" si="10"/>
        <v>536</v>
      </c>
      <c r="M179" s="19" t="s">
        <v>799</v>
      </c>
      <c r="N179" s="16">
        <v>60</v>
      </c>
      <c r="O179" s="16">
        <v>0</v>
      </c>
      <c r="P179" s="16">
        <v>0</v>
      </c>
      <c r="Q179" s="16">
        <v>0</v>
      </c>
      <c r="R179" s="17">
        <f t="shared" ref="R179:R235" si="21">SUM(N179:Q179)</f>
        <v>60</v>
      </c>
      <c r="S179" s="16">
        <v>0</v>
      </c>
      <c r="T179" s="17">
        <f t="shared" si="11"/>
        <v>60</v>
      </c>
      <c r="U179" s="19"/>
    </row>
    <row r="180" spans="1:21" ht="14.25" customHeight="1">
      <c r="A180" t="s">
        <v>509</v>
      </c>
      <c r="B180" s="32" t="s">
        <v>510</v>
      </c>
      <c r="C180" s="32" t="s">
        <v>509</v>
      </c>
      <c r="D180" s="32" t="s">
        <v>510</v>
      </c>
      <c r="E180" t="s">
        <v>243</v>
      </c>
      <c r="F180" s="16">
        <v>92</v>
      </c>
      <c r="G180" s="16">
        <v>0</v>
      </c>
      <c r="H180" s="16">
        <v>0</v>
      </c>
      <c r="I180" s="16">
        <v>48</v>
      </c>
      <c r="J180" s="17">
        <f t="shared" si="20"/>
        <v>140</v>
      </c>
      <c r="K180" s="16">
        <v>202</v>
      </c>
      <c r="L180" s="17">
        <f t="shared" ref="L180:L236" si="22">SUM(J180:K180)</f>
        <v>342</v>
      </c>
      <c r="M180" s="19" t="s">
        <v>802</v>
      </c>
      <c r="N180" s="16">
        <v>127</v>
      </c>
      <c r="O180" s="16">
        <v>0</v>
      </c>
      <c r="P180" s="16">
        <v>0</v>
      </c>
      <c r="Q180" s="16">
        <v>29</v>
      </c>
      <c r="R180" s="17">
        <f t="shared" si="21"/>
        <v>156</v>
      </c>
      <c r="S180" s="16">
        <v>57</v>
      </c>
      <c r="T180" s="17">
        <f t="shared" ref="T180:T236" si="23">SUM(R180:S180)</f>
        <v>213</v>
      </c>
      <c r="U180" s="19"/>
    </row>
    <row r="181" spans="1:21" ht="14.25" customHeight="1">
      <c r="A181" t="s">
        <v>908</v>
      </c>
      <c r="B181" s="32" t="s">
        <v>909</v>
      </c>
      <c r="C181" s="32" t="s">
        <v>262</v>
      </c>
      <c r="D181" s="32" t="s">
        <v>263</v>
      </c>
      <c r="E181" t="s">
        <v>243</v>
      </c>
      <c r="F181" s="16">
        <v>13</v>
      </c>
      <c r="G181" s="16">
        <v>0</v>
      </c>
      <c r="H181" s="16">
        <v>0</v>
      </c>
      <c r="I181" s="16">
        <v>54</v>
      </c>
      <c r="J181" s="17">
        <f t="shared" si="20"/>
        <v>67</v>
      </c>
      <c r="K181" s="16">
        <v>0</v>
      </c>
      <c r="L181" s="17">
        <f t="shared" si="22"/>
        <v>67</v>
      </c>
      <c r="M181" s="19" t="s">
        <v>799</v>
      </c>
      <c r="N181" s="16">
        <v>6</v>
      </c>
      <c r="O181" s="16">
        <v>0</v>
      </c>
      <c r="P181" s="16">
        <v>0</v>
      </c>
      <c r="Q181" s="16">
        <v>0</v>
      </c>
      <c r="R181" s="17">
        <f t="shared" si="21"/>
        <v>6</v>
      </c>
      <c r="S181" s="16">
        <v>0</v>
      </c>
      <c r="T181" s="17">
        <f t="shared" si="23"/>
        <v>6</v>
      </c>
      <c r="U181" s="19"/>
    </row>
    <row r="182" spans="1:21" ht="14.25" customHeight="1">
      <c r="A182" t="s">
        <v>769</v>
      </c>
      <c r="B182" s="32" t="s">
        <v>770</v>
      </c>
      <c r="C182" s="32" t="s">
        <v>769</v>
      </c>
      <c r="D182" s="32" t="s">
        <v>770</v>
      </c>
      <c r="E182" t="s">
        <v>219</v>
      </c>
      <c r="F182" s="16">
        <v>81</v>
      </c>
      <c r="G182" s="16">
        <v>10</v>
      </c>
      <c r="H182" s="16">
        <v>0</v>
      </c>
      <c r="I182" s="16">
        <v>28</v>
      </c>
      <c r="J182" s="17">
        <f t="shared" si="20"/>
        <v>119</v>
      </c>
      <c r="K182" s="16">
        <v>0</v>
      </c>
      <c r="L182" s="17">
        <f t="shared" si="22"/>
        <v>119</v>
      </c>
      <c r="M182" s="19" t="s">
        <v>799</v>
      </c>
      <c r="N182" s="16">
        <v>30</v>
      </c>
      <c r="O182" s="16">
        <v>5</v>
      </c>
      <c r="P182" s="16">
        <v>0</v>
      </c>
      <c r="Q182" s="16">
        <v>14</v>
      </c>
      <c r="R182" s="17">
        <f t="shared" si="21"/>
        <v>49</v>
      </c>
      <c r="S182" s="16">
        <v>0</v>
      </c>
      <c r="T182" s="17">
        <f t="shared" si="23"/>
        <v>49</v>
      </c>
      <c r="U182" s="19"/>
    </row>
    <row r="183" spans="1:21" ht="14.25" customHeight="1">
      <c r="A183" t="s">
        <v>511</v>
      </c>
      <c r="B183" s="32" t="s">
        <v>512</v>
      </c>
      <c r="C183" s="32" t="s">
        <v>511</v>
      </c>
      <c r="D183" s="32" t="s">
        <v>512</v>
      </c>
      <c r="E183" t="s">
        <v>253</v>
      </c>
      <c r="F183" s="16">
        <v>173</v>
      </c>
      <c r="G183" s="16">
        <v>12</v>
      </c>
      <c r="H183" s="16">
        <v>0</v>
      </c>
      <c r="I183" s="16">
        <v>37</v>
      </c>
      <c r="J183" s="17">
        <f t="shared" si="20"/>
        <v>222</v>
      </c>
      <c r="K183" s="16">
        <v>88</v>
      </c>
      <c r="L183" s="17">
        <f t="shared" si="22"/>
        <v>310</v>
      </c>
      <c r="M183" s="19" t="s">
        <v>799</v>
      </c>
      <c r="N183" s="16">
        <v>146</v>
      </c>
      <c r="O183" s="16">
        <v>14</v>
      </c>
      <c r="P183" s="16">
        <v>0</v>
      </c>
      <c r="Q183" s="16">
        <v>23</v>
      </c>
      <c r="R183" s="17">
        <f t="shared" si="21"/>
        <v>183</v>
      </c>
      <c r="S183" s="16">
        <v>84</v>
      </c>
      <c r="T183" s="17">
        <f t="shared" si="23"/>
        <v>267</v>
      </c>
      <c r="U183" s="19"/>
    </row>
    <row r="184" spans="1:21" ht="14.25" customHeight="1">
      <c r="A184" t="s">
        <v>910</v>
      </c>
      <c r="B184" s="32" t="s">
        <v>911</v>
      </c>
      <c r="C184" s="32" t="s">
        <v>337</v>
      </c>
      <c r="D184" s="32" t="s">
        <v>338</v>
      </c>
      <c r="E184" t="s">
        <v>243</v>
      </c>
      <c r="F184" s="16">
        <v>15</v>
      </c>
      <c r="G184" s="16">
        <v>0</v>
      </c>
      <c r="H184" s="16">
        <v>0</v>
      </c>
      <c r="I184" s="16">
        <v>0</v>
      </c>
      <c r="J184" s="17">
        <f t="shared" si="20"/>
        <v>15</v>
      </c>
      <c r="K184" s="16">
        <v>0</v>
      </c>
      <c r="L184" s="17">
        <f t="shared" si="22"/>
        <v>15</v>
      </c>
      <c r="M184" s="19" t="s">
        <v>799</v>
      </c>
      <c r="N184" s="16">
        <v>0</v>
      </c>
      <c r="O184" s="16">
        <v>0</v>
      </c>
      <c r="P184" s="16">
        <v>0</v>
      </c>
      <c r="Q184" s="16">
        <v>0</v>
      </c>
      <c r="R184" s="17">
        <f t="shared" si="21"/>
        <v>0</v>
      </c>
      <c r="S184" s="16">
        <v>0</v>
      </c>
      <c r="T184" s="17">
        <f t="shared" si="23"/>
        <v>0</v>
      </c>
      <c r="U184" s="19"/>
    </row>
    <row r="185" spans="1:21" ht="14.25" customHeight="1">
      <c r="A185" t="s">
        <v>513</v>
      </c>
      <c r="B185" s="32" t="s">
        <v>514</v>
      </c>
      <c r="C185" s="32" t="s">
        <v>513</v>
      </c>
      <c r="D185" s="32" t="s">
        <v>514</v>
      </c>
      <c r="E185" t="s">
        <v>219</v>
      </c>
      <c r="F185" s="16">
        <v>81</v>
      </c>
      <c r="G185" s="16">
        <v>0</v>
      </c>
      <c r="H185" s="16">
        <v>0</v>
      </c>
      <c r="I185" s="16">
        <v>44</v>
      </c>
      <c r="J185" s="17">
        <f t="shared" si="20"/>
        <v>125</v>
      </c>
      <c r="K185" s="16">
        <v>0</v>
      </c>
      <c r="L185" s="17">
        <f t="shared" si="22"/>
        <v>125</v>
      </c>
      <c r="M185" s="19" t="s">
        <v>799</v>
      </c>
      <c r="N185" s="16">
        <v>15</v>
      </c>
      <c r="O185" s="16">
        <v>0</v>
      </c>
      <c r="P185" s="16">
        <v>0</v>
      </c>
      <c r="Q185" s="16">
        <v>27</v>
      </c>
      <c r="R185" s="17">
        <f t="shared" si="21"/>
        <v>42</v>
      </c>
      <c r="S185" s="16">
        <v>0</v>
      </c>
      <c r="T185" s="17">
        <f t="shared" si="23"/>
        <v>42</v>
      </c>
      <c r="U185" s="19"/>
    </row>
    <row r="186" spans="1:21" ht="14.25" customHeight="1">
      <c r="A186" t="s">
        <v>515</v>
      </c>
      <c r="B186" s="32" t="s">
        <v>516</v>
      </c>
      <c r="C186" s="32" t="s">
        <v>515</v>
      </c>
      <c r="D186" s="32" t="s">
        <v>516</v>
      </c>
      <c r="E186" t="s">
        <v>320</v>
      </c>
      <c r="F186" s="16">
        <v>37</v>
      </c>
      <c r="G186" s="16">
        <v>12</v>
      </c>
      <c r="H186" s="16">
        <v>0</v>
      </c>
      <c r="I186" s="16">
        <v>8</v>
      </c>
      <c r="J186" s="17">
        <f t="shared" si="20"/>
        <v>57</v>
      </c>
      <c r="K186" s="16">
        <v>0</v>
      </c>
      <c r="L186" s="17">
        <f t="shared" si="22"/>
        <v>57</v>
      </c>
      <c r="M186" s="19" t="s">
        <v>799</v>
      </c>
      <c r="N186" s="16">
        <v>42</v>
      </c>
      <c r="O186" s="16">
        <v>0</v>
      </c>
      <c r="P186" s="16">
        <v>0</v>
      </c>
      <c r="Q186" s="16">
        <v>14</v>
      </c>
      <c r="R186" s="17">
        <f t="shared" si="21"/>
        <v>56</v>
      </c>
      <c r="S186" s="16">
        <v>14</v>
      </c>
      <c r="T186" s="17">
        <f t="shared" si="23"/>
        <v>70</v>
      </c>
      <c r="U186" s="19"/>
    </row>
    <row r="187" spans="1:21" ht="14.25" customHeight="1">
      <c r="A187" t="s">
        <v>517</v>
      </c>
      <c r="B187" s="32" t="s">
        <v>518</v>
      </c>
      <c r="C187" s="32" t="s">
        <v>517</v>
      </c>
      <c r="D187" s="32" t="s">
        <v>518</v>
      </c>
      <c r="E187" t="s">
        <v>248</v>
      </c>
      <c r="F187" s="16">
        <v>0</v>
      </c>
      <c r="G187" s="16">
        <v>0</v>
      </c>
      <c r="H187" s="16">
        <v>0</v>
      </c>
      <c r="I187" s="16">
        <v>0</v>
      </c>
      <c r="J187" s="17">
        <f t="shared" si="20"/>
        <v>0</v>
      </c>
      <c r="K187" s="16">
        <v>0</v>
      </c>
      <c r="L187" s="17">
        <f t="shared" si="22"/>
        <v>0</v>
      </c>
      <c r="M187" s="19" t="s">
        <v>799</v>
      </c>
      <c r="N187" s="16">
        <v>0</v>
      </c>
      <c r="O187" s="16">
        <v>0</v>
      </c>
      <c r="P187" s="16">
        <v>0</v>
      </c>
      <c r="Q187" s="16">
        <v>0</v>
      </c>
      <c r="R187" s="17">
        <f t="shared" si="21"/>
        <v>0</v>
      </c>
      <c r="S187" s="16">
        <v>26</v>
      </c>
      <c r="T187" s="17">
        <f t="shared" si="23"/>
        <v>26</v>
      </c>
      <c r="U187" s="19"/>
    </row>
    <row r="188" spans="1:21" ht="14.25" customHeight="1">
      <c r="A188" t="s">
        <v>519</v>
      </c>
      <c r="B188" s="32" t="s">
        <v>520</v>
      </c>
      <c r="C188" s="32" t="s">
        <v>519</v>
      </c>
      <c r="D188" t="s">
        <v>520</v>
      </c>
      <c r="E188" t="s">
        <v>219</v>
      </c>
      <c r="F188" s="16">
        <v>7</v>
      </c>
      <c r="G188" s="16">
        <v>12</v>
      </c>
      <c r="H188" s="16">
        <v>0</v>
      </c>
      <c r="I188" s="16">
        <v>20</v>
      </c>
      <c r="J188" s="17">
        <f t="shared" si="20"/>
        <v>39</v>
      </c>
      <c r="K188" s="16">
        <v>0</v>
      </c>
      <c r="L188" s="17">
        <f t="shared" si="22"/>
        <v>39</v>
      </c>
      <c r="M188" s="19" t="s">
        <v>802</v>
      </c>
      <c r="N188" s="16">
        <v>0</v>
      </c>
      <c r="O188" s="16">
        <v>0</v>
      </c>
      <c r="P188" s="16">
        <v>0</v>
      </c>
      <c r="Q188" s="16">
        <v>11</v>
      </c>
      <c r="R188" s="17">
        <f t="shared" si="21"/>
        <v>11</v>
      </c>
      <c r="S188" s="16">
        <v>0</v>
      </c>
      <c r="T188" s="17">
        <f t="shared" si="23"/>
        <v>11</v>
      </c>
      <c r="U188" s="19"/>
    </row>
    <row r="189" spans="1:21" ht="14.25" customHeight="1">
      <c r="A189" t="s">
        <v>521</v>
      </c>
      <c r="B189" s="32" t="s">
        <v>522</v>
      </c>
      <c r="C189" s="32" t="s">
        <v>521</v>
      </c>
      <c r="D189" s="32" t="s">
        <v>522</v>
      </c>
      <c r="E189" t="s">
        <v>253</v>
      </c>
      <c r="F189" s="16">
        <v>27</v>
      </c>
      <c r="G189" s="16">
        <v>0</v>
      </c>
      <c r="H189" s="16">
        <v>0</v>
      </c>
      <c r="I189" s="16">
        <v>16</v>
      </c>
      <c r="J189" s="17">
        <f t="shared" si="20"/>
        <v>43</v>
      </c>
      <c r="K189" s="16">
        <v>54</v>
      </c>
      <c r="L189" s="17">
        <f t="shared" si="22"/>
        <v>97</v>
      </c>
      <c r="M189" s="19" t="s">
        <v>799</v>
      </c>
      <c r="N189" s="16">
        <v>27</v>
      </c>
      <c r="O189" s="16">
        <v>0</v>
      </c>
      <c r="P189" s="16">
        <v>0</v>
      </c>
      <c r="Q189" s="16">
        <v>6</v>
      </c>
      <c r="R189" s="17">
        <f t="shared" si="21"/>
        <v>33</v>
      </c>
      <c r="S189" s="16">
        <v>0</v>
      </c>
      <c r="T189" s="17">
        <f t="shared" si="23"/>
        <v>33</v>
      </c>
      <c r="U189" s="19"/>
    </row>
    <row r="190" spans="1:21" ht="14.25" customHeight="1">
      <c r="A190" t="s">
        <v>822</v>
      </c>
      <c r="B190" s="32" t="s">
        <v>823</v>
      </c>
      <c r="C190" s="32" t="s">
        <v>493</v>
      </c>
      <c r="D190" s="32" t="s">
        <v>494</v>
      </c>
      <c r="E190" t="s">
        <v>234</v>
      </c>
      <c r="F190" s="16">
        <v>9</v>
      </c>
      <c r="G190" s="16">
        <v>0</v>
      </c>
      <c r="H190" s="16">
        <v>0</v>
      </c>
      <c r="I190" s="16">
        <v>0</v>
      </c>
      <c r="J190" s="17">
        <f t="shared" si="20"/>
        <v>9</v>
      </c>
      <c r="K190" s="16">
        <v>0</v>
      </c>
      <c r="L190" s="17">
        <f t="shared" si="22"/>
        <v>9</v>
      </c>
      <c r="M190" s="19" t="s">
        <v>802</v>
      </c>
      <c r="N190" s="16">
        <v>0</v>
      </c>
      <c r="O190" s="16">
        <v>0</v>
      </c>
      <c r="P190" s="16">
        <v>0</v>
      </c>
      <c r="Q190" s="16">
        <v>0</v>
      </c>
      <c r="R190" s="17">
        <f t="shared" si="21"/>
        <v>0</v>
      </c>
      <c r="S190" s="16">
        <v>0</v>
      </c>
      <c r="T190" s="17">
        <f t="shared" si="23"/>
        <v>0</v>
      </c>
      <c r="U190" s="19"/>
    </row>
    <row r="191" spans="1:21" ht="14.25" customHeight="1">
      <c r="A191" t="s">
        <v>523</v>
      </c>
      <c r="B191" s="32" t="s">
        <v>524</v>
      </c>
      <c r="C191" s="32" t="s">
        <v>523</v>
      </c>
      <c r="D191" s="32" t="s">
        <v>524</v>
      </c>
      <c r="E191" t="s">
        <v>253</v>
      </c>
      <c r="F191" s="16">
        <v>40</v>
      </c>
      <c r="G191" s="16">
        <v>0</v>
      </c>
      <c r="H191" s="16">
        <v>0</v>
      </c>
      <c r="I191" s="16">
        <v>25</v>
      </c>
      <c r="J191" s="17">
        <f t="shared" si="20"/>
        <v>65</v>
      </c>
      <c r="K191" s="16">
        <v>198</v>
      </c>
      <c r="L191" s="17">
        <f t="shared" si="22"/>
        <v>263</v>
      </c>
      <c r="M191" s="19" t="s">
        <v>799</v>
      </c>
      <c r="N191" s="16">
        <v>54</v>
      </c>
      <c r="O191" s="16">
        <v>0</v>
      </c>
      <c r="P191" s="16">
        <v>0</v>
      </c>
      <c r="Q191" s="16">
        <v>0</v>
      </c>
      <c r="R191" s="17">
        <f t="shared" si="21"/>
        <v>54</v>
      </c>
      <c r="S191" s="16">
        <v>110</v>
      </c>
      <c r="T191" s="17">
        <f t="shared" si="23"/>
        <v>164</v>
      </c>
      <c r="U191" s="19"/>
    </row>
    <row r="192" spans="1:21" ht="14.25" customHeight="1">
      <c r="A192" t="s">
        <v>771</v>
      </c>
      <c r="B192" s="32" t="s">
        <v>772</v>
      </c>
      <c r="C192" s="32" t="s">
        <v>771</v>
      </c>
      <c r="D192" s="32" t="s">
        <v>772</v>
      </c>
      <c r="E192" t="s">
        <v>231</v>
      </c>
      <c r="F192" s="16">
        <v>50</v>
      </c>
      <c r="G192" s="16">
        <v>0</v>
      </c>
      <c r="H192" s="16">
        <v>0</v>
      </c>
      <c r="I192" s="16">
        <v>16</v>
      </c>
      <c r="J192" s="17">
        <f t="shared" si="20"/>
        <v>66</v>
      </c>
      <c r="K192" s="16">
        <v>0</v>
      </c>
      <c r="L192" s="17">
        <f t="shared" si="22"/>
        <v>66</v>
      </c>
      <c r="M192" s="19" t="s">
        <v>799</v>
      </c>
      <c r="N192" s="16">
        <v>16</v>
      </c>
      <c r="O192" s="16">
        <v>0</v>
      </c>
      <c r="P192" s="16">
        <v>0</v>
      </c>
      <c r="Q192" s="16">
        <v>2</v>
      </c>
      <c r="R192" s="17">
        <f t="shared" si="21"/>
        <v>18</v>
      </c>
      <c r="S192" s="16">
        <v>0</v>
      </c>
      <c r="T192" s="17">
        <f t="shared" si="23"/>
        <v>18</v>
      </c>
      <c r="U192" s="19"/>
    </row>
    <row r="193" spans="1:21" ht="14.25" customHeight="1">
      <c r="A193" t="s">
        <v>525</v>
      </c>
      <c r="B193" s="32" t="s">
        <v>526</v>
      </c>
      <c r="C193" s="32" t="s">
        <v>525</v>
      </c>
      <c r="D193" t="s">
        <v>526</v>
      </c>
      <c r="E193" t="s">
        <v>253</v>
      </c>
      <c r="F193" s="16">
        <v>4</v>
      </c>
      <c r="G193" s="16">
        <v>0</v>
      </c>
      <c r="H193" s="16">
        <v>0</v>
      </c>
      <c r="I193" s="16">
        <v>3</v>
      </c>
      <c r="J193" s="17">
        <f t="shared" si="20"/>
        <v>7</v>
      </c>
      <c r="K193" s="16">
        <v>0</v>
      </c>
      <c r="L193" s="17">
        <f t="shared" si="22"/>
        <v>7</v>
      </c>
      <c r="M193" s="19" t="s">
        <v>799</v>
      </c>
      <c r="N193" s="16">
        <v>4</v>
      </c>
      <c r="O193" s="16">
        <v>0</v>
      </c>
      <c r="P193" s="16">
        <v>0</v>
      </c>
      <c r="Q193" s="16">
        <v>3</v>
      </c>
      <c r="R193" s="17">
        <f t="shared" si="21"/>
        <v>7</v>
      </c>
      <c r="S193" s="16">
        <v>10</v>
      </c>
      <c r="T193" s="17">
        <f t="shared" si="23"/>
        <v>17</v>
      </c>
      <c r="U193" s="19"/>
    </row>
    <row r="194" spans="1:21" ht="14.25" customHeight="1">
      <c r="A194" t="s">
        <v>527</v>
      </c>
      <c r="B194" s="32" t="s">
        <v>528</v>
      </c>
      <c r="C194" s="32" t="s">
        <v>527</v>
      </c>
      <c r="D194" s="32" t="s">
        <v>528</v>
      </c>
      <c r="E194" t="s">
        <v>219</v>
      </c>
      <c r="F194" s="16">
        <v>17</v>
      </c>
      <c r="G194" s="16">
        <v>0</v>
      </c>
      <c r="H194" s="16">
        <v>0</v>
      </c>
      <c r="I194" s="16">
        <v>9</v>
      </c>
      <c r="J194" s="17">
        <f t="shared" si="20"/>
        <v>26</v>
      </c>
      <c r="K194" s="16">
        <v>0</v>
      </c>
      <c r="L194" s="17">
        <f t="shared" si="22"/>
        <v>26</v>
      </c>
      <c r="M194" s="19" t="s">
        <v>799</v>
      </c>
      <c r="N194" s="16">
        <v>39</v>
      </c>
      <c r="O194" s="16">
        <v>0</v>
      </c>
      <c r="P194" s="16">
        <v>0</v>
      </c>
      <c r="Q194" s="16">
        <v>17</v>
      </c>
      <c r="R194" s="17">
        <f t="shared" si="21"/>
        <v>56</v>
      </c>
      <c r="S194" s="16">
        <v>0</v>
      </c>
      <c r="T194" s="17">
        <f t="shared" si="23"/>
        <v>56</v>
      </c>
      <c r="U194" s="19"/>
    </row>
    <row r="195" spans="1:21" ht="14.25" customHeight="1">
      <c r="A195" t="s">
        <v>529</v>
      </c>
      <c r="B195" s="32" t="s">
        <v>530</v>
      </c>
      <c r="C195" s="32" t="s">
        <v>529</v>
      </c>
      <c r="D195" s="32" t="s">
        <v>530</v>
      </c>
      <c r="E195" t="s">
        <v>234</v>
      </c>
      <c r="F195" s="16">
        <v>117</v>
      </c>
      <c r="G195" s="16">
        <v>0</v>
      </c>
      <c r="H195" s="16">
        <v>0</v>
      </c>
      <c r="I195" s="16">
        <v>51</v>
      </c>
      <c r="J195" s="17">
        <f t="shared" si="20"/>
        <v>168</v>
      </c>
      <c r="K195" s="16">
        <v>13</v>
      </c>
      <c r="L195" s="17">
        <f t="shared" si="22"/>
        <v>181</v>
      </c>
      <c r="M195" s="19" t="s">
        <v>799</v>
      </c>
      <c r="N195" s="16">
        <v>44</v>
      </c>
      <c r="O195" s="16">
        <v>0</v>
      </c>
      <c r="P195" s="16">
        <v>0</v>
      </c>
      <c r="Q195" s="16">
        <v>0</v>
      </c>
      <c r="R195" s="17">
        <f t="shared" si="21"/>
        <v>44</v>
      </c>
      <c r="S195" s="16">
        <v>22</v>
      </c>
      <c r="T195" s="17">
        <f t="shared" si="23"/>
        <v>66</v>
      </c>
      <c r="U195" s="19"/>
    </row>
    <row r="196" spans="1:21" ht="14.25" customHeight="1">
      <c r="A196" t="s">
        <v>531</v>
      </c>
      <c r="B196" s="32" t="s">
        <v>532</v>
      </c>
      <c r="C196" s="32" t="s">
        <v>531</v>
      </c>
      <c r="D196" s="32" t="s">
        <v>532</v>
      </c>
      <c r="E196" t="s">
        <v>248</v>
      </c>
      <c r="F196" s="16">
        <v>29</v>
      </c>
      <c r="G196" s="16">
        <v>0</v>
      </c>
      <c r="H196" s="16">
        <v>0</v>
      </c>
      <c r="I196" s="16">
        <v>17</v>
      </c>
      <c r="J196" s="17">
        <f t="shared" si="20"/>
        <v>46</v>
      </c>
      <c r="K196" s="16">
        <v>0</v>
      </c>
      <c r="L196" s="17">
        <f t="shared" si="22"/>
        <v>46</v>
      </c>
      <c r="M196" s="19" t="s">
        <v>799</v>
      </c>
      <c r="N196" s="16">
        <v>0</v>
      </c>
      <c r="O196" s="16">
        <v>0</v>
      </c>
      <c r="P196" s="16">
        <v>0</v>
      </c>
      <c r="Q196" s="16">
        <v>0</v>
      </c>
      <c r="R196" s="17">
        <f t="shared" si="21"/>
        <v>0</v>
      </c>
      <c r="S196" s="16">
        <v>0</v>
      </c>
      <c r="T196" s="17">
        <f t="shared" si="23"/>
        <v>0</v>
      </c>
      <c r="U196" s="19"/>
    </row>
    <row r="197" spans="1:21" ht="14.25" customHeight="1">
      <c r="A197" t="s">
        <v>773</v>
      </c>
      <c r="B197" s="32" t="s">
        <v>774</v>
      </c>
      <c r="C197" s="32" t="s">
        <v>773</v>
      </c>
      <c r="D197" s="32" t="s">
        <v>774</v>
      </c>
      <c r="E197" t="s">
        <v>219</v>
      </c>
      <c r="F197" s="16">
        <v>52</v>
      </c>
      <c r="G197" s="16">
        <v>0</v>
      </c>
      <c r="H197" s="16">
        <v>0</v>
      </c>
      <c r="I197" s="16">
        <v>20</v>
      </c>
      <c r="J197" s="17">
        <f t="shared" si="20"/>
        <v>72</v>
      </c>
      <c r="K197" s="16">
        <v>0</v>
      </c>
      <c r="L197" s="17">
        <f t="shared" si="22"/>
        <v>72</v>
      </c>
      <c r="M197" s="19" t="s">
        <v>799</v>
      </c>
      <c r="N197" s="16">
        <v>46</v>
      </c>
      <c r="O197" s="16">
        <v>2</v>
      </c>
      <c r="P197" s="16">
        <v>0</v>
      </c>
      <c r="Q197" s="16">
        <v>7</v>
      </c>
      <c r="R197" s="17">
        <f t="shared" si="21"/>
        <v>55</v>
      </c>
      <c r="S197" s="16">
        <v>0</v>
      </c>
      <c r="T197" s="17">
        <f t="shared" si="23"/>
        <v>55</v>
      </c>
      <c r="U197" s="19"/>
    </row>
    <row r="198" spans="1:21" ht="14.25" customHeight="1">
      <c r="A198" t="s">
        <v>533</v>
      </c>
      <c r="B198" s="32" t="s">
        <v>534</v>
      </c>
      <c r="C198" s="32" t="s">
        <v>533</v>
      </c>
      <c r="D198" s="32" t="s">
        <v>534</v>
      </c>
      <c r="E198" t="s">
        <v>222</v>
      </c>
      <c r="F198" s="16">
        <v>32</v>
      </c>
      <c r="G198" s="16">
        <v>15</v>
      </c>
      <c r="H198" s="16">
        <v>0</v>
      </c>
      <c r="I198" s="16">
        <v>43</v>
      </c>
      <c r="J198" s="17">
        <f t="shared" si="20"/>
        <v>90</v>
      </c>
      <c r="K198" s="16">
        <v>0</v>
      </c>
      <c r="L198" s="17">
        <f t="shared" si="22"/>
        <v>90</v>
      </c>
      <c r="M198" s="19" t="s">
        <v>802</v>
      </c>
      <c r="N198" s="16">
        <v>0</v>
      </c>
      <c r="O198" s="16">
        <v>0</v>
      </c>
      <c r="P198" s="16">
        <v>0</v>
      </c>
      <c r="Q198" s="16">
        <v>8</v>
      </c>
      <c r="R198" s="17">
        <f t="shared" si="21"/>
        <v>8</v>
      </c>
      <c r="S198" s="16">
        <v>173</v>
      </c>
      <c r="T198" s="17">
        <f t="shared" si="23"/>
        <v>181</v>
      </c>
      <c r="U198" s="19"/>
    </row>
    <row r="199" spans="1:21" ht="14.25" customHeight="1">
      <c r="A199" t="s">
        <v>775</v>
      </c>
      <c r="B199" s="32" t="s">
        <v>776</v>
      </c>
      <c r="C199" s="32" t="s">
        <v>775</v>
      </c>
      <c r="D199" t="s">
        <v>776</v>
      </c>
      <c r="E199" t="s">
        <v>219</v>
      </c>
      <c r="F199" s="16">
        <v>53</v>
      </c>
      <c r="G199" s="16">
        <v>5</v>
      </c>
      <c r="H199" s="16">
        <v>0</v>
      </c>
      <c r="I199" s="16">
        <v>26</v>
      </c>
      <c r="J199" s="17">
        <f t="shared" si="20"/>
        <v>84</v>
      </c>
      <c r="K199" s="16">
        <v>285</v>
      </c>
      <c r="L199" s="17">
        <f t="shared" si="22"/>
        <v>369</v>
      </c>
      <c r="M199" s="19" t="s">
        <v>799</v>
      </c>
      <c r="N199" s="16">
        <v>88</v>
      </c>
      <c r="O199" s="16">
        <v>5</v>
      </c>
      <c r="P199" s="16">
        <v>0</v>
      </c>
      <c r="Q199" s="16">
        <v>32</v>
      </c>
      <c r="R199" s="17">
        <f t="shared" si="21"/>
        <v>125</v>
      </c>
      <c r="S199" s="16">
        <v>45</v>
      </c>
      <c r="T199" s="17">
        <f t="shared" si="23"/>
        <v>170</v>
      </c>
      <c r="U199" s="19"/>
    </row>
    <row r="200" spans="1:21" ht="14.25" customHeight="1">
      <c r="A200" t="s">
        <v>777</v>
      </c>
      <c r="B200" s="32" t="s">
        <v>778</v>
      </c>
      <c r="C200" s="32" t="s">
        <v>777</v>
      </c>
      <c r="D200" s="32" t="s">
        <v>778</v>
      </c>
      <c r="E200" t="s">
        <v>222</v>
      </c>
      <c r="F200" s="16">
        <v>23</v>
      </c>
      <c r="G200" s="16">
        <v>0</v>
      </c>
      <c r="H200" s="16">
        <v>0</v>
      </c>
      <c r="I200" s="16">
        <v>17</v>
      </c>
      <c r="J200" s="17">
        <f t="shared" si="20"/>
        <v>40</v>
      </c>
      <c r="K200" s="16">
        <v>0</v>
      </c>
      <c r="L200" s="17">
        <f t="shared" si="22"/>
        <v>40</v>
      </c>
      <c r="M200" s="19" t="s">
        <v>799</v>
      </c>
      <c r="N200" s="16">
        <v>12</v>
      </c>
      <c r="O200" s="16">
        <v>0</v>
      </c>
      <c r="P200" s="16">
        <v>0</v>
      </c>
      <c r="Q200" s="16">
        <v>3</v>
      </c>
      <c r="R200" s="17">
        <f t="shared" si="21"/>
        <v>15</v>
      </c>
      <c r="S200" s="16">
        <v>15</v>
      </c>
      <c r="T200" s="17">
        <f t="shared" si="23"/>
        <v>30</v>
      </c>
      <c r="U200" s="19"/>
    </row>
    <row r="201" spans="1:21" ht="14.25" customHeight="1">
      <c r="A201" t="s">
        <v>824</v>
      </c>
      <c r="B201" s="32" t="s">
        <v>825</v>
      </c>
      <c r="C201" s="32" t="s">
        <v>493</v>
      </c>
      <c r="D201" s="32" t="s">
        <v>494</v>
      </c>
      <c r="E201" t="s">
        <v>234</v>
      </c>
      <c r="F201" s="16">
        <v>0</v>
      </c>
      <c r="G201" s="16">
        <v>0</v>
      </c>
      <c r="H201" s="16">
        <v>0</v>
      </c>
      <c r="I201" s="16">
        <v>0</v>
      </c>
      <c r="J201" s="17">
        <f t="shared" si="20"/>
        <v>0</v>
      </c>
      <c r="K201" s="16">
        <v>0</v>
      </c>
      <c r="L201" s="17">
        <f t="shared" si="22"/>
        <v>0</v>
      </c>
      <c r="M201" s="19" t="s">
        <v>799</v>
      </c>
      <c r="N201" s="16">
        <v>10</v>
      </c>
      <c r="O201" s="16">
        <v>0</v>
      </c>
      <c r="P201" s="16">
        <v>0</v>
      </c>
      <c r="Q201" s="16">
        <v>0</v>
      </c>
      <c r="R201" s="17">
        <f t="shared" si="21"/>
        <v>10</v>
      </c>
      <c r="S201" s="16">
        <v>0</v>
      </c>
      <c r="T201" s="17">
        <f t="shared" si="23"/>
        <v>10</v>
      </c>
      <c r="U201" s="19"/>
    </row>
    <row r="202" spans="1:21" ht="14.25" customHeight="1">
      <c r="A202" t="s">
        <v>535</v>
      </c>
      <c r="B202" s="32" t="s">
        <v>536</v>
      </c>
      <c r="C202" s="32" t="s">
        <v>535</v>
      </c>
      <c r="D202" s="32" t="s">
        <v>536</v>
      </c>
      <c r="E202" t="s">
        <v>253</v>
      </c>
      <c r="F202" s="16">
        <v>229</v>
      </c>
      <c r="G202" s="16">
        <v>0</v>
      </c>
      <c r="H202" s="16">
        <v>0</v>
      </c>
      <c r="I202" s="16">
        <v>70</v>
      </c>
      <c r="J202" s="17">
        <f t="shared" si="20"/>
        <v>299</v>
      </c>
      <c r="K202" s="16">
        <v>1539</v>
      </c>
      <c r="L202" s="17">
        <f t="shared" si="22"/>
        <v>1838</v>
      </c>
      <c r="M202" s="19" t="s">
        <v>802</v>
      </c>
      <c r="N202" s="16">
        <v>199</v>
      </c>
      <c r="O202" s="16">
        <v>0</v>
      </c>
      <c r="P202" s="16">
        <v>0</v>
      </c>
      <c r="Q202" s="16">
        <v>35</v>
      </c>
      <c r="R202" s="17">
        <f t="shared" si="21"/>
        <v>234</v>
      </c>
      <c r="S202" s="16">
        <v>22</v>
      </c>
      <c r="T202" s="17">
        <f t="shared" si="23"/>
        <v>256</v>
      </c>
      <c r="U202" s="19"/>
    </row>
    <row r="203" spans="1:21" ht="14.25" customHeight="1">
      <c r="A203" t="s">
        <v>537</v>
      </c>
      <c r="B203" s="32" t="s">
        <v>538</v>
      </c>
      <c r="C203" s="32" t="s">
        <v>537</v>
      </c>
      <c r="D203" t="s">
        <v>538</v>
      </c>
      <c r="E203" t="s">
        <v>248</v>
      </c>
      <c r="F203" s="16">
        <v>80</v>
      </c>
      <c r="G203" s="16">
        <v>0</v>
      </c>
      <c r="H203" s="16">
        <v>28</v>
      </c>
      <c r="I203" s="16">
        <v>0</v>
      </c>
      <c r="J203" s="17">
        <f t="shared" si="20"/>
        <v>108</v>
      </c>
      <c r="K203" s="16">
        <v>316</v>
      </c>
      <c r="L203" s="17">
        <f t="shared" si="22"/>
        <v>424</v>
      </c>
      <c r="M203" s="19" t="s">
        <v>799</v>
      </c>
      <c r="N203" s="16">
        <v>44</v>
      </c>
      <c r="O203" s="16">
        <v>0</v>
      </c>
      <c r="P203" s="16">
        <v>0</v>
      </c>
      <c r="Q203" s="16">
        <v>0</v>
      </c>
      <c r="R203" s="17">
        <f t="shared" si="21"/>
        <v>44</v>
      </c>
      <c r="S203" s="16">
        <v>46</v>
      </c>
      <c r="T203" s="17">
        <f t="shared" si="23"/>
        <v>90</v>
      </c>
      <c r="U203" s="19"/>
    </row>
    <row r="204" spans="1:21" ht="14.25" customHeight="1">
      <c r="A204" t="s">
        <v>826</v>
      </c>
      <c r="B204" s="32" t="s">
        <v>827</v>
      </c>
      <c r="C204" s="32" t="s">
        <v>493</v>
      </c>
      <c r="D204" s="32" t="s">
        <v>494</v>
      </c>
      <c r="E204" t="s">
        <v>234</v>
      </c>
      <c r="F204" s="16">
        <v>144</v>
      </c>
      <c r="G204" s="16">
        <v>0</v>
      </c>
      <c r="H204" s="16">
        <v>0</v>
      </c>
      <c r="I204" s="16">
        <v>8</v>
      </c>
      <c r="J204" s="17">
        <f t="shared" si="20"/>
        <v>152</v>
      </c>
      <c r="K204" s="16">
        <v>38</v>
      </c>
      <c r="L204" s="17">
        <f t="shared" si="22"/>
        <v>190</v>
      </c>
      <c r="M204" s="19" t="s">
        <v>802</v>
      </c>
      <c r="N204" s="16">
        <v>56</v>
      </c>
      <c r="O204" s="16">
        <v>5</v>
      </c>
      <c r="P204" s="16">
        <v>0</v>
      </c>
      <c r="Q204" s="16">
        <v>8</v>
      </c>
      <c r="R204" s="17">
        <f t="shared" si="21"/>
        <v>69</v>
      </c>
      <c r="S204" s="16">
        <v>86</v>
      </c>
      <c r="T204" s="17">
        <f t="shared" si="23"/>
        <v>155</v>
      </c>
      <c r="U204" s="19"/>
    </row>
    <row r="205" spans="1:21" ht="14.25" customHeight="1">
      <c r="A205" t="s">
        <v>828</v>
      </c>
      <c r="B205" s="32" t="s">
        <v>829</v>
      </c>
      <c r="C205" s="32" t="s">
        <v>551</v>
      </c>
      <c r="D205" s="32" t="s">
        <v>552</v>
      </c>
      <c r="E205" t="s">
        <v>243</v>
      </c>
      <c r="F205" s="16">
        <v>48</v>
      </c>
      <c r="G205" s="16">
        <v>0</v>
      </c>
      <c r="H205" s="16">
        <v>0</v>
      </c>
      <c r="I205" s="16">
        <v>24</v>
      </c>
      <c r="J205" s="17">
        <f t="shared" si="20"/>
        <v>72</v>
      </c>
      <c r="K205" s="16">
        <v>36</v>
      </c>
      <c r="L205" s="17">
        <f t="shared" si="22"/>
        <v>108</v>
      </c>
      <c r="M205" s="19" t="s">
        <v>799</v>
      </c>
      <c r="N205" s="16">
        <v>6</v>
      </c>
      <c r="O205" s="16">
        <v>0</v>
      </c>
      <c r="P205" s="16">
        <v>0</v>
      </c>
      <c r="Q205" s="16">
        <v>0</v>
      </c>
      <c r="R205" s="17">
        <f t="shared" si="21"/>
        <v>6</v>
      </c>
      <c r="S205" s="16">
        <v>16</v>
      </c>
      <c r="T205" s="17">
        <f t="shared" si="23"/>
        <v>22</v>
      </c>
      <c r="U205" s="19"/>
    </row>
    <row r="206" spans="1:21" ht="14.25" customHeight="1">
      <c r="A206" t="s">
        <v>539</v>
      </c>
      <c r="B206" s="32" t="s">
        <v>540</v>
      </c>
      <c r="C206" s="32" t="s">
        <v>539</v>
      </c>
      <c r="D206" s="32" t="s">
        <v>540</v>
      </c>
      <c r="E206" t="s">
        <v>253</v>
      </c>
      <c r="F206" s="16">
        <v>60</v>
      </c>
      <c r="G206" s="16">
        <v>0</v>
      </c>
      <c r="H206" s="16">
        <v>0</v>
      </c>
      <c r="I206" s="16">
        <v>30</v>
      </c>
      <c r="J206" s="17">
        <f t="shared" si="20"/>
        <v>90</v>
      </c>
      <c r="K206" s="16">
        <v>142</v>
      </c>
      <c r="L206" s="17">
        <f t="shared" si="22"/>
        <v>232</v>
      </c>
      <c r="M206" s="19" t="s">
        <v>799</v>
      </c>
      <c r="N206" s="16">
        <v>142</v>
      </c>
      <c r="O206" s="16">
        <v>11</v>
      </c>
      <c r="P206" s="16">
        <v>0</v>
      </c>
      <c r="Q206" s="16">
        <v>16</v>
      </c>
      <c r="R206" s="17">
        <f t="shared" si="21"/>
        <v>169</v>
      </c>
      <c r="S206" s="16">
        <v>52</v>
      </c>
      <c r="T206" s="17">
        <f t="shared" si="23"/>
        <v>221</v>
      </c>
      <c r="U206" s="19"/>
    </row>
    <row r="207" spans="1:21" ht="14.25" customHeight="1">
      <c r="A207" t="s">
        <v>830</v>
      </c>
      <c r="B207" s="32" t="s">
        <v>831</v>
      </c>
      <c r="C207" s="32" t="s">
        <v>493</v>
      </c>
      <c r="D207" s="32" t="s">
        <v>494</v>
      </c>
      <c r="E207" t="s">
        <v>234</v>
      </c>
      <c r="F207" s="16">
        <v>73</v>
      </c>
      <c r="G207" s="16">
        <v>0</v>
      </c>
      <c r="H207" s="16">
        <v>0</v>
      </c>
      <c r="I207" s="16">
        <v>0</v>
      </c>
      <c r="J207" s="17">
        <f t="shared" si="20"/>
        <v>73</v>
      </c>
      <c r="K207" s="16">
        <v>0</v>
      </c>
      <c r="L207" s="17">
        <f t="shared" si="22"/>
        <v>73</v>
      </c>
      <c r="M207" s="19" t="s">
        <v>799</v>
      </c>
      <c r="N207" s="16">
        <v>36</v>
      </c>
      <c r="O207" s="16">
        <v>0</v>
      </c>
      <c r="P207" s="16">
        <v>0</v>
      </c>
      <c r="Q207" s="16">
        <v>0</v>
      </c>
      <c r="R207" s="17">
        <f t="shared" si="21"/>
        <v>36</v>
      </c>
      <c r="S207" s="16">
        <v>0</v>
      </c>
      <c r="T207" s="17">
        <f t="shared" si="23"/>
        <v>36</v>
      </c>
      <c r="U207" s="19"/>
    </row>
    <row r="208" spans="1:21" ht="14.25" customHeight="1">
      <c r="A208" t="s">
        <v>541</v>
      </c>
      <c r="B208" s="32" t="s">
        <v>542</v>
      </c>
      <c r="C208" s="32" t="s">
        <v>541</v>
      </c>
      <c r="D208" s="32" t="s">
        <v>542</v>
      </c>
      <c r="E208" t="s">
        <v>219</v>
      </c>
      <c r="F208" s="16">
        <v>20</v>
      </c>
      <c r="G208" s="16">
        <v>0</v>
      </c>
      <c r="H208" s="16">
        <v>0</v>
      </c>
      <c r="I208" s="16">
        <v>15</v>
      </c>
      <c r="J208" s="17">
        <f t="shared" si="20"/>
        <v>35</v>
      </c>
      <c r="K208" s="16">
        <v>0</v>
      </c>
      <c r="L208" s="17">
        <f t="shared" si="22"/>
        <v>35</v>
      </c>
      <c r="M208" s="19" t="s">
        <v>799</v>
      </c>
      <c r="N208" s="16">
        <v>0</v>
      </c>
      <c r="O208" s="16">
        <v>0</v>
      </c>
      <c r="P208" s="16">
        <v>0</v>
      </c>
      <c r="Q208" s="16">
        <v>0</v>
      </c>
      <c r="R208" s="17">
        <f t="shared" si="21"/>
        <v>0</v>
      </c>
      <c r="S208" s="16">
        <v>0</v>
      </c>
      <c r="T208" s="17">
        <f t="shared" si="23"/>
        <v>0</v>
      </c>
      <c r="U208" s="19"/>
    </row>
    <row r="209" spans="1:21" ht="14.25" customHeight="1">
      <c r="A209" t="s">
        <v>543</v>
      </c>
      <c r="B209" s="32" t="s">
        <v>544</v>
      </c>
      <c r="C209" s="32" t="s">
        <v>543</v>
      </c>
      <c r="D209" s="32" t="s">
        <v>544</v>
      </c>
      <c r="E209" t="s">
        <v>234</v>
      </c>
      <c r="F209" s="16">
        <v>72</v>
      </c>
      <c r="G209" s="16">
        <v>0</v>
      </c>
      <c r="H209" s="16">
        <v>0</v>
      </c>
      <c r="I209" s="16">
        <v>8</v>
      </c>
      <c r="J209" s="17">
        <f t="shared" si="20"/>
        <v>80</v>
      </c>
      <c r="K209" s="16">
        <v>235</v>
      </c>
      <c r="L209" s="17">
        <f t="shared" si="22"/>
        <v>315</v>
      </c>
      <c r="M209" s="19" t="s">
        <v>799</v>
      </c>
      <c r="N209" s="16">
        <v>63</v>
      </c>
      <c r="O209" s="16">
        <v>0</v>
      </c>
      <c r="P209" s="16">
        <v>0</v>
      </c>
      <c r="Q209" s="16">
        <v>8</v>
      </c>
      <c r="R209" s="17">
        <f t="shared" si="21"/>
        <v>71</v>
      </c>
      <c r="S209" s="16">
        <v>203</v>
      </c>
      <c r="T209" s="17">
        <f t="shared" si="23"/>
        <v>274</v>
      </c>
      <c r="U209" s="19"/>
    </row>
    <row r="210" spans="1:21" ht="14.25" customHeight="1">
      <c r="A210" t="s">
        <v>753</v>
      </c>
      <c r="B210" s="32" t="s">
        <v>912</v>
      </c>
      <c r="C210" s="32" t="s">
        <v>753</v>
      </c>
      <c r="D210" s="32" t="s">
        <v>754</v>
      </c>
      <c r="E210" t="s">
        <v>219</v>
      </c>
      <c r="F210" s="16">
        <v>0</v>
      </c>
      <c r="G210" s="16">
        <v>9</v>
      </c>
      <c r="H210" s="16">
        <v>0</v>
      </c>
      <c r="I210" s="16">
        <v>18</v>
      </c>
      <c r="J210" s="17">
        <f t="shared" si="20"/>
        <v>27</v>
      </c>
      <c r="K210" s="16">
        <v>0</v>
      </c>
      <c r="L210" s="17">
        <f t="shared" si="22"/>
        <v>27</v>
      </c>
      <c r="M210" s="19" t="s">
        <v>799</v>
      </c>
      <c r="N210" s="16">
        <v>13</v>
      </c>
      <c r="O210" s="16">
        <v>0</v>
      </c>
      <c r="P210" s="16">
        <v>0</v>
      </c>
      <c r="Q210" s="16">
        <v>9</v>
      </c>
      <c r="R210" s="17">
        <f t="shared" si="21"/>
        <v>22</v>
      </c>
      <c r="S210" s="16">
        <v>0</v>
      </c>
      <c r="T210" s="17">
        <f t="shared" si="23"/>
        <v>22</v>
      </c>
      <c r="U210" s="19"/>
    </row>
    <row r="211" spans="1:21" ht="14.25" customHeight="1">
      <c r="A211" t="s">
        <v>545</v>
      </c>
      <c r="B211" s="32" t="s">
        <v>546</v>
      </c>
      <c r="C211" s="32" t="s">
        <v>545</v>
      </c>
      <c r="D211" s="32" t="s">
        <v>546</v>
      </c>
      <c r="E211" t="s">
        <v>248</v>
      </c>
      <c r="F211" s="16">
        <v>88</v>
      </c>
      <c r="G211" s="16">
        <v>1</v>
      </c>
      <c r="H211" s="16">
        <v>5</v>
      </c>
      <c r="I211" s="16">
        <v>33</v>
      </c>
      <c r="J211" s="17">
        <f t="shared" si="20"/>
        <v>127</v>
      </c>
      <c r="K211" s="16">
        <v>104</v>
      </c>
      <c r="L211" s="17">
        <f t="shared" si="22"/>
        <v>231</v>
      </c>
      <c r="M211" s="19" t="s">
        <v>799</v>
      </c>
      <c r="N211" s="16">
        <v>331</v>
      </c>
      <c r="O211" s="16">
        <v>0</v>
      </c>
      <c r="P211" s="16">
        <v>0</v>
      </c>
      <c r="Q211" s="16">
        <v>19</v>
      </c>
      <c r="R211" s="17">
        <f t="shared" si="21"/>
        <v>350</v>
      </c>
      <c r="S211" s="16">
        <v>3</v>
      </c>
      <c r="T211" s="17">
        <f t="shared" si="23"/>
        <v>353</v>
      </c>
      <c r="U211" s="19"/>
    </row>
    <row r="212" spans="1:21" ht="14.25" customHeight="1">
      <c r="A212" t="s">
        <v>549</v>
      </c>
      <c r="B212" s="32" t="s">
        <v>550</v>
      </c>
      <c r="C212" s="32" t="s">
        <v>549</v>
      </c>
      <c r="D212" s="32" t="s">
        <v>550</v>
      </c>
      <c r="E212" t="s">
        <v>248</v>
      </c>
      <c r="F212" s="16">
        <v>122</v>
      </c>
      <c r="G212" s="16">
        <v>0</v>
      </c>
      <c r="H212" s="16">
        <v>0</v>
      </c>
      <c r="I212" s="16">
        <v>0</v>
      </c>
      <c r="J212" s="17">
        <f t="shared" si="20"/>
        <v>122</v>
      </c>
      <c r="K212" s="16">
        <v>95</v>
      </c>
      <c r="L212" s="17">
        <f t="shared" si="22"/>
        <v>217</v>
      </c>
      <c r="M212" s="19" t="s">
        <v>799</v>
      </c>
      <c r="N212" s="16">
        <v>67</v>
      </c>
      <c r="O212" s="16">
        <v>20</v>
      </c>
      <c r="P212" s="16">
        <v>0</v>
      </c>
      <c r="Q212" s="16">
        <v>17</v>
      </c>
      <c r="R212" s="17">
        <f t="shared" si="21"/>
        <v>104</v>
      </c>
      <c r="S212" s="16">
        <v>96</v>
      </c>
      <c r="T212" s="17">
        <f t="shared" si="23"/>
        <v>200</v>
      </c>
      <c r="U212" s="19"/>
    </row>
    <row r="213" spans="1:21" ht="14.25" customHeight="1">
      <c r="A213" t="s">
        <v>887</v>
      </c>
      <c r="B213" s="32" t="s">
        <v>888</v>
      </c>
      <c r="C213" s="32" t="s">
        <v>282</v>
      </c>
      <c r="D213" s="32" t="s">
        <v>283</v>
      </c>
      <c r="E213" t="s">
        <v>219</v>
      </c>
      <c r="F213" s="16">
        <v>50</v>
      </c>
      <c r="G213" s="16">
        <v>0</v>
      </c>
      <c r="H213" s="16">
        <v>0</v>
      </c>
      <c r="I213" s="16">
        <v>20</v>
      </c>
      <c r="J213" s="17">
        <f t="shared" si="20"/>
        <v>70</v>
      </c>
      <c r="K213" s="16">
        <v>0</v>
      </c>
      <c r="L213" s="17">
        <f t="shared" si="22"/>
        <v>70</v>
      </c>
      <c r="M213" s="19" t="s">
        <v>799</v>
      </c>
      <c r="N213" s="16">
        <v>5</v>
      </c>
      <c r="O213" s="16">
        <v>0</v>
      </c>
      <c r="P213" s="16">
        <v>0</v>
      </c>
      <c r="Q213" s="16">
        <v>0</v>
      </c>
      <c r="R213" s="17">
        <f t="shared" si="21"/>
        <v>5</v>
      </c>
      <c r="S213" s="16">
        <v>0</v>
      </c>
      <c r="T213" s="17">
        <f t="shared" si="23"/>
        <v>5</v>
      </c>
      <c r="U213" s="19"/>
    </row>
    <row r="214" spans="1:21" ht="14.25" customHeight="1">
      <c r="A214" t="s">
        <v>553</v>
      </c>
      <c r="B214" s="32" t="s">
        <v>554</v>
      </c>
      <c r="C214" s="32" t="s">
        <v>553</v>
      </c>
      <c r="D214" s="32" t="s">
        <v>554</v>
      </c>
      <c r="E214" t="s">
        <v>231</v>
      </c>
      <c r="F214" s="16">
        <v>118</v>
      </c>
      <c r="G214" s="16">
        <v>0</v>
      </c>
      <c r="H214" s="16">
        <v>0</v>
      </c>
      <c r="I214" s="16">
        <v>69</v>
      </c>
      <c r="J214" s="17">
        <f t="shared" si="20"/>
        <v>187</v>
      </c>
      <c r="K214" s="16">
        <v>0</v>
      </c>
      <c r="L214" s="17">
        <f t="shared" si="22"/>
        <v>187</v>
      </c>
      <c r="M214" s="19" t="s">
        <v>799</v>
      </c>
      <c r="N214" s="16">
        <v>42</v>
      </c>
      <c r="O214" s="16">
        <v>0</v>
      </c>
      <c r="P214" s="16">
        <v>0</v>
      </c>
      <c r="Q214" s="16">
        <v>8</v>
      </c>
      <c r="R214" s="17">
        <f t="shared" si="21"/>
        <v>50</v>
      </c>
      <c r="S214" s="16">
        <v>0</v>
      </c>
      <c r="T214" s="17">
        <f t="shared" si="23"/>
        <v>50</v>
      </c>
      <c r="U214" s="19"/>
    </row>
    <row r="215" spans="1:21" ht="14.25" customHeight="1">
      <c r="A215" t="s">
        <v>555</v>
      </c>
      <c r="B215" s="32" t="s">
        <v>556</v>
      </c>
      <c r="C215" s="32" t="s">
        <v>555</v>
      </c>
      <c r="D215" s="32" t="s">
        <v>556</v>
      </c>
      <c r="E215" t="s">
        <v>222</v>
      </c>
      <c r="F215" s="16">
        <v>28</v>
      </c>
      <c r="G215" s="16">
        <v>17</v>
      </c>
      <c r="H215" s="16">
        <v>0</v>
      </c>
      <c r="I215" s="16">
        <v>0</v>
      </c>
      <c r="J215" s="17">
        <f t="shared" si="20"/>
        <v>45</v>
      </c>
      <c r="K215" s="16">
        <v>0</v>
      </c>
      <c r="L215" s="17">
        <f t="shared" si="22"/>
        <v>45</v>
      </c>
      <c r="M215" s="19" t="s">
        <v>799</v>
      </c>
      <c r="N215" s="16">
        <v>0</v>
      </c>
      <c r="O215" s="16">
        <v>0</v>
      </c>
      <c r="P215" s="16">
        <v>0</v>
      </c>
      <c r="Q215" s="16">
        <v>0</v>
      </c>
      <c r="R215" s="17">
        <f t="shared" si="21"/>
        <v>0</v>
      </c>
      <c r="S215" s="16">
        <v>0</v>
      </c>
      <c r="T215" s="17">
        <f t="shared" si="23"/>
        <v>0</v>
      </c>
      <c r="U215" s="19"/>
    </row>
    <row r="216" spans="1:21" ht="14.25" customHeight="1">
      <c r="A216" t="s">
        <v>557</v>
      </c>
      <c r="B216" s="32" t="s">
        <v>558</v>
      </c>
      <c r="C216" s="32" t="s">
        <v>557</v>
      </c>
      <c r="D216" s="32" t="s">
        <v>558</v>
      </c>
      <c r="E216" t="s">
        <v>243</v>
      </c>
      <c r="F216" s="16">
        <v>43</v>
      </c>
      <c r="G216" s="16">
        <v>35</v>
      </c>
      <c r="H216" s="16">
        <v>0</v>
      </c>
      <c r="I216" s="16">
        <v>73</v>
      </c>
      <c r="J216" s="17">
        <f t="shared" si="20"/>
        <v>151</v>
      </c>
      <c r="K216" s="16">
        <v>0</v>
      </c>
      <c r="L216" s="17">
        <f t="shared" si="22"/>
        <v>151</v>
      </c>
      <c r="M216" s="19" t="s">
        <v>799</v>
      </c>
      <c r="N216" s="16">
        <v>49</v>
      </c>
      <c r="O216" s="16">
        <v>50</v>
      </c>
      <c r="P216" s="16">
        <v>0</v>
      </c>
      <c r="Q216" s="16">
        <v>7</v>
      </c>
      <c r="R216" s="17">
        <f t="shared" si="21"/>
        <v>106</v>
      </c>
      <c r="S216" s="16">
        <v>5</v>
      </c>
      <c r="T216" s="17">
        <f t="shared" si="23"/>
        <v>111</v>
      </c>
      <c r="U216" s="19"/>
    </row>
    <row r="217" spans="1:21" ht="14.25" customHeight="1">
      <c r="A217" t="s">
        <v>559</v>
      </c>
      <c r="B217" s="32" t="s">
        <v>560</v>
      </c>
      <c r="C217" s="32" t="s">
        <v>559</v>
      </c>
      <c r="D217" t="s">
        <v>560</v>
      </c>
      <c r="E217" t="s">
        <v>243</v>
      </c>
      <c r="F217" s="16">
        <v>24</v>
      </c>
      <c r="G217" s="16">
        <v>0</v>
      </c>
      <c r="H217" s="16">
        <v>0</v>
      </c>
      <c r="I217" s="16">
        <v>0</v>
      </c>
      <c r="J217" s="17">
        <f t="shared" si="20"/>
        <v>24</v>
      </c>
      <c r="K217" s="16">
        <v>31</v>
      </c>
      <c r="L217" s="17">
        <f t="shared" si="22"/>
        <v>55</v>
      </c>
      <c r="M217" s="19" t="s">
        <v>799</v>
      </c>
      <c r="N217" s="16">
        <v>52</v>
      </c>
      <c r="O217" s="16">
        <v>0</v>
      </c>
      <c r="P217" s="16">
        <v>0</v>
      </c>
      <c r="Q217" s="16">
        <v>54</v>
      </c>
      <c r="R217" s="17">
        <f t="shared" si="21"/>
        <v>106</v>
      </c>
      <c r="S217" s="16">
        <v>0</v>
      </c>
      <c r="T217" s="17">
        <f t="shared" si="23"/>
        <v>106</v>
      </c>
      <c r="U217" s="19"/>
    </row>
    <row r="218" spans="1:21" ht="14.25" customHeight="1">
      <c r="A218" t="s">
        <v>561</v>
      </c>
      <c r="B218" s="32" t="s">
        <v>562</v>
      </c>
      <c r="C218" s="32" t="s">
        <v>561</v>
      </c>
      <c r="D218" s="32" t="s">
        <v>562</v>
      </c>
      <c r="E218" t="s">
        <v>222</v>
      </c>
      <c r="F218" s="16">
        <v>2</v>
      </c>
      <c r="G218" s="16">
        <v>0</v>
      </c>
      <c r="H218" s="16">
        <v>0</v>
      </c>
      <c r="I218" s="16">
        <v>28</v>
      </c>
      <c r="J218" s="17">
        <f t="shared" si="20"/>
        <v>30</v>
      </c>
      <c r="K218" s="16">
        <v>56</v>
      </c>
      <c r="L218" s="17">
        <f t="shared" si="22"/>
        <v>86</v>
      </c>
      <c r="M218" s="19" t="s">
        <v>799</v>
      </c>
      <c r="N218" s="16">
        <v>2</v>
      </c>
      <c r="O218" s="16">
        <v>0</v>
      </c>
      <c r="P218" s="16">
        <v>0</v>
      </c>
      <c r="Q218" s="16">
        <v>1</v>
      </c>
      <c r="R218" s="17">
        <f t="shared" si="21"/>
        <v>3</v>
      </c>
      <c r="S218" s="16">
        <v>3</v>
      </c>
      <c r="T218" s="17">
        <f t="shared" si="23"/>
        <v>6</v>
      </c>
      <c r="U218" s="19"/>
    </row>
    <row r="219" spans="1:21" ht="14.25" customHeight="1">
      <c r="A219" t="s">
        <v>563</v>
      </c>
      <c r="B219" s="32" t="s">
        <v>564</v>
      </c>
      <c r="C219" s="32" t="s">
        <v>563</v>
      </c>
      <c r="D219" s="32" t="s">
        <v>564</v>
      </c>
      <c r="E219" t="s">
        <v>222</v>
      </c>
      <c r="F219" s="16">
        <v>3</v>
      </c>
      <c r="G219" s="16">
        <v>0</v>
      </c>
      <c r="H219" s="16">
        <v>3</v>
      </c>
      <c r="I219" s="16">
        <v>0</v>
      </c>
      <c r="J219" s="17">
        <f t="shared" si="20"/>
        <v>6</v>
      </c>
      <c r="K219" s="16">
        <v>9</v>
      </c>
      <c r="L219" s="17">
        <f t="shared" si="22"/>
        <v>15</v>
      </c>
      <c r="M219" s="19" t="s">
        <v>799</v>
      </c>
      <c r="N219" s="16">
        <v>19</v>
      </c>
      <c r="O219" s="16">
        <v>0</v>
      </c>
      <c r="P219" s="16">
        <v>0</v>
      </c>
      <c r="Q219" s="16">
        <v>15</v>
      </c>
      <c r="R219" s="17">
        <f t="shared" si="21"/>
        <v>34</v>
      </c>
      <c r="S219" s="16">
        <v>0</v>
      </c>
      <c r="T219" s="17">
        <f t="shared" si="23"/>
        <v>34</v>
      </c>
      <c r="U219" s="19"/>
    </row>
    <row r="220" spans="1:21" ht="14.25" customHeight="1">
      <c r="A220" t="s">
        <v>834</v>
      </c>
      <c r="B220" s="32" t="s">
        <v>835</v>
      </c>
      <c r="C220" s="32" t="s">
        <v>665</v>
      </c>
      <c r="D220" s="32" t="s">
        <v>666</v>
      </c>
      <c r="E220" t="s">
        <v>253</v>
      </c>
      <c r="F220" s="16">
        <v>39</v>
      </c>
      <c r="G220" s="16">
        <v>0</v>
      </c>
      <c r="H220" s="16">
        <v>0</v>
      </c>
      <c r="I220" s="16">
        <v>8</v>
      </c>
      <c r="J220" s="17">
        <f t="shared" si="20"/>
        <v>47</v>
      </c>
      <c r="K220" s="16">
        <v>0</v>
      </c>
      <c r="L220" s="17">
        <f t="shared" si="22"/>
        <v>47</v>
      </c>
      <c r="M220" s="19" t="s">
        <v>799</v>
      </c>
      <c r="N220" s="16">
        <v>42</v>
      </c>
      <c r="O220" s="16">
        <v>0</v>
      </c>
      <c r="P220" s="16">
        <v>0</v>
      </c>
      <c r="Q220" s="16">
        <v>0</v>
      </c>
      <c r="R220" s="17">
        <f t="shared" si="21"/>
        <v>42</v>
      </c>
      <c r="S220" s="16">
        <v>0</v>
      </c>
      <c r="T220" s="17">
        <f t="shared" si="23"/>
        <v>42</v>
      </c>
      <c r="U220" s="19"/>
    </row>
    <row r="221" spans="1:21" ht="14.25" customHeight="1">
      <c r="A221" t="s">
        <v>565</v>
      </c>
      <c r="B221" s="32" t="s">
        <v>566</v>
      </c>
      <c r="C221" s="32" t="s">
        <v>565</v>
      </c>
      <c r="D221" t="s">
        <v>566</v>
      </c>
      <c r="E221" t="s">
        <v>231</v>
      </c>
      <c r="F221" s="16">
        <v>51</v>
      </c>
      <c r="G221" s="16">
        <v>0</v>
      </c>
      <c r="H221" s="16">
        <v>0</v>
      </c>
      <c r="I221" s="16">
        <v>4</v>
      </c>
      <c r="J221" s="17">
        <f t="shared" si="20"/>
        <v>55</v>
      </c>
      <c r="K221" s="16">
        <v>0</v>
      </c>
      <c r="L221" s="17">
        <f t="shared" si="22"/>
        <v>55</v>
      </c>
      <c r="M221" s="19" t="s">
        <v>799</v>
      </c>
      <c r="N221" s="16">
        <v>218</v>
      </c>
      <c r="O221" s="16">
        <v>0</v>
      </c>
      <c r="P221" s="16">
        <v>0</v>
      </c>
      <c r="Q221" s="16">
        <v>8</v>
      </c>
      <c r="R221" s="17">
        <f t="shared" si="21"/>
        <v>226</v>
      </c>
      <c r="S221" s="16">
        <v>0</v>
      </c>
      <c r="T221" s="17">
        <f t="shared" si="23"/>
        <v>226</v>
      </c>
      <c r="U221" s="19"/>
    </row>
    <row r="222" spans="1:21" ht="14.25" customHeight="1">
      <c r="A222" t="s">
        <v>870</v>
      </c>
      <c r="B222" s="32" t="s">
        <v>871</v>
      </c>
      <c r="C222" s="32" t="s">
        <v>659</v>
      </c>
      <c r="D222" s="32" t="s">
        <v>660</v>
      </c>
      <c r="E222" t="s">
        <v>222</v>
      </c>
      <c r="F222" s="16">
        <v>70</v>
      </c>
      <c r="G222" s="16">
        <v>0</v>
      </c>
      <c r="H222" s="16">
        <v>0</v>
      </c>
      <c r="I222" s="16">
        <v>36</v>
      </c>
      <c r="J222" s="17">
        <f t="shared" si="20"/>
        <v>106</v>
      </c>
      <c r="K222" s="16">
        <v>0</v>
      </c>
      <c r="L222" s="17">
        <f t="shared" si="22"/>
        <v>106</v>
      </c>
      <c r="M222" s="19" t="s">
        <v>799</v>
      </c>
      <c r="N222" s="16">
        <v>33</v>
      </c>
      <c r="O222" s="16">
        <v>0</v>
      </c>
      <c r="P222" s="16">
        <v>0</v>
      </c>
      <c r="Q222" s="16">
        <v>63</v>
      </c>
      <c r="R222" s="17">
        <f t="shared" si="21"/>
        <v>96</v>
      </c>
      <c r="S222" s="16">
        <v>0</v>
      </c>
      <c r="T222" s="17">
        <f t="shared" si="23"/>
        <v>96</v>
      </c>
      <c r="U222" s="19"/>
    </row>
    <row r="223" spans="1:21" ht="14.25" customHeight="1">
      <c r="A223" t="s">
        <v>567</v>
      </c>
      <c r="B223" s="32" t="s">
        <v>568</v>
      </c>
      <c r="C223" s="32" t="s">
        <v>567</v>
      </c>
      <c r="D223" s="32" t="s">
        <v>568</v>
      </c>
      <c r="E223" t="s">
        <v>219</v>
      </c>
      <c r="F223" s="16">
        <v>235</v>
      </c>
      <c r="G223" s="16">
        <v>0</v>
      </c>
      <c r="H223" s="16">
        <v>0</v>
      </c>
      <c r="I223" s="16">
        <v>0</v>
      </c>
      <c r="J223" s="17">
        <f t="shared" si="20"/>
        <v>235</v>
      </c>
      <c r="K223" s="16">
        <v>0</v>
      </c>
      <c r="L223" s="17">
        <f t="shared" si="22"/>
        <v>235</v>
      </c>
      <c r="M223" s="19" t="s">
        <v>799</v>
      </c>
      <c r="N223" s="16">
        <v>95</v>
      </c>
      <c r="O223" s="16">
        <v>0</v>
      </c>
      <c r="P223" s="16">
        <v>0</v>
      </c>
      <c r="Q223" s="16">
        <v>2</v>
      </c>
      <c r="R223" s="17">
        <f t="shared" si="21"/>
        <v>97</v>
      </c>
      <c r="S223" s="16">
        <v>0</v>
      </c>
      <c r="T223" s="17">
        <f t="shared" si="23"/>
        <v>97</v>
      </c>
      <c r="U223" s="19"/>
    </row>
    <row r="224" spans="1:21" ht="14.25" customHeight="1">
      <c r="A224" t="s">
        <v>569</v>
      </c>
      <c r="B224" s="32" t="s">
        <v>570</v>
      </c>
      <c r="C224" s="32" t="s">
        <v>569</v>
      </c>
      <c r="D224" s="32" t="s">
        <v>570</v>
      </c>
      <c r="E224" t="s">
        <v>253</v>
      </c>
      <c r="F224" s="16">
        <v>34</v>
      </c>
      <c r="G224" s="16">
        <v>0</v>
      </c>
      <c r="H224" s="16">
        <v>21</v>
      </c>
      <c r="I224" s="16">
        <v>0</v>
      </c>
      <c r="J224" s="17">
        <f t="shared" si="20"/>
        <v>55</v>
      </c>
      <c r="K224" s="16">
        <v>40</v>
      </c>
      <c r="L224" s="17">
        <f t="shared" si="22"/>
        <v>95</v>
      </c>
      <c r="M224" s="19" t="s">
        <v>799</v>
      </c>
      <c r="N224" s="16">
        <v>0</v>
      </c>
      <c r="O224" s="16">
        <v>0</v>
      </c>
      <c r="P224" s="16">
        <v>0</v>
      </c>
      <c r="Q224" s="16">
        <v>12</v>
      </c>
      <c r="R224" s="17">
        <f t="shared" si="21"/>
        <v>12</v>
      </c>
      <c r="S224" s="16">
        <v>38</v>
      </c>
      <c r="T224" s="17">
        <f t="shared" si="23"/>
        <v>50</v>
      </c>
      <c r="U224" s="19"/>
    </row>
    <row r="225" spans="1:21" ht="14.25" customHeight="1">
      <c r="A225" t="s">
        <v>836</v>
      </c>
      <c r="B225" s="32" t="s">
        <v>837</v>
      </c>
      <c r="C225" s="32" t="s">
        <v>551</v>
      </c>
      <c r="D225" s="32" t="s">
        <v>552</v>
      </c>
      <c r="E225" t="s">
        <v>243</v>
      </c>
      <c r="F225" s="16">
        <v>15</v>
      </c>
      <c r="G225" s="16">
        <v>9</v>
      </c>
      <c r="H225" s="16">
        <v>0</v>
      </c>
      <c r="I225" s="16">
        <v>32</v>
      </c>
      <c r="J225" s="17">
        <f t="shared" si="20"/>
        <v>56</v>
      </c>
      <c r="K225" s="16">
        <v>59</v>
      </c>
      <c r="L225" s="17">
        <f t="shared" si="22"/>
        <v>115</v>
      </c>
      <c r="M225" s="19" t="s">
        <v>799</v>
      </c>
      <c r="N225" s="16">
        <v>75</v>
      </c>
      <c r="O225" s="16">
        <v>4</v>
      </c>
      <c r="P225" s="16">
        <v>0</v>
      </c>
      <c r="Q225" s="16">
        <v>20</v>
      </c>
      <c r="R225" s="17">
        <f t="shared" si="21"/>
        <v>99</v>
      </c>
      <c r="S225" s="16">
        <v>0</v>
      </c>
      <c r="T225" s="17">
        <f t="shared" si="23"/>
        <v>99</v>
      </c>
      <c r="U225" s="19"/>
    </row>
    <row r="226" spans="1:21" ht="14.25" customHeight="1">
      <c r="A226" t="s">
        <v>571</v>
      </c>
      <c r="B226" s="32" t="s">
        <v>572</v>
      </c>
      <c r="C226" s="32" t="s">
        <v>571</v>
      </c>
      <c r="D226" s="32" t="s">
        <v>572</v>
      </c>
      <c r="E226" t="s">
        <v>248</v>
      </c>
      <c r="F226" s="16">
        <v>0</v>
      </c>
      <c r="G226" s="16">
        <v>0</v>
      </c>
      <c r="H226" s="16">
        <v>0</v>
      </c>
      <c r="I226" s="16">
        <v>1</v>
      </c>
      <c r="J226" s="17">
        <f t="shared" si="20"/>
        <v>1</v>
      </c>
      <c r="K226" s="16">
        <v>0</v>
      </c>
      <c r="L226" s="17">
        <f t="shared" si="22"/>
        <v>1</v>
      </c>
      <c r="M226" s="19" t="s">
        <v>802</v>
      </c>
      <c r="N226" s="16">
        <v>40</v>
      </c>
      <c r="O226" s="16">
        <v>0</v>
      </c>
      <c r="P226" s="16">
        <v>0</v>
      </c>
      <c r="Q226" s="16">
        <v>16</v>
      </c>
      <c r="R226" s="17">
        <f t="shared" si="21"/>
        <v>56</v>
      </c>
      <c r="S226" s="16">
        <v>0</v>
      </c>
      <c r="T226" s="17">
        <f t="shared" si="23"/>
        <v>56</v>
      </c>
      <c r="U226" s="19"/>
    </row>
    <row r="227" spans="1:21" ht="14.25" customHeight="1">
      <c r="A227" t="s">
        <v>573</v>
      </c>
      <c r="B227" s="32" t="s">
        <v>574</v>
      </c>
      <c r="C227" s="32" t="s">
        <v>573</v>
      </c>
      <c r="D227" s="32" t="s">
        <v>574</v>
      </c>
      <c r="E227" t="s">
        <v>320</v>
      </c>
      <c r="F227" s="16">
        <v>95</v>
      </c>
      <c r="G227" s="16">
        <v>0</v>
      </c>
      <c r="H227" s="16">
        <v>0</v>
      </c>
      <c r="I227" s="16">
        <v>18</v>
      </c>
      <c r="J227" s="17">
        <f t="shared" si="20"/>
        <v>113</v>
      </c>
      <c r="K227" s="16">
        <v>0</v>
      </c>
      <c r="L227" s="17">
        <f t="shared" si="22"/>
        <v>113</v>
      </c>
      <c r="M227" s="19" t="s">
        <v>799</v>
      </c>
      <c r="N227" s="16">
        <v>134</v>
      </c>
      <c r="O227" s="16">
        <v>0</v>
      </c>
      <c r="P227" s="16">
        <v>0</v>
      </c>
      <c r="Q227" s="16">
        <v>0</v>
      </c>
      <c r="R227" s="17">
        <f t="shared" si="21"/>
        <v>134</v>
      </c>
      <c r="S227" s="16">
        <v>62</v>
      </c>
      <c r="T227" s="17">
        <f t="shared" si="23"/>
        <v>196</v>
      </c>
      <c r="U227" s="19"/>
    </row>
    <row r="228" spans="1:21" ht="14.25" customHeight="1">
      <c r="A228" t="s">
        <v>575</v>
      </c>
      <c r="B228" s="32" t="s">
        <v>576</v>
      </c>
      <c r="C228" s="32" t="s">
        <v>575</v>
      </c>
      <c r="D228" s="32" t="s">
        <v>576</v>
      </c>
      <c r="E228" t="s">
        <v>219</v>
      </c>
      <c r="F228" s="16">
        <v>71</v>
      </c>
      <c r="G228" s="16">
        <v>0</v>
      </c>
      <c r="H228" s="16">
        <v>0</v>
      </c>
      <c r="I228" s="16">
        <v>37</v>
      </c>
      <c r="J228" s="17">
        <f t="shared" si="20"/>
        <v>108</v>
      </c>
      <c r="K228" s="16">
        <v>0</v>
      </c>
      <c r="L228" s="17">
        <f t="shared" si="22"/>
        <v>108</v>
      </c>
      <c r="M228" s="19" t="s">
        <v>799</v>
      </c>
      <c r="N228" s="16">
        <v>35</v>
      </c>
      <c r="O228" s="16">
        <v>8</v>
      </c>
      <c r="P228" s="16">
        <v>0</v>
      </c>
      <c r="Q228" s="16">
        <v>10</v>
      </c>
      <c r="R228" s="17">
        <f t="shared" si="21"/>
        <v>53</v>
      </c>
      <c r="S228" s="16">
        <v>124</v>
      </c>
      <c r="T228" s="17">
        <f t="shared" si="23"/>
        <v>177</v>
      </c>
      <c r="U228" s="19"/>
    </row>
    <row r="229" spans="1:21" ht="14.25" customHeight="1">
      <c r="A229" t="s">
        <v>779</v>
      </c>
      <c r="B229" s="32" t="s">
        <v>780</v>
      </c>
      <c r="C229" s="32" t="s">
        <v>779</v>
      </c>
      <c r="D229" s="32" t="s">
        <v>780</v>
      </c>
      <c r="E229" t="s">
        <v>231</v>
      </c>
      <c r="F229" s="16">
        <v>33</v>
      </c>
      <c r="G229" s="16">
        <v>0</v>
      </c>
      <c r="H229" s="16">
        <v>0</v>
      </c>
      <c r="I229" s="16">
        <v>18</v>
      </c>
      <c r="J229" s="17">
        <f t="shared" ref="J229" si="24">SUM(F229:I229)</f>
        <v>51</v>
      </c>
      <c r="K229" s="16">
        <v>0</v>
      </c>
      <c r="L229" s="17">
        <f t="shared" ref="L229" si="25">SUM(J229:K229)</f>
        <v>51</v>
      </c>
      <c r="M229" s="19" t="s">
        <v>799</v>
      </c>
      <c r="N229" s="16">
        <v>33</v>
      </c>
      <c r="O229" s="16">
        <v>0</v>
      </c>
      <c r="P229" s="16">
        <v>0</v>
      </c>
      <c r="Q229" s="16">
        <v>0</v>
      </c>
      <c r="R229" s="17">
        <f t="shared" ref="R229" si="26">SUM(N229:Q229)</f>
        <v>33</v>
      </c>
      <c r="S229" s="16">
        <v>0</v>
      </c>
      <c r="T229" s="17">
        <f t="shared" ref="T229" si="27">SUM(R229:S229)</f>
        <v>33</v>
      </c>
      <c r="U229" s="19"/>
    </row>
    <row r="230" spans="1:21" ht="14.25" customHeight="1">
      <c r="A230" t="s">
        <v>838</v>
      </c>
      <c r="B230" s="32" t="s">
        <v>839</v>
      </c>
      <c r="C230" s="32" t="s">
        <v>838</v>
      </c>
      <c r="D230" s="32" t="s">
        <v>839</v>
      </c>
      <c r="E230" t="s">
        <v>219</v>
      </c>
      <c r="F230" s="16">
        <v>14</v>
      </c>
      <c r="G230" s="16">
        <v>0</v>
      </c>
      <c r="H230" s="16">
        <v>0</v>
      </c>
      <c r="I230" s="16">
        <v>4</v>
      </c>
      <c r="J230" s="17">
        <f t="shared" si="20"/>
        <v>18</v>
      </c>
      <c r="K230" s="16">
        <v>26</v>
      </c>
      <c r="L230" s="17">
        <f t="shared" si="22"/>
        <v>44</v>
      </c>
      <c r="M230" s="19" t="s">
        <v>799</v>
      </c>
      <c r="N230" s="16">
        <v>56</v>
      </c>
      <c r="O230" s="16">
        <v>0</v>
      </c>
      <c r="P230" s="16">
        <v>0</v>
      </c>
      <c r="Q230" s="16">
        <v>4</v>
      </c>
      <c r="R230" s="17">
        <f t="shared" si="21"/>
        <v>60</v>
      </c>
      <c r="S230" s="16">
        <v>0</v>
      </c>
      <c r="T230" s="17">
        <f t="shared" si="23"/>
        <v>60</v>
      </c>
      <c r="U230" s="19"/>
    </row>
    <row r="231" spans="1:21" ht="14.25" customHeight="1">
      <c r="A231" t="s">
        <v>577</v>
      </c>
      <c r="B231" s="32" t="s">
        <v>578</v>
      </c>
      <c r="C231" s="32" t="s">
        <v>577</v>
      </c>
      <c r="D231" s="32" t="s">
        <v>578</v>
      </c>
      <c r="E231" t="s">
        <v>231</v>
      </c>
      <c r="F231" s="16">
        <v>4</v>
      </c>
      <c r="G231" s="16">
        <v>0</v>
      </c>
      <c r="H231" s="16">
        <v>0</v>
      </c>
      <c r="I231" s="16">
        <v>3</v>
      </c>
      <c r="J231" s="17">
        <f t="shared" si="20"/>
        <v>7</v>
      </c>
      <c r="K231" s="16">
        <v>0</v>
      </c>
      <c r="L231" s="17">
        <f t="shared" si="22"/>
        <v>7</v>
      </c>
      <c r="M231" s="19" t="s">
        <v>799</v>
      </c>
      <c r="N231" s="16">
        <v>34</v>
      </c>
      <c r="O231" s="16">
        <v>0</v>
      </c>
      <c r="P231" s="16">
        <v>0</v>
      </c>
      <c r="Q231" s="16">
        <v>3</v>
      </c>
      <c r="R231" s="17">
        <f t="shared" si="21"/>
        <v>37</v>
      </c>
      <c r="S231" s="16">
        <v>0</v>
      </c>
      <c r="T231" s="17">
        <f t="shared" si="23"/>
        <v>37</v>
      </c>
      <c r="U231" s="19"/>
    </row>
    <row r="232" spans="1:21" ht="14.25" customHeight="1">
      <c r="A232" t="s">
        <v>913</v>
      </c>
      <c r="B232" s="32" t="s">
        <v>914</v>
      </c>
      <c r="C232" s="32" t="s">
        <v>663</v>
      </c>
      <c r="D232" s="32" t="s">
        <v>664</v>
      </c>
      <c r="E232" t="s">
        <v>231</v>
      </c>
      <c r="F232" s="16">
        <v>27</v>
      </c>
      <c r="G232" s="16">
        <v>0</v>
      </c>
      <c r="H232" s="16">
        <v>0</v>
      </c>
      <c r="I232" s="16">
        <v>39</v>
      </c>
      <c r="J232" s="17">
        <f t="shared" si="20"/>
        <v>66</v>
      </c>
      <c r="K232" s="16">
        <v>0</v>
      </c>
      <c r="L232" s="17">
        <f t="shared" si="22"/>
        <v>66</v>
      </c>
      <c r="M232" s="19" t="s">
        <v>802</v>
      </c>
      <c r="N232" s="16">
        <v>53</v>
      </c>
      <c r="O232" s="16">
        <v>0</v>
      </c>
      <c r="P232" s="16">
        <v>0</v>
      </c>
      <c r="Q232" s="16">
        <v>4</v>
      </c>
      <c r="R232" s="17">
        <f t="shared" si="21"/>
        <v>57</v>
      </c>
      <c r="S232" s="16">
        <v>8</v>
      </c>
      <c r="T232" s="17">
        <f t="shared" si="23"/>
        <v>65</v>
      </c>
      <c r="U232" s="19"/>
    </row>
    <row r="233" spans="1:21" ht="14.25" customHeight="1">
      <c r="A233" t="s">
        <v>579</v>
      </c>
      <c r="B233" s="32" t="s">
        <v>580</v>
      </c>
      <c r="C233" s="32" t="s">
        <v>579</v>
      </c>
      <c r="D233" s="32" t="s">
        <v>580</v>
      </c>
      <c r="E233" t="s">
        <v>253</v>
      </c>
      <c r="F233" s="16">
        <v>232</v>
      </c>
      <c r="G233" s="16">
        <v>0</v>
      </c>
      <c r="H233" s="16">
        <v>0</v>
      </c>
      <c r="I233" s="16">
        <v>46</v>
      </c>
      <c r="J233" s="17">
        <f t="shared" si="20"/>
        <v>278</v>
      </c>
      <c r="K233" s="16">
        <v>266</v>
      </c>
      <c r="L233" s="17">
        <f t="shared" si="22"/>
        <v>544</v>
      </c>
      <c r="M233" s="19" t="s">
        <v>799</v>
      </c>
      <c r="N233" s="16">
        <v>9</v>
      </c>
      <c r="O233" s="16">
        <v>19</v>
      </c>
      <c r="P233" s="16">
        <v>0</v>
      </c>
      <c r="Q233" s="16">
        <v>8</v>
      </c>
      <c r="R233" s="17">
        <f t="shared" si="21"/>
        <v>36</v>
      </c>
      <c r="S233" s="16">
        <v>0</v>
      </c>
      <c r="T233" s="17">
        <f t="shared" si="23"/>
        <v>36</v>
      </c>
      <c r="U233" s="19"/>
    </row>
    <row r="234" spans="1:21" ht="14.25" customHeight="1">
      <c r="A234" t="s">
        <v>581</v>
      </c>
      <c r="B234" s="32" t="s">
        <v>582</v>
      </c>
      <c r="C234" s="32" t="s">
        <v>581</v>
      </c>
      <c r="D234" s="32" t="s">
        <v>582</v>
      </c>
      <c r="E234" t="s">
        <v>248</v>
      </c>
      <c r="F234" s="16">
        <v>56</v>
      </c>
      <c r="G234" s="16">
        <v>0</v>
      </c>
      <c r="H234" s="16">
        <v>0</v>
      </c>
      <c r="I234" s="16">
        <v>13</v>
      </c>
      <c r="J234" s="17">
        <f t="shared" si="20"/>
        <v>69</v>
      </c>
      <c r="K234" s="16">
        <v>0</v>
      </c>
      <c r="L234" s="17">
        <f t="shared" si="22"/>
        <v>69</v>
      </c>
      <c r="M234" s="19" t="s">
        <v>799</v>
      </c>
      <c r="N234" s="16">
        <v>29</v>
      </c>
      <c r="O234" s="16">
        <v>0</v>
      </c>
      <c r="P234" s="16">
        <v>0</v>
      </c>
      <c r="Q234" s="16">
        <v>9</v>
      </c>
      <c r="R234" s="17">
        <f t="shared" si="21"/>
        <v>38</v>
      </c>
      <c r="S234" s="16">
        <v>0</v>
      </c>
      <c r="T234" s="17">
        <f t="shared" si="23"/>
        <v>38</v>
      </c>
      <c r="U234" s="19"/>
    </row>
    <row r="235" spans="1:21" ht="14.25" customHeight="1">
      <c r="A235" t="s">
        <v>583</v>
      </c>
      <c r="B235" s="32" t="s">
        <v>584</v>
      </c>
      <c r="C235" s="32" t="s">
        <v>583</v>
      </c>
      <c r="D235" t="s">
        <v>584</v>
      </c>
      <c r="E235" t="s">
        <v>248</v>
      </c>
      <c r="F235" s="16">
        <v>0</v>
      </c>
      <c r="G235" s="16">
        <v>0</v>
      </c>
      <c r="H235" s="16">
        <v>0</v>
      </c>
      <c r="I235" s="16">
        <v>0</v>
      </c>
      <c r="J235" s="17">
        <f t="shared" si="20"/>
        <v>0</v>
      </c>
      <c r="K235" s="16">
        <v>6</v>
      </c>
      <c r="L235" s="17">
        <f t="shared" si="22"/>
        <v>6</v>
      </c>
      <c r="M235" s="19" t="s">
        <v>799</v>
      </c>
      <c r="N235" s="16">
        <v>31</v>
      </c>
      <c r="O235" s="16">
        <v>0</v>
      </c>
      <c r="P235" s="16">
        <v>0</v>
      </c>
      <c r="Q235" s="16">
        <v>0</v>
      </c>
      <c r="R235" s="17">
        <f t="shared" si="21"/>
        <v>31</v>
      </c>
      <c r="S235" s="16">
        <v>9</v>
      </c>
      <c r="T235" s="17">
        <f t="shared" si="23"/>
        <v>40</v>
      </c>
      <c r="U235" s="19"/>
    </row>
    <row r="236" spans="1:21" ht="14.25" customHeight="1">
      <c r="A236" t="s">
        <v>840</v>
      </c>
      <c r="B236" s="32" t="s">
        <v>841</v>
      </c>
      <c r="C236" s="32" t="s">
        <v>840</v>
      </c>
      <c r="D236" s="32" t="s">
        <v>841</v>
      </c>
      <c r="E236" t="s">
        <v>231</v>
      </c>
      <c r="F236" s="16">
        <v>2</v>
      </c>
      <c r="G236" s="16">
        <v>0</v>
      </c>
      <c r="H236" s="16">
        <v>0</v>
      </c>
      <c r="I236" s="16">
        <v>152</v>
      </c>
      <c r="J236" s="17">
        <f t="shared" ref="J236:J261" si="28">SUM(F236:I236)</f>
        <v>154</v>
      </c>
      <c r="K236" s="16">
        <v>0</v>
      </c>
      <c r="L236" s="17">
        <f t="shared" si="22"/>
        <v>154</v>
      </c>
      <c r="M236" s="19" t="s">
        <v>802</v>
      </c>
      <c r="N236" s="16">
        <v>0</v>
      </c>
      <c r="O236" s="16">
        <v>0</v>
      </c>
      <c r="P236" s="16">
        <v>0</v>
      </c>
      <c r="Q236" s="16">
        <v>0</v>
      </c>
      <c r="R236" s="17">
        <f t="shared" ref="R236:R261" si="29">SUM(N236:Q236)</f>
        <v>0</v>
      </c>
      <c r="S236" s="16">
        <v>0</v>
      </c>
      <c r="T236" s="17">
        <f t="shared" si="23"/>
        <v>0</v>
      </c>
      <c r="U236" s="19"/>
    </row>
    <row r="237" spans="1:21" ht="14.25" customHeight="1">
      <c r="A237" t="s">
        <v>585</v>
      </c>
      <c r="B237" s="32" t="s">
        <v>586</v>
      </c>
      <c r="C237" s="32" t="s">
        <v>585</v>
      </c>
      <c r="D237" s="32" t="s">
        <v>586</v>
      </c>
      <c r="E237" t="s">
        <v>253</v>
      </c>
      <c r="F237" s="16">
        <v>88</v>
      </c>
      <c r="G237" s="16">
        <v>0</v>
      </c>
      <c r="H237" s="16">
        <v>0</v>
      </c>
      <c r="I237" s="16">
        <v>98</v>
      </c>
      <c r="J237" s="17">
        <f t="shared" si="28"/>
        <v>186</v>
      </c>
      <c r="K237" s="16">
        <v>0</v>
      </c>
      <c r="L237" s="17">
        <f t="shared" ref="L237:L261" si="30">SUM(J237:K237)</f>
        <v>186</v>
      </c>
      <c r="M237" s="19" t="s">
        <v>799</v>
      </c>
      <c r="N237" s="16">
        <v>160</v>
      </c>
      <c r="O237" s="16">
        <v>0</v>
      </c>
      <c r="P237" s="16">
        <v>0</v>
      </c>
      <c r="Q237" s="16">
        <v>108</v>
      </c>
      <c r="R237" s="17">
        <f t="shared" si="29"/>
        <v>268</v>
      </c>
      <c r="S237" s="16">
        <v>0</v>
      </c>
      <c r="T237" s="17">
        <f t="shared" ref="T237:T261" si="31">SUM(R237:S237)</f>
        <v>268</v>
      </c>
      <c r="U237" s="19"/>
    </row>
    <row r="238" spans="1:21" ht="14.25" customHeight="1">
      <c r="A238" t="s">
        <v>587</v>
      </c>
      <c r="B238" s="32" t="s">
        <v>588</v>
      </c>
      <c r="C238" s="32" t="s">
        <v>587</v>
      </c>
      <c r="D238" s="32" t="s">
        <v>588</v>
      </c>
      <c r="E238" t="s">
        <v>320</v>
      </c>
      <c r="F238" s="16">
        <v>175</v>
      </c>
      <c r="G238" s="16">
        <v>0</v>
      </c>
      <c r="H238" s="16">
        <v>0</v>
      </c>
      <c r="I238" s="16">
        <v>33</v>
      </c>
      <c r="J238" s="17">
        <f t="shared" si="28"/>
        <v>208</v>
      </c>
      <c r="K238" s="16">
        <v>22</v>
      </c>
      <c r="L238" s="17">
        <f t="shared" si="30"/>
        <v>230</v>
      </c>
      <c r="M238" s="19" t="s">
        <v>799</v>
      </c>
      <c r="N238" s="16">
        <v>100</v>
      </c>
      <c r="O238" s="16">
        <v>11</v>
      </c>
      <c r="P238" s="16">
        <v>0</v>
      </c>
      <c r="Q238" s="16">
        <v>33</v>
      </c>
      <c r="R238" s="17">
        <f t="shared" si="29"/>
        <v>144</v>
      </c>
      <c r="S238" s="16">
        <v>136</v>
      </c>
      <c r="T238" s="17">
        <f t="shared" si="31"/>
        <v>280</v>
      </c>
      <c r="U238" s="19"/>
    </row>
    <row r="239" spans="1:21" ht="14.25" customHeight="1">
      <c r="A239" t="s">
        <v>589</v>
      </c>
      <c r="B239" s="32" t="s">
        <v>590</v>
      </c>
      <c r="C239" s="32" t="s">
        <v>589</v>
      </c>
      <c r="D239" s="32" t="s">
        <v>590</v>
      </c>
      <c r="E239" t="s">
        <v>248</v>
      </c>
      <c r="F239" s="16">
        <v>89</v>
      </c>
      <c r="G239" s="16">
        <v>71</v>
      </c>
      <c r="H239" s="16">
        <v>0</v>
      </c>
      <c r="I239" s="16">
        <v>4</v>
      </c>
      <c r="J239" s="17">
        <f t="shared" si="28"/>
        <v>164</v>
      </c>
      <c r="K239" s="16">
        <v>0</v>
      </c>
      <c r="L239" s="17">
        <f t="shared" si="30"/>
        <v>164</v>
      </c>
      <c r="M239" s="19" t="s">
        <v>799</v>
      </c>
      <c r="N239" s="16">
        <v>34</v>
      </c>
      <c r="O239" s="16">
        <v>0</v>
      </c>
      <c r="P239" s="16">
        <v>0</v>
      </c>
      <c r="Q239" s="16">
        <v>2</v>
      </c>
      <c r="R239" s="17">
        <f t="shared" si="29"/>
        <v>36</v>
      </c>
      <c r="S239" s="16">
        <v>129</v>
      </c>
      <c r="T239" s="17">
        <f t="shared" si="31"/>
        <v>165</v>
      </c>
      <c r="U239" s="19"/>
    </row>
    <row r="240" spans="1:21" ht="14.25" customHeight="1">
      <c r="A240" t="s">
        <v>591</v>
      </c>
      <c r="B240" s="32" t="s">
        <v>592</v>
      </c>
      <c r="C240" s="32" t="s">
        <v>591</v>
      </c>
      <c r="D240" s="32" t="s">
        <v>592</v>
      </c>
      <c r="E240" t="s">
        <v>248</v>
      </c>
      <c r="F240" s="16">
        <v>62</v>
      </c>
      <c r="G240" s="16">
        <v>12</v>
      </c>
      <c r="H240" s="16">
        <v>0</v>
      </c>
      <c r="I240" s="16">
        <v>33</v>
      </c>
      <c r="J240" s="17">
        <f t="shared" si="28"/>
        <v>107</v>
      </c>
      <c r="K240" s="16">
        <v>0</v>
      </c>
      <c r="L240" s="17">
        <f t="shared" si="30"/>
        <v>107</v>
      </c>
      <c r="M240" s="19" t="s">
        <v>799</v>
      </c>
      <c r="N240" s="16">
        <v>77</v>
      </c>
      <c r="O240" s="16">
        <v>0</v>
      </c>
      <c r="P240" s="16">
        <v>0</v>
      </c>
      <c r="Q240" s="16">
        <v>6</v>
      </c>
      <c r="R240" s="17">
        <f t="shared" si="29"/>
        <v>83</v>
      </c>
      <c r="S240" s="16">
        <v>0</v>
      </c>
      <c r="T240" s="17">
        <f t="shared" si="31"/>
        <v>83</v>
      </c>
      <c r="U240" s="19"/>
    </row>
    <row r="241" spans="1:21" ht="14.25" customHeight="1">
      <c r="A241" t="s">
        <v>593</v>
      </c>
      <c r="B241" s="32" t="s">
        <v>594</v>
      </c>
      <c r="C241" s="32" t="s">
        <v>593</v>
      </c>
      <c r="D241" s="32" t="s">
        <v>594</v>
      </c>
      <c r="E241" t="s">
        <v>243</v>
      </c>
      <c r="F241" s="16">
        <v>34</v>
      </c>
      <c r="G241" s="16">
        <v>0</v>
      </c>
      <c r="H241" s="16">
        <v>0</v>
      </c>
      <c r="I241" s="16">
        <v>2</v>
      </c>
      <c r="J241" s="17">
        <f t="shared" si="28"/>
        <v>36</v>
      </c>
      <c r="K241" s="16">
        <v>0</v>
      </c>
      <c r="L241" s="17">
        <f t="shared" si="30"/>
        <v>36</v>
      </c>
      <c r="M241" s="19" t="s">
        <v>799</v>
      </c>
      <c r="N241" s="16">
        <v>57</v>
      </c>
      <c r="O241" s="16">
        <v>1</v>
      </c>
      <c r="P241" s="16">
        <v>0</v>
      </c>
      <c r="Q241" s="16">
        <v>9</v>
      </c>
      <c r="R241" s="17">
        <f t="shared" si="29"/>
        <v>67</v>
      </c>
      <c r="S241" s="16">
        <v>0</v>
      </c>
      <c r="T241" s="17">
        <f t="shared" si="31"/>
        <v>67</v>
      </c>
      <c r="U241" s="19"/>
    </row>
    <row r="242" spans="1:21" ht="14.25" customHeight="1">
      <c r="A242" t="s">
        <v>915</v>
      </c>
      <c r="B242" s="32" t="s">
        <v>916</v>
      </c>
      <c r="C242" s="32" t="s">
        <v>357</v>
      </c>
      <c r="D242" s="32" t="s">
        <v>358</v>
      </c>
      <c r="E242" t="s">
        <v>231</v>
      </c>
      <c r="F242" s="16">
        <v>41</v>
      </c>
      <c r="G242" s="16">
        <v>0</v>
      </c>
      <c r="H242" s="16">
        <v>0</v>
      </c>
      <c r="I242" s="16">
        <v>11</v>
      </c>
      <c r="J242" s="17">
        <f t="shared" si="28"/>
        <v>52</v>
      </c>
      <c r="K242" s="16">
        <v>0</v>
      </c>
      <c r="L242" s="17">
        <f t="shared" si="30"/>
        <v>52</v>
      </c>
      <c r="M242" s="19" t="s">
        <v>799</v>
      </c>
      <c r="N242" s="16">
        <v>49</v>
      </c>
      <c r="O242" s="16">
        <v>0</v>
      </c>
      <c r="P242" s="16">
        <v>0</v>
      </c>
      <c r="Q242" s="16">
        <v>7</v>
      </c>
      <c r="R242" s="17">
        <f t="shared" si="29"/>
        <v>56</v>
      </c>
      <c r="S242" s="16">
        <v>0</v>
      </c>
      <c r="T242" s="17">
        <f t="shared" si="31"/>
        <v>56</v>
      </c>
      <c r="U242" s="19"/>
    </row>
    <row r="243" spans="1:21" ht="14.25" customHeight="1">
      <c r="A243" t="s">
        <v>595</v>
      </c>
      <c r="B243" s="32" t="s">
        <v>596</v>
      </c>
      <c r="C243" s="32" t="s">
        <v>595</v>
      </c>
      <c r="D243" s="32" t="s">
        <v>596</v>
      </c>
      <c r="E243" t="s">
        <v>320</v>
      </c>
      <c r="F243" s="16">
        <v>109</v>
      </c>
      <c r="G243" s="16">
        <v>30</v>
      </c>
      <c r="H243" s="16">
        <v>0</v>
      </c>
      <c r="I243" s="16">
        <v>60</v>
      </c>
      <c r="J243" s="17">
        <f t="shared" si="28"/>
        <v>199</v>
      </c>
      <c r="K243" s="16">
        <v>547</v>
      </c>
      <c r="L243" s="17">
        <f t="shared" si="30"/>
        <v>746</v>
      </c>
      <c r="M243" s="19" t="s">
        <v>802</v>
      </c>
      <c r="N243" s="16">
        <v>190</v>
      </c>
      <c r="O243" s="16">
        <v>0</v>
      </c>
      <c r="P243" s="16">
        <v>0</v>
      </c>
      <c r="Q243" s="16">
        <v>26</v>
      </c>
      <c r="R243" s="17">
        <f t="shared" si="29"/>
        <v>216</v>
      </c>
      <c r="S243" s="16">
        <v>119</v>
      </c>
      <c r="T243" s="17">
        <f t="shared" si="31"/>
        <v>335</v>
      </c>
      <c r="U243" s="19"/>
    </row>
    <row r="244" spans="1:21" ht="14.25" customHeight="1">
      <c r="A244" t="s">
        <v>781</v>
      </c>
      <c r="B244" s="32" t="s">
        <v>782</v>
      </c>
      <c r="C244" s="32" t="s">
        <v>781</v>
      </c>
      <c r="D244" t="s">
        <v>782</v>
      </c>
      <c r="E244" t="s">
        <v>219</v>
      </c>
      <c r="F244" s="16">
        <v>56</v>
      </c>
      <c r="G244" s="16">
        <v>0</v>
      </c>
      <c r="H244" s="16">
        <v>0</v>
      </c>
      <c r="I244" s="16">
        <v>30</v>
      </c>
      <c r="J244" s="17">
        <f t="shared" si="28"/>
        <v>86</v>
      </c>
      <c r="K244" s="16">
        <v>0</v>
      </c>
      <c r="L244" s="17">
        <f t="shared" si="30"/>
        <v>86</v>
      </c>
      <c r="M244" s="19" t="s">
        <v>799</v>
      </c>
      <c r="N244" s="16">
        <v>22</v>
      </c>
      <c r="O244" s="16">
        <v>0</v>
      </c>
      <c r="P244" s="16">
        <v>0</v>
      </c>
      <c r="Q244" s="16">
        <v>15</v>
      </c>
      <c r="R244" s="17">
        <f t="shared" si="29"/>
        <v>37</v>
      </c>
      <c r="S244" s="16">
        <v>0</v>
      </c>
      <c r="T244" s="17">
        <f t="shared" si="31"/>
        <v>37</v>
      </c>
      <c r="U244" s="19"/>
    </row>
    <row r="245" spans="1:21" ht="14.25" customHeight="1">
      <c r="A245" t="s">
        <v>597</v>
      </c>
      <c r="B245" s="32" t="s">
        <v>598</v>
      </c>
      <c r="C245" s="32" t="s">
        <v>597</v>
      </c>
      <c r="D245" s="32" t="s">
        <v>598</v>
      </c>
      <c r="E245" t="s">
        <v>219</v>
      </c>
      <c r="F245" s="16">
        <v>59</v>
      </c>
      <c r="G245" s="16">
        <v>0</v>
      </c>
      <c r="H245" s="16">
        <v>0</v>
      </c>
      <c r="I245" s="16">
        <v>142</v>
      </c>
      <c r="J245" s="17">
        <f t="shared" si="28"/>
        <v>201</v>
      </c>
      <c r="K245" s="16">
        <v>70</v>
      </c>
      <c r="L245" s="17">
        <f t="shared" si="30"/>
        <v>271</v>
      </c>
      <c r="M245" s="19" t="s">
        <v>799</v>
      </c>
      <c r="N245" s="16">
        <v>32</v>
      </c>
      <c r="O245" s="16">
        <v>0</v>
      </c>
      <c r="P245" s="16">
        <v>0</v>
      </c>
      <c r="Q245" s="16">
        <v>31</v>
      </c>
      <c r="R245" s="17">
        <f t="shared" si="29"/>
        <v>63</v>
      </c>
      <c r="S245" s="16">
        <v>0</v>
      </c>
      <c r="T245" s="17">
        <f t="shared" si="31"/>
        <v>63</v>
      </c>
      <c r="U245" s="19"/>
    </row>
    <row r="246" spans="1:21" ht="14.25" customHeight="1">
      <c r="A246" t="s">
        <v>599</v>
      </c>
      <c r="B246" s="32" t="s">
        <v>600</v>
      </c>
      <c r="C246" s="32" t="s">
        <v>599</v>
      </c>
      <c r="D246" s="32" t="s">
        <v>600</v>
      </c>
      <c r="E246" t="s">
        <v>243</v>
      </c>
      <c r="F246" s="16">
        <v>94</v>
      </c>
      <c r="G246" s="16">
        <v>0</v>
      </c>
      <c r="H246" s="16">
        <v>0</v>
      </c>
      <c r="I246" s="16">
        <v>1</v>
      </c>
      <c r="J246" s="17">
        <f t="shared" si="28"/>
        <v>95</v>
      </c>
      <c r="K246" s="16">
        <v>0</v>
      </c>
      <c r="L246" s="17">
        <f t="shared" si="30"/>
        <v>95</v>
      </c>
      <c r="M246" s="19" t="s">
        <v>799</v>
      </c>
      <c r="N246" s="16">
        <v>171</v>
      </c>
      <c r="O246" s="16">
        <v>0</v>
      </c>
      <c r="P246" s="16">
        <v>0</v>
      </c>
      <c r="Q246" s="16">
        <v>1</v>
      </c>
      <c r="R246" s="17">
        <f t="shared" si="29"/>
        <v>172</v>
      </c>
      <c r="S246" s="16">
        <v>0</v>
      </c>
      <c r="T246" s="17">
        <f t="shared" si="31"/>
        <v>172</v>
      </c>
      <c r="U246" s="19"/>
    </row>
    <row r="247" spans="1:21" ht="14.25" customHeight="1">
      <c r="A247" t="s">
        <v>601</v>
      </c>
      <c r="B247" s="32" t="s">
        <v>602</v>
      </c>
      <c r="C247" s="32" t="s">
        <v>601</v>
      </c>
      <c r="D247" s="32" t="s">
        <v>602</v>
      </c>
      <c r="E247" t="s">
        <v>253</v>
      </c>
      <c r="F247" s="16">
        <v>40</v>
      </c>
      <c r="G247" s="16">
        <v>0</v>
      </c>
      <c r="H247" s="16">
        <v>0</v>
      </c>
      <c r="I247" s="16">
        <v>22</v>
      </c>
      <c r="J247" s="17">
        <f t="shared" si="28"/>
        <v>62</v>
      </c>
      <c r="K247" s="16">
        <v>209</v>
      </c>
      <c r="L247" s="17">
        <f t="shared" si="30"/>
        <v>271</v>
      </c>
      <c r="M247" s="19" t="s">
        <v>799</v>
      </c>
      <c r="N247" s="16">
        <v>80</v>
      </c>
      <c r="O247" s="16">
        <v>0</v>
      </c>
      <c r="P247" s="16">
        <v>0</v>
      </c>
      <c r="Q247" s="16">
        <v>0</v>
      </c>
      <c r="R247" s="17">
        <f t="shared" si="29"/>
        <v>80</v>
      </c>
      <c r="S247" s="16">
        <v>45</v>
      </c>
      <c r="T247" s="17">
        <f t="shared" si="31"/>
        <v>125</v>
      </c>
      <c r="U247" s="19"/>
    </row>
    <row r="248" spans="1:21" ht="14.25" customHeight="1">
      <c r="A248" t="s">
        <v>872</v>
      </c>
      <c r="B248" s="32" t="s">
        <v>873</v>
      </c>
      <c r="C248" s="32" t="s">
        <v>872</v>
      </c>
      <c r="D248" s="32" t="s">
        <v>873</v>
      </c>
      <c r="E248" t="s">
        <v>248</v>
      </c>
      <c r="F248" s="16">
        <v>19</v>
      </c>
      <c r="G248" s="16">
        <v>0</v>
      </c>
      <c r="H248" s="16">
        <v>0</v>
      </c>
      <c r="I248" s="16">
        <v>0</v>
      </c>
      <c r="J248" s="17">
        <f t="shared" si="28"/>
        <v>19</v>
      </c>
      <c r="K248" s="16">
        <v>0</v>
      </c>
      <c r="L248" s="17">
        <f t="shared" si="30"/>
        <v>19</v>
      </c>
      <c r="M248" s="19" t="s">
        <v>799</v>
      </c>
      <c r="N248" s="16">
        <v>38</v>
      </c>
      <c r="O248" s="16">
        <v>0</v>
      </c>
      <c r="P248" s="16">
        <v>0</v>
      </c>
      <c r="Q248" s="16">
        <v>0</v>
      </c>
      <c r="R248" s="17">
        <f t="shared" si="29"/>
        <v>38</v>
      </c>
      <c r="S248" s="16">
        <v>0</v>
      </c>
      <c r="T248" s="17">
        <f t="shared" si="31"/>
        <v>38</v>
      </c>
      <c r="U248" s="19"/>
    </row>
    <row r="249" spans="1:21" ht="14.25" customHeight="1">
      <c r="A249" t="s">
        <v>603</v>
      </c>
      <c r="B249" s="32" t="s">
        <v>604</v>
      </c>
      <c r="C249" s="32" t="s">
        <v>603</v>
      </c>
      <c r="D249" s="32" t="s">
        <v>604</v>
      </c>
      <c r="E249" t="s">
        <v>219</v>
      </c>
      <c r="F249" s="16">
        <v>23</v>
      </c>
      <c r="G249" s="16">
        <v>0</v>
      </c>
      <c r="H249" s="16">
        <v>0</v>
      </c>
      <c r="I249" s="16">
        <v>12</v>
      </c>
      <c r="J249" s="17">
        <f t="shared" si="28"/>
        <v>35</v>
      </c>
      <c r="K249" s="16">
        <v>0</v>
      </c>
      <c r="L249" s="17">
        <f t="shared" si="30"/>
        <v>35</v>
      </c>
      <c r="M249" s="19" t="s">
        <v>799</v>
      </c>
      <c r="N249" s="16">
        <v>53</v>
      </c>
      <c r="O249" s="16">
        <v>0</v>
      </c>
      <c r="P249" s="16">
        <v>0</v>
      </c>
      <c r="Q249" s="16">
        <v>20</v>
      </c>
      <c r="R249" s="17">
        <f t="shared" si="29"/>
        <v>73</v>
      </c>
      <c r="S249" s="16">
        <v>0</v>
      </c>
      <c r="T249" s="17">
        <f t="shared" si="31"/>
        <v>73</v>
      </c>
      <c r="U249" s="19"/>
    </row>
    <row r="250" spans="1:21" ht="14.25" customHeight="1">
      <c r="A250" t="s">
        <v>917</v>
      </c>
      <c r="B250" s="32" t="s">
        <v>918</v>
      </c>
      <c r="C250" s="32" t="s">
        <v>551</v>
      </c>
      <c r="D250" s="32" t="s">
        <v>552</v>
      </c>
      <c r="E250" t="s">
        <v>243</v>
      </c>
      <c r="F250" s="16">
        <v>1</v>
      </c>
      <c r="G250" s="16">
        <v>0</v>
      </c>
      <c r="H250" s="16">
        <v>0</v>
      </c>
      <c r="I250" s="16">
        <v>51</v>
      </c>
      <c r="J250" s="17">
        <f t="shared" si="28"/>
        <v>52</v>
      </c>
      <c r="K250" s="16">
        <v>0</v>
      </c>
      <c r="L250" s="17">
        <f t="shared" si="30"/>
        <v>52</v>
      </c>
      <c r="M250" s="19" t="s">
        <v>799</v>
      </c>
      <c r="N250" s="16">
        <v>1</v>
      </c>
      <c r="O250" s="16">
        <v>8</v>
      </c>
      <c r="P250" s="16">
        <v>0</v>
      </c>
      <c r="Q250" s="16">
        <v>0</v>
      </c>
      <c r="R250" s="17">
        <f t="shared" si="29"/>
        <v>9</v>
      </c>
      <c r="S250" s="16">
        <v>0</v>
      </c>
      <c r="T250" s="17">
        <f t="shared" si="31"/>
        <v>9</v>
      </c>
      <c r="U250" s="19"/>
    </row>
    <row r="251" spans="1:21" ht="14.25" customHeight="1">
      <c r="A251" t="s">
        <v>605</v>
      </c>
      <c r="B251" s="32" t="s">
        <v>606</v>
      </c>
      <c r="C251" s="32" t="s">
        <v>605</v>
      </c>
      <c r="D251" s="32" t="s">
        <v>606</v>
      </c>
      <c r="E251" t="s">
        <v>243</v>
      </c>
      <c r="F251" s="16">
        <v>76</v>
      </c>
      <c r="G251" s="16">
        <v>0</v>
      </c>
      <c r="H251" s="16">
        <v>0</v>
      </c>
      <c r="I251" s="16">
        <v>0</v>
      </c>
      <c r="J251" s="17">
        <f t="shared" si="28"/>
        <v>76</v>
      </c>
      <c r="K251" s="16">
        <v>0</v>
      </c>
      <c r="L251" s="17">
        <f t="shared" si="30"/>
        <v>76</v>
      </c>
      <c r="M251" s="19" t="s">
        <v>799</v>
      </c>
      <c r="N251" s="16">
        <v>83</v>
      </c>
      <c r="O251" s="16">
        <v>0</v>
      </c>
      <c r="P251" s="16">
        <v>0</v>
      </c>
      <c r="Q251" s="16">
        <v>19</v>
      </c>
      <c r="R251" s="17">
        <f t="shared" si="29"/>
        <v>102</v>
      </c>
      <c r="S251" s="16">
        <v>0</v>
      </c>
      <c r="T251" s="17">
        <f t="shared" si="31"/>
        <v>102</v>
      </c>
      <c r="U251" s="19"/>
    </row>
    <row r="252" spans="1:21" ht="14.25" customHeight="1">
      <c r="A252" t="s">
        <v>607</v>
      </c>
      <c r="B252" s="32" t="s">
        <v>608</v>
      </c>
      <c r="C252" s="32" t="s">
        <v>607</v>
      </c>
      <c r="D252" s="32" t="s">
        <v>608</v>
      </c>
      <c r="E252" t="s">
        <v>248</v>
      </c>
      <c r="F252" s="16">
        <v>102</v>
      </c>
      <c r="G252" s="16">
        <v>99</v>
      </c>
      <c r="H252" s="16">
        <v>0</v>
      </c>
      <c r="I252" s="16">
        <v>43</v>
      </c>
      <c r="J252" s="17">
        <f t="shared" si="28"/>
        <v>244</v>
      </c>
      <c r="K252" s="16">
        <v>514</v>
      </c>
      <c r="L252" s="17">
        <f t="shared" si="30"/>
        <v>758</v>
      </c>
      <c r="M252" s="19" t="s">
        <v>802</v>
      </c>
      <c r="N252" s="16">
        <v>127</v>
      </c>
      <c r="O252" s="16">
        <v>34</v>
      </c>
      <c r="P252" s="16">
        <v>0</v>
      </c>
      <c r="Q252" s="16">
        <v>73</v>
      </c>
      <c r="R252" s="17">
        <f t="shared" si="29"/>
        <v>234</v>
      </c>
      <c r="S252" s="16">
        <v>336</v>
      </c>
      <c r="T252" s="17">
        <f t="shared" si="31"/>
        <v>570</v>
      </c>
      <c r="U252" s="19"/>
    </row>
    <row r="253" spans="1:21" ht="14.25" customHeight="1">
      <c r="A253" t="s">
        <v>609</v>
      </c>
      <c r="B253" s="32" t="s">
        <v>610</v>
      </c>
      <c r="C253" s="32" t="s">
        <v>609</v>
      </c>
      <c r="D253" s="32" t="s">
        <v>610</v>
      </c>
      <c r="E253" t="s">
        <v>231</v>
      </c>
      <c r="F253" s="16">
        <v>8</v>
      </c>
      <c r="G253" s="16">
        <v>0</v>
      </c>
      <c r="H253" s="16">
        <v>0</v>
      </c>
      <c r="I253" s="16">
        <v>13</v>
      </c>
      <c r="J253" s="17">
        <f t="shared" si="28"/>
        <v>21</v>
      </c>
      <c r="K253" s="16">
        <v>0</v>
      </c>
      <c r="L253" s="17">
        <f t="shared" si="30"/>
        <v>21</v>
      </c>
      <c r="M253" s="19" t="s">
        <v>799</v>
      </c>
      <c r="N253" s="16">
        <v>25</v>
      </c>
      <c r="O253" s="16">
        <v>0</v>
      </c>
      <c r="P253" s="16">
        <v>0</v>
      </c>
      <c r="Q253" s="16">
        <v>5</v>
      </c>
      <c r="R253" s="17">
        <f t="shared" si="29"/>
        <v>30</v>
      </c>
      <c r="S253" s="16">
        <v>0</v>
      </c>
      <c r="T253" s="17">
        <f t="shared" si="31"/>
        <v>30</v>
      </c>
      <c r="U253" s="19"/>
    </row>
    <row r="254" spans="1:21" ht="14.25" customHeight="1">
      <c r="A254" t="s">
        <v>611</v>
      </c>
      <c r="B254" s="32" t="s">
        <v>612</v>
      </c>
      <c r="C254" s="32" t="s">
        <v>611</v>
      </c>
      <c r="D254" s="32" t="s">
        <v>612</v>
      </c>
      <c r="E254" t="s">
        <v>219</v>
      </c>
      <c r="F254" s="16">
        <v>129</v>
      </c>
      <c r="G254" s="16">
        <v>0</v>
      </c>
      <c r="H254" s="16">
        <v>0</v>
      </c>
      <c r="I254" s="16">
        <v>73</v>
      </c>
      <c r="J254" s="17">
        <f t="shared" si="28"/>
        <v>202</v>
      </c>
      <c r="K254" s="16">
        <v>0</v>
      </c>
      <c r="L254" s="17">
        <f t="shared" si="30"/>
        <v>202</v>
      </c>
      <c r="M254" s="19" t="s">
        <v>799</v>
      </c>
      <c r="N254" s="16">
        <v>96</v>
      </c>
      <c r="O254" s="16">
        <v>0</v>
      </c>
      <c r="P254" s="16">
        <v>0</v>
      </c>
      <c r="Q254" s="16">
        <v>0</v>
      </c>
      <c r="R254" s="17">
        <f t="shared" si="29"/>
        <v>96</v>
      </c>
      <c r="S254" s="16">
        <v>0</v>
      </c>
      <c r="T254" s="17">
        <f t="shared" si="31"/>
        <v>96</v>
      </c>
      <c r="U254" s="19"/>
    </row>
    <row r="255" spans="1:21" ht="14.25" customHeight="1">
      <c r="A255" t="s">
        <v>613</v>
      </c>
      <c r="B255" s="32" t="s">
        <v>614</v>
      </c>
      <c r="C255" s="32" t="s">
        <v>613</v>
      </c>
      <c r="D255" s="32" t="s">
        <v>614</v>
      </c>
      <c r="E255" t="s">
        <v>243</v>
      </c>
      <c r="F255" s="16">
        <v>174</v>
      </c>
      <c r="G255" s="16">
        <v>0</v>
      </c>
      <c r="H255" s="16">
        <v>0</v>
      </c>
      <c r="I255" s="16">
        <v>51</v>
      </c>
      <c r="J255" s="17">
        <f t="shared" si="28"/>
        <v>225</v>
      </c>
      <c r="K255" s="16">
        <v>0</v>
      </c>
      <c r="L255" s="17">
        <f t="shared" si="30"/>
        <v>225</v>
      </c>
      <c r="M255" s="19" t="s">
        <v>799</v>
      </c>
      <c r="N255" s="16">
        <v>98</v>
      </c>
      <c r="O255" s="16">
        <v>0</v>
      </c>
      <c r="P255" s="16">
        <v>0</v>
      </c>
      <c r="Q255" s="16">
        <v>6</v>
      </c>
      <c r="R255" s="17">
        <f t="shared" si="29"/>
        <v>104</v>
      </c>
      <c r="S255" s="16">
        <v>0</v>
      </c>
      <c r="T255" s="17">
        <f t="shared" si="31"/>
        <v>104</v>
      </c>
      <c r="U255" s="19"/>
    </row>
    <row r="256" spans="1:21" ht="14.25" customHeight="1">
      <c r="A256" t="s">
        <v>615</v>
      </c>
      <c r="B256" s="32" t="s">
        <v>616</v>
      </c>
      <c r="C256" s="32" t="s">
        <v>615</v>
      </c>
      <c r="D256" s="32" t="s">
        <v>616</v>
      </c>
      <c r="E256" t="s">
        <v>219</v>
      </c>
      <c r="F256" s="16">
        <v>18</v>
      </c>
      <c r="G256" s="16">
        <v>0</v>
      </c>
      <c r="H256" s="16">
        <v>0</v>
      </c>
      <c r="I256" s="16">
        <v>15</v>
      </c>
      <c r="J256" s="17">
        <f t="shared" si="28"/>
        <v>33</v>
      </c>
      <c r="K256" s="16">
        <v>0</v>
      </c>
      <c r="L256" s="17">
        <f t="shared" si="30"/>
        <v>33</v>
      </c>
      <c r="M256" s="19" t="s">
        <v>799</v>
      </c>
      <c r="N256" s="16">
        <v>47</v>
      </c>
      <c r="O256" s="16">
        <v>0</v>
      </c>
      <c r="P256" s="16">
        <v>0</v>
      </c>
      <c r="Q256" s="16">
        <v>0</v>
      </c>
      <c r="R256" s="17">
        <f t="shared" si="29"/>
        <v>47</v>
      </c>
      <c r="S256" s="16">
        <v>0</v>
      </c>
      <c r="T256" s="17">
        <f t="shared" si="31"/>
        <v>47</v>
      </c>
      <c r="U256" s="19"/>
    </row>
    <row r="257" spans="1:21" ht="14.25" customHeight="1">
      <c r="A257" t="s">
        <v>617</v>
      </c>
      <c r="B257" s="32" t="s">
        <v>618</v>
      </c>
      <c r="C257" s="32" t="s">
        <v>617</v>
      </c>
      <c r="D257" s="32" t="s">
        <v>618</v>
      </c>
      <c r="E257" t="s">
        <v>231</v>
      </c>
      <c r="F257" s="16">
        <v>0</v>
      </c>
      <c r="G257" s="16">
        <v>0</v>
      </c>
      <c r="H257" s="16">
        <v>0</v>
      </c>
      <c r="I257" s="16">
        <v>0</v>
      </c>
      <c r="J257" s="17">
        <f t="shared" si="28"/>
        <v>0</v>
      </c>
      <c r="K257" s="16">
        <v>0</v>
      </c>
      <c r="L257" s="17">
        <f t="shared" si="30"/>
        <v>0</v>
      </c>
      <c r="M257" s="19" t="s">
        <v>799</v>
      </c>
      <c r="N257" s="16">
        <v>20</v>
      </c>
      <c r="O257" s="16">
        <v>48</v>
      </c>
      <c r="P257" s="16">
        <v>0</v>
      </c>
      <c r="Q257" s="16">
        <v>4</v>
      </c>
      <c r="R257" s="17">
        <f t="shared" si="29"/>
        <v>72</v>
      </c>
      <c r="S257" s="16">
        <v>0</v>
      </c>
      <c r="T257" s="17">
        <f t="shared" si="31"/>
        <v>72</v>
      </c>
      <c r="U257" s="19"/>
    </row>
    <row r="258" spans="1:21" ht="14.25" customHeight="1">
      <c r="A258" t="s">
        <v>619</v>
      </c>
      <c r="B258" s="32" t="s">
        <v>620</v>
      </c>
      <c r="C258" s="32" t="s">
        <v>619</v>
      </c>
      <c r="D258" s="32" t="s">
        <v>620</v>
      </c>
      <c r="E258" t="s">
        <v>231</v>
      </c>
      <c r="F258" s="16">
        <v>15</v>
      </c>
      <c r="G258" s="16">
        <v>0</v>
      </c>
      <c r="H258" s="16">
        <v>0</v>
      </c>
      <c r="I258" s="16">
        <v>38</v>
      </c>
      <c r="J258" s="17">
        <f t="shared" si="28"/>
        <v>53</v>
      </c>
      <c r="K258" s="16">
        <v>0</v>
      </c>
      <c r="L258" s="17">
        <f t="shared" si="30"/>
        <v>53</v>
      </c>
      <c r="M258" s="19" t="s">
        <v>799</v>
      </c>
      <c r="N258" s="16">
        <v>163</v>
      </c>
      <c r="O258" s="16">
        <v>0</v>
      </c>
      <c r="P258" s="16">
        <v>0</v>
      </c>
      <c r="Q258" s="16">
        <v>72</v>
      </c>
      <c r="R258" s="17">
        <f t="shared" si="29"/>
        <v>235</v>
      </c>
      <c r="S258" s="16">
        <v>0</v>
      </c>
      <c r="T258" s="17">
        <f t="shared" si="31"/>
        <v>235</v>
      </c>
      <c r="U258" s="19"/>
    </row>
    <row r="259" spans="1:21" ht="14.25" customHeight="1">
      <c r="A259" t="s">
        <v>621</v>
      </c>
      <c r="B259" s="32" t="s">
        <v>622</v>
      </c>
      <c r="C259" s="32" t="s">
        <v>621</v>
      </c>
      <c r="D259" s="32" t="s">
        <v>622</v>
      </c>
      <c r="E259" t="s">
        <v>219</v>
      </c>
      <c r="F259" s="16">
        <v>62</v>
      </c>
      <c r="G259" s="16">
        <v>0</v>
      </c>
      <c r="H259" s="16">
        <v>0</v>
      </c>
      <c r="I259" s="16">
        <v>37</v>
      </c>
      <c r="J259" s="17">
        <f t="shared" si="28"/>
        <v>99</v>
      </c>
      <c r="K259" s="16">
        <v>85</v>
      </c>
      <c r="L259" s="17">
        <f t="shared" si="30"/>
        <v>184</v>
      </c>
      <c r="M259" s="19" t="s">
        <v>802</v>
      </c>
      <c r="N259" s="16">
        <v>28</v>
      </c>
      <c r="O259" s="16">
        <v>2</v>
      </c>
      <c r="P259" s="16">
        <v>0</v>
      </c>
      <c r="Q259" s="16">
        <v>68</v>
      </c>
      <c r="R259" s="17">
        <f t="shared" si="29"/>
        <v>98</v>
      </c>
      <c r="S259" s="16">
        <v>58</v>
      </c>
      <c r="T259" s="17">
        <f t="shared" si="31"/>
        <v>156</v>
      </c>
      <c r="U259" s="19"/>
    </row>
    <row r="260" spans="1:21" ht="14.25" customHeight="1">
      <c r="A260" t="s">
        <v>623</v>
      </c>
      <c r="B260" s="32" t="s">
        <v>624</v>
      </c>
      <c r="C260" s="32" t="s">
        <v>623</v>
      </c>
      <c r="D260" s="32" t="s">
        <v>624</v>
      </c>
      <c r="E260" t="s">
        <v>243</v>
      </c>
      <c r="F260" s="16">
        <v>0</v>
      </c>
      <c r="G260" s="16">
        <v>0</v>
      </c>
      <c r="H260" s="16">
        <v>0</v>
      </c>
      <c r="I260" s="16">
        <v>0</v>
      </c>
      <c r="J260" s="17">
        <f t="shared" si="28"/>
        <v>0</v>
      </c>
      <c r="K260" s="16">
        <v>0</v>
      </c>
      <c r="L260" s="17">
        <f t="shared" si="30"/>
        <v>0</v>
      </c>
      <c r="M260" s="19" t="s">
        <v>799</v>
      </c>
      <c r="N260" s="16">
        <v>0</v>
      </c>
      <c r="O260" s="16">
        <v>0</v>
      </c>
      <c r="P260" s="16">
        <v>0</v>
      </c>
      <c r="Q260" s="16">
        <v>5</v>
      </c>
      <c r="R260" s="17">
        <f t="shared" si="29"/>
        <v>5</v>
      </c>
      <c r="S260" s="16">
        <v>89</v>
      </c>
      <c r="T260" s="17">
        <f t="shared" si="31"/>
        <v>94</v>
      </c>
      <c r="U260" s="19"/>
    </row>
    <row r="261" spans="1:21" ht="14.25" customHeight="1">
      <c r="A261" t="s">
        <v>625</v>
      </c>
      <c r="B261" s="32" t="s">
        <v>626</v>
      </c>
      <c r="C261" s="32" t="s">
        <v>625</v>
      </c>
      <c r="D261" s="32" t="s">
        <v>626</v>
      </c>
      <c r="E261" t="s">
        <v>243</v>
      </c>
      <c r="F261" s="16">
        <v>13</v>
      </c>
      <c r="G261" s="16">
        <v>34</v>
      </c>
      <c r="H261" s="16">
        <v>0</v>
      </c>
      <c r="I261" s="16">
        <v>0</v>
      </c>
      <c r="J261" s="17">
        <f t="shared" si="28"/>
        <v>47</v>
      </c>
      <c r="K261" s="16">
        <v>0</v>
      </c>
      <c r="L261" s="17">
        <f t="shared" si="30"/>
        <v>47</v>
      </c>
      <c r="M261" s="19" t="s">
        <v>799</v>
      </c>
      <c r="N261" s="16">
        <v>16</v>
      </c>
      <c r="O261" s="16">
        <v>0</v>
      </c>
      <c r="P261" s="16">
        <v>0</v>
      </c>
      <c r="Q261" s="16">
        <v>0</v>
      </c>
      <c r="R261" s="17">
        <f t="shared" si="29"/>
        <v>16</v>
      </c>
      <c r="S261" s="16">
        <v>0</v>
      </c>
      <c r="T261" s="17">
        <f t="shared" si="31"/>
        <v>16</v>
      </c>
      <c r="U261" s="19"/>
    </row>
    <row r="262" spans="1:21" ht="14.25" customHeight="1">
      <c r="A262" t="s">
        <v>627</v>
      </c>
      <c r="B262" s="32" t="s">
        <v>628</v>
      </c>
      <c r="C262" s="32" t="s">
        <v>627</v>
      </c>
      <c r="D262" s="32" t="s">
        <v>628</v>
      </c>
      <c r="E262" t="s">
        <v>253</v>
      </c>
      <c r="F262" s="4">
        <v>1</v>
      </c>
      <c r="G262" s="4">
        <v>4</v>
      </c>
      <c r="H262" s="4">
        <v>0</v>
      </c>
      <c r="I262" s="4">
        <v>67</v>
      </c>
      <c r="J262" s="17">
        <f t="shared" ref="J262:J298" si="32">SUM(F262:I262)</f>
        <v>72</v>
      </c>
      <c r="K262" s="16">
        <v>0</v>
      </c>
      <c r="L262" s="17">
        <f t="shared" ref="L262:L298" si="33">SUM(J262:K262)</f>
        <v>72</v>
      </c>
      <c r="M262" s="19" t="s">
        <v>799</v>
      </c>
      <c r="N262" s="16">
        <v>132</v>
      </c>
      <c r="O262" s="16">
        <v>8</v>
      </c>
      <c r="P262" s="16">
        <v>0</v>
      </c>
      <c r="Q262" s="16">
        <v>25</v>
      </c>
      <c r="R262" s="17">
        <f t="shared" ref="R262:R298" si="34">SUM(N262:Q262)</f>
        <v>165</v>
      </c>
      <c r="S262" s="16">
        <v>0</v>
      </c>
      <c r="T262" s="17">
        <f t="shared" ref="T262:T298" si="35">SUM(R262:S262)</f>
        <v>165</v>
      </c>
      <c r="U262" s="19"/>
    </row>
    <row r="263" spans="1:21" ht="14.25" customHeight="1">
      <c r="A263" t="s">
        <v>629</v>
      </c>
      <c r="B263" s="32" t="s">
        <v>630</v>
      </c>
      <c r="C263" s="32" t="s">
        <v>629</v>
      </c>
      <c r="D263" s="32" t="s">
        <v>630</v>
      </c>
      <c r="E263" t="s">
        <v>219</v>
      </c>
      <c r="F263" s="31">
        <v>47</v>
      </c>
      <c r="G263" s="31">
        <v>0</v>
      </c>
      <c r="H263" s="31">
        <v>0</v>
      </c>
      <c r="I263" s="31">
        <v>67</v>
      </c>
      <c r="J263" s="17">
        <f t="shared" si="32"/>
        <v>114</v>
      </c>
      <c r="K263" s="16">
        <v>0</v>
      </c>
      <c r="L263" s="17">
        <f t="shared" si="33"/>
        <v>114</v>
      </c>
      <c r="M263" s="19" t="s">
        <v>799</v>
      </c>
      <c r="N263" s="16">
        <v>25</v>
      </c>
      <c r="O263" s="16">
        <v>0</v>
      </c>
      <c r="P263" s="16">
        <v>0</v>
      </c>
      <c r="Q263" s="16">
        <v>24</v>
      </c>
      <c r="R263" s="17">
        <f t="shared" si="34"/>
        <v>49</v>
      </c>
      <c r="S263" s="16">
        <v>0</v>
      </c>
      <c r="T263" s="17">
        <f t="shared" si="35"/>
        <v>49</v>
      </c>
      <c r="U263" s="19"/>
    </row>
    <row r="264" spans="1:21" ht="14.25" customHeight="1">
      <c r="A264" t="s">
        <v>631</v>
      </c>
      <c r="B264" s="32" t="s">
        <v>632</v>
      </c>
      <c r="C264" s="32" t="s">
        <v>631</v>
      </c>
      <c r="D264" s="32" t="s">
        <v>632</v>
      </c>
      <c r="E264" t="s">
        <v>231</v>
      </c>
      <c r="F264" s="31">
        <v>138</v>
      </c>
      <c r="G264" s="31">
        <v>0</v>
      </c>
      <c r="H264" s="31">
        <v>0</v>
      </c>
      <c r="I264" s="31">
        <v>58</v>
      </c>
      <c r="J264" s="17">
        <f t="shared" si="32"/>
        <v>196</v>
      </c>
      <c r="K264" s="16">
        <v>0</v>
      </c>
      <c r="L264" s="17">
        <f t="shared" si="33"/>
        <v>196</v>
      </c>
      <c r="M264" s="19" t="s">
        <v>799</v>
      </c>
      <c r="N264" s="16">
        <v>70</v>
      </c>
      <c r="O264" s="16">
        <v>0</v>
      </c>
      <c r="P264" s="16">
        <v>0</v>
      </c>
      <c r="Q264" s="16">
        <v>28</v>
      </c>
      <c r="R264" s="17">
        <f t="shared" si="34"/>
        <v>98</v>
      </c>
      <c r="S264" s="16">
        <v>0</v>
      </c>
      <c r="T264" s="17">
        <f t="shared" si="35"/>
        <v>98</v>
      </c>
      <c r="U264" s="19"/>
    </row>
    <row r="265" spans="1:21" ht="14.25" customHeight="1">
      <c r="A265" t="s">
        <v>633</v>
      </c>
      <c r="B265" s="32" t="s">
        <v>634</v>
      </c>
      <c r="C265" s="32" t="s">
        <v>633</v>
      </c>
      <c r="D265" s="32" t="s">
        <v>634</v>
      </c>
      <c r="E265" t="s">
        <v>219</v>
      </c>
      <c r="F265" s="31">
        <v>292</v>
      </c>
      <c r="G265" s="31">
        <v>0</v>
      </c>
      <c r="H265" s="31">
        <v>4</v>
      </c>
      <c r="I265" s="31">
        <v>19</v>
      </c>
      <c r="J265" s="17">
        <f t="shared" si="32"/>
        <v>315</v>
      </c>
      <c r="K265" s="16">
        <v>35</v>
      </c>
      <c r="L265" s="17">
        <f t="shared" si="33"/>
        <v>350</v>
      </c>
      <c r="M265" s="19" t="s">
        <v>799</v>
      </c>
      <c r="N265" s="16">
        <v>274</v>
      </c>
      <c r="O265" s="16">
        <v>0</v>
      </c>
      <c r="P265" s="16">
        <v>0</v>
      </c>
      <c r="Q265" s="16">
        <v>9</v>
      </c>
      <c r="R265" s="17">
        <f t="shared" si="34"/>
        <v>283</v>
      </c>
      <c r="S265" s="16">
        <v>0</v>
      </c>
      <c r="T265" s="17">
        <f t="shared" si="35"/>
        <v>283</v>
      </c>
      <c r="U265" s="19"/>
    </row>
    <row r="266" spans="1:21" ht="14.25" customHeight="1">
      <c r="A266" t="s">
        <v>635</v>
      </c>
      <c r="B266" s="32" t="s">
        <v>636</v>
      </c>
      <c r="C266" s="32" t="s">
        <v>635</v>
      </c>
      <c r="D266" s="32" t="s">
        <v>636</v>
      </c>
      <c r="E266" t="s">
        <v>234</v>
      </c>
      <c r="F266" s="31">
        <v>95</v>
      </c>
      <c r="G266" s="31">
        <v>0</v>
      </c>
      <c r="H266" s="31">
        <v>0</v>
      </c>
      <c r="I266" s="31">
        <v>24</v>
      </c>
      <c r="J266" s="17">
        <f t="shared" si="32"/>
        <v>119</v>
      </c>
      <c r="K266" s="16">
        <v>91</v>
      </c>
      <c r="L266" s="17">
        <f t="shared" si="33"/>
        <v>210</v>
      </c>
      <c r="M266" s="19" t="s">
        <v>802</v>
      </c>
      <c r="N266" s="16">
        <v>131</v>
      </c>
      <c r="O266" s="16">
        <v>0</v>
      </c>
      <c r="P266" s="16">
        <v>0</v>
      </c>
      <c r="Q266" s="16">
        <v>49</v>
      </c>
      <c r="R266" s="17">
        <f t="shared" si="34"/>
        <v>180</v>
      </c>
      <c r="S266" s="16">
        <v>234</v>
      </c>
      <c r="T266" s="17">
        <f t="shared" si="35"/>
        <v>414</v>
      </c>
      <c r="U266" s="19"/>
    </row>
    <row r="267" spans="1:21" ht="14.25" customHeight="1">
      <c r="A267" t="s">
        <v>637</v>
      </c>
      <c r="B267" s="32" t="s">
        <v>638</v>
      </c>
      <c r="C267" s="32" t="s">
        <v>637</v>
      </c>
      <c r="D267" s="32" t="s">
        <v>638</v>
      </c>
      <c r="E267" t="s">
        <v>248</v>
      </c>
      <c r="F267" s="31">
        <v>11</v>
      </c>
      <c r="G267" s="31">
        <v>14</v>
      </c>
      <c r="H267" s="31">
        <v>0</v>
      </c>
      <c r="I267" s="31">
        <v>54</v>
      </c>
      <c r="J267" s="17">
        <f t="shared" si="32"/>
        <v>79</v>
      </c>
      <c r="K267" s="16">
        <v>109</v>
      </c>
      <c r="L267" s="17">
        <f t="shared" si="33"/>
        <v>188</v>
      </c>
      <c r="M267" s="19" t="s">
        <v>799</v>
      </c>
      <c r="N267" s="16">
        <v>207</v>
      </c>
      <c r="O267" s="16">
        <v>14</v>
      </c>
      <c r="P267" s="16">
        <v>0</v>
      </c>
      <c r="Q267" s="16">
        <v>0</v>
      </c>
      <c r="R267" s="17">
        <f t="shared" si="34"/>
        <v>221</v>
      </c>
      <c r="S267" s="16">
        <v>0</v>
      </c>
      <c r="T267" s="17">
        <f t="shared" si="35"/>
        <v>221</v>
      </c>
      <c r="U267" s="19"/>
    </row>
    <row r="268" spans="1:21" ht="14.25" customHeight="1">
      <c r="A268" t="s">
        <v>639</v>
      </c>
      <c r="B268" s="32" t="s">
        <v>640</v>
      </c>
      <c r="C268" s="32" t="s">
        <v>639</v>
      </c>
      <c r="D268" s="32" t="s">
        <v>640</v>
      </c>
      <c r="E268" t="s">
        <v>253</v>
      </c>
      <c r="F268" s="31">
        <v>72</v>
      </c>
      <c r="G268" s="31">
        <v>0</v>
      </c>
      <c r="H268" s="31">
        <v>0</v>
      </c>
      <c r="I268" s="31">
        <v>105</v>
      </c>
      <c r="J268" s="17">
        <f t="shared" si="32"/>
        <v>177</v>
      </c>
      <c r="K268" s="16">
        <v>266</v>
      </c>
      <c r="L268" s="17">
        <f t="shared" si="33"/>
        <v>443</v>
      </c>
      <c r="M268" s="19" t="s">
        <v>799</v>
      </c>
      <c r="N268" s="16">
        <v>16</v>
      </c>
      <c r="O268" s="16">
        <v>5</v>
      </c>
      <c r="P268" s="16">
        <v>0</v>
      </c>
      <c r="Q268" s="16">
        <v>14</v>
      </c>
      <c r="R268" s="17">
        <f t="shared" si="34"/>
        <v>35</v>
      </c>
      <c r="S268" s="16">
        <v>171</v>
      </c>
      <c r="T268" s="17">
        <f t="shared" si="35"/>
        <v>206</v>
      </c>
      <c r="U268" s="19"/>
    </row>
    <row r="269" spans="1:21" ht="14.25" customHeight="1">
      <c r="A269" t="s">
        <v>641</v>
      </c>
      <c r="B269" s="32" t="s">
        <v>642</v>
      </c>
      <c r="C269" s="32" t="s">
        <v>641</v>
      </c>
      <c r="D269" s="32" t="s">
        <v>642</v>
      </c>
      <c r="E269" t="s">
        <v>248</v>
      </c>
      <c r="F269" s="31">
        <v>57</v>
      </c>
      <c r="G269" s="31">
        <v>0</v>
      </c>
      <c r="H269" s="31">
        <v>0</v>
      </c>
      <c r="I269" s="31">
        <v>132</v>
      </c>
      <c r="J269" s="17">
        <f t="shared" si="32"/>
        <v>189</v>
      </c>
      <c r="K269" s="16">
        <v>0</v>
      </c>
      <c r="L269" s="17">
        <f t="shared" si="33"/>
        <v>189</v>
      </c>
      <c r="M269" s="19" t="s">
        <v>799</v>
      </c>
      <c r="N269" s="16">
        <v>54</v>
      </c>
      <c r="O269" s="16">
        <v>0</v>
      </c>
      <c r="P269" s="16">
        <v>0</v>
      </c>
      <c r="Q269" s="16">
        <v>39</v>
      </c>
      <c r="R269" s="17">
        <f t="shared" si="34"/>
        <v>93</v>
      </c>
      <c r="S269" s="16">
        <v>0</v>
      </c>
      <c r="T269" s="17">
        <f t="shared" si="35"/>
        <v>93</v>
      </c>
      <c r="U269" s="19"/>
    </row>
    <row r="270" spans="1:21" ht="14.25" customHeight="1">
      <c r="A270" t="s">
        <v>643</v>
      </c>
      <c r="B270" s="32" t="s">
        <v>644</v>
      </c>
      <c r="C270" s="32" t="s">
        <v>643</v>
      </c>
      <c r="D270" s="32" t="s">
        <v>644</v>
      </c>
      <c r="E270" t="s">
        <v>231</v>
      </c>
      <c r="F270" s="31">
        <v>88</v>
      </c>
      <c r="G270" s="31">
        <v>6</v>
      </c>
      <c r="H270" s="31">
        <v>0</v>
      </c>
      <c r="I270" s="31">
        <v>12</v>
      </c>
      <c r="J270" s="17">
        <f t="shared" si="32"/>
        <v>106</v>
      </c>
      <c r="K270" s="16">
        <v>0</v>
      </c>
      <c r="L270" s="17">
        <f t="shared" si="33"/>
        <v>106</v>
      </c>
      <c r="M270" s="19" t="s">
        <v>799</v>
      </c>
      <c r="N270" s="16">
        <v>79</v>
      </c>
      <c r="O270" s="16">
        <v>6</v>
      </c>
      <c r="P270" s="16">
        <v>0</v>
      </c>
      <c r="Q270" s="16">
        <v>22</v>
      </c>
      <c r="R270" s="17">
        <f t="shared" si="34"/>
        <v>107</v>
      </c>
      <c r="S270" s="16">
        <v>0</v>
      </c>
      <c r="T270" s="17">
        <f t="shared" si="35"/>
        <v>107</v>
      </c>
      <c r="U270" s="19"/>
    </row>
    <row r="271" spans="1:21" ht="14.25" customHeight="1">
      <c r="A271" t="s">
        <v>919</v>
      </c>
      <c r="B271" s="32" t="s">
        <v>920</v>
      </c>
      <c r="C271" s="32" t="s">
        <v>357</v>
      </c>
      <c r="D271" t="s">
        <v>358</v>
      </c>
      <c r="E271" t="s">
        <v>231</v>
      </c>
      <c r="F271" s="31">
        <v>42</v>
      </c>
      <c r="G271" s="31">
        <v>20</v>
      </c>
      <c r="H271" s="31">
        <v>0</v>
      </c>
      <c r="I271" s="31">
        <v>6</v>
      </c>
      <c r="J271" s="17">
        <f t="shared" si="32"/>
        <v>68</v>
      </c>
      <c r="K271" s="16">
        <v>0</v>
      </c>
      <c r="L271" s="17">
        <f t="shared" si="33"/>
        <v>68</v>
      </c>
      <c r="M271" s="19" t="s">
        <v>802</v>
      </c>
      <c r="N271" s="16">
        <v>119</v>
      </c>
      <c r="O271" s="16">
        <v>20</v>
      </c>
      <c r="P271" s="16">
        <v>0</v>
      </c>
      <c r="Q271" s="16">
        <v>6</v>
      </c>
      <c r="R271" s="17">
        <f t="shared" si="34"/>
        <v>145</v>
      </c>
      <c r="S271" s="16">
        <v>0</v>
      </c>
      <c r="T271" s="17">
        <f t="shared" si="35"/>
        <v>145</v>
      </c>
      <c r="U271" s="19"/>
    </row>
    <row r="272" spans="1:21" ht="14.25" customHeight="1">
      <c r="A272" t="s">
        <v>645</v>
      </c>
      <c r="B272" s="32" t="s">
        <v>646</v>
      </c>
      <c r="C272" s="32" t="s">
        <v>645</v>
      </c>
      <c r="D272" s="32" t="s">
        <v>646</v>
      </c>
      <c r="E272" t="s">
        <v>219</v>
      </c>
      <c r="F272" s="31">
        <v>44</v>
      </c>
      <c r="G272" s="31">
        <v>1</v>
      </c>
      <c r="H272" s="31">
        <v>0</v>
      </c>
      <c r="I272" s="31">
        <v>59</v>
      </c>
      <c r="J272" s="17">
        <f t="shared" si="32"/>
        <v>104</v>
      </c>
      <c r="K272" s="16">
        <v>0</v>
      </c>
      <c r="L272" s="17">
        <f t="shared" si="33"/>
        <v>104</v>
      </c>
      <c r="M272" s="19" t="s">
        <v>799</v>
      </c>
      <c r="N272" s="16">
        <v>10</v>
      </c>
      <c r="O272" s="16">
        <v>1</v>
      </c>
      <c r="P272" s="16">
        <v>0</v>
      </c>
      <c r="Q272" s="16">
        <v>12</v>
      </c>
      <c r="R272" s="17">
        <f t="shared" si="34"/>
        <v>23</v>
      </c>
      <c r="S272" s="16">
        <v>23</v>
      </c>
      <c r="T272" s="17">
        <f t="shared" si="35"/>
        <v>46</v>
      </c>
      <c r="U272" s="19"/>
    </row>
    <row r="273" spans="1:21" ht="14.25" customHeight="1">
      <c r="A273" t="s">
        <v>647</v>
      </c>
      <c r="B273" s="32" t="s">
        <v>648</v>
      </c>
      <c r="C273" s="32" t="s">
        <v>647</v>
      </c>
      <c r="D273" s="32" t="s">
        <v>648</v>
      </c>
      <c r="E273" t="s">
        <v>219</v>
      </c>
      <c r="F273" s="31">
        <v>56</v>
      </c>
      <c r="G273" s="31">
        <v>0</v>
      </c>
      <c r="H273" s="31">
        <v>0</v>
      </c>
      <c r="I273" s="31">
        <v>11</v>
      </c>
      <c r="J273" s="17">
        <f t="shared" si="32"/>
        <v>67</v>
      </c>
      <c r="K273" s="16">
        <v>0</v>
      </c>
      <c r="L273" s="17">
        <f t="shared" si="33"/>
        <v>67</v>
      </c>
      <c r="M273" s="19" t="s">
        <v>799</v>
      </c>
      <c r="N273" s="16">
        <v>66</v>
      </c>
      <c r="O273" s="16">
        <v>0</v>
      </c>
      <c r="P273" s="16">
        <v>0</v>
      </c>
      <c r="Q273" s="16">
        <v>1</v>
      </c>
      <c r="R273" s="17">
        <f t="shared" si="34"/>
        <v>67</v>
      </c>
      <c r="S273" s="16">
        <v>0</v>
      </c>
      <c r="T273" s="17">
        <f t="shared" si="35"/>
        <v>67</v>
      </c>
      <c r="U273" s="19"/>
    </row>
    <row r="274" spans="1:21" ht="14.25" customHeight="1">
      <c r="A274" t="s">
        <v>874</v>
      </c>
      <c r="B274" s="32" t="s">
        <v>875</v>
      </c>
      <c r="C274" s="32" t="s">
        <v>483</v>
      </c>
      <c r="D274" s="32" t="s">
        <v>484</v>
      </c>
      <c r="E274" t="s">
        <v>222</v>
      </c>
      <c r="F274" s="31">
        <v>30</v>
      </c>
      <c r="G274" s="31">
        <v>0</v>
      </c>
      <c r="H274" s="31">
        <v>0</v>
      </c>
      <c r="I274" s="31">
        <v>52</v>
      </c>
      <c r="J274" s="17">
        <f t="shared" si="32"/>
        <v>82</v>
      </c>
      <c r="K274" s="16">
        <v>14</v>
      </c>
      <c r="L274" s="17">
        <f t="shared" si="33"/>
        <v>96</v>
      </c>
      <c r="M274" s="19" t="s">
        <v>799</v>
      </c>
      <c r="N274" s="16">
        <v>0</v>
      </c>
      <c r="O274" s="16">
        <v>0</v>
      </c>
      <c r="P274" s="16">
        <v>0</v>
      </c>
      <c r="Q274" s="16">
        <v>2</v>
      </c>
      <c r="R274" s="17">
        <f t="shared" si="34"/>
        <v>2</v>
      </c>
      <c r="S274" s="16">
        <v>45</v>
      </c>
      <c r="T274" s="17">
        <f t="shared" si="35"/>
        <v>47</v>
      </c>
      <c r="U274" s="19"/>
    </row>
    <row r="275" spans="1:21" ht="14.25" customHeight="1">
      <c r="A275" t="s">
        <v>649</v>
      </c>
      <c r="B275" s="32" t="s">
        <v>650</v>
      </c>
      <c r="C275" s="32" t="s">
        <v>649</v>
      </c>
      <c r="D275" s="32" t="s">
        <v>650</v>
      </c>
      <c r="E275" t="s">
        <v>231</v>
      </c>
      <c r="F275" s="31">
        <v>91</v>
      </c>
      <c r="G275" s="31">
        <v>0</v>
      </c>
      <c r="H275" s="31">
        <v>0</v>
      </c>
      <c r="I275" s="31">
        <v>201</v>
      </c>
      <c r="J275" s="17">
        <f t="shared" si="32"/>
        <v>292</v>
      </c>
      <c r="K275" s="16">
        <v>0</v>
      </c>
      <c r="L275" s="17">
        <f t="shared" si="33"/>
        <v>292</v>
      </c>
      <c r="M275" s="19" t="s">
        <v>802</v>
      </c>
      <c r="N275" s="16">
        <v>18</v>
      </c>
      <c r="O275" s="16">
        <v>0</v>
      </c>
      <c r="P275" s="16">
        <v>0</v>
      </c>
      <c r="Q275" s="16">
        <v>0</v>
      </c>
      <c r="R275" s="17">
        <f t="shared" si="34"/>
        <v>18</v>
      </c>
      <c r="S275" s="16">
        <v>0</v>
      </c>
      <c r="T275" s="17">
        <f t="shared" si="35"/>
        <v>18</v>
      </c>
      <c r="U275" s="19"/>
    </row>
    <row r="276" spans="1:21" ht="14.25" customHeight="1">
      <c r="A276" t="s">
        <v>651</v>
      </c>
      <c r="B276" s="32" t="s">
        <v>652</v>
      </c>
      <c r="C276" s="32" t="s">
        <v>651</v>
      </c>
      <c r="D276" s="32" t="s">
        <v>652</v>
      </c>
      <c r="E276" t="s">
        <v>219</v>
      </c>
      <c r="F276" s="31">
        <v>4</v>
      </c>
      <c r="G276" s="31">
        <v>35</v>
      </c>
      <c r="H276" s="31">
        <v>0</v>
      </c>
      <c r="I276" s="31">
        <v>79</v>
      </c>
      <c r="J276" s="17">
        <f t="shared" si="32"/>
        <v>118</v>
      </c>
      <c r="K276" s="16">
        <v>0</v>
      </c>
      <c r="L276" s="17">
        <f t="shared" si="33"/>
        <v>118</v>
      </c>
      <c r="M276" s="19" t="s">
        <v>799</v>
      </c>
      <c r="N276" s="16">
        <v>5</v>
      </c>
      <c r="O276" s="16">
        <v>35</v>
      </c>
      <c r="P276" s="16">
        <v>0</v>
      </c>
      <c r="Q276" s="16">
        <v>76</v>
      </c>
      <c r="R276" s="17">
        <f t="shared" si="34"/>
        <v>116</v>
      </c>
      <c r="S276" s="16">
        <v>0</v>
      </c>
      <c r="T276" s="17">
        <f t="shared" si="35"/>
        <v>116</v>
      </c>
      <c r="U276" s="19"/>
    </row>
    <row r="277" spans="1:21" ht="14.25" customHeight="1">
      <c r="A277" t="s">
        <v>653</v>
      </c>
      <c r="B277" s="32" t="s">
        <v>654</v>
      </c>
      <c r="C277" s="32" t="s">
        <v>653</v>
      </c>
      <c r="D277" s="32" t="s">
        <v>654</v>
      </c>
      <c r="E277" t="s">
        <v>243</v>
      </c>
      <c r="F277" s="31">
        <v>14</v>
      </c>
      <c r="G277" s="31">
        <v>0</v>
      </c>
      <c r="H277" s="31">
        <v>0</v>
      </c>
      <c r="I277" s="31">
        <v>0</v>
      </c>
      <c r="J277" s="17">
        <f t="shared" si="32"/>
        <v>14</v>
      </c>
      <c r="K277" s="16">
        <v>0</v>
      </c>
      <c r="L277" s="17">
        <f t="shared" si="33"/>
        <v>14</v>
      </c>
      <c r="M277" s="19" t="s">
        <v>799</v>
      </c>
      <c r="N277" s="16">
        <v>8</v>
      </c>
      <c r="O277" s="16">
        <v>0</v>
      </c>
      <c r="P277" s="16">
        <v>0</v>
      </c>
      <c r="Q277" s="16">
        <v>0</v>
      </c>
      <c r="R277" s="17">
        <f t="shared" si="34"/>
        <v>8</v>
      </c>
      <c r="S277" s="16">
        <v>0</v>
      </c>
      <c r="T277" s="17">
        <f t="shared" si="35"/>
        <v>8</v>
      </c>
      <c r="U277" s="19"/>
    </row>
    <row r="278" spans="1:21" ht="14.25" customHeight="1">
      <c r="A278" t="s">
        <v>921</v>
      </c>
      <c r="B278" s="32" t="s">
        <v>922</v>
      </c>
      <c r="C278" s="32" t="s">
        <v>337</v>
      </c>
      <c r="D278" s="32" t="s">
        <v>338</v>
      </c>
      <c r="E278" t="s">
        <v>243</v>
      </c>
      <c r="F278" s="31">
        <v>42</v>
      </c>
      <c r="G278" s="31">
        <v>0</v>
      </c>
      <c r="H278" s="31">
        <v>0</v>
      </c>
      <c r="I278" s="31">
        <v>146</v>
      </c>
      <c r="J278" s="17">
        <f t="shared" si="32"/>
        <v>188</v>
      </c>
      <c r="K278" s="16">
        <v>0</v>
      </c>
      <c r="L278" s="17">
        <f t="shared" si="33"/>
        <v>188</v>
      </c>
      <c r="M278" s="19" t="s">
        <v>799</v>
      </c>
      <c r="N278" s="16">
        <v>86</v>
      </c>
      <c r="O278" s="16">
        <v>0</v>
      </c>
      <c r="P278" s="16">
        <v>0</v>
      </c>
      <c r="Q278" s="16">
        <v>13</v>
      </c>
      <c r="R278" s="17">
        <f t="shared" si="34"/>
        <v>99</v>
      </c>
      <c r="S278" s="16">
        <v>0</v>
      </c>
      <c r="T278" s="17">
        <f t="shared" si="35"/>
        <v>99</v>
      </c>
      <c r="U278" s="19"/>
    </row>
    <row r="279" spans="1:21" ht="14.25" customHeight="1">
      <c r="A279" t="s">
        <v>655</v>
      </c>
      <c r="B279" s="32" t="s">
        <v>656</v>
      </c>
      <c r="C279" s="32" t="s">
        <v>655</v>
      </c>
      <c r="D279" s="4" t="s">
        <v>656</v>
      </c>
      <c r="E279" t="s">
        <v>253</v>
      </c>
      <c r="F279" s="31">
        <v>17</v>
      </c>
      <c r="G279" s="31">
        <v>0</v>
      </c>
      <c r="H279" s="31">
        <v>0</v>
      </c>
      <c r="I279" s="31">
        <v>38</v>
      </c>
      <c r="J279" s="17">
        <f t="shared" si="32"/>
        <v>55</v>
      </c>
      <c r="K279" s="16">
        <v>159</v>
      </c>
      <c r="L279" s="17">
        <f t="shared" si="33"/>
        <v>214</v>
      </c>
      <c r="M279" s="19" t="s">
        <v>799</v>
      </c>
      <c r="N279" s="16">
        <v>23</v>
      </c>
      <c r="O279" s="16">
        <v>0</v>
      </c>
      <c r="P279" s="16">
        <v>0</v>
      </c>
      <c r="Q279" s="16">
        <v>28</v>
      </c>
      <c r="R279" s="17">
        <f t="shared" si="34"/>
        <v>51</v>
      </c>
      <c r="S279" s="16">
        <v>27</v>
      </c>
      <c r="T279" s="17">
        <f t="shared" si="35"/>
        <v>78</v>
      </c>
      <c r="U279" s="19"/>
    </row>
    <row r="280" spans="1:21" ht="14.25" customHeight="1">
      <c r="A280" t="s">
        <v>657</v>
      </c>
      <c r="B280" s="32" t="s">
        <v>658</v>
      </c>
      <c r="C280" s="32" t="s">
        <v>657</v>
      </c>
      <c r="D280" s="4" t="s">
        <v>658</v>
      </c>
      <c r="E280" t="s">
        <v>222</v>
      </c>
      <c r="F280" s="31">
        <v>34</v>
      </c>
      <c r="G280" s="31">
        <v>0</v>
      </c>
      <c r="H280" s="31">
        <v>0</v>
      </c>
      <c r="I280" s="31">
        <v>39</v>
      </c>
      <c r="J280" s="17">
        <f t="shared" si="32"/>
        <v>73</v>
      </c>
      <c r="K280" s="16">
        <v>0</v>
      </c>
      <c r="L280" s="17">
        <f t="shared" si="33"/>
        <v>73</v>
      </c>
      <c r="M280" s="19" t="s">
        <v>799</v>
      </c>
      <c r="N280" s="16">
        <v>14</v>
      </c>
      <c r="O280" s="16">
        <v>0</v>
      </c>
      <c r="P280" s="16">
        <v>0</v>
      </c>
      <c r="Q280" s="16">
        <v>4</v>
      </c>
      <c r="R280" s="17">
        <f t="shared" si="34"/>
        <v>18</v>
      </c>
      <c r="S280" s="16">
        <v>0</v>
      </c>
      <c r="T280" s="17">
        <f t="shared" si="35"/>
        <v>18</v>
      </c>
      <c r="U280" s="19"/>
    </row>
    <row r="281" spans="1:21" ht="14.25" customHeight="1">
      <c r="A281" t="s">
        <v>661</v>
      </c>
      <c r="B281" s="32" t="s">
        <v>662</v>
      </c>
      <c r="C281" s="32" t="s">
        <v>661</v>
      </c>
      <c r="D281" s="4" t="s">
        <v>662</v>
      </c>
      <c r="E281" t="s">
        <v>219</v>
      </c>
      <c r="F281" s="31">
        <v>102</v>
      </c>
      <c r="G281" s="31">
        <v>5</v>
      </c>
      <c r="H281" s="31">
        <v>0</v>
      </c>
      <c r="I281" s="31">
        <v>48</v>
      </c>
      <c r="J281" s="17">
        <f t="shared" si="32"/>
        <v>155</v>
      </c>
      <c r="K281" s="16">
        <v>0</v>
      </c>
      <c r="L281" s="17">
        <f t="shared" si="33"/>
        <v>155</v>
      </c>
      <c r="M281" s="19" t="s">
        <v>799</v>
      </c>
      <c r="N281" s="16">
        <v>154</v>
      </c>
      <c r="O281" s="16">
        <v>0</v>
      </c>
      <c r="P281" s="16">
        <v>0</v>
      </c>
      <c r="Q281" s="16">
        <v>5</v>
      </c>
      <c r="R281" s="17">
        <f t="shared" si="34"/>
        <v>159</v>
      </c>
      <c r="S281" s="16">
        <v>0</v>
      </c>
      <c r="T281" s="17">
        <f t="shared" si="35"/>
        <v>159</v>
      </c>
      <c r="U281" s="19"/>
    </row>
    <row r="282" spans="1:21" ht="14.25" customHeight="1">
      <c r="A282" t="s">
        <v>923</v>
      </c>
      <c r="B282" s="32" t="s">
        <v>924</v>
      </c>
      <c r="C282" s="32" t="s">
        <v>551</v>
      </c>
      <c r="D282" s="32" t="s">
        <v>552</v>
      </c>
      <c r="E282" t="s">
        <v>243</v>
      </c>
      <c r="F282" s="31">
        <v>16</v>
      </c>
      <c r="G282" s="31">
        <v>0</v>
      </c>
      <c r="H282" s="31">
        <v>0</v>
      </c>
      <c r="I282" s="31">
        <v>0</v>
      </c>
      <c r="J282" s="17">
        <f t="shared" si="32"/>
        <v>16</v>
      </c>
      <c r="K282" s="16">
        <v>0</v>
      </c>
      <c r="L282" s="17">
        <f t="shared" si="33"/>
        <v>16</v>
      </c>
      <c r="M282" s="19" t="s">
        <v>799</v>
      </c>
      <c r="N282" s="16">
        <v>16</v>
      </c>
      <c r="O282" s="16">
        <v>0</v>
      </c>
      <c r="P282" s="16">
        <v>0</v>
      </c>
      <c r="Q282" s="16">
        <v>0</v>
      </c>
      <c r="R282" s="17">
        <f t="shared" si="34"/>
        <v>16</v>
      </c>
      <c r="S282" s="16">
        <v>0</v>
      </c>
      <c r="T282" s="17">
        <f t="shared" si="35"/>
        <v>16</v>
      </c>
      <c r="U282" s="19"/>
    </row>
    <row r="283" spans="1:21" ht="14.25" customHeight="1">
      <c r="A283" t="s">
        <v>925</v>
      </c>
      <c r="B283" s="32" t="s">
        <v>926</v>
      </c>
      <c r="C283" s="32" t="s">
        <v>337</v>
      </c>
      <c r="D283" t="s">
        <v>338</v>
      </c>
      <c r="E283" t="s">
        <v>243</v>
      </c>
      <c r="F283" s="31">
        <v>0</v>
      </c>
      <c r="G283" s="31">
        <v>0</v>
      </c>
      <c r="H283" s="31">
        <v>0</v>
      </c>
      <c r="I283" s="31">
        <v>21</v>
      </c>
      <c r="J283" s="17">
        <f t="shared" si="32"/>
        <v>21</v>
      </c>
      <c r="K283" s="16">
        <v>65</v>
      </c>
      <c r="L283" s="17">
        <f t="shared" si="33"/>
        <v>86</v>
      </c>
      <c r="M283" s="19" t="s">
        <v>799</v>
      </c>
      <c r="N283" s="16">
        <v>0</v>
      </c>
      <c r="O283" s="16">
        <v>0</v>
      </c>
      <c r="P283" s="16">
        <v>0</v>
      </c>
      <c r="Q283" s="16">
        <v>1</v>
      </c>
      <c r="R283" s="17">
        <f t="shared" si="34"/>
        <v>1</v>
      </c>
      <c r="S283" s="16">
        <v>8</v>
      </c>
      <c r="T283" s="17">
        <f t="shared" si="35"/>
        <v>9</v>
      </c>
      <c r="U283" s="19"/>
    </row>
    <row r="284" spans="1:21" ht="14.25" customHeight="1">
      <c r="A284" t="s">
        <v>667</v>
      </c>
      <c r="B284" s="32" t="s">
        <v>668</v>
      </c>
      <c r="C284" s="32" t="s">
        <v>667</v>
      </c>
      <c r="D284" t="s">
        <v>668</v>
      </c>
      <c r="E284" t="s">
        <v>253</v>
      </c>
      <c r="F284" s="31">
        <v>183</v>
      </c>
      <c r="G284" s="31">
        <v>60</v>
      </c>
      <c r="H284" s="31">
        <v>0</v>
      </c>
      <c r="I284" s="31">
        <v>67</v>
      </c>
      <c r="J284" s="17">
        <f t="shared" si="32"/>
        <v>310</v>
      </c>
      <c r="K284" s="16">
        <v>264</v>
      </c>
      <c r="L284" s="17">
        <f t="shared" si="33"/>
        <v>574</v>
      </c>
      <c r="M284" s="19" t="s">
        <v>802</v>
      </c>
      <c r="N284" s="16">
        <v>219</v>
      </c>
      <c r="O284" s="16">
        <v>0</v>
      </c>
      <c r="P284" s="16">
        <v>0</v>
      </c>
      <c r="Q284" s="16">
        <v>16</v>
      </c>
      <c r="R284" s="17">
        <f t="shared" si="34"/>
        <v>235</v>
      </c>
      <c r="S284" s="16">
        <v>140</v>
      </c>
      <c r="T284" s="17">
        <f t="shared" si="35"/>
        <v>375</v>
      </c>
      <c r="U284" s="19"/>
    </row>
    <row r="285" spans="1:21" ht="14.25" customHeight="1">
      <c r="A285" t="s">
        <v>669</v>
      </c>
      <c r="B285" s="32" t="s">
        <v>670</v>
      </c>
      <c r="C285" s="32" t="s">
        <v>669</v>
      </c>
      <c r="D285" t="s">
        <v>670</v>
      </c>
      <c r="E285" t="s">
        <v>243</v>
      </c>
      <c r="F285" s="31">
        <v>365</v>
      </c>
      <c r="G285" s="31">
        <v>0</v>
      </c>
      <c r="H285" s="31">
        <v>0</v>
      </c>
      <c r="I285" s="31">
        <v>130</v>
      </c>
      <c r="J285" s="17">
        <f t="shared" si="32"/>
        <v>495</v>
      </c>
      <c r="K285" s="16">
        <v>0</v>
      </c>
      <c r="L285" s="17">
        <f t="shared" si="33"/>
        <v>495</v>
      </c>
      <c r="M285" s="19" t="s">
        <v>802</v>
      </c>
      <c r="N285" s="16">
        <v>456</v>
      </c>
      <c r="O285" s="16">
        <v>0</v>
      </c>
      <c r="P285" s="16">
        <v>0</v>
      </c>
      <c r="Q285" s="16">
        <v>37</v>
      </c>
      <c r="R285" s="17">
        <f t="shared" si="34"/>
        <v>493</v>
      </c>
      <c r="S285" s="16">
        <v>0</v>
      </c>
      <c r="T285" s="17">
        <f t="shared" si="35"/>
        <v>493</v>
      </c>
      <c r="U285" s="19"/>
    </row>
    <row r="286" spans="1:21" ht="14.25" customHeight="1">
      <c r="A286" t="s">
        <v>671</v>
      </c>
      <c r="B286" s="32" t="s">
        <v>672</v>
      </c>
      <c r="C286" s="32" t="s">
        <v>671</v>
      </c>
      <c r="D286" s="32" t="s">
        <v>672</v>
      </c>
      <c r="E286" t="s">
        <v>219</v>
      </c>
      <c r="F286" s="31">
        <v>105</v>
      </c>
      <c r="G286" s="31">
        <v>0</v>
      </c>
      <c r="H286" s="31">
        <v>0</v>
      </c>
      <c r="I286" s="31">
        <v>8</v>
      </c>
      <c r="J286" s="17">
        <f t="shared" si="32"/>
        <v>113</v>
      </c>
      <c r="K286" s="16">
        <v>0</v>
      </c>
      <c r="L286" s="17">
        <f t="shared" si="33"/>
        <v>113</v>
      </c>
      <c r="M286" s="19" t="s">
        <v>799</v>
      </c>
      <c r="N286" s="16">
        <v>106</v>
      </c>
      <c r="O286" s="16">
        <v>8</v>
      </c>
      <c r="P286" s="16">
        <v>0</v>
      </c>
      <c r="Q286" s="16">
        <v>26</v>
      </c>
      <c r="R286" s="17">
        <f t="shared" si="34"/>
        <v>140</v>
      </c>
      <c r="S286" s="16">
        <v>77</v>
      </c>
      <c r="T286" s="17">
        <f t="shared" si="35"/>
        <v>217</v>
      </c>
      <c r="U286" s="19"/>
    </row>
    <row r="287" spans="1:21" ht="14.25" customHeight="1">
      <c r="A287" t="s">
        <v>783</v>
      </c>
      <c r="B287" s="32" t="s">
        <v>784</v>
      </c>
      <c r="C287" s="32" t="s">
        <v>783</v>
      </c>
      <c r="D287" t="s">
        <v>784</v>
      </c>
      <c r="E287" t="s">
        <v>219</v>
      </c>
      <c r="F287" s="31">
        <v>11</v>
      </c>
      <c r="G287" s="31">
        <v>0</v>
      </c>
      <c r="H287" s="31">
        <v>0</v>
      </c>
      <c r="I287" s="31">
        <v>0</v>
      </c>
      <c r="J287" s="17">
        <f t="shared" si="32"/>
        <v>11</v>
      </c>
      <c r="K287" s="16">
        <v>0</v>
      </c>
      <c r="L287" s="17">
        <f t="shared" si="33"/>
        <v>11</v>
      </c>
      <c r="M287" s="19" t="s">
        <v>799</v>
      </c>
      <c r="N287" s="16">
        <v>0</v>
      </c>
      <c r="O287" s="16">
        <v>0</v>
      </c>
      <c r="P287" s="16">
        <v>0</v>
      </c>
      <c r="Q287" s="16">
        <v>2</v>
      </c>
      <c r="R287" s="17">
        <f t="shared" si="34"/>
        <v>2</v>
      </c>
      <c r="S287" s="16">
        <v>68</v>
      </c>
      <c r="T287" s="17">
        <f t="shared" si="35"/>
        <v>70</v>
      </c>
      <c r="U287" s="19"/>
    </row>
    <row r="288" spans="1:21" ht="14.25" customHeight="1">
      <c r="A288" t="s">
        <v>673</v>
      </c>
      <c r="B288" s="32" t="s">
        <v>674</v>
      </c>
      <c r="C288" s="32" t="s">
        <v>673</v>
      </c>
      <c r="D288" s="32" t="s">
        <v>674</v>
      </c>
      <c r="E288" t="s">
        <v>253</v>
      </c>
      <c r="F288" s="31">
        <v>79</v>
      </c>
      <c r="G288" s="31">
        <v>0</v>
      </c>
      <c r="H288" s="31">
        <v>0</v>
      </c>
      <c r="I288" s="31">
        <v>66</v>
      </c>
      <c r="J288" s="17">
        <f t="shared" si="32"/>
        <v>145</v>
      </c>
      <c r="K288" s="16">
        <v>0</v>
      </c>
      <c r="L288" s="17">
        <f t="shared" si="33"/>
        <v>145</v>
      </c>
      <c r="M288" s="19" t="s">
        <v>799</v>
      </c>
      <c r="N288" s="16">
        <v>165</v>
      </c>
      <c r="O288" s="16">
        <v>0</v>
      </c>
      <c r="P288" s="16">
        <v>0</v>
      </c>
      <c r="Q288" s="16">
        <v>29</v>
      </c>
      <c r="R288" s="17">
        <f t="shared" si="34"/>
        <v>194</v>
      </c>
      <c r="S288" s="16">
        <v>93</v>
      </c>
      <c r="T288" s="17">
        <f t="shared" si="35"/>
        <v>287</v>
      </c>
      <c r="U288" s="19"/>
    </row>
    <row r="289" spans="1:21" ht="14.25" customHeight="1">
      <c r="A289" t="s">
        <v>675</v>
      </c>
      <c r="B289" s="32" t="s">
        <v>676</v>
      </c>
      <c r="C289" s="32" t="s">
        <v>675</v>
      </c>
      <c r="D289" s="32" t="s">
        <v>676</v>
      </c>
      <c r="E289" t="s">
        <v>219</v>
      </c>
      <c r="F289" s="31">
        <v>0</v>
      </c>
      <c r="G289" s="31">
        <v>0</v>
      </c>
      <c r="H289" s="31">
        <v>0</v>
      </c>
      <c r="I289" s="31">
        <v>0</v>
      </c>
      <c r="J289" s="17">
        <f t="shared" si="32"/>
        <v>0</v>
      </c>
      <c r="K289" s="16">
        <v>0</v>
      </c>
      <c r="L289" s="17">
        <f t="shared" si="33"/>
        <v>0</v>
      </c>
      <c r="M289" s="19" t="s">
        <v>799</v>
      </c>
      <c r="N289" s="16">
        <v>6</v>
      </c>
      <c r="O289" s="16">
        <v>0</v>
      </c>
      <c r="P289" s="16">
        <v>0</v>
      </c>
      <c r="Q289" s="16">
        <v>19</v>
      </c>
      <c r="R289" s="17">
        <f t="shared" si="34"/>
        <v>25</v>
      </c>
      <c r="S289" s="16">
        <v>0</v>
      </c>
      <c r="T289" s="17">
        <f t="shared" si="35"/>
        <v>25</v>
      </c>
      <c r="U289" s="19"/>
    </row>
    <row r="290" spans="1:21" ht="14.25" customHeight="1">
      <c r="A290" t="s">
        <v>677</v>
      </c>
      <c r="B290" s="32" t="s">
        <v>678</v>
      </c>
      <c r="C290" s="32" t="s">
        <v>677</v>
      </c>
      <c r="D290" t="s">
        <v>678</v>
      </c>
      <c r="E290" t="s">
        <v>219</v>
      </c>
      <c r="F290" s="31">
        <v>19</v>
      </c>
      <c r="G290" s="31">
        <v>26</v>
      </c>
      <c r="H290" s="31">
        <v>0</v>
      </c>
      <c r="I290" s="31">
        <v>24</v>
      </c>
      <c r="J290" s="17">
        <f t="shared" si="32"/>
        <v>69</v>
      </c>
      <c r="K290" s="16">
        <v>0</v>
      </c>
      <c r="L290" s="17">
        <f t="shared" si="33"/>
        <v>69</v>
      </c>
      <c r="M290" s="19" t="s">
        <v>799</v>
      </c>
      <c r="N290" s="16">
        <v>46</v>
      </c>
      <c r="O290" s="16">
        <v>44</v>
      </c>
      <c r="P290" s="16">
        <v>0</v>
      </c>
      <c r="Q290" s="16">
        <v>38</v>
      </c>
      <c r="R290" s="17">
        <f t="shared" si="34"/>
        <v>128</v>
      </c>
      <c r="S290" s="16">
        <v>0</v>
      </c>
      <c r="T290" s="17">
        <f t="shared" si="35"/>
        <v>128</v>
      </c>
      <c r="U290" s="19"/>
    </row>
    <row r="291" spans="1:21" ht="14.25" customHeight="1">
      <c r="A291" t="s">
        <v>679</v>
      </c>
      <c r="B291" s="32" t="s">
        <v>680</v>
      </c>
      <c r="C291" s="32" t="s">
        <v>679</v>
      </c>
      <c r="D291" s="4" t="s">
        <v>680</v>
      </c>
      <c r="E291" t="s">
        <v>248</v>
      </c>
      <c r="F291" s="31">
        <v>35</v>
      </c>
      <c r="G291" s="31">
        <v>0</v>
      </c>
      <c r="H291" s="31">
        <v>0</v>
      </c>
      <c r="I291" s="31">
        <v>5</v>
      </c>
      <c r="J291" s="17">
        <f t="shared" si="32"/>
        <v>40</v>
      </c>
      <c r="K291" s="16">
        <v>170</v>
      </c>
      <c r="L291" s="17">
        <f t="shared" si="33"/>
        <v>210</v>
      </c>
      <c r="M291" s="19" t="s">
        <v>799</v>
      </c>
      <c r="N291" s="16">
        <v>148</v>
      </c>
      <c r="O291" s="16">
        <v>6</v>
      </c>
      <c r="P291" s="16">
        <v>0</v>
      </c>
      <c r="Q291" s="16">
        <v>3</v>
      </c>
      <c r="R291" s="17">
        <f t="shared" si="34"/>
        <v>157</v>
      </c>
      <c r="S291" s="16">
        <v>26</v>
      </c>
      <c r="T291" s="17">
        <f t="shared" si="35"/>
        <v>183</v>
      </c>
      <c r="U291" s="19"/>
    </row>
    <row r="292" spans="1:21" ht="14.25" customHeight="1">
      <c r="A292" t="s">
        <v>681</v>
      </c>
      <c r="B292" s="32" t="s">
        <v>682</v>
      </c>
      <c r="C292" s="32" t="s">
        <v>681</v>
      </c>
      <c r="D292" t="s">
        <v>682</v>
      </c>
      <c r="E292" t="s">
        <v>248</v>
      </c>
      <c r="F292" s="31">
        <v>91</v>
      </c>
      <c r="G292" s="31">
        <v>0</v>
      </c>
      <c r="H292" s="31">
        <v>0</v>
      </c>
      <c r="I292" s="31">
        <v>2</v>
      </c>
      <c r="J292" s="17">
        <f t="shared" si="32"/>
        <v>93</v>
      </c>
      <c r="K292" s="16">
        <v>0</v>
      </c>
      <c r="L292" s="17">
        <f t="shared" si="33"/>
        <v>93</v>
      </c>
      <c r="M292" s="19" t="s">
        <v>802</v>
      </c>
      <c r="N292" s="16">
        <v>92</v>
      </c>
      <c r="O292" s="16">
        <v>0</v>
      </c>
      <c r="P292" s="16">
        <v>0</v>
      </c>
      <c r="Q292" s="16">
        <v>0</v>
      </c>
      <c r="R292" s="17">
        <f t="shared" si="34"/>
        <v>92</v>
      </c>
      <c r="S292" s="16">
        <v>0</v>
      </c>
      <c r="T292" s="17">
        <f t="shared" si="35"/>
        <v>92</v>
      </c>
      <c r="U292" s="19"/>
    </row>
    <row r="293" spans="1:21" ht="14.25" customHeight="1">
      <c r="A293" t="s">
        <v>683</v>
      </c>
      <c r="B293" s="32" t="s">
        <v>684</v>
      </c>
      <c r="C293" s="32" t="s">
        <v>683</v>
      </c>
      <c r="D293" t="s">
        <v>684</v>
      </c>
      <c r="E293" t="s">
        <v>219</v>
      </c>
      <c r="F293" s="31">
        <v>24</v>
      </c>
      <c r="G293" s="31">
        <v>0</v>
      </c>
      <c r="H293" s="31">
        <v>0</v>
      </c>
      <c r="I293" s="31">
        <v>39</v>
      </c>
      <c r="J293" s="17">
        <f t="shared" si="32"/>
        <v>63</v>
      </c>
      <c r="K293" s="16">
        <v>0</v>
      </c>
      <c r="L293" s="17">
        <f t="shared" si="33"/>
        <v>63</v>
      </c>
      <c r="M293" s="19" t="s">
        <v>799</v>
      </c>
      <c r="N293" s="16">
        <v>6</v>
      </c>
      <c r="O293" s="16">
        <v>0</v>
      </c>
      <c r="P293" s="16">
        <v>0</v>
      </c>
      <c r="Q293" s="16">
        <v>21</v>
      </c>
      <c r="R293" s="17">
        <f t="shared" si="34"/>
        <v>27</v>
      </c>
      <c r="S293" s="16">
        <v>0</v>
      </c>
      <c r="T293" s="17">
        <f t="shared" si="35"/>
        <v>27</v>
      </c>
      <c r="U293" s="19"/>
    </row>
    <row r="294" spans="1:21" ht="14.25" customHeight="1">
      <c r="A294" t="s">
        <v>685</v>
      </c>
      <c r="B294" s="32" t="s">
        <v>686</v>
      </c>
      <c r="C294" s="32" t="s">
        <v>685</v>
      </c>
      <c r="D294" s="4" t="s">
        <v>686</v>
      </c>
      <c r="E294" t="s">
        <v>248</v>
      </c>
      <c r="F294" s="31">
        <v>79</v>
      </c>
      <c r="G294" s="31">
        <v>0</v>
      </c>
      <c r="H294" s="31">
        <v>0</v>
      </c>
      <c r="I294" s="31">
        <v>29</v>
      </c>
      <c r="J294" s="17">
        <f t="shared" si="32"/>
        <v>108</v>
      </c>
      <c r="K294" s="16">
        <v>0</v>
      </c>
      <c r="L294" s="17">
        <f t="shared" si="33"/>
        <v>108</v>
      </c>
      <c r="M294" s="19" t="s">
        <v>799</v>
      </c>
      <c r="N294" s="16">
        <v>138</v>
      </c>
      <c r="O294" s="16">
        <v>0</v>
      </c>
      <c r="P294" s="16">
        <v>0</v>
      </c>
      <c r="Q294" s="16">
        <v>21</v>
      </c>
      <c r="R294" s="17">
        <f t="shared" si="34"/>
        <v>159</v>
      </c>
      <c r="S294" s="16">
        <v>0</v>
      </c>
      <c r="T294" s="17">
        <f t="shared" si="35"/>
        <v>159</v>
      </c>
      <c r="U294" s="19"/>
    </row>
    <row r="295" spans="1:21" ht="14.25" customHeight="1">
      <c r="A295" t="s">
        <v>889</v>
      </c>
      <c r="B295" s="32" t="s">
        <v>890</v>
      </c>
      <c r="C295" s="32" t="s">
        <v>282</v>
      </c>
      <c r="D295" s="32" t="s">
        <v>283</v>
      </c>
      <c r="E295" t="s">
        <v>219</v>
      </c>
      <c r="F295" s="31">
        <v>17</v>
      </c>
      <c r="G295" s="31">
        <v>0</v>
      </c>
      <c r="H295" s="31">
        <v>0</v>
      </c>
      <c r="I295" s="31">
        <v>16</v>
      </c>
      <c r="J295" s="17">
        <f t="shared" si="32"/>
        <v>33</v>
      </c>
      <c r="K295" s="16">
        <v>0</v>
      </c>
      <c r="L295" s="17">
        <f t="shared" si="33"/>
        <v>33</v>
      </c>
      <c r="M295" s="19" t="s">
        <v>799</v>
      </c>
      <c r="N295" s="16">
        <v>93</v>
      </c>
      <c r="O295" s="16">
        <v>18</v>
      </c>
      <c r="P295" s="16">
        <v>0</v>
      </c>
      <c r="Q295" s="16">
        <v>1</v>
      </c>
      <c r="R295" s="17">
        <f t="shared" si="34"/>
        <v>112</v>
      </c>
      <c r="S295" s="16">
        <v>0</v>
      </c>
      <c r="T295" s="17">
        <f t="shared" si="35"/>
        <v>112</v>
      </c>
      <c r="U295" s="19"/>
    </row>
    <row r="296" spans="1:21" ht="14.25" customHeight="1">
      <c r="A296" t="s">
        <v>687</v>
      </c>
      <c r="B296" s="32" t="s">
        <v>688</v>
      </c>
      <c r="C296" s="32" t="s">
        <v>687</v>
      </c>
      <c r="D296" s="32" t="s">
        <v>688</v>
      </c>
      <c r="E296" t="s">
        <v>253</v>
      </c>
      <c r="F296" s="31">
        <v>16</v>
      </c>
      <c r="G296" s="31">
        <v>2</v>
      </c>
      <c r="H296" s="31">
        <v>0</v>
      </c>
      <c r="I296" s="31">
        <v>0</v>
      </c>
      <c r="J296" s="17">
        <f t="shared" si="32"/>
        <v>18</v>
      </c>
      <c r="K296" s="16">
        <v>0</v>
      </c>
      <c r="L296" s="17">
        <f t="shared" si="33"/>
        <v>18</v>
      </c>
      <c r="M296" s="19" t="s">
        <v>799</v>
      </c>
      <c r="N296" s="16">
        <v>26</v>
      </c>
      <c r="O296" s="16">
        <v>2</v>
      </c>
      <c r="P296" s="16">
        <v>0</v>
      </c>
      <c r="Q296" s="16">
        <v>12</v>
      </c>
      <c r="R296" s="17">
        <f t="shared" si="34"/>
        <v>40</v>
      </c>
      <c r="S296" s="16">
        <v>0</v>
      </c>
      <c r="T296" s="17">
        <f t="shared" si="35"/>
        <v>40</v>
      </c>
      <c r="U296" s="19"/>
    </row>
    <row r="297" spans="1:21" ht="14.25" customHeight="1">
      <c r="A297" t="s">
        <v>689</v>
      </c>
      <c r="B297" s="32" t="s">
        <v>690</v>
      </c>
      <c r="C297" s="32" t="s">
        <v>689</v>
      </c>
      <c r="D297" s="32" t="s">
        <v>690</v>
      </c>
      <c r="E297" t="s">
        <v>248</v>
      </c>
      <c r="F297" s="31">
        <v>12</v>
      </c>
      <c r="G297" s="31">
        <v>0</v>
      </c>
      <c r="H297" s="31">
        <v>0</v>
      </c>
      <c r="I297" s="31">
        <v>11</v>
      </c>
      <c r="J297" s="17">
        <f t="shared" si="32"/>
        <v>23</v>
      </c>
      <c r="K297" s="16">
        <v>0</v>
      </c>
      <c r="L297" s="17">
        <f t="shared" si="33"/>
        <v>23</v>
      </c>
      <c r="M297" s="19" t="s">
        <v>802</v>
      </c>
      <c r="N297" s="16">
        <v>0</v>
      </c>
      <c r="O297" s="16">
        <v>0</v>
      </c>
      <c r="P297" s="16">
        <v>0</v>
      </c>
      <c r="Q297" s="16">
        <v>13</v>
      </c>
      <c r="R297" s="17">
        <f t="shared" si="34"/>
        <v>13</v>
      </c>
      <c r="S297" s="16">
        <v>0</v>
      </c>
      <c r="T297" s="17">
        <f t="shared" si="35"/>
        <v>13</v>
      </c>
      <c r="U297" s="19"/>
    </row>
    <row r="298" spans="1:21" ht="14.25" customHeight="1">
      <c r="A298" t="s">
        <v>691</v>
      </c>
      <c r="B298" s="32" t="s">
        <v>692</v>
      </c>
      <c r="C298" s="32" t="s">
        <v>691</v>
      </c>
      <c r="D298" s="32" t="s">
        <v>692</v>
      </c>
      <c r="E298" t="s">
        <v>234</v>
      </c>
      <c r="F298" s="31">
        <v>57</v>
      </c>
      <c r="G298" s="31">
        <v>70</v>
      </c>
      <c r="H298" s="31">
        <v>0</v>
      </c>
      <c r="I298" s="31">
        <v>37</v>
      </c>
      <c r="J298" s="17">
        <f t="shared" si="32"/>
        <v>164</v>
      </c>
      <c r="K298" s="16">
        <v>0</v>
      </c>
      <c r="L298" s="17">
        <f t="shared" si="33"/>
        <v>164</v>
      </c>
      <c r="M298" s="19" t="s">
        <v>802</v>
      </c>
      <c r="N298" s="16">
        <v>19</v>
      </c>
      <c r="O298" s="16">
        <v>14</v>
      </c>
      <c r="P298" s="16">
        <v>0</v>
      </c>
      <c r="Q298" s="16">
        <v>9</v>
      </c>
      <c r="R298" s="17">
        <f t="shared" si="34"/>
        <v>42</v>
      </c>
      <c r="S298" s="16">
        <v>0</v>
      </c>
      <c r="T298" s="17">
        <f t="shared" si="35"/>
        <v>42</v>
      </c>
      <c r="U298" s="19"/>
    </row>
    <row r="299" spans="1:21" ht="14.25" customHeight="1">
      <c r="C299" s="32"/>
      <c r="D299" s="32"/>
      <c r="F299" s="18">
        <f t="shared" ref="F299:L299" si="36">SUM(F11:F298)</f>
        <v>16877</v>
      </c>
      <c r="G299" s="18">
        <f t="shared" si="36"/>
        <v>1693</v>
      </c>
      <c r="H299" s="18">
        <f t="shared" si="36"/>
        <v>116</v>
      </c>
      <c r="I299" s="18">
        <f t="shared" si="36"/>
        <v>8790</v>
      </c>
      <c r="J299" s="18">
        <f t="shared" si="36"/>
        <v>27476</v>
      </c>
      <c r="K299" s="18">
        <f t="shared" si="36"/>
        <v>14075</v>
      </c>
      <c r="L299" s="18">
        <f t="shared" si="36"/>
        <v>41551</v>
      </c>
      <c r="M299" s="19" t="s">
        <v>802</v>
      </c>
      <c r="N299" s="18">
        <f t="shared" ref="N299:T299" si="37">SUM(N11:N298)</f>
        <v>19763</v>
      </c>
      <c r="O299" s="18">
        <f t="shared" si="37"/>
        <v>1033</v>
      </c>
      <c r="P299" s="18">
        <f t="shared" si="37"/>
        <v>34</v>
      </c>
      <c r="Q299" s="18">
        <f t="shared" si="37"/>
        <v>5032</v>
      </c>
      <c r="R299" s="18">
        <f t="shared" si="37"/>
        <v>25862</v>
      </c>
      <c r="S299" s="18">
        <f t="shared" si="37"/>
        <v>7515</v>
      </c>
      <c r="T299" s="18">
        <f t="shared" si="37"/>
        <v>33377</v>
      </c>
      <c r="U299" s="19"/>
    </row>
    <row r="300" spans="1:21" ht="14.25" customHeight="1">
      <c r="C300" s="32"/>
      <c r="D300" s="32"/>
      <c r="F300" s="17"/>
      <c r="G300" s="17"/>
      <c r="H300" s="17"/>
      <c r="I300" s="17"/>
      <c r="J300" s="17"/>
      <c r="K300" s="17"/>
      <c r="L300" s="17"/>
      <c r="M300" s="61"/>
      <c r="N300" s="17"/>
      <c r="O300" s="17"/>
      <c r="P300" s="17"/>
      <c r="Q300" s="17"/>
      <c r="R300" s="17"/>
      <c r="S300" s="17"/>
      <c r="T300" s="17"/>
      <c r="U300" s="11"/>
    </row>
    <row r="301" spans="1:21" ht="14.25" customHeight="1">
      <c r="A301" s="159" t="s">
        <v>693</v>
      </c>
      <c r="C301" s="32"/>
      <c r="D301" s="32"/>
      <c r="F301" s="17"/>
      <c r="G301" s="17"/>
      <c r="H301" s="17"/>
      <c r="I301" s="17"/>
      <c r="J301" s="17"/>
      <c r="K301" s="17"/>
      <c r="L301" s="17"/>
      <c r="M301" s="61"/>
      <c r="N301" s="17"/>
      <c r="O301" s="17"/>
      <c r="P301" s="17"/>
      <c r="Q301" s="17"/>
      <c r="R301" s="17"/>
      <c r="S301" s="17"/>
      <c r="T301" s="17"/>
      <c r="U301" s="11"/>
    </row>
    <row r="302" spans="1:21" ht="14.25" customHeight="1">
      <c r="A302" t="s">
        <v>938</v>
      </c>
      <c r="B302" s="32" t="s">
        <v>939</v>
      </c>
      <c r="C302" t="s">
        <v>938</v>
      </c>
      <c r="D302" s="32" t="s">
        <v>939</v>
      </c>
      <c r="E302" t="s">
        <v>696</v>
      </c>
      <c r="F302" s="21" t="s">
        <v>55</v>
      </c>
      <c r="G302" s="16">
        <v>0</v>
      </c>
      <c r="H302" s="16">
        <v>0</v>
      </c>
      <c r="I302" s="16">
        <v>0</v>
      </c>
      <c r="J302" s="17">
        <f t="shared" ref="J302" si="38">SUM(F302:I302)</f>
        <v>0</v>
      </c>
      <c r="K302" s="31">
        <v>0</v>
      </c>
      <c r="L302" s="17">
        <f t="shared" ref="L302" si="39">SUM(J302:K302)</f>
        <v>0</v>
      </c>
      <c r="M302" s="19"/>
      <c r="N302" s="21" t="s">
        <v>55</v>
      </c>
      <c r="O302" s="16">
        <v>0</v>
      </c>
      <c r="P302" s="16">
        <v>0</v>
      </c>
      <c r="Q302" s="16">
        <v>0</v>
      </c>
      <c r="R302" s="17">
        <f t="shared" ref="R302" si="40">SUM(N302:Q302)</f>
        <v>0</v>
      </c>
      <c r="S302" s="31">
        <v>44</v>
      </c>
      <c r="T302" s="17">
        <f t="shared" ref="T302" si="41">SUM(R302:S302)</f>
        <v>44</v>
      </c>
      <c r="U302" s="19"/>
    </row>
    <row r="303" spans="1:21" ht="14.25" customHeight="1">
      <c r="A303" t="s">
        <v>699</v>
      </c>
      <c r="B303" s="32" t="s">
        <v>700</v>
      </c>
      <c r="C303" t="s">
        <v>699</v>
      </c>
      <c r="D303" s="32" t="s">
        <v>700</v>
      </c>
      <c r="E303" t="s">
        <v>696</v>
      </c>
      <c r="F303" s="21" t="s">
        <v>55</v>
      </c>
      <c r="G303" s="16">
        <v>0</v>
      </c>
      <c r="H303" s="16">
        <v>0</v>
      </c>
      <c r="I303" s="16">
        <v>0</v>
      </c>
      <c r="J303" s="17">
        <f t="shared" ref="J303:J309" si="42">SUM(F303:I303)</f>
        <v>0</v>
      </c>
      <c r="K303" s="31">
        <v>28</v>
      </c>
      <c r="L303" s="17">
        <f t="shared" ref="L303:L309" si="43">SUM(J303:K303)</f>
        <v>28</v>
      </c>
      <c r="M303" s="19"/>
      <c r="N303" s="21" t="s">
        <v>55</v>
      </c>
      <c r="O303" s="16">
        <v>0</v>
      </c>
      <c r="P303" s="16">
        <v>0</v>
      </c>
      <c r="Q303" s="16">
        <v>0</v>
      </c>
      <c r="R303" s="17">
        <f t="shared" ref="R303:R309" si="44">SUM(N303:Q303)</f>
        <v>0</v>
      </c>
      <c r="S303" s="31">
        <v>0</v>
      </c>
      <c r="T303" s="17">
        <f t="shared" ref="T303:T309" si="45">SUM(R303:S303)</f>
        <v>0</v>
      </c>
      <c r="U303" s="19"/>
    </row>
    <row r="304" spans="1:21" ht="14.25" customHeight="1">
      <c r="A304" t="s">
        <v>703</v>
      </c>
      <c r="B304" s="32" t="s">
        <v>704</v>
      </c>
      <c r="C304" t="s">
        <v>703</v>
      </c>
      <c r="D304" s="32" t="s">
        <v>704</v>
      </c>
      <c r="E304" t="s">
        <v>696</v>
      </c>
      <c r="F304" s="21" t="s">
        <v>55</v>
      </c>
      <c r="G304" s="16">
        <v>0</v>
      </c>
      <c r="H304" s="16">
        <v>0</v>
      </c>
      <c r="I304" s="16">
        <v>0</v>
      </c>
      <c r="J304" s="17">
        <f t="shared" si="42"/>
        <v>0</v>
      </c>
      <c r="K304" s="31">
        <v>0</v>
      </c>
      <c r="L304" s="17">
        <f t="shared" si="43"/>
        <v>0</v>
      </c>
      <c r="M304" s="19"/>
      <c r="N304" s="21" t="s">
        <v>55</v>
      </c>
      <c r="O304" s="16">
        <v>0</v>
      </c>
      <c r="P304" s="16">
        <v>0</v>
      </c>
      <c r="Q304" s="16">
        <v>0</v>
      </c>
      <c r="R304" s="17">
        <f t="shared" si="44"/>
        <v>0</v>
      </c>
      <c r="S304" s="31">
        <v>28</v>
      </c>
      <c r="T304" s="17">
        <f t="shared" si="45"/>
        <v>28</v>
      </c>
      <c r="U304" s="19"/>
    </row>
    <row r="305" spans="1:34" ht="14.25" customHeight="1">
      <c r="A305" t="s">
        <v>705</v>
      </c>
      <c r="B305" s="32" t="s">
        <v>706</v>
      </c>
      <c r="C305" t="s">
        <v>705</v>
      </c>
      <c r="D305" s="32" t="s">
        <v>706</v>
      </c>
      <c r="E305" t="s">
        <v>696</v>
      </c>
      <c r="F305" s="21" t="s">
        <v>55</v>
      </c>
      <c r="G305" s="16">
        <v>0</v>
      </c>
      <c r="H305" s="16">
        <v>0</v>
      </c>
      <c r="I305" s="16">
        <v>0</v>
      </c>
      <c r="J305" s="17">
        <f t="shared" si="42"/>
        <v>0</v>
      </c>
      <c r="K305" s="31">
        <v>14</v>
      </c>
      <c r="L305" s="17">
        <f t="shared" si="43"/>
        <v>14</v>
      </c>
      <c r="M305" s="19"/>
      <c r="N305" s="21" t="s">
        <v>55</v>
      </c>
      <c r="O305" s="16">
        <v>0</v>
      </c>
      <c r="P305" s="16">
        <v>0</v>
      </c>
      <c r="Q305" s="16">
        <v>0</v>
      </c>
      <c r="R305" s="17">
        <f t="shared" si="44"/>
        <v>0</v>
      </c>
      <c r="S305" s="31">
        <v>0</v>
      </c>
      <c r="T305" s="17">
        <f t="shared" si="45"/>
        <v>0</v>
      </c>
      <c r="U305" s="19"/>
    </row>
    <row r="306" spans="1:34" ht="14.25" customHeight="1">
      <c r="A306" t="s">
        <v>927</v>
      </c>
      <c r="B306" s="32" t="s">
        <v>928</v>
      </c>
      <c r="C306" t="s">
        <v>927</v>
      </c>
      <c r="D306" s="32" t="s">
        <v>928</v>
      </c>
      <c r="E306" t="s">
        <v>696</v>
      </c>
      <c r="F306" s="21" t="s">
        <v>55</v>
      </c>
      <c r="G306" s="16">
        <v>0</v>
      </c>
      <c r="H306" s="16">
        <v>0</v>
      </c>
      <c r="I306" s="16">
        <v>0</v>
      </c>
      <c r="J306" s="17">
        <f t="shared" si="42"/>
        <v>0</v>
      </c>
      <c r="K306" s="31">
        <v>0</v>
      </c>
      <c r="L306" s="17">
        <f t="shared" si="43"/>
        <v>0</v>
      </c>
      <c r="M306" s="19"/>
      <c r="N306" s="21" t="s">
        <v>55</v>
      </c>
      <c r="O306" s="16">
        <v>0</v>
      </c>
      <c r="P306" s="16">
        <v>0</v>
      </c>
      <c r="Q306" s="16">
        <v>0</v>
      </c>
      <c r="R306" s="17">
        <f t="shared" si="44"/>
        <v>0</v>
      </c>
      <c r="S306" s="31">
        <v>42</v>
      </c>
      <c r="T306" s="17">
        <f t="shared" si="45"/>
        <v>42</v>
      </c>
      <c r="U306" s="19"/>
    </row>
    <row r="307" spans="1:34" ht="14.25" customHeight="1">
      <c r="A307" t="s">
        <v>711</v>
      </c>
      <c r="B307" s="32" t="s">
        <v>712</v>
      </c>
      <c r="C307" t="s">
        <v>711</v>
      </c>
      <c r="D307" s="32" t="s">
        <v>712</v>
      </c>
      <c r="E307" t="s">
        <v>696</v>
      </c>
      <c r="F307" s="21" t="s">
        <v>55</v>
      </c>
      <c r="G307" s="16">
        <v>0</v>
      </c>
      <c r="H307" s="16">
        <v>0</v>
      </c>
      <c r="I307" s="16">
        <v>0</v>
      </c>
      <c r="J307" s="17">
        <f t="shared" si="42"/>
        <v>0</v>
      </c>
      <c r="K307" s="31">
        <v>0</v>
      </c>
      <c r="L307" s="17">
        <f t="shared" si="43"/>
        <v>0</v>
      </c>
      <c r="M307" s="19"/>
      <c r="N307" s="21" t="s">
        <v>55</v>
      </c>
      <c r="O307" s="16">
        <v>0</v>
      </c>
      <c r="P307" s="16">
        <v>0</v>
      </c>
      <c r="Q307" s="16">
        <v>0</v>
      </c>
      <c r="R307" s="17">
        <f t="shared" si="44"/>
        <v>0</v>
      </c>
      <c r="S307" s="31">
        <v>16</v>
      </c>
      <c r="T307" s="17">
        <f t="shared" si="45"/>
        <v>16</v>
      </c>
      <c r="U307" s="19"/>
    </row>
    <row r="308" spans="1:34" ht="14.25" customHeight="1">
      <c r="A308" t="s">
        <v>876</v>
      </c>
      <c r="B308" s="32" t="s">
        <v>877</v>
      </c>
      <c r="C308" t="s">
        <v>876</v>
      </c>
      <c r="D308" s="32" t="s">
        <v>877</v>
      </c>
      <c r="E308" t="s">
        <v>696</v>
      </c>
      <c r="F308" s="21" t="s">
        <v>55</v>
      </c>
      <c r="G308" s="16">
        <v>0</v>
      </c>
      <c r="H308" s="16">
        <v>0</v>
      </c>
      <c r="I308" s="16">
        <v>0</v>
      </c>
      <c r="J308" s="17">
        <f t="shared" si="42"/>
        <v>0</v>
      </c>
      <c r="K308" s="31">
        <v>0</v>
      </c>
      <c r="L308" s="17">
        <f t="shared" si="43"/>
        <v>0</v>
      </c>
      <c r="M308" s="19"/>
      <c r="N308" s="21" t="s">
        <v>55</v>
      </c>
      <c r="O308" s="16">
        <v>0</v>
      </c>
      <c r="P308" s="16">
        <v>0</v>
      </c>
      <c r="Q308" s="16">
        <v>0</v>
      </c>
      <c r="R308" s="17">
        <f t="shared" si="44"/>
        <v>0</v>
      </c>
      <c r="S308" s="31">
        <v>383</v>
      </c>
      <c r="T308" s="17">
        <f t="shared" si="45"/>
        <v>383</v>
      </c>
      <c r="U308" s="19"/>
    </row>
    <row r="309" spans="1:34" ht="14.25" customHeight="1">
      <c r="A309" t="s">
        <v>891</v>
      </c>
      <c r="B309" t="s">
        <v>892</v>
      </c>
      <c r="C309" t="s">
        <v>891</v>
      </c>
      <c r="D309" t="s">
        <v>892</v>
      </c>
      <c r="E309" t="s">
        <v>696</v>
      </c>
      <c r="F309" s="21" t="s">
        <v>55</v>
      </c>
      <c r="G309" s="16">
        <v>0</v>
      </c>
      <c r="H309" s="16">
        <v>0</v>
      </c>
      <c r="I309" s="16">
        <v>0</v>
      </c>
      <c r="J309" s="17">
        <f t="shared" si="42"/>
        <v>0</v>
      </c>
      <c r="K309" s="31">
        <v>0</v>
      </c>
      <c r="L309" s="17">
        <f t="shared" si="43"/>
        <v>0</v>
      </c>
      <c r="M309" s="19"/>
      <c r="N309" s="21" t="s">
        <v>55</v>
      </c>
      <c r="O309" s="16">
        <v>0</v>
      </c>
      <c r="P309" s="16">
        <v>0</v>
      </c>
      <c r="Q309" s="16">
        <v>0</v>
      </c>
      <c r="R309" s="17">
        <f t="shared" si="44"/>
        <v>0</v>
      </c>
      <c r="S309" s="31">
        <v>16</v>
      </c>
      <c r="T309" s="17">
        <f t="shared" si="45"/>
        <v>16</v>
      </c>
      <c r="U309" s="19"/>
    </row>
    <row r="310" spans="1:34" ht="15">
      <c r="F310" s="20" t="s">
        <v>55</v>
      </c>
      <c r="G310" s="18">
        <f t="shared" ref="G310:L310" si="46">SUM(G302:G309)</f>
        <v>0</v>
      </c>
      <c r="H310" s="18">
        <f t="shared" si="46"/>
        <v>0</v>
      </c>
      <c r="I310" s="18">
        <f t="shared" si="46"/>
        <v>0</v>
      </c>
      <c r="J310" s="18">
        <f t="shared" si="46"/>
        <v>0</v>
      </c>
      <c r="K310" s="18">
        <f t="shared" si="46"/>
        <v>42</v>
      </c>
      <c r="L310" s="18">
        <f t="shared" si="46"/>
        <v>42</v>
      </c>
      <c r="M310" s="19"/>
      <c r="N310" s="28" t="s">
        <v>55</v>
      </c>
      <c r="O310" s="18">
        <f t="shared" ref="O310:T310" si="47">SUM(O302:O309)</f>
        <v>0</v>
      </c>
      <c r="P310" s="18">
        <f t="shared" si="47"/>
        <v>0</v>
      </c>
      <c r="Q310" s="18">
        <f t="shared" si="47"/>
        <v>0</v>
      </c>
      <c r="R310" s="18">
        <f t="shared" si="47"/>
        <v>0</v>
      </c>
      <c r="S310" s="18">
        <f t="shared" si="47"/>
        <v>529</v>
      </c>
      <c r="T310" s="18">
        <f t="shared" si="47"/>
        <v>529</v>
      </c>
      <c r="U310" s="19"/>
    </row>
    <row r="311" spans="1:34" ht="12.95">
      <c r="B311" s="1"/>
      <c r="F311" s="16"/>
      <c r="G311" s="16"/>
      <c r="H311" s="16"/>
      <c r="I311" s="16"/>
      <c r="J311" s="16"/>
      <c r="K311" s="16"/>
      <c r="L311" s="16"/>
      <c r="M311" s="16"/>
      <c r="N311" s="16"/>
      <c r="O311" s="16"/>
      <c r="P311" s="16"/>
      <c r="Q311" s="16"/>
      <c r="R311" s="16"/>
      <c r="S311" s="16"/>
      <c r="T311" s="16"/>
    </row>
    <row r="312" spans="1:34" ht="12.95">
      <c r="B312" s="1" t="s">
        <v>719</v>
      </c>
      <c r="F312" s="16"/>
      <c r="G312" s="16"/>
      <c r="H312" s="16"/>
      <c r="I312" s="16"/>
      <c r="J312" s="16"/>
      <c r="K312" s="16"/>
      <c r="L312" s="16"/>
      <c r="M312" s="16"/>
      <c r="N312" s="16"/>
      <c r="O312" s="16"/>
      <c r="P312" s="16"/>
      <c r="Q312" s="16"/>
      <c r="R312" s="16"/>
      <c r="S312" s="16"/>
      <c r="T312" s="16"/>
    </row>
    <row r="313" spans="1:34">
      <c r="F313" s="16"/>
      <c r="G313" s="16"/>
      <c r="H313" s="16"/>
      <c r="I313" s="16"/>
      <c r="J313" s="16"/>
      <c r="K313" s="16"/>
      <c r="L313" s="16"/>
      <c r="M313" s="16"/>
      <c r="N313" s="16"/>
      <c r="O313" s="16"/>
      <c r="P313" s="16"/>
      <c r="Q313" s="16"/>
      <c r="R313" s="16"/>
      <c r="S313" s="16"/>
      <c r="T313" s="16"/>
    </row>
    <row r="314" spans="1:34" ht="15">
      <c r="A314" s="161" t="s">
        <v>720</v>
      </c>
      <c r="B314" s="32" t="s">
        <v>721</v>
      </c>
      <c r="E314" t="s">
        <v>222</v>
      </c>
      <c r="F314" s="31">
        <v>1536</v>
      </c>
      <c r="G314" s="31">
        <v>71</v>
      </c>
      <c r="H314" s="31">
        <v>26</v>
      </c>
      <c r="I314" s="31">
        <v>596</v>
      </c>
      <c r="J314" s="17">
        <f>SUM(F314:I314)</f>
        <v>2229</v>
      </c>
      <c r="K314" s="31">
        <v>1102</v>
      </c>
      <c r="L314" s="17">
        <f>SUM(J314:K314)</f>
        <v>3331</v>
      </c>
      <c r="M314" s="19" t="s">
        <v>802</v>
      </c>
      <c r="N314" s="31">
        <v>1846</v>
      </c>
      <c r="O314" s="31">
        <v>32</v>
      </c>
      <c r="P314" s="31">
        <v>0</v>
      </c>
      <c r="Q314" s="31">
        <v>503</v>
      </c>
      <c r="R314" s="17">
        <f t="shared" ref="R314:R319" si="48">SUM(N314:Q314)</f>
        <v>2381</v>
      </c>
      <c r="S314" s="31">
        <v>797</v>
      </c>
      <c r="T314" s="17">
        <f>SUM(R314:S314)</f>
        <v>3178</v>
      </c>
      <c r="U314" s="19"/>
      <c r="AC314" s="16"/>
      <c r="AD314" s="16"/>
      <c r="AE314" s="16"/>
      <c r="AF314" s="16"/>
      <c r="AG314" s="16"/>
      <c r="AH314" s="16"/>
    </row>
    <row r="315" spans="1:34" ht="15">
      <c r="A315" s="161" t="s">
        <v>722</v>
      </c>
      <c r="B315" s="32" t="s">
        <v>723</v>
      </c>
      <c r="E315" s="4" t="s">
        <v>231</v>
      </c>
      <c r="F315" s="31">
        <v>1992</v>
      </c>
      <c r="G315" s="31">
        <v>44</v>
      </c>
      <c r="H315" s="31">
        <v>22</v>
      </c>
      <c r="I315" s="31">
        <v>1384</v>
      </c>
      <c r="J315" s="17">
        <f>SUM(F315:I315)</f>
        <v>3442</v>
      </c>
      <c r="K315" s="31">
        <v>1499</v>
      </c>
      <c r="L315" s="17">
        <f>SUM(J315:K315)</f>
        <v>4941</v>
      </c>
      <c r="M315" s="19" t="s">
        <v>802</v>
      </c>
      <c r="N315" s="31">
        <v>2868</v>
      </c>
      <c r="O315" s="31">
        <v>92</v>
      </c>
      <c r="P315" s="31">
        <v>0</v>
      </c>
      <c r="Q315" s="31">
        <v>937</v>
      </c>
      <c r="R315" s="17">
        <f t="shared" si="48"/>
        <v>3897</v>
      </c>
      <c r="S315" s="31">
        <v>550</v>
      </c>
      <c r="T315" s="17">
        <f>SUM(R315:S315)</f>
        <v>4447</v>
      </c>
      <c r="U315" s="19"/>
      <c r="AC315" s="16"/>
      <c r="AD315" s="16"/>
      <c r="AE315" s="16"/>
      <c r="AF315" s="16"/>
      <c r="AG315" s="16"/>
      <c r="AH315" s="16"/>
    </row>
    <row r="316" spans="1:34" ht="15">
      <c r="A316" s="161" t="s">
        <v>724</v>
      </c>
      <c r="B316" s="32" t="s">
        <v>725</v>
      </c>
      <c r="E316" s="4" t="s">
        <v>696</v>
      </c>
      <c r="F316" s="21" t="s">
        <v>55</v>
      </c>
      <c r="G316" s="31">
        <v>0</v>
      </c>
      <c r="H316" s="31">
        <v>0</v>
      </c>
      <c r="I316" s="31">
        <v>0</v>
      </c>
      <c r="J316" s="17">
        <f>SUM(F316:I316)</f>
        <v>0</v>
      </c>
      <c r="K316" s="31">
        <v>42</v>
      </c>
      <c r="L316" s="17">
        <f>SUM(J316:K316)</f>
        <v>42</v>
      </c>
      <c r="M316" s="19"/>
      <c r="N316" s="21" t="s">
        <v>55</v>
      </c>
      <c r="O316" s="31">
        <v>0</v>
      </c>
      <c r="P316" s="31">
        <v>0</v>
      </c>
      <c r="Q316" s="31">
        <v>0</v>
      </c>
      <c r="R316" s="17">
        <f t="shared" si="48"/>
        <v>0</v>
      </c>
      <c r="S316" s="31">
        <v>529</v>
      </c>
      <c r="T316" s="17">
        <f>SUM(R316:S316)</f>
        <v>529</v>
      </c>
      <c r="U316" s="19"/>
      <c r="AC316" s="16"/>
      <c r="AD316" s="16"/>
      <c r="AE316" s="16"/>
      <c r="AF316" s="16"/>
      <c r="AG316" s="16"/>
      <c r="AH316" s="16"/>
    </row>
    <row r="317" spans="1:34" ht="15">
      <c r="A317" s="161" t="s">
        <v>726</v>
      </c>
      <c r="B317" s="32" t="s">
        <v>727</v>
      </c>
      <c r="E317" t="s">
        <v>320</v>
      </c>
      <c r="F317" s="31">
        <v>1209</v>
      </c>
      <c r="G317" s="31">
        <v>42</v>
      </c>
      <c r="H317" s="31">
        <v>0</v>
      </c>
      <c r="I317" s="31">
        <v>433</v>
      </c>
      <c r="J317" s="17">
        <f>SUM(F317:I317)</f>
        <v>1684</v>
      </c>
      <c r="K317" s="31">
        <v>779</v>
      </c>
      <c r="L317" s="17">
        <f>SUM(J317:K317)</f>
        <v>2463</v>
      </c>
      <c r="M317" s="19" t="s">
        <v>802</v>
      </c>
      <c r="N317" s="31">
        <v>1416</v>
      </c>
      <c r="O317" s="31">
        <v>19</v>
      </c>
      <c r="P317" s="31">
        <v>0</v>
      </c>
      <c r="Q317" s="31">
        <v>249</v>
      </c>
      <c r="R317" s="17">
        <f t="shared" si="48"/>
        <v>1684</v>
      </c>
      <c r="S317" s="31">
        <v>763</v>
      </c>
      <c r="T317" s="17">
        <f>SUM(R317:S317)</f>
        <v>2447</v>
      </c>
      <c r="U317" s="19"/>
      <c r="AC317" s="16"/>
      <c r="AD317" s="16"/>
      <c r="AE317" s="16"/>
      <c r="AF317" s="16"/>
      <c r="AG317" s="16"/>
      <c r="AH317" s="16"/>
    </row>
    <row r="318" spans="1:34" ht="15">
      <c r="A318" s="161" t="s">
        <v>728</v>
      </c>
      <c r="B318" s="32" t="s">
        <v>729</v>
      </c>
      <c r="E318" t="s">
        <v>253</v>
      </c>
      <c r="F318" s="31">
        <v>2619</v>
      </c>
      <c r="G318" s="31">
        <v>433</v>
      </c>
      <c r="H318" s="31">
        <v>31</v>
      </c>
      <c r="I318" s="31">
        <v>2006</v>
      </c>
      <c r="J318" s="17">
        <f>SUM(F318:I318)</f>
        <v>5089</v>
      </c>
      <c r="K318" s="31">
        <v>5437</v>
      </c>
      <c r="L318" s="17">
        <f>SUM(J318:K318)</f>
        <v>10526</v>
      </c>
      <c r="M318" s="19" t="s">
        <v>802</v>
      </c>
      <c r="N318" s="31">
        <v>3513</v>
      </c>
      <c r="O318" s="31">
        <v>277</v>
      </c>
      <c r="P318" s="31">
        <v>8</v>
      </c>
      <c r="Q318" s="31">
        <v>781</v>
      </c>
      <c r="R318" s="17">
        <f t="shared" si="48"/>
        <v>4579</v>
      </c>
      <c r="S318" s="31">
        <v>1786</v>
      </c>
      <c r="T318" s="17">
        <f>SUM(R318:S318)</f>
        <v>6365</v>
      </c>
      <c r="U318" s="19"/>
      <c r="AC318" s="16"/>
      <c r="AD318" s="16"/>
      <c r="AE318" s="16"/>
      <c r="AF318" s="16"/>
      <c r="AG318" s="16"/>
      <c r="AH318" s="16"/>
    </row>
    <row r="319" spans="1:34" ht="15">
      <c r="A319" s="161" t="s">
        <v>730</v>
      </c>
      <c r="B319" s="32" t="s">
        <v>731</v>
      </c>
      <c r="E319" t="s">
        <v>219</v>
      </c>
      <c r="F319" s="31">
        <v>3747</v>
      </c>
      <c r="G319" s="31">
        <v>271</v>
      </c>
      <c r="H319" s="31">
        <v>4</v>
      </c>
      <c r="I319" s="31">
        <v>2239</v>
      </c>
      <c r="J319" s="17">
        <f t="shared" ref="J319:J321" si="49">SUM(F319:I319)</f>
        <v>6261</v>
      </c>
      <c r="K319" s="31">
        <v>1256</v>
      </c>
      <c r="L319" s="17">
        <f t="shared" ref="L319:L321" si="50">SUM(J319:K319)</f>
        <v>7517</v>
      </c>
      <c r="M319" s="19" t="s">
        <v>802</v>
      </c>
      <c r="N319" s="31">
        <v>3621</v>
      </c>
      <c r="O319" s="31">
        <v>265</v>
      </c>
      <c r="P319" s="31">
        <v>0</v>
      </c>
      <c r="Q319" s="31">
        <v>1561</v>
      </c>
      <c r="R319" s="17">
        <f t="shared" si="48"/>
        <v>5447</v>
      </c>
      <c r="S319" s="31">
        <v>1165</v>
      </c>
      <c r="T319" s="17">
        <f t="shared" ref="T319:T321" si="51">SUM(R319:S319)</f>
        <v>6612</v>
      </c>
      <c r="U319" s="19"/>
      <c r="AC319" s="16"/>
      <c r="AD319" s="16"/>
      <c r="AE319" s="16"/>
      <c r="AF319" s="16"/>
      <c r="AG319" s="16"/>
      <c r="AH319" s="16"/>
    </row>
    <row r="320" spans="1:34" ht="15">
      <c r="A320" s="161" t="s">
        <v>732</v>
      </c>
      <c r="B320" s="32" t="s">
        <v>733</v>
      </c>
      <c r="E320" s="4" t="s">
        <v>243</v>
      </c>
      <c r="F320" s="31">
        <v>2030</v>
      </c>
      <c r="G320" s="31">
        <v>191</v>
      </c>
      <c r="H320" s="31">
        <v>0</v>
      </c>
      <c r="I320" s="31">
        <v>1133</v>
      </c>
      <c r="J320" s="17">
        <f t="shared" si="49"/>
        <v>3354</v>
      </c>
      <c r="K320" s="31">
        <v>811</v>
      </c>
      <c r="L320" s="17">
        <f t="shared" si="50"/>
        <v>4165</v>
      </c>
      <c r="M320" s="19" t="s">
        <v>802</v>
      </c>
      <c r="N320" s="31">
        <v>2142</v>
      </c>
      <c r="O320" s="31">
        <v>104</v>
      </c>
      <c r="P320" s="31">
        <v>26</v>
      </c>
      <c r="Q320" s="31">
        <v>490</v>
      </c>
      <c r="R320" s="17">
        <f t="shared" ref="R320:R321" si="52">SUM(N320:Q320)</f>
        <v>2762</v>
      </c>
      <c r="S320" s="31">
        <v>740</v>
      </c>
      <c r="T320" s="17">
        <f t="shared" si="51"/>
        <v>3502</v>
      </c>
      <c r="U320" s="19"/>
      <c r="AC320" s="16"/>
      <c r="AD320" s="16"/>
      <c r="AE320" s="16"/>
      <c r="AF320" s="16"/>
      <c r="AG320" s="16"/>
      <c r="AH320" s="16"/>
    </row>
    <row r="321" spans="1:34" ht="15">
      <c r="A321" s="161" t="s">
        <v>734</v>
      </c>
      <c r="B321" s="32" t="s">
        <v>735</v>
      </c>
      <c r="E321" t="s">
        <v>248</v>
      </c>
      <c r="F321" s="31">
        <v>1730</v>
      </c>
      <c r="G321" s="31">
        <v>349</v>
      </c>
      <c r="H321" s="31">
        <v>33</v>
      </c>
      <c r="I321" s="31">
        <v>599</v>
      </c>
      <c r="J321" s="17">
        <f t="shared" si="49"/>
        <v>2711</v>
      </c>
      <c r="K321" s="31">
        <v>2200</v>
      </c>
      <c r="L321" s="17">
        <f t="shared" si="50"/>
        <v>4911</v>
      </c>
      <c r="M321" s="19" t="s">
        <v>802</v>
      </c>
      <c r="N321" s="31">
        <v>2408</v>
      </c>
      <c r="O321" s="31">
        <v>211</v>
      </c>
      <c r="P321" s="31">
        <v>0</v>
      </c>
      <c r="Q321" s="31">
        <v>356</v>
      </c>
      <c r="R321" s="17">
        <f t="shared" si="52"/>
        <v>2975</v>
      </c>
      <c r="S321" s="31">
        <v>735</v>
      </c>
      <c r="T321" s="17">
        <f t="shared" si="51"/>
        <v>3710</v>
      </c>
      <c r="U321" s="19"/>
      <c r="AC321" s="16"/>
      <c r="AD321" s="16"/>
      <c r="AE321" s="16"/>
      <c r="AF321" s="16"/>
      <c r="AG321" s="16"/>
      <c r="AH321" s="16"/>
    </row>
    <row r="322" spans="1:34" ht="15">
      <c r="A322" s="161" t="s">
        <v>736</v>
      </c>
      <c r="B322" s="32" t="s">
        <v>737</v>
      </c>
      <c r="C322" s="32"/>
      <c r="D322" s="32"/>
      <c r="E322" t="s">
        <v>234</v>
      </c>
      <c r="F322" s="31">
        <v>2014</v>
      </c>
      <c r="G322" s="31">
        <v>292</v>
      </c>
      <c r="H322" s="31">
        <v>0</v>
      </c>
      <c r="I322" s="31">
        <v>400</v>
      </c>
      <c r="J322" s="17">
        <f t="shared" ref="J322" si="53">SUM(F322:I322)</f>
        <v>2706</v>
      </c>
      <c r="K322" s="31">
        <v>991</v>
      </c>
      <c r="L322" s="17">
        <f t="shared" ref="L322" si="54">SUM(J322:K322)</f>
        <v>3697</v>
      </c>
      <c r="M322" s="19" t="s">
        <v>802</v>
      </c>
      <c r="N322" s="31">
        <v>1949</v>
      </c>
      <c r="O322" s="31">
        <v>33</v>
      </c>
      <c r="P322" s="31">
        <v>0</v>
      </c>
      <c r="Q322" s="31">
        <v>155</v>
      </c>
      <c r="R322" s="17">
        <f t="shared" ref="R322" si="55">SUM(N322:Q322)</f>
        <v>2137</v>
      </c>
      <c r="S322" s="31">
        <v>979</v>
      </c>
      <c r="T322" s="17">
        <f t="shared" ref="T322" si="56">SUM(R322:S322)</f>
        <v>3116</v>
      </c>
      <c r="U322" s="19"/>
      <c r="AC322" s="16"/>
      <c r="AD322" s="16"/>
      <c r="AE322" s="16"/>
      <c r="AF322" s="16"/>
      <c r="AG322" s="16"/>
      <c r="AH322" s="16"/>
    </row>
    <row r="323" spans="1:34" ht="15">
      <c r="A323" s="26" t="s">
        <v>738</v>
      </c>
      <c r="B323" s="26"/>
      <c r="C323" s="26"/>
      <c r="D323" s="26"/>
      <c r="E323" s="26"/>
      <c r="F323" s="18">
        <f t="shared" ref="F323:L323" si="57">SUM(F314:F322)</f>
        <v>16877</v>
      </c>
      <c r="G323" s="18">
        <f t="shared" si="57"/>
        <v>1693</v>
      </c>
      <c r="H323" s="18">
        <f t="shared" si="57"/>
        <v>116</v>
      </c>
      <c r="I323" s="18">
        <f t="shared" si="57"/>
        <v>8790</v>
      </c>
      <c r="J323" s="18">
        <f t="shared" si="57"/>
        <v>27476</v>
      </c>
      <c r="K323" s="18">
        <f t="shared" si="57"/>
        <v>14117</v>
      </c>
      <c r="L323" s="18">
        <f t="shared" si="57"/>
        <v>41593</v>
      </c>
      <c r="M323" s="19" t="s">
        <v>802</v>
      </c>
      <c r="N323" s="18">
        <f t="shared" ref="N323:T323" si="58">SUM(N314:N322)</f>
        <v>19763</v>
      </c>
      <c r="O323" s="18">
        <f t="shared" si="58"/>
        <v>1033</v>
      </c>
      <c r="P323" s="18">
        <f t="shared" si="58"/>
        <v>34</v>
      </c>
      <c r="Q323" s="18">
        <f t="shared" si="58"/>
        <v>5032</v>
      </c>
      <c r="R323" s="18">
        <f t="shared" si="58"/>
        <v>25862</v>
      </c>
      <c r="S323" s="18">
        <f t="shared" si="58"/>
        <v>8044</v>
      </c>
      <c r="T323" s="18">
        <f t="shared" si="58"/>
        <v>33906</v>
      </c>
      <c r="U323" s="19"/>
      <c r="AC323" s="16"/>
      <c r="AD323" s="16"/>
      <c r="AE323" s="16"/>
      <c r="AF323" s="16"/>
      <c r="AG323" s="16"/>
      <c r="AH323" s="16"/>
    </row>
    <row r="324" spans="1:34">
      <c r="F324" s="16"/>
      <c r="G324" s="16"/>
      <c r="H324" s="16"/>
      <c r="I324" s="16"/>
      <c r="J324" s="16"/>
      <c r="K324" s="16"/>
      <c r="L324" s="16"/>
      <c r="M324" s="16"/>
      <c r="N324" s="16"/>
      <c r="O324" s="16"/>
      <c r="P324" s="16"/>
      <c r="Q324" s="16"/>
      <c r="R324" s="16"/>
      <c r="S324" s="16"/>
      <c r="T324" s="16"/>
    </row>
    <row r="325" spans="1:34" ht="14.45">
      <c r="A325" s="32" t="s">
        <v>940</v>
      </c>
      <c r="F325" s="31"/>
      <c r="G325" s="31"/>
      <c r="H325" s="31"/>
      <c r="I325" s="31"/>
      <c r="J325" s="31"/>
      <c r="K325" s="31"/>
      <c r="L325" s="31"/>
      <c r="M325" s="31"/>
      <c r="N325" s="31"/>
      <c r="O325" s="31"/>
      <c r="P325" s="31"/>
      <c r="Q325" s="31"/>
      <c r="R325" s="31"/>
      <c r="S325" s="31"/>
      <c r="T325" s="31"/>
    </row>
    <row r="326" spans="1:34">
      <c r="A326" s="4" t="s">
        <v>208</v>
      </c>
      <c r="F326" s="31"/>
      <c r="G326" s="31"/>
      <c r="H326" s="31"/>
      <c r="I326" s="31"/>
      <c r="J326" s="31"/>
      <c r="K326" s="31"/>
      <c r="L326" s="31"/>
      <c r="N326" s="31"/>
      <c r="O326" s="31"/>
      <c r="P326" s="31"/>
      <c r="Q326" s="31"/>
      <c r="R326" s="31"/>
      <c r="S326" s="31"/>
      <c r="T326" s="31"/>
    </row>
  </sheetData>
  <sortState xmlns:xlrd2="http://schemas.microsoft.com/office/spreadsheetml/2017/richdata2" ref="B312:T316">
    <sortCondition ref="B312:B316"/>
  </sortState>
  <mergeCells count="2">
    <mergeCell ref="F8:L8"/>
    <mergeCell ref="N8:T8"/>
  </mergeCells>
  <pageMargins left="0.70866141732283472" right="0.70866141732283472" top="0.55118110236220474" bottom="0.55118110236220474" header="0.31496062992125984" footer="0.31496062992125984"/>
  <pageSetup paperSize="9" scale="63" fitToHeight="0" orientation="landscape" r:id="rId1"/>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rowBreaks count="1" manualBreakCount="1">
    <brk id="31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345"/>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bestFit="1" customWidth="1"/>
    <col min="6" max="7" width="10.85546875" style="4" customWidth="1"/>
    <col min="8" max="8" width="11" style="4" customWidth="1"/>
    <col min="9" max="12" width="10.85546875" style="4" customWidth="1"/>
    <col min="13" max="13" width="4" style="4" customWidth="1"/>
    <col min="14" max="15" width="10.85546875" style="4" customWidth="1"/>
    <col min="16" max="16" width="11" style="4" customWidth="1"/>
    <col min="17" max="20" width="10.85546875" style="4" customWidth="1"/>
    <col min="21" max="21" width="4" style="4" customWidth="1"/>
    <col min="22" max="16384" width="8.5703125" style="4"/>
  </cols>
  <sheetData>
    <row r="1" spans="1:21">
      <c r="T1" s="56" t="str">
        <f>'Table 1'!S1</f>
        <v>Publication date:  5 December 2024</v>
      </c>
    </row>
    <row r="2" spans="1:21" ht="18">
      <c r="A2" s="185" t="s">
        <v>36</v>
      </c>
      <c r="B2"/>
      <c r="C2"/>
      <c r="D2"/>
      <c r="E2"/>
      <c r="F2"/>
      <c r="G2"/>
      <c r="H2"/>
      <c r="I2"/>
      <c r="J2"/>
      <c r="K2"/>
      <c r="L2"/>
      <c r="M2"/>
      <c r="N2"/>
      <c r="O2"/>
      <c r="P2"/>
      <c r="Q2"/>
      <c r="R2"/>
      <c r="S2"/>
      <c r="T2"/>
    </row>
    <row r="3" spans="1:21" ht="12.95">
      <c r="A3" s="1" t="s">
        <v>37</v>
      </c>
      <c r="B3" s="1"/>
      <c r="C3" s="1"/>
      <c r="D3" s="1"/>
      <c r="E3" s="1"/>
      <c r="F3" s="1"/>
      <c r="G3" s="1"/>
      <c r="H3" s="1"/>
      <c r="I3" s="1"/>
      <c r="J3" s="1"/>
      <c r="K3" s="1"/>
      <c r="L3" s="1"/>
      <c r="M3" s="1"/>
      <c r="N3" s="1"/>
      <c r="O3" s="1"/>
      <c r="P3" s="1"/>
      <c r="Q3" s="1"/>
      <c r="R3" s="1"/>
      <c r="S3" s="1"/>
      <c r="T3" s="1"/>
    </row>
    <row r="4" spans="1:21" ht="8.25" customHeight="1"/>
    <row r="5" spans="1:21" ht="18.75" customHeight="1">
      <c r="A5" s="3" t="s">
        <v>941</v>
      </c>
    </row>
    <row r="6" spans="1:21" ht="17.45">
      <c r="A6" s="3" t="s">
        <v>942</v>
      </c>
    </row>
    <row r="7" spans="1:21" ht="14.25" customHeight="1"/>
    <row r="8" spans="1:21" ht="14.25" customHeight="1">
      <c r="F8" s="200" t="s">
        <v>211</v>
      </c>
      <c r="G8" s="201"/>
      <c r="H8" s="201"/>
      <c r="I8" s="201"/>
      <c r="J8" s="202"/>
      <c r="K8" s="202"/>
      <c r="L8" s="202"/>
      <c r="M8" s="93"/>
      <c r="N8" s="200" t="s">
        <v>212</v>
      </c>
      <c r="O8" s="203"/>
      <c r="P8" s="203"/>
      <c r="Q8" s="203"/>
      <c r="R8" s="210"/>
      <c r="S8" s="210"/>
      <c r="T8" s="210"/>
    </row>
    <row r="9" spans="1:21" ht="51" customHeight="1">
      <c r="A9" s="15" t="s">
        <v>943</v>
      </c>
      <c r="B9" s="15" t="s">
        <v>944</v>
      </c>
      <c r="C9" s="15" t="s">
        <v>797</v>
      </c>
      <c r="D9" s="14" t="s">
        <v>798</v>
      </c>
      <c r="E9" s="15" t="s">
        <v>215</v>
      </c>
      <c r="F9" s="57" t="s">
        <v>43</v>
      </c>
      <c r="G9" s="57" t="s">
        <v>44</v>
      </c>
      <c r="H9" s="57" t="s">
        <v>45</v>
      </c>
      <c r="I9" s="57" t="s">
        <v>46</v>
      </c>
      <c r="J9" s="76" t="s">
        <v>48</v>
      </c>
      <c r="K9" s="51" t="s">
        <v>49</v>
      </c>
      <c r="L9" s="55" t="s">
        <v>50</v>
      </c>
      <c r="M9" s="58"/>
      <c r="N9" s="57" t="s">
        <v>43</v>
      </c>
      <c r="O9" s="57" t="s">
        <v>44</v>
      </c>
      <c r="P9" s="57" t="s">
        <v>45</v>
      </c>
      <c r="Q9" s="57" t="s">
        <v>46</v>
      </c>
      <c r="R9" s="76" t="s">
        <v>48</v>
      </c>
      <c r="S9" s="51" t="s">
        <v>49</v>
      </c>
      <c r="T9" s="55" t="s">
        <v>50</v>
      </c>
    </row>
    <row r="10" spans="1:21" ht="25.5" customHeight="1">
      <c r="A10" s="60" t="s">
        <v>216</v>
      </c>
      <c r="B10" s="59"/>
      <c r="C10" s="59"/>
      <c r="D10" s="59"/>
      <c r="E10" s="59"/>
      <c r="F10" s="59"/>
      <c r="G10" s="59"/>
      <c r="H10" s="59"/>
      <c r="I10" s="59"/>
      <c r="J10" s="59"/>
      <c r="K10" s="59"/>
      <c r="L10" s="59"/>
      <c r="M10" s="59"/>
      <c r="N10" s="59"/>
      <c r="O10" s="59"/>
      <c r="P10" s="59"/>
      <c r="Q10" s="59"/>
      <c r="R10" s="59"/>
      <c r="S10" s="59"/>
      <c r="T10" s="59"/>
      <c r="U10" s="19"/>
    </row>
    <row r="11" spans="1:21" ht="14.25" customHeight="1">
      <c r="A11" t="s">
        <v>217</v>
      </c>
      <c r="B11" s="32" t="s">
        <v>218</v>
      </c>
      <c r="C11" s="32" t="s">
        <v>217</v>
      </c>
      <c r="D11" s="32" t="s">
        <v>218</v>
      </c>
      <c r="E11" t="s">
        <v>219</v>
      </c>
      <c r="F11" s="16">
        <v>20</v>
      </c>
      <c r="G11" s="16">
        <v>0</v>
      </c>
      <c r="H11" s="16">
        <v>0</v>
      </c>
      <c r="I11" s="16">
        <v>48</v>
      </c>
      <c r="J11" s="17">
        <f t="shared" ref="J11" si="0">SUM(F11:I11)</f>
        <v>68</v>
      </c>
      <c r="K11" s="16">
        <v>0</v>
      </c>
      <c r="L11" s="17">
        <f>SUM(J11:K11)</f>
        <v>68</v>
      </c>
      <c r="M11" s="19" t="s">
        <v>799</v>
      </c>
      <c r="N11" s="16">
        <v>0</v>
      </c>
      <c r="O11" s="16">
        <v>0</v>
      </c>
      <c r="P11" s="16">
        <v>0</v>
      </c>
      <c r="Q11" s="16">
        <v>0</v>
      </c>
      <c r="R11" s="17">
        <f t="shared" ref="R11" si="1">SUM(N11:Q11)</f>
        <v>0</v>
      </c>
      <c r="S11" s="16">
        <v>0</v>
      </c>
      <c r="T11" s="17">
        <f>SUM(R11:S11)</f>
        <v>0</v>
      </c>
      <c r="U11" s="19"/>
    </row>
    <row r="12" spans="1:21" ht="14.25" customHeight="1">
      <c r="A12" t="s">
        <v>800</v>
      </c>
      <c r="B12" s="32" t="s">
        <v>801</v>
      </c>
      <c r="C12" s="32" t="s">
        <v>323</v>
      </c>
      <c r="D12" s="32" t="s">
        <v>324</v>
      </c>
      <c r="E12" t="s">
        <v>253</v>
      </c>
      <c r="F12" s="16">
        <v>86</v>
      </c>
      <c r="G12" s="16">
        <v>0</v>
      </c>
      <c r="H12" s="16">
        <v>0</v>
      </c>
      <c r="I12" s="16">
        <v>0</v>
      </c>
      <c r="J12" s="17">
        <f t="shared" ref="J12:J75" si="2">SUM(F12:I12)</f>
        <v>86</v>
      </c>
      <c r="K12" s="16">
        <v>9</v>
      </c>
      <c r="L12" s="17">
        <f t="shared" ref="L12:L75" si="3">SUM(J12:K12)</f>
        <v>95</v>
      </c>
      <c r="M12" s="19" t="s">
        <v>799</v>
      </c>
      <c r="N12" s="16">
        <v>100</v>
      </c>
      <c r="O12" s="16">
        <v>0</v>
      </c>
      <c r="P12" s="16">
        <v>0</v>
      </c>
      <c r="Q12" s="16">
        <v>11</v>
      </c>
      <c r="R12" s="17">
        <f t="shared" ref="R12:R75" si="4">SUM(N12:Q12)</f>
        <v>111</v>
      </c>
      <c r="S12" s="16">
        <v>3</v>
      </c>
      <c r="T12" s="17">
        <f t="shared" ref="T12:T75" si="5">SUM(R12:S12)</f>
        <v>114</v>
      </c>
      <c r="U12" s="19"/>
    </row>
    <row r="13" spans="1:21" ht="14.25" customHeight="1">
      <c r="A13" t="s">
        <v>220</v>
      </c>
      <c r="B13" s="32" t="s">
        <v>221</v>
      </c>
      <c r="C13" s="32" t="s">
        <v>220</v>
      </c>
      <c r="D13" s="32" t="s">
        <v>221</v>
      </c>
      <c r="E13" t="s">
        <v>222</v>
      </c>
      <c r="F13" s="16">
        <v>84</v>
      </c>
      <c r="G13" s="16">
        <v>0</v>
      </c>
      <c r="H13" s="16">
        <v>0</v>
      </c>
      <c r="I13" s="16">
        <v>20</v>
      </c>
      <c r="J13" s="17">
        <f t="shared" si="2"/>
        <v>104</v>
      </c>
      <c r="K13" s="16">
        <v>0</v>
      </c>
      <c r="L13" s="17">
        <f t="shared" si="3"/>
        <v>104</v>
      </c>
      <c r="M13" s="19" t="s">
        <v>799</v>
      </c>
      <c r="N13" s="16">
        <v>48</v>
      </c>
      <c r="O13" s="16">
        <v>0</v>
      </c>
      <c r="P13" s="16">
        <v>0</v>
      </c>
      <c r="Q13" s="16">
        <v>12</v>
      </c>
      <c r="R13" s="17">
        <f t="shared" si="4"/>
        <v>60</v>
      </c>
      <c r="S13" s="16">
        <v>0</v>
      </c>
      <c r="T13" s="17">
        <f t="shared" si="5"/>
        <v>60</v>
      </c>
      <c r="U13" s="19"/>
    </row>
    <row r="14" spans="1:21" ht="14.25" customHeight="1">
      <c r="A14" t="s">
        <v>223</v>
      </c>
      <c r="B14" s="32" t="s">
        <v>224</v>
      </c>
      <c r="C14" s="32" t="s">
        <v>223</v>
      </c>
      <c r="D14" s="32" t="s">
        <v>224</v>
      </c>
      <c r="E14" t="s">
        <v>219</v>
      </c>
      <c r="F14" s="16">
        <v>40</v>
      </c>
      <c r="G14" s="16">
        <v>0</v>
      </c>
      <c r="H14" s="16">
        <v>0</v>
      </c>
      <c r="I14" s="16">
        <v>29</v>
      </c>
      <c r="J14" s="17">
        <f t="shared" si="2"/>
        <v>69</v>
      </c>
      <c r="K14" s="16">
        <v>0</v>
      </c>
      <c r="L14" s="17">
        <f t="shared" si="3"/>
        <v>69</v>
      </c>
      <c r="M14" s="19" t="s">
        <v>799</v>
      </c>
      <c r="N14" s="16">
        <v>70</v>
      </c>
      <c r="O14" s="16">
        <v>0</v>
      </c>
      <c r="P14" s="16">
        <v>0</v>
      </c>
      <c r="Q14" s="16">
        <v>33</v>
      </c>
      <c r="R14" s="17">
        <f t="shared" si="4"/>
        <v>103</v>
      </c>
      <c r="S14" s="16">
        <v>0</v>
      </c>
      <c r="T14" s="17">
        <f t="shared" si="5"/>
        <v>103</v>
      </c>
      <c r="U14" s="19"/>
    </row>
    <row r="15" spans="1:21" ht="14.25" customHeight="1">
      <c r="A15" t="s">
        <v>225</v>
      </c>
      <c r="B15" s="32" t="s">
        <v>226</v>
      </c>
      <c r="C15" s="32" t="s">
        <v>225</v>
      </c>
      <c r="D15" s="32" t="s">
        <v>226</v>
      </c>
      <c r="E15" t="s">
        <v>222</v>
      </c>
      <c r="F15" s="16">
        <v>21</v>
      </c>
      <c r="G15" s="16">
        <v>0</v>
      </c>
      <c r="H15" s="16">
        <v>0</v>
      </c>
      <c r="I15" s="16">
        <v>0</v>
      </c>
      <c r="J15" s="17">
        <f t="shared" si="2"/>
        <v>21</v>
      </c>
      <c r="K15" s="16">
        <v>0</v>
      </c>
      <c r="L15" s="17">
        <f t="shared" si="3"/>
        <v>21</v>
      </c>
      <c r="M15" s="19" t="s">
        <v>799</v>
      </c>
      <c r="N15" s="16">
        <v>92</v>
      </c>
      <c r="O15" s="16">
        <v>0</v>
      </c>
      <c r="P15" s="16">
        <v>0</v>
      </c>
      <c r="Q15" s="16">
        <v>0</v>
      </c>
      <c r="R15" s="17">
        <f t="shared" si="4"/>
        <v>92</v>
      </c>
      <c r="S15" s="16">
        <v>0</v>
      </c>
      <c r="T15" s="17">
        <f t="shared" si="5"/>
        <v>92</v>
      </c>
      <c r="U15" s="19"/>
    </row>
    <row r="16" spans="1:21" ht="14.25" customHeight="1">
      <c r="A16" t="s">
        <v>227</v>
      </c>
      <c r="B16" s="32" t="s">
        <v>228</v>
      </c>
      <c r="C16" s="32" t="s">
        <v>227</v>
      </c>
      <c r="D16" s="32" t="s">
        <v>228</v>
      </c>
      <c r="E16" t="s">
        <v>219</v>
      </c>
      <c r="F16" s="16">
        <v>118</v>
      </c>
      <c r="G16" s="16">
        <v>0</v>
      </c>
      <c r="H16" s="16">
        <v>0</v>
      </c>
      <c r="I16" s="16">
        <v>58</v>
      </c>
      <c r="J16" s="17">
        <f t="shared" si="2"/>
        <v>176</v>
      </c>
      <c r="K16" s="16">
        <v>0</v>
      </c>
      <c r="L16" s="17">
        <f t="shared" si="3"/>
        <v>176</v>
      </c>
      <c r="M16" s="19" t="s">
        <v>802</v>
      </c>
      <c r="N16" s="16">
        <v>91</v>
      </c>
      <c r="O16" s="16">
        <v>0</v>
      </c>
      <c r="P16" s="16">
        <v>0</v>
      </c>
      <c r="Q16" s="16">
        <v>47</v>
      </c>
      <c r="R16" s="17">
        <f t="shared" si="4"/>
        <v>138</v>
      </c>
      <c r="S16" s="16">
        <v>0</v>
      </c>
      <c r="T16" s="17">
        <f t="shared" si="5"/>
        <v>138</v>
      </c>
      <c r="U16" s="19"/>
    </row>
    <row r="17" spans="1:21" ht="14.25" customHeight="1">
      <c r="A17" t="s">
        <v>883</v>
      </c>
      <c r="B17" s="32" t="s">
        <v>884</v>
      </c>
      <c r="C17" s="32" t="s">
        <v>282</v>
      </c>
      <c r="D17" s="32" t="s">
        <v>283</v>
      </c>
      <c r="E17" t="s">
        <v>219</v>
      </c>
      <c r="F17" s="16">
        <v>220</v>
      </c>
      <c r="G17" s="16">
        <v>0</v>
      </c>
      <c r="H17" s="16">
        <v>0</v>
      </c>
      <c r="I17" s="16">
        <v>36</v>
      </c>
      <c r="J17" s="17">
        <f t="shared" si="2"/>
        <v>256</v>
      </c>
      <c r="K17" s="16">
        <v>35</v>
      </c>
      <c r="L17" s="17">
        <f t="shared" si="3"/>
        <v>291</v>
      </c>
      <c r="M17" s="19" t="s">
        <v>802</v>
      </c>
      <c r="N17" s="16">
        <v>171</v>
      </c>
      <c r="O17" s="16">
        <v>8</v>
      </c>
      <c r="P17" s="16">
        <v>0</v>
      </c>
      <c r="Q17" s="16">
        <v>11</v>
      </c>
      <c r="R17" s="17">
        <f t="shared" si="4"/>
        <v>190</v>
      </c>
      <c r="S17" s="16">
        <v>0</v>
      </c>
      <c r="T17" s="17">
        <f t="shared" si="5"/>
        <v>190</v>
      </c>
      <c r="U17" s="19"/>
    </row>
    <row r="18" spans="1:21" ht="14.25" customHeight="1">
      <c r="A18" t="s">
        <v>229</v>
      </c>
      <c r="B18" s="32" t="s">
        <v>230</v>
      </c>
      <c r="C18" s="32" t="s">
        <v>229</v>
      </c>
      <c r="D18" s="32" t="s">
        <v>230</v>
      </c>
      <c r="E18" t="s">
        <v>231</v>
      </c>
      <c r="F18" s="16">
        <v>71</v>
      </c>
      <c r="G18" s="16">
        <v>0</v>
      </c>
      <c r="H18" s="16">
        <v>0</v>
      </c>
      <c r="I18" s="16">
        <v>6</v>
      </c>
      <c r="J18" s="17">
        <f t="shared" si="2"/>
        <v>77</v>
      </c>
      <c r="K18" s="16">
        <v>0</v>
      </c>
      <c r="L18" s="17">
        <f t="shared" si="3"/>
        <v>77</v>
      </c>
      <c r="M18" s="19" t="s">
        <v>802</v>
      </c>
      <c r="N18" s="16">
        <v>37</v>
      </c>
      <c r="O18" s="16">
        <v>4</v>
      </c>
      <c r="P18" s="16">
        <v>0</v>
      </c>
      <c r="Q18" s="16">
        <v>6</v>
      </c>
      <c r="R18" s="17">
        <f t="shared" si="4"/>
        <v>47</v>
      </c>
      <c r="S18" s="16">
        <v>0</v>
      </c>
      <c r="T18" s="17">
        <f t="shared" si="5"/>
        <v>47</v>
      </c>
      <c r="U18" s="19"/>
    </row>
    <row r="19" spans="1:21" ht="14.25" customHeight="1">
      <c r="A19" t="s">
        <v>232</v>
      </c>
      <c r="B19" s="32" t="s">
        <v>233</v>
      </c>
      <c r="C19" s="32" t="s">
        <v>232</v>
      </c>
      <c r="D19" s="32" t="s">
        <v>233</v>
      </c>
      <c r="E19" t="s">
        <v>234</v>
      </c>
      <c r="F19" s="16">
        <v>137</v>
      </c>
      <c r="G19" s="16">
        <v>0</v>
      </c>
      <c r="H19" s="16">
        <v>0</v>
      </c>
      <c r="I19" s="16">
        <v>1</v>
      </c>
      <c r="J19" s="17">
        <f t="shared" si="2"/>
        <v>138</v>
      </c>
      <c r="K19" s="16">
        <v>11</v>
      </c>
      <c r="L19" s="17">
        <f t="shared" si="3"/>
        <v>149</v>
      </c>
      <c r="M19" s="19" t="s">
        <v>799</v>
      </c>
      <c r="N19" s="16">
        <v>95</v>
      </c>
      <c r="O19" s="16">
        <v>0</v>
      </c>
      <c r="P19" s="16">
        <v>0</v>
      </c>
      <c r="Q19" s="16">
        <v>1</v>
      </c>
      <c r="R19" s="17">
        <f t="shared" si="4"/>
        <v>96</v>
      </c>
      <c r="S19" s="16">
        <v>3</v>
      </c>
      <c r="T19" s="17">
        <f t="shared" si="5"/>
        <v>99</v>
      </c>
      <c r="U19" s="19"/>
    </row>
    <row r="20" spans="1:21" ht="14.25" customHeight="1">
      <c r="A20" t="s">
        <v>848</v>
      </c>
      <c r="B20" s="32" t="s">
        <v>849</v>
      </c>
      <c r="C20" s="32" t="s">
        <v>665</v>
      </c>
      <c r="D20" s="32" t="s">
        <v>666</v>
      </c>
      <c r="E20" t="s">
        <v>253</v>
      </c>
      <c r="F20" s="16">
        <v>8</v>
      </c>
      <c r="G20" s="16">
        <v>0</v>
      </c>
      <c r="H20" s="16">
        <v>0</v>
      </c>
      <c r="I20" s="16">
        <v>0</v>
      </c>
      <c r="J20" s="17">
        <f t="shared" si="2"/>
        <v>8</v>
      </c>
      <c r="K20" s="16">
        <v>0</v>
      </c>
      <c r="L20" s="17">
        <f t="shared" si="3"/>
        <v>8</v>
      </c>
      <c r="M20" s="19" t="s">
        <v>799</v>
      </c>
      <c r="N20" s="16">
        <v>0</v>
      </c>
      <c r="O20" s="16">
        <v>0</v>
      </c>
      <c r="P20" s="16">
        <v>0</v>
      </c>
      <c r="Q20" s="16">
        <v>0</v>
      </c>
      <c r="R20" s="17">
        <f t="shared" si="4"/>
        <v>0</v>
      </c>
      <c r="S20" s="16">
        <v>130</v>
      </c>
      <c r="T20" s="17">
        <f t="shared" si="5"/>
        <v>130</v>
      </c>
      <c r="U20" s="19"/>
    </row>
    <row r="21" spans="1:21" ht="14.25" customHeight="1">
      <c r="A21" t="s">
        <v>235</v>
      </c>
      <c r="B21" s="32" t="s">
        <v>236</v>
      </c>
      <c r="C21" s="32" t="s">
        <v>235</v>
      </c>
      <c r="D21" s="32" t="s">
        <v>236</v>
      </c>
      <c r="E21" t="s">
        <v>231</v>
      </c>
      <c r="F21" s="16">
        <v>0</v>
      </c>
      <c r="G21" s="16">
        <v>0</v>
      </c>
      <c r="H21" s="16">
        <v>0</v>
      </c>
      <c r="I21" s="16">
        <v>0</v>
      </c>
      <c r="J21" s="17">
        <f t="shared" si="2"/>
        <v>0</v>
      </c>
      <c r="K21" s="16">
        <v>318</v>
      </c>
      <c r="L21" s="17">
        <f t="shared" si="3"/>
        <v>318</v>
      </c>
      <c r="M21" s="19" t="s">
        <v>799</v>
      </c>
      <c r="N21" s="16">
        <v>0</v>
      </c>
      <c r="O21" s="16">
        <v>13</v>
      </c>
      <c r="P21" s="16">
        <v>0</v>
      </c>
      <c r="Q21" s="16">
        <v>1</v>
      </c>
      <c r="R21" s="17">
        <f t="shared" si="4"/>
        <v>14</v>
      </c>
      <c r="S21" s="16">
        <v>109</v>
      </c>
      <c r="T21" s="17">
        <f t="shared" si="5"/>
        <v>123</v>
      </c>
      <c r="U21" s="19"/>
    </row>
    <row r="22" spans="1:21" ht="14.25" customHeight="1">
      <c r="A22" t="s">
        <v>237</v>
      </c>
      <c r="B22" s="32" t="s">
        <v>238</v>
      </c>
      <c r="C22" s="32" t="s">
        <v>237</v>
      </c>
      <c r="D22" t="s">
        <v>238</v>
      </c>
      <c r="E22" t="s">
        <v>219</v>
      </c>
      <c r="F22" s="16">
        <v>84</v>
      </c>
      <c r="G22" s="16">
        <v>0</v>
      </c>
      <c r="H22" s="16">
        <v>0</v>
      </c>
      <c r="I22" s="16">
        <v>20</v>
      </c>
      <c r="J22" s="17">
        <f t="shared" si="2"/>
        <v>104</v>
      </c>
      <c r="K22" s="16">
        <v>80</v>
      </c>
      <c r="L22" s="17">
        <f t="shared" si="3"/>
        <v>184</v>
      </c>
      <c r="M22" s="19" t="s">
        <v>802</v>
      </c>
      <c r="N22" s="16">
        <v>21</v>
      </c>
      <c r="O22" s="16">
        <v>0</v>
      </c>
      <c r="P22" s="16">
        <v>0</v>
      </c>
      <c r="Q22" s="16">
        <v>29</v>
      </c>
      <c r="R22" s="17">
        <f t="shared" si="4"/>
        <v>50</v>
      </c>
      <c r="S22" s="16">
        <v>16</v>
      </c>
      <c r="T22" s="17">
        <f t="shared" si="5"/>
        <v>66</v>
      </c>
      <c r="U22" s="19"/>
    </row>
    <row r="23" spans="1:21" ht="14.25" customHeight="1">
      <c r="A23" t="s">
        <v>239</v>
      </c>
      <c r="B23" t="s">
        <v>240</v>
      </c>
      <c r="C23" s="32" t="s">
        <v>239</v>
      </c>
      <c r="D23" s="32" t="s">
        <v>240</v>
      </c>
      <c r="E23" t="s">
        <v>222</v>
      </c>
      <c r="F23" s="16">
        <v>56</v>
      </c>
      <c r="G23" s="16">
        <v>0</v>
      </c>
      <c r="H23" s="16">
        <v>0</v>
      </c>
      <c r="I23" s="16">
        <v>0</v>
      </c>
      <c r="J23" s="17">
        <f t="shared" si="2"/>
        <v>56</v>
      </c>
      <c r="K23" s="16">
        <v>0</v>
      </c>
      <c r="L23" s="17">
        <f t="shared" si="3"/>
        <v>56</v>
      </c>
      <c r="M23" s="19" t="s">
        <v>799</v>
      </c>
      <c r="N23" s="16">
        <v>52</v>
      </c>
      <c r="O23" s="16">
        <v>0</v>
      </c>
      <c r="P23" s="16">
        <v>0</v>
      </c>
      <c r="Q23" s="16">
        <v>0</v>
      </c>
      <c r="R23" s="17">
        <f t="shared" si="4"/>
        <v>52</v>
      </c>
      <c r="S23" s="16">
        <v>0</v>
      </c>
      <c r="T23" s="17">
        <f t="shared" si="5"/>
        <v>52</v>
      </c>
      <c r="U23" s="19"/>
    </row>
    <row r="24" spans="1:21" ht="14.25" customHeight="1">
      <c r="A24" t="s">
        <v>241</v>
      </c>
      <c r="B24" s="32" t="s">
        <v>242</v>
      </c>
      <c r="C24" s="32" t="s">
        <v>241</v>
      </c>
      <c r="D24" s="32" t="s">
        <v>242</v>
      </c>
      <c r="E24" t="s">
        <v>243</v>
      </c>
      <c r="F24" s="16">
        <v>8</v>
      </c>
      <c r="G24" s="16">
        <v>8</v>
      </c>
      <c r="H24" s="16">
        <v>0</v>
      </c>
      <c r="I24" s="16">
        <v>0</v>
      </c>
      <c r="J24" s="17">
        <f t="shared" si="2"/>
        <v>16</v>
      </c>
      <c r="K24" s="16">
        <v>0</v>
      </c>
      <c r="L24" s="17">
        <f t="shared" si="3"/>
        <v>16</v>
      </c>
      <c r="M24" s="19" t="s">
        <v>799</v>
      </c>
      <c r="N24" s="16">
        <v>18</v>
      </c>
      <c r="O24" s="16">
        <v>8</v>
      </c>
      <c r="P24" s="16">
        <v>0</v>
      </c>
      <c r="Q24" s="16">
        <v>1</v>
      </c>
      <c r="R24" s="17">
        <f t="shared" si="4"/>
        <v>27</v>
      </c>
      <c r="S24" s="16">
        <v>0</v>
      </c>
      <c r="T24" s="17">
        <f t="shared" si="5"/>
        <v>27</v>
      </c>
      <c r="U24" s="19"/>
    </row>
    <row r="25" spans="1:21" ht="14.25" customHeight="1">
      <c r="A25" t="s">
        <v>244</v>
      </c>
      <c r="B25" s="32" t="s">
        <v>245</v>
      </c>
      <c r="C25" s="32" t="s">
        <v>244</v>
      </c>
      <c r="D25" s="32" t="s">
        <v>245</v>
      </c>
      <c r="E25" t="s">
        <v>231</v>
      </c>
      <c r="F25" s="16">
        <v>243</v>
      </c>
      <c r="G25" s="16">
        <v>0</v>
      </c>
      <c r="H25" s="16">
        <v>0</v>
      </c>
      <c r="I25" s="16">
        <v>93</v>
      </c>
      <c r="J25" s="17">
        <f t="shared" si="2"/>
        <v>336</v>
      </c>
      <c r="K25" s="16">
        <v>557</v>
      </c>
      <c r="L25" s="17">
        <f t="shared" si="3"/>
        <v>893</v>
      </c>
      <c r="M25" s="19" t="s">
        <v>802</v>
      </c>
      <c r="N25" s="16">
        <v>107</v>
      </c>
      <c r="O25" s="16">
        <v>0</v>
      </c>
      <c r="P25" s="16">
        <v>0</v>
      </c>
      <c r="Q25" s="16">
        <v>64</v>
      </c>
      <c r="R25" s="17">
        <f t="shared" si="4"/>
        <v>171</v>
      </c>
      <c r="S25" s="16">
        <v>273</v>
      </c>
      <c r="T25" s="17">
        <f t="shared" si="5"/>
        <v>444</v>
      </c>
      <c r="U25" s="19"/>
    </row>
    <row r="26" spans="1:21" ht="14.25" customHeight="1">
      <c r="A26" t="s">
        <v>246</v>
      </c>
      <c r="B26" s="32" t="s">
        <v>247</v>
      </c>
      <c r="C26" s="32" t="s">
        <v>246</v>
      </c>
      <c r="D26" s="32" t="s">
        <v>247</v>
      </c>
      <c r="E26" t="s">
        <v>248</v>
      </c>
      <c r="F26" s="16">
        <v>254</v>
      </c>
      <c r="G26" s="16">
        <v>47</v>
      </c>
      <c r="H26" s="16">
        <v>0</v>
      </c>
      <c r="I26" s="16">
        <v>40</v>
      </c>
      <c r="J26" s="17">
        <f t="shared" si="2"/>
        <v>341</v>
      </c>
      <c r="K26" s="16">
        <v>334</v>
      </c>
      <c r="L26" s="17">
        <f t="shared" si="3"/>
        <v>675</v>
      </c>
      <c r="M26" s="19" t="s">
        <v>799</v>
      </c>
      <c r="N26" s="16">
        <v>244</v>
      </c>
      <c r="O26" s="16">
        <v>0</v>
      </c>
      <c r="P26" s="16">
        <v>0</v>
      </c>
      <c r="Q26" s="16">
        <v>21</v>
      </c>
      <c r="R26" s="17">
        <f t="shared" si="4"/>
        <v>265</v>
      </c>
      <c r="S26" s="16">
        <v>674</v>
      </c>
      <c r="T26" s="17">
        <f t="shared" si="5"/>
        <v>939</v>
      </c>
      <c r="U26" s="19"/>
    </row>
    <row r="27" spans="1:21" ht="14.25" customHeight="1">
      <c r="A27" t="s">
        <v>249</v>
      </c>
      <c r="B27" s="32" t="s">
        <v>250</v>
      </c>
      <c r="C27" s="32" t="s">
        <v>249</v>
      </c>
      <c r="D27" s="32" t="s">
        <v>250</v>
      </c>
      <c r="E27" t="s">
        <v>222</v>
      </c>
      <c r="F27" s="16">
        <v>63</v>
      </c>
      <c r="G27" s="16">
        <v>0</v>
      </c>
      <c r="H27" s="16">
        <v>0</v>
      </c>
      <c r="I27" s="16">
        <v>7</v>
      </c>
      <c r="J27" s="17">
        <f t="shared" si="2"/>
        <v>70</v>
      </c>
      <c r="K27" s="16">
        <v>0</v>
      </c>
      <c r="L27" s="17">
        <f t="shared" si="3"/>
        <v>70</v>
      </c>
      <c r="M27" s="19" t="s">
        <v>799</v>
      </c>
      <c r="N27" s="16">
        <v>35</v>
      </c>
      <c r="O27" s="16">
        <v>0</v>
      </c>
      <c r="P27" s="16">
        <v>0</v>
      </c>
      <c r="Q27" s="16">
        <v>1</v>
      </c>
      <c r="R27" s="17">
        <f t="shared" si="4"/>
        <v>36</v>
      </c>
      <c r="S27" s="16">
        <v>0</v>
      </c>
      <c r="T27" s="17">
        <f t="shared" si="5"/>
        <v>36</v>
      </c>
      <c r="U27" s="19"/>
    </row>
    <row r="28" spans="1:21" ht="14.25" customHeight="1">
      <c r="A28" t="s">
        <v>251</v>
      </c>
      <c r="B28" s="32" t="s">
        <v>252</v>
      </c>
      <c r="C28" s="32" t="s">
        <v>251</v>
      </c>
      <c r="D28" s="32" t="s">
        <v>252</v>
      </c>
      <c r="E28" t="s">
        <v>253</v>
      </c>
      <c r="F28" s="16">
        <v>80</v>
      </c>
      <c r="G28" s="16">
        <v>0</v>
      </c>
      <c r="H28" s="16">
        <v>0</v>
      </c>
      <c r="I28" s="16">
        <v>0</v>
      </c>
      <c r="J28" s="17">
        <f t="shared" si="2"/>
        <v>80</v>
      </c>
      <c r="K28" s="16">
        <v>60</v>
      </c>
      <c r="L28" s="17">
        <f t="shared" si="3"/>
        <v>140</v>
      </c>
      <c r="M28" s="19" t="s">
        <v>802</v>
      </c>
      <c r="N28" s="16">
        <v>50</v>
      </c>
      <c r="O28" s="16">
        <v>0</v>
      </c>
      <c r="P28" s="16">
        <v>0</v>
      </c>
      <c r="Q28" s="16">
        <v>0</v>
      </c>
      <c r="R28" s="17">
        <f t="shared" si="4"/>
        <v>50</v>
      </c>
      <c r="S28" s="16">
        <v>11</v>
      </c>
      <c r="T28" s="17">
        <f t="shared" si="5"/>
        <v>61</v>
      </c>
      <c r="U28" s="19"/>
    </row>
    <row r="29" spans="1:21" ht="14.25" customHeight="1">
      <c r="A29" t="s">
        <v>254</v>
      </c>
      <c r="B29" s="32" t="s">
        <v>255</v>
      </c>
      <c r="C29" s="32" t="s">
        <v>254</v>
      </c>
      <c r="D29" s="32" t="s">
        <v>255</v>
      </c>
      <c r="E29" t="s">
        <v>253</v>
      </c>
      <c r="F29" s="16">
        <v>9</v>
      </c>
      <c r="G29" s="16">
        <v>0</v>
      </c>
      <c r="H29" s="16">
        <v>0</v>
      </c>
      <c r="I29" s="16">
        <v>8</v>
      </c>
      <c r="J29" s="17">
        <f t="shared" si="2"/>
        <v>17</v>
      </c>
      <c r="K29" s="16">
        <v>0</v>
      </c>
      <c r="L29" s="17">
        <f t="shared" si="3"/>
        <v>17</v>
      </c>
      <c r="M29" s="19" t="s">
        <v>802</v>
      </c>
      <c r="N29" s="16">
        <v>35</v>
      </c>
      <c r="O29" s="16">
        <v>0</v>
      </c>
      <c r="P29" s="16">
        <v>0</v>
      </c>
      <c r="Q29" s="16">
        <v>8</v>
      </c>
      <c r="R29" s="17">
        <f t="shared" si="4"/>
        <v>43</v>
      </c>
      <c r="S29" s="16">
        <v>31</v>
      </c>
      <c r="T29" s="17">
        <f t="shared" si="5"/>
        <v>74</v>
      </c>
      <c r="U29" s="19"/>
    </row>
    <row r="30" spans="1:21" ht="14.25" customHeight="1">
      <c r="A30" t="s">
        <v>256</v>
      </c>
      <c r="B30" s="32" t="s">
        <v>257</v>
      </c>
      <c r="C30" s="32" t="s">
        <v>256</v>
      </c>
      <c r="D30" s="32" t="s">
        <v>257</v>
      </c>
      <c r="E30" t="s">
        <v>222</v>
      </c>
      <c r="F30" s="16">
        <v>69</v>
      </c>
      <c r="G30" s="16">
        <v>0</v>
      </c>
      <c r="H30" s="16">
        <v>0</v>
      </c>
      <c r="I30" s="16">
        <v>0</v>
      </c>
      <c r="J30" s="17">
        <f t="shared" si="2"/>
        <v>69</v>
      </c>
      <c r="K30" s="16">
        <v>0</v>
      </c>
      <c r="L30" s="17">
        <f t="shared" si="3"/>
        <v>69</v>
      </c>
      <c r="M30" s="19" t="s">
        <v>799</v>
      </c>
      <c r="N30" s="16">
        <v>7</v>
      </c>
      <c r="O30" s="16">
        <v>0</v>
      </c>
      <c r="P30" s="16">
        <v>0</v>
      </c>
      <c r="Q30" s="16">
        <v>0</v>
      </c>
      <c r="R30" s="17">
        <f t="shared" si="4"/>
        <v>7</v>
      </c>
      <c r="S30" s="16">
        <v>58</v>
      </c>
      <c r="T30" s="17">
        <f t="shared" si="5"/>
        <v>65</v>
      </c>
      <c r="U30" s="19"/>
    </row>
    <row r="31" spans="1:21" ht="14.25" customHeight="1">
      <c r="A31" t="s">
        <v>258</v>
      </c>
      <c r="B31" s="32" t="s">
        <v>259</v>
      </c>
      <c r="C31" s="32" t="s">
        <v>258</v>
      </c>
      <c r="D31" s="32" t="s">
        <v>259</v>
      </c>
      <c r="E31" t="s">
        <v>253</v>
      </c>
      <c r="F31" s="16">
        <v>143</v>
      </c>
      <c r="G31" s="16">
        <v>0</v>
      </c>
      <c r="H31" s="16">
        <v>0</v>
      </c>
      <c r="I31" s="16">
        <v>8</v>
      </c>
      <c r="J31" s="17">
        <f t="shared" si="2"/>
        <v>151</v>
      </c>
      <c r="K31" s="16">
        <v>0</v>
      </c>
      <c r="L31" s="17">
        <f t="shared" si="3"/>
        <v>151</v>
      </c>
      <c r="M31" s="19" t="s">
        <v>799</v>
      </c>
      <c r="N31" s="16">
        <v>111</v>
      </c>
      <c r="O31" s="16">
        <v>0</v>
      </c>
      <c r="P31" s="16">
        <v>0</v>
      </c>
      <c r="Q31" s="16">
        <v>0</v>
      </c>
      <c r="R31" s="17">
        <f t="shared" si="4"/>
        <v>111</v>
      </c>
      <c r="S31" s="16">
        <v>0</v>
      </c>
      <c r="T31" s="17">
        <f t="shared" si="5"/>
        <v>111</v>
      </c>
      <c r="U31" s="19"/>
    </row>
    <row r="32" spans="1:21" ht="14.25" customHeight="1">
      <c r="A32" t="s">
        <v>260</v>
      </c>
      <c r="B32" s="32" t="s">
        <v>261</v>
      </c>
      <c r="C32" s="32" t="s">
        <v>260</v>
      </c>
      <c r="D32" s="32" t="s">
        <v>261</v>
      </c>
      <c r="E32" t="s">
        <v>222</v>
      </c>
      <c r="F32" s="16">
        <v>85</v>
      </c>
      <c r="G32" s="16">
        <v>0</v>
      </c>
      <c r="H32" s="16">
        <v>0</v>
      </c>
      <c r="I32" s="16">
        <v>30</v>
      </c>
      <c r="J32" s="17">
        <f t="shared" si="2"/>
        <v>115</v>
      </c>
      <c r="K32" s="16">
        <v>0</v>
      </c>
      <c r="L32" s="17">
        <f t="shared" si="3"/>
        <v>115</v>
      </c>
      <c r="M32" s="19" t="s">
        <v>799</v>
      </c>
      <c r="N32" s="16">
        <v>142</v>
      </c>
      <c r="O32" s="16">
        <v>0</v>
      </c>
      <c r="P32" s="16">
        <v>0</v>
      </c>
      <c r="Q32" s="16">
        <v>39</v>
      </c>
      <c r="R32" s="17">
        <f t="shared" si="4"/>
        <v>181</v>
      </c>
      <c r="S32" s="16">
        <v>0</v>
      </c>
      <c r="T32" s="17">
        <f t="shared" si="5"/>
        <v>181</v>
      </c>
      <c r="U32" s="19"/>
    </row>
    <row r="33" spans="1:21" ht="14.25" customHeight="1">
      <c r="A33" t="s">
        <v>898</v>
      </c>
      <c r="B33" t="s">
        <v>899</v>
      </c>
      <c r="C33" s="32" t="s">
        <v>262</v>
      </c>
      <c r="D33" s="32" t="s">
        <v>263</v>
      </c>
      <c r="E33" t="s">
        <v>243</v>
      </c>
      <c r="F33" s="16">
        <v>6</v>
      </c>
      <c r="G33" s="16">
        <v>0</v>
      </c>
      <c r="H33" s="16">
        <v>0</v>
      </c>
      <c r="I33" s="16">
        <v>11</v>
      </c>
      <c r="J33" s="17">
        <f t="shared" si="2"/>
        <v>17</v>
      </c>
      <c r="K33" s="16">
        <v>0</v>
      </c>
      <c r="L33" s="17">
        <f t="shared" si="3"/>
        <v>17</v>
      </c>
      <c r="M33" s="19" t="s">
        <v>799</v>
      </c>
      <c r="N33" s="16">
        <v>0</v>
      </c>
      <c r="O33" s="16">
        <v>0</v>
      </c>
      <c r="P33" s="16">
        <v>0</v>
      </c>
      <c r="Q33" s="16">
        <v>1</v>
      </c>
      <c r="R33" s="17">
        <f t="shared" si="4"/>
        <v>1</v>
      </c>
      <c r="S33" s="16">
        <v>0</v>
      </c>
      <c r="T33" s="17">
        <f t="shared" si="5"/>
        <v>1</v>
      </c>
      <c r="U33" s="19"/>
    </row>
    <row r="34" spans="1:21" ht="14.25" customHeight="1">
      <c r="A34" t="s">
        <v>264</v>
      </c>
      <c r="B34" s="32" t="s">
        <v>265</v>
      </c>
      <c r="C34" s="32" t="s">
        <v>264</v>
      </c>
      <c r="D34" s="32" t="s">
        <v>265</v>
      </c>
      <c r="E34" t="s">
        <v>219</v>
      </c>
      <c r="F34" s="16">
        <v>40</v>
      </c>
      <c r="G34" s="16">
        <v>9</v>
      </c>
      <c r="H34" s="16">
        <v>0</v>
      </c>
      <c r="I34" s="16">
        <v>46</v>
      </c>
      <c r="J34" s="17">
        <f t="shared" si="2"/>
        <v>95</v>
      </c>
      <c r="K34" s="16">
        <v>0</v>
      </c>
      <c r="L34" s="17">
        <f t="shared" si="3"/>
        <v>95</v>
      </c>
      <c r="M34" s="19" t="s">
        <v>802</v>
      </c>
      <c r="N34" s="16">
        <v>10</v>
      </c>
      <c r="O34" s="16">
        <v>9</v>
      </c>
      <c r="P34" s="16">
        <v>0</v>
      </c>
      <c r="Q34" s="16">
        <v>42</v>
      </c>
      <c r="R34" s="17">
        <f t="shared" si="4"/>
        <v>61</v>
      </c>
      <c r="S34" s="16">
        <v>5</v>
      </c>
      <c r="T34" s="17">
        <f t="shared" si="5"/>
        <v>66</v>
      </c>
      <c r="U34" s="19"/>
    </row>
    <row r="35" spans="1:21" ht="14.25" customHeight="1">
      <c r="A35" t="s">
        <v>266</v>
      </c>
      <c r="B35" s="32" t="s">
        <v>267</v>
      </c>
      <c r="C35" s="32" t="s">
        <v>266</v>
      </c>
      <c r="D35" s="32" t="s">
        <v>267</v>
      </c>
      <c r="E35" t="s">
        <v>234</v>
      </c>
      <c r="F35" s="16">
        <v>405</v>
      </c>
      <c r="G35" s="16">
        <v>0</v>
      </c>
      <c r="H35" s="16">
        <v>0</v>
      </c>
      <c r="I35" s="16">
        <v>0</v>
      </c>
      <c r="J35" s="17">
        <f t="shared" si="2"/>
        <v>405</v>
      </c>
      <c r="K35" s="16">
        <v>29</v>
      </c>
      <c r="L35" s="17">
        <f t="shared" si="3"/>
        <v>434</v>
      </c>
      <c r="M35" s="19" t="s">
        <v>799</v>
      </c>
      <c r="N35" s="16">
        <v>218</v>
      </c>
      <c r="O35" s="16">
        <v>0</v>
      </c>
      <c r="P35" s="16">
        <v>0</v>
      </c>
      <c r="Q35" s="16">
        <v>0</v>
      </c>
      <c r="R35" s="17">
        <f t="shared" si="4"/>
        <v>218</v>
      </c>
      <c r="S35" s="16">
        <v>106</v>
      </c>
      <c r="T35" s="17">
        <f t="shared" si="5"/>
        <v>324</v>
      </c>
      <c r="U35" s="19"/>
    </row>
    <row r="36" spans="1:21" ht="14.25" customHeight="1">
      <c r="A36" t="s">
        <v>268</v>
      </c>
      <c r="B36" s="32" t="s">
        <v>269</v>
      </c>
      <c r="C36" s="32" t="s">
        <v>268</v>
      </c>
      <c r="D36" t="s">
        <v>269</v>
      </c>
      <c r="E36" t="s">
        <v>231</v>
      </c>
      <c r="F36" s="16">
        <v>129</v>
      </c>
      <c r="G36" s="16">
        <v>0</v>
      </c>
      <c r="H36" s="16">
        <v>0</v>
      </c>
      <c r="I36" s="16">
        <v>4</v>
      </c>
      <c r="J36" s="17">
        <f t="shared" si="2"/>
        <v>133</v>
      </c>
      <c r="K36" s="16">
        <v>0</v>
      </c>
      <c r="L36" s="17">
        <f t="shared" si="3"/>
        <v>133</v>
      </c>
      <c r="M36" s="19" t="s">
        <v>802</v>
      </c>
      <c r="N36" s="16">
        <v>40</v>
      </c>
      <c r="O36" s="16">
        <v>0</v>
      </c>
      <c r="P36" s="16">
        <v>0</v>
      </c>
      <c r="Q36" s="16">
        <v>3</v>
      </c>
      <c r="R36" s="17">
        <f t="shared" si="4"/>
        <v>43</v>
      </c>
      <c r="S36" s="16">
        <v>20</v>
      </c>
      <c r="T36" s="17">
        <f t="shared" si="5"/>
        <v>63</v>
      </c>
      <c r="U36" s="19"/>
    </row>
    <row r="37" spans="1:21" ht="14.25" customHeight="1">
      <c r="A37" t="s">
        <v>270</v>
      </c>
      <c r="B37" s="32" t="s">
        <v>271</v>
      </c>
      <c r="C37" s="32" t="s">
        <v>270</v>
      </c>
      <c r="D37" s="32" t="s">
        <v>271</v>
      </c>
      <c r="E37" t="s">
        <v>231</v>
      </c>
      <c r="F37" s="16">
        <v>160</v>
      </c>
      <c r="G37" s="16">
        <v>8</v>
      </c>
      <c r="H37" s="16">
        <v>0</v>
      </c>
      <c r="I37" s="16">
        <v>13</v>
      </c>
      <c r="J37" s="17">
        <f t="shared" si="2"/>
        <v>181</v>
      </c>
      <c r="K37" s="16">
        <v>0</v>
      </c>
      <c r="L37" s="17">
        <f t="shared" si="3"/>
        <v>181</v>
      </c>
      <c r="M37" s="19" t="s">
        <v>802</v>
      </c>
      <c r="N37" s="16">
        <v>139</v>
      </c>
      <c r="O37" s="16">
        <v>0</v>
      </c>
      <c r="P37" s="16">
        <v>0</v>
      </c>
      <c r="Q37" s="16">
        <v>0</v>
      </c>
      <c r="R37" s="17">
        <f t="shared" si="4"/>
        <v>139</v>
      </c>
      <c r="S37" s="16">
        <v>0</v>
      </c>
      <c r="T37" s="17">
        <f t="shared" si="5"/>
        <v>139</v>
      </c>
      <c r="U37" s="19"/>
    </row>
    <row r="38" spans="1:21" ht="14.25" customHeight="1">
      <c r="A38" t="s">
        <v>741</v>
      </c>
      <c r="B38" s="32" t="s">
        <v>742</v>
      </c>
      <c r="C38" s="32" t="s">
        <v>741</v>
      </c>
      <c r="D38" s="32" t="s">
        <v>742</v>
      </c>
      <c r="E38" t="s">
        <v>231</v>
      </c>
      <c r="F38" s="16">
        <v>7</v>
      </c>
      <c r="G38" s="16">
        <v>0</v>
      </c>
      <c r="H38" s="16">
        <v>0</v>
      </c>
      <c r="I38" s="16">
        <v>11</v>
      </c>
      <c r="J38" s="17">
        <f t="shared" si="2"/>
        <v>18</v>
      </c>
      <c r="K38" s="16">
        <v>0</v>
      </c>
      <c r="L38" s="17">
        <f t="shared" si="3"/>
        <v>18</v>
      </c>
      <c r="M38" s="19" t="s">
        <v>799</v>
      </c>
      <c r="N38" s="16">
        <v>0</v>
      </c>
      <c r="O38" s="16">
        <v>0</v>
      </c>
      <c r="P38" s="16">
        <v>0</v>
      </c>
      <c r="Q38" s="16">
        <v>5</v>
      </c>
      <c r="R38" s="17">
        <f t="shared" si="4"/>
        <v>5</v>
      </c>
      <c r="S38" s="16">
        <v>0</v>
      </c>
      <c r="T38" s="17">
        <f t="shared" si="5"/>
        <v>5</v>
      </c>
      <c r="U38" s="19"/>
    </row>
    <row r="39" spans="1:21" ht="14.25" customHeight="1">
      <c r="A39" t="s">
        <v>272</v>
      </c>
      <c r="B39" s="32" t="s">
        <v>273</v>
      </c>
      <c r="C39" s="32" t="s">
        <v>272</v>
      </c>
      <c r="D39" s="32" t="s">
        <v>273</v>
      </c>
      <c r="E39" t="s">
        <v>219</v>
      </c>
      <c r="F39" s="16">
        <v>5</v>
      </c>
      <c r="G39" s="16">
        <v>0</v>
      </c>
      <c r="H39" s="16">
        <v>0</v>
      </c>
      <c r="I39" s="16">
        <v>20</v>
      </c>
      <c r="J39" s="17">
        <f t="shared" si="2"/>
        <v>25</v>
      </c>
      <c r="K39" s="16">
        <v>0</v>
      </c>
      <c r="L39" s="17">
        <f t="shared" si="3"/>
        <v>25</v>
      </c>
      <c r="M39" s="19" t="s">
        <v>799</v>
      </c>
      <c r="N39" s="16">
        <v>5</v>
      </c>
      <c r="O39" s="16">
        <v>0</v>
      </c>
      <c r="P39" s="16">
        <v>0</v>
      </c>
      <c r="Q39" s="16">
        <v>20</v>
      </c>
      <c r="R39" s="17">
        <f t="shared" si="4"/>
        <v>25</v>
      </c>
      <c r="S39" s="16">
        <v>0</v>
      </c>
      <c r="T39" s="17">
        <f t="shared" si="5"/>
        <v>25</v>
      </c>
      <c r="U39" s="19"/>
    </row>
    <row r="40" spans="1:21" ht="14.25" customHeight="1">
      <c r="A40" t="s">
        <v>274</v>
      </c>
      <c r="B40" s="32" t="s">
        <v>275</v>
      </c>
      <c r="C40" s="32" t="s">
        <v>274</v>
      </c>
      <c r="D40" t="s">
        <v>275</v>
      </c>
      <c r="E40" t="s">
        <v>243</v>
      </c>
      <c r="F40" s="16">
        <v>4</v>
      </c>
      <c r="G40" s="16">
        <v>22</v>
      </c>
      <c r="H40" s="16">
        <v>0</v>
      </c>
      <c r="I40" s="16">
        <v>45</v>
      </c>
      <c r="J40" s="17">
        <f t="shared" si="2"/>
        <v>71</v>
      </c>
      <c r="K40" s="16">
        <v>0</v>
      </c>
      <c r="L40" s="17">
        <f t="shared" si="3"/>
        <v>71</v>
      </c>
      <c r="M40" s="19" t="s">
        <v>799</v>
      </c>
      <c r="N40" s="16">
        <v>107</v>
      </c>
      <c r="O40" s="16">
        <v>10</v>
      </c>
      <c r="P40" s="16">
        <v>0</v>
      </c>
      <c r="Q40" s="16">
        <v>73</v>
      </c>
      <c r="R40" s="17">
        <f t="shared" si="4"/>
        <v>190</v>
      </c>
      <c r="S40" s="16">
        <v>0</v>
      </c>
      <c r="T40" s="17">
        <f t="shared" si="5"/>
        <v>190</v>
      </c>
      <c r="U40" s="19"/>
    </row>
    <row r="41" spans="1:21" ht="14.25" customHeight="1">
      <c r="A41" t="s">
        <v>276</v>
      </c>
      <c r="B41" s="32" t="s">
        <v>277</v>
      </c>
      <c r="C41" s="32" t="s">
        <v>276</v>
      </c>
      <c r="D41" s="32" t="s">
        <v>277</v>
      </c>
      <c r="E41" t="s">
        <v>231</v>
      </c>
      <c r="F41" s="16">
        <v>135</v>
      </c>
      <c r="G41" s="16">
        <v>0</v>
      </c>
      <c r="H41" s="16">
        <v>0</v>
      </c>
      <c r="I41" s="16">
        <v>0</v>
      </c>
      <c r="J41" s="17">
        <f t="shared" si="2"/>
        <v>135</v>
      </c>
      <c r="K41" s="16">
        <v>0</v>
      </c>
      <c r="L41" s="17">
        <f t="shared" si="3"/>
        <v>135</v>
      </c>
      <c r="M41" s="19" t="s">
        <v>799</v>
      </c>
      <c r="N41" s="16">
        <v>222</v>
      </c>
      <c r="O41" s="16">
        <v>0</v>
      </c>
      <c r="P41" s="16">
        <v>0</v>
      </c>
      <c r="Q41" s="16">
        <v>0</v>
      </c>
      <c r="R41" s="17">
        <f t="shared" si="4"/>
        <v>222</v>
      </c>
      <c r="S41" s="16">
        <v>0</v>
      </c>
      <c r="T41" s="17">
        <f t="shared" si="5"/>
        <v>222</v>
      </c>
      <c r="U41" s="19"/>
    </row>
    <row r="42" spans="1:21" ht="14.25" customHeight="1">
      <c r="A42" t="s">
        <v>743</v>
      </c>
      <c r="B42" s="32" t="s">
        <v>744</v>
      </c>
      <c r="C42" s="32" t="s">
        <v>743</v>
      </c>
      <c r="D42" s="32" t="s">
        <v>744</v>
      </c>
      <c r="E42" t="s">
        <v>248</v>
      </c>
      <c r="F42" s="16">
        <v>7</v>
      </c>
      <c r="G42" s="16">
        <v>0</v>
      </c>
      <c r="H42" s="16">
        <v>0</v>
      </c>
      <c r="I42" s="16">
        <v>0</v>
      </c>
      <c r="J42" s="17">
        <f t="shared" si="2"/>
        <v>7</v>
      </c>
      <c r="K42" s="16">
        <v>0</v>
      </c>
      <c r="L42" s="17">
        <f t="shared" si="3"/>
        <v>7</v>
      </c>
      <c r="M42" s="19" t="s">
        <v>799</v>
      </c>
      <c r="N42" s="16">
        <v>60</v>
      </c>
      <c r="O42" s="16">
        <v>0</v>
      </c>
      <c r="P42" s="16">
        <v>0</v>
      </c>
      <c r="Q42" s="16">
        <v>29</v>
      </c>
      <c r="R42" s="17">
        <f t="shared" si="4"/>
        <v>89</v>
      </c>
      <c r="S42" s="16">
        <v>0</v>
      </c>
      <c r="T42" s="17">
        <f t="shared" si="5"/>
        <v>89</v>
      </c>
      <c r="U42" s="19"/>
    </row>
    <row r="43" spans="1:21" ht="14.25" customHeight="1">
      <c r="A43" t="s">
        <v>278</v>
      </c>
      <c r="B43" s="32" t="s">
        <v>279</v>
      </c>
      <c r="C43" s="32" t="s">
        <v>278</v>
      </c>
      <c r="D43" s="32" t="s">
        <v>279</v>
      </c>
      <c r="E43" t="s">
        <v>231</v>
      </c>
      <c r="F43" s="16">
        <v>43</v>
      </c>
      <c r="G43" s="16">
        <v>0</v>
      </c>
      <c r="H43" s="16">
        <v>0</v>
      </c>
      <c r="I43" s="16">
        <v>8</v>
      </c>
      <c r="J43" s="17">
        <f t="shared" si="2"/>
        <v>51</v>
      </c>
      <c r="K43" s="16">
        <v>0</v>
      </c>
      <c r="L43" s="17">
        <f t="shared" si="3"/>
        <v>51</v>
      </c>
      <c r="M43" s="19" t="s">
        <v>802</v>
      </c>
      <c r="N43" s="16">
        <v>10</v>
      </c>
      <c r="O43" s="16">
        <v>0</v>
      </c>
      <c r="P43" s="16">
        <v>0</v>
      </c>
      <c r="Q43" s="16">
        <v>4</v>
      </c>
      <c r="R43" s="17">
        <f t="shared" si="4"/>
        <v>14</v>
      </c>
      <c r="S43" s="16">
        <v>0</v>
      </c>
      <c r="T43" s="17">
        <f t="shared" si="5"/>
        <v>14</v>
      </c>
      <c r="U43" s="19"/>
    </row>
    <row r="44" spans="1:21" ht="14.25" customHeight="1">
      <c r="A44" t="s">
        <v>280</v>
      </c>
      <c r="B44" s="32" t="s">
        <v>281</v>
      </c>
      <c r="C44" s="32" t="s">
        <v>280</v>
      </c>
      <c r="D44" s="32" t="s">
        <v>281</v>
      </c>
      <c r="E44" t="s">
        <v>222</v>
      </c>
      <c r="F44" s="16">
        <v>21</v>
      </c>
      <c r="G44" s="16">
        <v>0</v>
      </c>
      <c r="H44" s="16">
        <v>0</v>
      </c>
      <c r="I44" s="16">
        <v>7</v>
      </c>
      <c r="J44" s="17">
        <f t="shared" si="2"/>
        <v>28</v>
      </c>
      <c r="K44" s="16">
        <v>0</v>
      </c>
      <c r="L44" s="17">
        <f t="shared" si="3"/>
        <v>28</v>
      </c>
      <c r="M44" s="19" t="s">
        <v>799</v>
      </c>
      <c r="N44" s="16">
        <v>0</v>
      </c>
      <c r="O44" s="16">
        <v>0</v>
      </c>
      <c r="P44" s="16">
        <v>0</v>
      </c>
      <c r="Q44" s="16">
        <v>7</v>
      </c>
      <c r="R44" s="17">
        <f t="shared" si="4"/>
        <v>7</v>
      </c>
      <c r="S44" s="16">
        <v>22</v>
      </c>
      <c r="T44" s="17">
        <f t="shared" si="5"/>
        <v>29</v>
      </c>
      <c r="U44" s="19"/>
    </row>
    <row r="45" spans="1:21" ht="14.25" customHeight="1">
      <c r="A45" t="s">
        <v>284</v>
      </c>
      <c r="B45" s="32" t="s">
        <v>285</v>
      </c>
      <c r="C45" s="32" t="s">
        <v>284</v>
      </c>
      <c r="D45" s="32" t="s">
        <v>285</v>
      </c>
      <c r="E45" t="s">
        <v>253</v>
      </c>
      <c r="F45" s="16">
        <v>134</v>
      </c>
      <c r="G45" s="16">
        <v>0</v>
      </c>
      <c r="H45" s="16">
        <v>0</v>
      </c>
      <c r="I45" s="16">
        <v>0</v>
      </c>
      <c r="J45" s="17">
        <f t="shared" si="2"/>
        <v>134</v>
      </c>
      <c r="K45" s="16">
        <v>63</v>
      </c>
      <c r="L45" s="17">
        <f t="shared" si="3"/>
        <v>197</v>
      </c>
      <c r="M45" s="19" t="s">
        <v>802</v>
      </c>
      <c r="N45" s="16">
        <v>76</v>
      </c>
      <c r="O45" s="16">
        <v>0</v>
      </c>
      <c r="P45" s="16">
        <v>0</v>
      </c>
      <c r="Q45" s="16">
        <v>0</v>
      </c>
      <c r="R45" s="17">
        <f t="shared" si="4"/>
        <v>76</v>
      </c>
      <c r="S45" s="16">
        <v>71</v>
      </c>
      <c r="T45" s="17">
        <f t="shared" si="5"/>
        <v>147</v>
      </c>
      <c r="U45" s="19"/>
    </row>
    <row r="46" spans="1:21" ht="14.25" customHeight="1">
      <c r="A46" t="s">
        <v>286</v>
      </c>
      <c r="B46" s="32" t="s">
        <v>287</v>
      </c>
      <c r="C46" s="32" t="s">
        <v>286</v>
      </c>
      <c r="D46" s="32" t="s">
        <v>287</v>
      </c>
      <c r="E46" t="s">
        <v>253</v>
      </c>
      <c r="F46" s="16">
        <v>156</v>
      </c>
      <c r="G46" s="16">
        <v>0</v>
      </c>
      <c r="H46" s="16">
        <v>0</v>
      </c>
      <c r="I46" s="16">
        <v>43</v>
      </c>
      <c r="J46" s="17">
        <f t="shared" si="2"/>
        <v>199</v>
      </c>
      <c r="K46" s="16">
        <v>0</v>
      </c>
      <c r="L46" s="17">
        <f t="shared" si="3"/>
        <v>199</v>
      </c>
      <c r="M46" s="19" t="s">
        <v>802</v>
      </c>
      <c r="N46" s="16">
        <v>31</v>
      </c>
      <c r="O46" s="16">
        <v>0</v>
      </c>
      <c r="P46" s="16">
        <v>0</v>
      </c>
      <c r="Q46" s="16">
        <v>8</v>
      </c>
      <c r="R46" s="17">
        <f t="shared" si="4"/>
        <v>39</v>
      </c>
      <c r="S46" s="16">
        <v>0</v>
      </c>
      <c r="T46" s="17">
        <f t="shared" si="5"/>
        <v>39</v>
      </c>
      <c r="U46" s="19"/>
    </row>
    <row r="47" spans="1:21" ht="14.25" customHeight="1">
      <c r="A47" t="s">
        <v>288</v>
      </c>
      <c r="B47" s="32" t="s">
        <v>289</v>
      </c>
      <c r="C47" s="32" t="s">
        <v>288</v>
      </c>
      <c r="D47" s="32" t="s">
        <v>289</v>
      </c>
      <c r="E47" t="s">
        <v>234</v>
      </c>
      <c r="F47" s="16">
        <v>14</v>
      </c>
      <c r="G47" s="16">
        <v>0</v>
      </c>
      <c r="H47" s="16">
        <v>0</v>
      </c>
      <c r="I47" s="16">
        <v>0</v>
      </c>
      <c r="J47" s="17">
        <f t="shared" si="2"/>
        <v>14</v>
      </c>
      <c r="K47" s="16">
        <v>0</v>
      </c>
      <c r="L47" s="17">
        <f t="shared" si="3"/>
        <v>14</v>
      </c>
      <c r="M47" s="19" t="s">
        <v>799</v>
      </c>
      <c r="N47" s="16">
        <v>63</v>
      </c>
      <c r="O47" s="16">
        <v>0</v>
      </c>
      <c r="P47" s="16">
        <v>0</v>
      </c>
      <c r="Q47" s="16">
        <v>4</v>
      </c>
      <c r="R47" s="17">
        <f t="shared" si="4"/>
        <v>67</v>
      </c>
      <c r="S47" s="16">
        <v>0</v>
      </c>
      <c r="T47" s="17">
        <f t="shared" si="5"/>
        <v>67</v>
      </c>
      <c r="U47" s="19"/>
    </row>
    <row r="48" spans="1:21" ht="14.25" customHeight="1">
      <c r="A48" t="s">
        <v>290</v>
      </c>
      <c r="B48" s="32" t="s">
        <v>291</v>
      </c>
      <c r="C48" s="32" t="s">
        <v>290</v>
      </c>
      <c r="D48" s="32" t="s">
        <v>291</v>
      </c>
      <c r="E48" t="s">
        <v>231</v>
      </c>
      <c r="F48" s="16">
        <v>259</v>
      </c>
      <c r="G48" s="16">
        <v>0</v>
      </c>
      <c r="H48" s="16">
        <v>0</v>
      </c>
      <c r="I48" s="16">
        <v>73</v>
      </c>
      <c r="J48" s="17">
        <f t="shared" si="2"/>
        <v>332</v>
      </c>
      <c r="K48" s="16">
        <v>0</v>
      </c>
      <c r="L48" s="17">
        <f t="shared" si="3"/>
        <v>332</v>
      </c>
      <c r="M48" s="19" t="s">
        <v>799</v>
      </c>
      <c r="N48" s="16">
        <v>201</v>
      </c>
      <c r="O48" s="16">
        <v>45</v>
      </c>
      <c r="P48" s="16">
        <v>0</v>
      </c>
      <c r="Q48" s="16">
        <v>87</v>
      </c>
      <c r="R48" s="17">
        <f t="shared" si="4"/>
        <v>333</v>
      </c>
      <c r="S48" s="16">
        <v>0</v>
      </c>
      <c r="T48" s="17">
        <f t="shared" si="5"/>
        <v>333</v>
      </c>
      <c r="U48" s="19"/>
    </row>
    <row r="49" spans="1:21" ht="14.25" customHeight="1">
      <c r="A49" t="s">
        <v>803</v>
      </c>
      <c r="B49" s="32" t="s">
        <v>804</v>
      </c>
      <c r="C49" s="32" t="s">
        <v>803</v>
      </c>
      <c r="D49" s="32" t="s">
        <v>804</v>
      </c>
      <c r="E49" t="s">
        <v>248</v>
      </c>
      <c r="F49" s="16">
        <v>63</v>
      </c>
      <c r="G49" s="16">
        <v>16</v>
      </c>
      <c r="H49" s="16">
        <v>0</v>
      </c>
      <c r="I49" s="16">
        <v>0</v>
      </c>
      <c r="J49" s="17">
        <f t="shared" si="2"/>
        <v>79</v>
      </c>
      <c r="K49" s="16">
        <v>0</v>
      </c>
      <c r="L49" s="17">
        <f t="shared" si="3"/>
        <v>79</v>
      </c>
      <c r="M49" s="19" t="s">
        <v>799</v>
      </c>
      <c r="N49" s="16">
        <v>41</v>
      </c>
      <c r="O49" s="16">
        <v>14</v>
      </c>
      <c r="P49" s="16">
        <v>0</v>
      </c>
      <c r="Q49" s="16">
        <v>4</v>
      </c>
      <c r="R49" s="17">
        <f t="shared" si="4"/>
        <v>59</v>
      </c>
      <c r="S49" s="16">
        <v>49</v>
      </c>
      <c r="T49" s="17">
        <f t="shared" si="5"/>
        <v>108</v>
      </c>
      <c r="U49" s="19"/>
    </row>
    <row r="50" spans="1:21" ht="14.25" customHeight="1">
      <c r="A50" t="s">
        <v>292</v>
      </c>
      <c r="B50" t="s">
        <v>293</v>
      </c>
      <c r="C50" s="32" t="s">
        <v>292</v>
      </c>
      <c r="D50" s="32" t="s">
        <v>293</v>
      </c>
      <c r="E50" t="s">
        <v>219</v>
      </c>
      <c r="F50" s="16">
        <v>0</v>
      </c>
      <c r="G50" s="16">
        <v>0</v>
      </c>
      <c r="H50" s="16">
        <v>0</v>
      </c>
      <c r="I50" s="16">
        <v>33</v>
      </c>
      <c r="J50" s="17">
        <f t="shared" si="2"/>
        <v>33</v>
      </c>
      <c r="K50" s="16">
        <v>0</v>
      </c>
      <c r="L50" s="17">
        <f t="shared" si="3"/>
        <v>33</v>
      </c>
      <c r="M50" s="19" t="s">
        <v>799</v>
      </c>
      <c r="N50" s="16">
        <v>0</v>
      </c>
      <c r="O50" s="16">
        <v>0</v>
      </c>
      <c r="P50" s="16">
        <v>0</v>
      </c>
      <c r="Q50" s="16">
        <v>0</v>
      </c>
      <c r="R50" s="17">
        <f t="shared" si="4"/>
        <v>0</v>
      </c>
      <c r="S50" s="16">
        <v>0</v>
      </c>
      <c r="T50" s="17">
        <f t="shared" si="5"/>
        <v>0</v>
      </c>
      <c r="U50" s="19"/>
    </row>
    <row r="51" spans="1:21" ht="14.25" customHeight="1">
      <c r="A51" t="s">
        <v>805</v>
      </c>
      <c r="B51" s="32" t="s">
        <v>806</v>
      </c>
      <c r="C51" s="32" t="s">
        <v>323</v>
      </c>
      <c r="D51" s="32" t="s">
        <v>324</v>
      </c>
      <c r="E51" t="s">
        <v>253</v>
      </c>
      <c r="F51" s="16">
        <v>27</v>
      </c>
      <c r="G51" s="16">
        <v>0</v>
      </c>
      <c r="H51" s="16">
        <v>0</v>
      </c>
      <c r="I51" s="16">
        <v>0</v>
      </c>
      <c r="J51" s="17">
        <f t="shared" si="2"/>
        <v>27</v>
      </c>
      <c r="K51" s="16">
        <v>0</v>
      </c>
      <c r="L51" s="17">
        <f t="shared" si="3"/>
        <v>27</v>
      </c>
      <c r="M51" s="19" t="s">
        <v>799</v>
      </c>
      <c r="N51" s="16">
        <v>58</v>
      </c>
      <c r="O51" s="16">
        <v>38</v>
      </c>
      <c r="P51" s="16">
        <v>0</v>
      </c>
      <c r="Q51" s="16">
        <v>0</v>
      </c>
      <c r="R51" s="17">
        <f t="shared" si="4"/>
        <v>96</v>
      </c>
      <c r="S51" s="16">
        <v>0</v>
      </c>
      <c r="T51" s="17">
        <f t="shared" si="5"/>
        <v>96</v>
      </c>
      <c r="U51" s="19"/>
    </row>
    <row r="52" spans="1:21" ht="14.25" customHeight="1">
      <c r="A52" t="s">
        <v>294</v>
      </c>
      <c r="B52" s="32" t="s">
        <v>295</v>
      </c>
      <c r="C52" s="32" t="s">
        <v>294</v>
      </c>
      <c r="D52" s="32" t="s">
        <v>295</v>
      </c>
      <c r="E52" t="s">
        <v>231</v>
      </c>
      <c r="F52" s="16">
        <v>7</v>
      </c>
      <c r="G52" s="16">
        <v>0</v>
      </c>
      <c r="H52" s="16">
        <v>0</v>
      </c>
      <c r="I52" s="16">
        <v>11</v>
      </c>
      <c r="J52" s="17">
        <f t="shared" si="2"/>
        <v>18</v>
      </c>
      <c r="K52" s="16">
        <v>0</v>
      </c>
      <c r="L52" s="17">
        <f t="shared" si="3"/>
        <v>18</v>
      </c>
      <c r="M52" s="19" t="s">
        <v>799</v>
      </c>
      <c r="N52" s="16">
        <v>9</v>
      </c>
      <c r="O52" s="16">
        <v>0</v>
      </c>
      <c r="P52" s="16">
        <v>0</v>
      </c>
      <c r="Q52" s="16">
        <v>4</v>
      </c>
      <c r="R52" s="17">
        <f t="shared" si="4"/>
        <v>13</v>
      </c>
      <c r="S52" s="16">
        <v>0</v>
      </c>
      <c r="T52" s="17">
        <f t="shared" si="5"/>
        <v>13</v>
      </c>
      <c r="U52" s="19"/>
    </row>
    <row r="53" spans="1:21" ht="14.25" customHeight="1">
      <c r="A53" t="s">
        <v>296</v>
      </c>
      <c r="B53" s="32" t="s">
        <v>297</v>
      </c>
      <c r="C53" s="32" t="s">
        <v>296</v>
      </c>
      <c r="D53" s="32" t="s">
        <v>297</v>
      </c>
      <c r="E53" t="s">
        <v>231</v>
      </c>
      <c r="F53" s="16">
        <v>210</v>
      </c>
      <c r="G53" s="16">
        <v>0</v>
      </c>
      <c r="H53" s="16">
        <v>0</v>
      </c>
      <c r="I53" s="16">
        <v>113</v>
      </c>
      <c r="J53" s="17">
        <f t="shared" si="2"/>
        <v>323</v>
      </c>
      <c r="K53" s="16">
        <v>0</v>
      </c>
      <c r="L53" s="17">
        <f t="shared" si="3"/>
        <v>323</v>
      </c>
      <c r="M53" s="19" t="s">
        <v>802</v>
      </c>
      <c r="N53" s="16">
        <v>142</v>
      </c>
      <c r="O53" s="16">
        <v>0</v>
      </c>
      <c r="P53" s="16">
        <v>0</v>
      </c>
      <c r="Q53" s="16">
        <v>104</v>
      </c>
      <c r="R53" s="17">
        <f t="shared" si="4"/>
        <v>246</v>
      </c>
      <c r="S53" s="16">
        <v>0</v>
      </c>
      <c r="T53" s="17">
        <f t="shared" si="5"/>
        <v>246</v>
      </c>
      <c r="U53" s="19"/>
    </row>
    <row r="54" spans="1:21" ht="14.25" customHeight="1">
      <c r="A54" t="s">
        <v>745</v>
      </c>
      <c r="B54" s="32" t="s">
        <v>746</v>
      </c>
      <c r="C54" s="32" t="s">
        <v>745</v>
      </c>
      <c r="D54" s="32" t="s">
        <v>746</v>
      </c>
      <c r="E54" t="s">
        <v>222</v>
      </c>
      <c r="F54" s="16">
        <v>94</v>
      </c>
      <c r="G54" s="16">
        <v>0</v>
      </c>
      <c r="H54" s="16">
        <v>0</v>
      </c>
      <c r="I54" s="16">
        <v>6</v>
      </c>
      <c r="J54" s="17">
        <f t="shared" si="2"/>
        <v>100</v>
      </c>
      <c r="K54" s="16">
        <v>0</v>
      </c>
      <c r="L54" s="17">
        <f t="shared" si="3"/>
        <v>100</v>
      </c>
      <c r="M54" s="19" t="s">
        <v>799</v>
      </c>
      <c r="N54" s="16">
        <v>68</v>
      </c>
      <c r="O54" s="16">
        <v>0</v>
      </c>
      <c r="P54" s="16">
        <v>0</v>
      </c>
      <c r="Q54" s="16">
        <v>2</v>
      </c>
      <c r="R54" s="17">
        <f t="shared" si="4"/>
        <v>70</v>
      </c>
      <c r="S54" s="16">
        <v>0</v>
      </c>
      <c r="T54" s="17">
        <f t="shared" si="5"/>
        <v>70</v>
      </c>
      <c r="U54" s="19"/>
    </row>
    <row r="55" spans="1:21" ht="14.25" customHeight="1">
      <c r="A55" t="s">
        <v>298</v>
      </c>
      <c r="B55" s="32" t="s">
        <v>299</v>
      </c>
      <c r="C55" s="32" t="s">
        <v>298</v>
      </c>
      <c r="D55" s="32" t="s">
        <v>299</v>
      </c>
      <c r="E55" t="s">
        <v>231</v>
      </c>
      <c r="F55" s="16">
        <v>72</v>
      </c>
      <c r="G55" s="16">
        <v>0</v>
      </c>
      <c r="H55" s="16">
        <v>0</v>
      </c>
      <c r="I55" s="16">
        <v>58</v>
      </c>
      <c r="J55" s="17">
        <f t="shared" si="2"/>
        <v>130</v>
      </c>
      <c r="K55" s="16">
        <v>107</v>
      </c>
      <c r="L55" s="17">
        <f t="shared" si="3"/>
        <v>237</v>
      </c>
      <c r="M55" s="19" t="s">
        <v>799</v>
      </c>
      <c r="N55" s="16">
        <v>91</v>
      </c>
      <c r="O55" s="16">
        <v>0</v>
      </c>
      <c r="P55" s="16">
        <v>0</v>
      </c>
      <c r="Q55" s="16">
        <v>27</v>
      </c>
      <c r="R55" s="17">
        <f t="shared" si="4"/>
        <v>118</v>
      </c>
      <c r="S55" s="16">
        <v>49</v>
      </c>
      <c r="T55" s="17">
        <f t="shared" si="5"/>
        <v>167</v>
      </c>
      <c r="U55" s="19"/>
    </row>
    <row r="56" spans="1:21" ht="14.25" customHeight="1">
      <c r="A56" t="s">
        <v>300</v>
      </c>
      <c r="B56" s="32" t="s">
        <v>301</v>
      </c>
      <c r="C56" s="32" t="s">
        <v>300</v>
      </c>
      <c r="D56" s="32" t="s">
        <v>301</v>
      </c>
      <c r="E56" t="s">
        <v>243</v>
      </c>
      <c r="F56" s="16">
        <v>21</v>
      </c>
      <c r="G56" s="16">
        <v>0</v>
      </c>
      <c r="H56" s="16">
        <v>0</v>
      </c>
      <c r="I56" s="16">
        <v>0</v>
      </c>
      <c r="J56" s="17">
        <f t="shared" si="2"/>
        <v>21</v>
      </c>
      <c r="K56" s="16">
        <v>0</v>
      </c>
      <c r="L56" s="17">
        <f t="shared" si="3"/>
        <v>21</v>
      </c>
      <c r="M56" s="19" t="s">
        <v>799</v>
      </c>
      <c r="N56" s="16">
        <v>9</v>
      </c>
      <c r="O56" s="16">
        <v>0</v>
      </c>
      <c r="P56" s="16">
        <v>0</v>
      </c>
      <c r="Q56" s="16">
        <v>0</v>
      </c>
      <c r="R56" s="17">
        <f t="shared" si="4"/>
        <v>9</v>
      </c>
      <c r="S56" s="16">
        <v>0</v>
      </c>
      <c r="T56" s="17">
        <f t="shared" si="5"/>
        <v>9</v>
      </c>
      <c r="U56" s="19"/>
    </row>
    <row r="57" spans="1:21" ht="14.25" customHeight="1">
      <c r="A57" t="s">
        <v>302</v>
      </c>
      <c r="B57" s="32" t="s">
        <v>303</v>
      </c>
      <c r="C57" s="32" t="s">
        <v>302</v>
      </c>
      <c r="D57" s="32" t="s">
        <v>303</v>
      </c>
      <c r="E57" t="s">
        <v>219</v>
      </c>
      <c r="F57" s="16">
        <v>209</v>
      </c>
      <c r="G57" s="16">
        <v>0</v>
      </c>
      <c r="H57" s="16">
        <v>0</v>
      </c>
      <c r="I57" s="16">
        <v>16</v>
      </c>
      <c r="J57" s="17">
        <f t="shared" si="2"/>
        <v>225</v>
      </c>
      <c r="K57" s="16">
        <v>0</v>
      </c>
      <c r="L57" s="17">
        <f t="shared" si="3"/>
        <v>225</v>
      </c>
      <c r="M57" s="19" t="s">
        <v>799</v>
      </c>
      <c r="N57" s="16">
        <v>111</v>
      </c>
      <c r="O57" s="16">
        <v>0</v>
      </c>
      <c r="P57" s="16">
        <v>0</v>
      </c>
      <c r="Q57" s="16">
        <v>44</v>
      </c>
      <c r="R57" s="17">
        <f t="shared" si="4"/>
        <v>155</v>
      </c>
      <c r="S57" s="16">
        <v>0</v>
      </c>
      <c r="T57" s="17">
        <f t="shared" si="5"/>
        <v>155</v>
      </c>
      <c r="U57" s="19"/>
    </row>
    <row r="58" spans="1:21" ht="14.25" customHeight="1">
      <c r="A58" t="s">
        <v>304</v>
      </c>
      <c r="B58" s="32" t="s">
        <v>305</v>
      </c>
      <c r="C58" s="32" t="s">
        <v>304</v>
      </c>
      <c r="D58" s="32" t="s">
        <v>305</v>
      </c>
      <c r="E58" t="s">
        <v>253</v>
      </c>
      <c r="F58" s="16">
        <v>282</v>
      </c>
      <c r="G58" s="16">
        <v>0</v>
      </c>
      <c r="H58" s="16">
        <v>8</v>
      </c>
      <c r="I58" s="16">
        <v>74</v>
      </c>
      <c r="J58" s="17">
        <f t="shared" si="2"/>
        <v>364</v>
      </c>
      <c r="K58" s="16">
        <v>21</v>
      </c>
      <c r="L58" s="17">
        <f t="shared" si="3"/>
        <v>385</v>
      </c>
      <c r="M58" s="19" t="s">
        <v>802</v>
      </c>
      <c r="N58" s="16">
        <v>147</v>
      </c>
      <c r="O58" s="16">
        <v>0</v>
      </c>
      <c r="P58" s="16">
        <v>0</v>
      </c>
      <c r="Q58" s="16">
        <v>46</v>
      </c>
      <c r="R58" s="17">
        <f t="shared" si="4"/>
        <v>193</v>
      </c>
      <c r="S58" s="16">
        <v>0</v>
      </c>
      <c r="T58" s="17">
        <f t="shared" si="5"/>
        <v>193</v>
      </c>
      <c r="U58" s="19"/>
    </row>
    <row r="59" spans="1:21" ht="14.25" customHeight="1">
      <c r="A59" t="s">
        <v>306</v>
      </c>
      <c r="B59" s="32" t="s">
        <v>307</v>
      </c>
      <c r="C59" s="32" t="s">
        <v>306</v>
      </c>
      <c r="D59" s="32" t="s">
        <v>307</v>
      </c>
      <c r="E59" t="s">
        <v>253</v>
      </c>
      <c r="F59" s="16">
        <v>255</v>
      </c>
      <c r="G59" s="16">
        <v>0</v>
      </c>
      <c r="H59" s="16">
        <v>0</v>
      </c>
      <c r="I59" s="16">
        <v>95</v>
      </c>
      <c r="J59" s="17">
        <f t="shared" si="2"/>
        <v>350</v>
      </c>
      <c r="K59" s="16">
        <v>5</v>
      </c>
      <c r="L59" s="17">
        <f t="shared" si="3"/>
        <v>355</v>
      </c>
      <c r="M59" s="19" t="s">
        <v>799</v>
      </c>
      <c r="N59" s="16">
        <v>215</v>
      </c>
      <c r="O59" s="16">
        <v>0</v>
      </c>
      <c r="P59" s="16">
        <v>0</v>
      </c>
      <c r="Q59" s="16">
        <v>50</v>
      </c>
      <c r="R59" s="17">
        <f t="shared" si="4"/>
        <v>265</v>
      </c>
      <c r="S59" s="16">
        <v>9</v>
      </c>
      <c r="T59" s="17">
        <f t="shared" si="5"/>
        <v>274</v>
      </c>
      <c r="U59" s="19"/>
    </row>
    <row r="60" spans="1:21" ht="14.25" customHeight="1">
      <c r="A60" t="s">
        <v>308</v>
      </c>
      <c r="B60" s="32" t="s">
        <v>309</v>
      </c>
      <c r="C60" s="32" t="s">
        <v>308</v>
      </c>
      <c r="D60" s="32" t="s">
        <v>309</v>
      </c>
      <c r="E60" t="s">
        <v>222</v>
      </c>
      <c r="F60" s="16">
        <v>8</v>
      </c>
      <c r="G60" s="16">
        <v>0</v>
      </c>
      <c r="H60" s="16">
        <v>0</v>
      </c>
      <c r="I60" s="16">
        <v>0</v>
      </c>
      <c r="J60" s="17">
        <f t="shared" si="2"/>
        <v>8</v>
      </c>
      <c r="K60" s="16">
        <v>37</v>
      </c>
      <c r="L60" s="17">
        <f t="shared" si="3"/>
        <v>45</v>
      </c>
      <c r="M60" s="19" t="s">
        <v>799</v>
      </c>
      <c r="N60" s="16">
        <v>8</v>
      </c>
      <c r="O60" s="16">
        <v>0</v>
      </c>
      <c r="P60" s="16">
        <v>0</v>
      </c>
      <c r="Q60" s="16">
        <v>0</v>
      </c>
      <c r="R60" s="17">
        <f t="shared" si="4"/>
        <v>8</v>
      </c>
      <c r="S60" s="16">
        <v>0</v>
      </c>
      <c r="T60" s="17">
        <f t="shared" si="5"/>
        <v>8</v>
      </c>
      <c r="U60" s="19"/>
    </row>
    <row r="61" spans="1:21" ht="14.25" customHeight="1">
      <c r="A61" t="s">
        <v>310</v>
      </c>
      <c r="B61" s="32" t="s">
        <v>311</v>
      </c>
      <c r="C61" s="32" t="s">
        <v>310</v>
      </c>
      <c r="D61" s="32" t="s">
        <v>311</v>
      </c>
      <c r="E61" t="s">
        <v>219</v>
      </c>
      <c r="F61" s="16">
        <v>74</v>
      </c>
      <c r="G61" s="16">
        <v>0</v>
      </c>
      <c r="H61" s="16">
        <v>0</v>
      </c>
      <c r="I61" s="16">
        <v>55</v>
      </c>
      <c r="J61" s="17">
        <f t="shared" si="2"/>
        <v>129</v>
      </c>
      <c r="K61" s="16">
        <v>12</v>
      </c>
      <c r="L61" s="17">
        <f t="shared" si="3"/>
        <v>141</v>
      </c>
      <c r="M61" s="19" t="s">
        <v>799</v>
      </c>
      <c r="N61" s="16">
        <v>69</v>
      </c>
      <c r="O61" s="16">
        <v>0</v>
      </c>
      <c r="P61" s="16">
        <v>0</v>
      </c>
      <c r="Q61" s="16">
        <v>34</v>
      </c>
      <c r="R61" s="17">
        <f t="shared" si="4"/>
        <v>103</v>
      </c>
      <c r="S61" s="16">
        <v>81</v>
      </c>
      <c r="T61" s="17">
        <f t="shared" si="5"/>
        <v>184</v>
      </c>
      <c r="U61" s="19"/>
    </row>
    <row r="62" spans="1:21" ht="14.25" customHeight="1">
      <c r="A62" t="s">
        <v>885</v>
      </c>
      <c r="B62" s="32" t="s">
        <v>886</v>
      </c>
      <c r="C62" s="32" t="s">
        <v>282</v>
      </c>
      <c r="D62" s="32" t="s">
        <v>283</v>
      </c>
      <c r="E62" t="s">
        <v>219</v>
      </c>
      <c r="F62" s="16">
        <v>36</v>
      </c>
      <c r="G62" s="16">
        <v>0</v>
      </c>
      <c r="H62" s="16">
        <v>0</v>
      </c>
      <c r="I62" s="16">
        <v>12</v>
      </c>
      <c r="J62" s="17">
        <f t="shared" si="2"/>
        <v>48</v>
      </c>
      <c r="K62" s="16">
        <v>0</v>
      </c>
      <c r="L62" s="17">
        <f t="shared" si="3"/>
        <v>48</v>
      </c>
      <c r="M62" s="19" t="s">
        <v>799</v>
      </c>
      <c r="N62" s="16">
        <v>20</v>
      </c>
      <c r="O62" s="16">
        <v>0</v>
      </c>
      <c r="P62" s="16">
        <v>0</v>
      </c>
      <c r="Q62" s="16">
        <v>0</v>
      </c>
      <c r="R62" s="17">
        <f t="shared" si="4"/>
        <v>20</v>
      </c>
      <c r="S62" s="16">
        <v>0</v>
      </c>
      <c r="T62" s="17">
        <f t="shared" si="5"/>
        <v>20</v>
      </c>
      <c r="U62" s="19"/>
    </row>
    <row r="63" spans="1:21" ht="14.25" customHeight="1">
      <c r="A63" t="s">
        <v>747</v>
      </c>
      <c r="B63" s="32" t="s">
        <v>748</v>
      </c>
      <c r="C63" s="32" t="s">
        <v>747</v>
      </c>
      <c r="D63" s="32" t="s">
        <v>748</v>
      </c>
      <c r="E63" t="s">
        <v>253</v>
      </c>
      <c r="F63" s="16">
        <v>165</v>
      </c>
      <c r="G63" s="16">
        <v>0</v>
      </c>
      <c r="H63" s="16">
        <v>0</v>
      </c>
      <c r="I63" s="16">
        <v>4</v>
      </c>
      <c r="J63" s="17">
        <f t="shared" si="2"/>
        <v>169</v>
      </c>
      <c r="K63" s="16">
        <v>10</v>
      </c>
      <c r="L63" s="17">
        <f t="shared" si="3"/>
        <v>179</v>
      </c>
      <c r="M63" s="19" t="s">
        <v>799</v>
      </c>
      <c r="N63" s="16">
        <v>45</v>
      </c>
      <c r="O63" s="16">
        <v>26</v>
      </c>
      <c r="P63" s="16">
        <v>0</v>
      </c>
      <c r="Q63" s="16">
        <v>0</v>
      </c>
      <c r="R63" s="17">
        <f t="shared" si="4"/>
        <v>71</v>
      </c>
      <c r="S63" s="16">
        <v>1</v>
      </c>
      <c r="T63" s="17">
        <f t="shared" si="5"/>
        <v>72</v>
      </c>
      <c r="U63" s="19"/>
    </row>
    <row r="64" spans="1:21" ht="14.25" customHeight="1">
      <c r="A64" t="s">
        <v>900</v>
      </c>
      <c r="B64" t="s">
        <v>901</v>
      </c>
      <c r="C64" s="32" t="s">
        <v>262</v>
      </c>
      <c r="D64" s="32" t="s">
        <v>263</v>
      </c>
      <c r="E64" t="s">
        <v>243</v>
      </c>
      <c r="F64" s="16">
        <v>41</v>
      </c>
      <c r="G64" s="16">
        <v>0</v>
      </c>
      <c r="H64" s="16">
        <v>0</v>
      </c>
      <c r="I64" s="16">
        <v>20</v>
      </c>
      <c r="J64" s="17">
        <f t="shared" si="2"/>
        <v>61</v>
      </c>
      <c r="K64" s="16">
        <v>0</v>
      </c>
      <c r="L64" s="17">
        <f t="shared" si="3"/>
        <v>61</v>
      </c>
      <c r="M64" s="19" t="s">
        <v>799</v>
      </c>
      <c r="N64" s="16">
        <v>0</v>
      </c>
      <c r="O64" s="16">
        <v>0</v>
      </c>
      <c r="P64" s="16">
        <v>0</v>
      </c>
      <c r="Q64" s="16">
        <v>0</v>
      </c>
      <c r="R64" s="17">
        <f t="shared" si="4"/>
        <v>0</v>
      </c>
      <c r="S64" s="16">
        <v>0</v>
      </c>
      <c r="T64" s="17">
        <f t="shared" si="5"/>
        <v>0</v>
      </c>
      <c r="U64" s="19"/>
    </row>
    <row r="65" spans="1:21" ht="14.25" customHeight="1">
      <c r="A65" t="s">
        <v>312</v>
      </c>
      <c r="B65" s="32" t="s">
        <v>313</v>
      </c>
      <c r="C65" s="32" t="s">
        <v>312</v>
      </c>
      <c r="D65" s="32" t="s">
        <v>313</v>
      </c>
      <c r="E65" t="s">
        <v>231</v>
      </c>
      <c r="F65" s="16">
        <v>15</v>
      </c>
      <c r="G65" s="16">
        <v>0</v>
      </c>
      <c r="H65" s="16">
        <v>0</v>
      </c>
      <c r="I65" s="16">
        <v>2</v>
      </c>
      <c r="J65" s="17">
        <f t="shared" si="2"/>
        <v>17</v>
      </c>
      <c r="K65" s="16">
        <v>278</v>
      </c>
      <c r="L65" s="17">
        <f t="shared" si="3"/>
        <v>295</v>
      </c>
      <c r="M65" s="19" t="s">
        <v>799</v>
      </c>
      <c r="N65" s="16">
        <v>36</v>
      </c>
      <c r="O65" s="16">
        <v>0</v>
      </c>
      <c r="P65" s="16">
        <v>0</v>
      </c>
      <c r="Q65" s="16">
        <v>8</v>
      </c>
      <c r="R65" s="17">
        <f t="shared" si="4"/>
        <v>44</v>
      </c>
      <c r="S65" s="16">
        <v>42</v>
      </c>
      <c r="T65" s="17">
        <f t="shared" si="5"/>
        <v>86</v>
      </c>
      <c r="U65" s="19"/>
    </row>
    <row r="66" spans="1:21" ht="14.25" customHeight="1">
      <c r="A66" t="s">
        <v>860</v>
      </c>
      <c r="B66" t="s">
        <v>861</v>
      </c>
      <c r="C66" s="32" t="s">
        <v>483</v>
      </c>
      <c r="D66" s="32" t="s">
        <v>484</v>
      </c>
      <c r="E66" t="s">
        <v>222</v>
      </c>
      <c r="F66" s="16">
        <v>50</v>
      </c>
      <c r="G66" s="16">
        <v>0</v>
      </c>
      <c r="H66" s="16">
        <v>0</v>
      </c>
      <c r="I66" s="16">
        <v>0</v>
      </c>
      <c r="J66" s="17">
        <f t="shared" si="2"/>
        <v>50</v>
      </c>
      <c r="K66" s="16">
        <v>0</v>
      </c>
      <c r="L66" s="17">
        <f t="shared" si="3"/>
        <v>50</v>
      </c>
      <c r="M66" s="19" t="s">
        <v>799</v>
      </c>
      <c r="N66" s="16">
        <v>0</v>
      </c>
      <c r="O66" s="16">
        <v>0</v>
      </c>
      <c r="P66" s="16">
        <v>0</v>
      </c>
      <c r="Q66" s="16">
        <v>0</v>
      </c>
      <c r="R66" s="17">
        <f t="shared" si="4"/>
        <v>0</v>
      </c>
      <c r="S66" s="16">
        <v>0</v>
      </c>
      <c r="T66" s="17">
        <f t="shared" si="5"/>
        <v>0</v>
      </c>
      <c r="U66" s="19"/>
    </row>
    <row r="67" spans="1:21" ht="14.25" customHeight="1">
      <c r="A67" t="s">
        <v>314</v>
      </c>
      <c r="B67" s="32" t="s">
        <v>315</v>
      </c>
      <c r="C67" s="32" t="s">
        <v>314</v>
      </c>
      <c r="D67" s="32" t="s">
        <v>315</v>
      </c>
      <c r="E67" t="s">
        <v>243</v>
      </c>
      <c r="F67" s="16">
        <v>317</v>
      </c>
      <c r="G67" s="16">
        <v>0</v>
      </c>
      <c r="H67" s="16">
        <v>26</v>
      </c>
      <c r="I67" s="16">
        <v>181</v>
      </c>
      <c r="J67" s="17">
        <f t="shared" si="2"/>
        <v>524</v>
      </c>
      <c r="K67" s="16">
        <v>128</v>
      </c>
      <c r="L67" s="17">
        <f t="shared" si="3"/>
        <v>652</v>
      </c>
      <c r="M67" s="19" t="s">
        <v>802</v>
      </c>
      <c r="N67" s="16">
        <v>145</v>
      </c>
      <c r="O67" s="16">
        <v>0</v>
      </c>
      <c r="P67" s="16">
        <v>0</v>
      </c>
      <c r="Q67" s="16">
        <v>84</v>
      </c>
      <c r="R67" s="17">
        <f t="shared" si="4"/>
        <v>229</v>
      </c>
      <c r="S67" s="16">
        <v>127</v>
      </c>
      <c r="T67" s="17">
        <f t="shared" si="5"/>
        <v>356</v>
      </c>
      <c r="U67" s="19"/>
    </row>
    <row r="68" spans="1:21" ht="14.25" customHeight="1">
      <c r="A68" t="s">
        <v>316</v>
      </c>
      <c r="B68" s="32" t="s">
        <v>317</v>
      </c>
      <c r="C68" s="32" t="s">
        <v>316</v>
      </c>
      <c r="D68" s="32" t="s">
        <v>317</v>
      </c>
      <c r="E68" t="s">
        <v>243</v>
      </c>
      <c r="F68" s="16">
        <v>187</v>
      </c>
      <c r="G68" s="16">
        <v>0</v>
      </c>
      <c r="H68" s="16">
        <v>0</v>
      </c>
      <c r="I68" s="16">
        <v>0</v>
      </c>
      <c r="J68" s="17">
        <f t="shared" si="2"/>
        <v>187</v>
      </c>
      <c r="K68" s="16">
        <v>0</v>
      </c>
      <c r="L68" s="17">
        <f t="shared" si="3"/>
        <v>187</v>
      </c>
      <c r="M68" s="19" t="s">
        <v>799</v>
      </c>
      <c r="N68" s="16">
        <v>116</v>
      </c>
      <c r="O68" s="16">
        <v>0</v>
      </c>
      <c r="P68" s="16">
        <v>0</v>
      </c>
      <c r="Q68" s="16">
        <v>5</v>
      </c>
      <c r="R68" s="17">
        <f t="shared" si="4"/>
        <v>121</v>
      </c>
      <c r="S68" s="16">
        <v>0</v>
      </c>
      <c r="T68" s="17">
        <f t="shared" si="5"/>
        <v>121</v>
      </c>
      <c r="U68" s="19"/>
    </row>
    <row r="69" spans="1:21" ht="14.25" customHeight="1">
      <c r="A69" t="s">
        <v>318</v>
      </c>
      <c r="B69" s="32" t="s">
        <v>319</v>
      </c>
      <c r="C69" s="32" t="s">
        <v>318</v>
      </c>
      <c r="D69" s="32" t="s">
        <v>319</v>
      </c>
      <c r="E69" t="s">
        <v>320</v>
      </c>
      <c r="F69" s="16">
        <v>299</v>
      </c>
      <c r="G69" s="16">
        <v>0</v>
      </c>
      <c r="H69" s="16">
        <v>0</v>
      </c>
      <c r="I69" s="16">
        <v>62</v>
      </c>
      <c r="J69" s="17">
        <f t="shared" si="2"/>
        <v>361</v>
      </c>
      <c r="K69" s="16">
        <v>224</v>
      </c>
      <c r="L69" s="17">
        <f t="shared" si="3"/>
        <v>585</v>
      </c>
      <c r="M69" s="19" t="s">
        <v>799</v>
      </c>
      <c r="N69" s="16">
        <v>200</v>
      </c>
      <c r="O69" s="16">
        <v>0</v>
      </c>
      <c r="P69" s="16">
        <v>5</v>
      </c>
      <c r="Q69" s="16">
        <v>48</v>
      </c>
      <c r="R69" s="17">
        <f t="shared" si="4"/>
        <v>253</v>
      </c>
      <c r="S69" s="16">
        <v>108</v>
      </c>
      <c r="T69" s="17">
        <f t="shared" si="5"/>
        <v>361</v>
      </c>
      <c r="U69" s="19"/>
    </row>
    <row r="70" spans="1:21" ht="14.25" customHeight="1">
      <c r="A70" t="s">
        <v>321</v>
      </c>
      <c r="B70" s="32" t="s">
        <v>322</v>
      </c>
      <c r="C70" s="32" t="s">
        <v>321</v>
      </c>
      <c r="D70" s="32" t="s">
        <v>322</v>
      </c>
      <c r="E70" t="s">
        <v>248</v>
      </c>
      <c r="F70" s="16">
        <v>215</v>
      </c>
      <c r="G70" s="16">
        <v>0</v>
      </c>
      <c r="H70" s="16">
        <v>0</v>
      </c>
      <c r="I70" s="16">
        <v>59</v>
      </c>
      <c r="J70" s="17">
        <f t="shared" si="2"/>
        <v>274</v>
      </c>
      <c r="K70" s="16">
        <v>0</v>
      </c>
      <c r="L70" s="17">
        <f t="shared" si="3"/>
        <v>274</v>
      </c>
      <c r="M70" s="19" t="s">
        <v>799</v>
      </c>
      <c r="N70" s="16">
        <v>159</v>
      </c>
      <c r="O70" s="16">
        <v>11</v>
      </c>
      <c r="P70" s="16">
        <v>0</v>
      </c>
      <c r="Q70" s="16">
        <v>11</v>
      </c>
      <c r="R70" s="17">
        <f t="shared" si="4"/>
        <v>181</v>
      </c>
      <c r="S70" s="16">
        <v>14</v>
      </c>
      <c r="T70" s="17">
        <f t="shared" si="5"/>
        <v>195</v>
      </c>
      <c r="U70" s="19"/>
    </row>
    <row r="71" spans="1:21" ht="14.25" customHeight="1">
      <c r="A71" t="s">
        <v>809</v>
      </c>
      <c r="B71" s="32" t="s">
        <v>810</v>
      </c>
      <c r="C71" s="32" t="s">
        <v>493</v>
      </c>
      <c r="D71" s="32" t="s">
        <v>494</v>
      </c>
      <c r="E71" t="s">
        <v>234</v>
      </c>
      <c r="F71" s="16">
        <v>0</v>
      </c>
      <c r="G71" s="16">
        <v>0</v>
      </c>
      <c r="H71" s="16">
        <v>0</v>
      </c>
      <c r="I71" s="16">
        <v>3</v>
      </c>
      <c r="J71" s="17">
        <f t="shared" si="2"/>
        <v>3</v>
      </c>
      <c r="K71" s="16">
        <v>0</v>
      </c>
      <c r="L71" s="17">
        <f t="shared" si="3"/>
        <v>3</v>
      </c>
      <c r="M71" s="19" t="s">
        <v>799</v>
      </c>
      <c r="N71" s="16">
        <v>40</v>
      </c>
      <c r="O71" s="16">
        <v>0</v>
      </c>
      <c r="P71" s="16">
        <v>0</v>
      </c>
      <c r="Q71" s="16">
        <v>0</v>
      </c>
      <c r="R71" s="17">
        <f t="shared" si="4"/>
        <v>40</v>
      </c>
      <c r="S71" s="16">
        <v>0</v>
      </c>
      <c r="T71" s="17">
        <f t="shared" si="5"/>
        <v>40</v>
      </c>
      <c r="U71" s="19"/>
    </row>
    <row r="72" spans="1:21" ht="14.25" customHeight="1">
      <c r="A72" t="s">
        <v>749</v>
      </c>
      <c r="B72" s="32" t="s">
        <v>750</v>
      </c>
      <c r="C72" s="32" t="s">
        <v>749</v>
      </c>
      <c r="D72" s="32" t="s">
        <v>750</v>
      </c>
      <c r="E72" t="s">
        <v>219</v>
      </c>
      <c r="F72" s="16">
        <v>10</v>
      </c>
      <c r="G72" s="16">
        <v>34</v>
      </c>
      <c r="H72" s="16">
        <v>0</v>
      </c>
      <c r="I72" s="16">
        <v>42</v>
      </c>
      <c r="J72" s="17">
        <f t="shared" si="2"/>
        <v>86</v>
      </c>
      <c r="K72" s="16">
        <v>113</v>
      </c>
      <c r="L72" s="17">
        <f t="shared" si="3"/>
        <v>199</v>
      </c>
      <c r="M72" s="19" t="s">
        <v>799</v>
      </c>
      <c r="N72" s="16">
        <v>99</v>
      </c>
      <c r="O72" s="16">
        <v>46</v>
      </c>
      <c r="P72" s="16">
        <v>0</v>
      </c>
      <c r="Q72" s="16">
        <v>22</v>
      </c>
      <c r="R72" s="17">
        <f t="shared" si="4"/>
        <v>167</v>
      </c>
      <c r="S72" s="16">
        <v>119</v>
      </c>
      <c r="T72" s="17">
        <f t="shared" si="5"/>
        <v>286</v>
      </c>
      <c r="U72" s="19"/>
    </row>
    <row r="73" spans="1:21" ht="14.25" customHeight="1">
      <c r="A73" t="s">
        <v>325</v>
      </c>
      <c r="B73" s="32" t="s">
        <v>326</v>
      </c>
      <c r="C73" s="32" t="s">
        <v>325</v>
      </c>
      <c r="D73" s="32" t="s">
        <v>326</v>
      </c>
      <c r="E73" t="s">
        <v>231</v>
      </c>
      <c r="F73" s="16">
        <v>27</v>
      </c>
      <c r="G73" s="16">
        <v>0</v>
      </c>
      <c r="H73" s="16">
        <v>0</v>
      </c>
      <c r="I73" s="16">
        <v>7</v>
      </c>
      <c r="J73" s="17">
        <f t="shared" si="2"/>
        <v>34</v>
      </c>
      <c r="K73" s="16">
        <v>84</v>
      </c>
      <c r="L73" s="17">
        <f t="shared" si="3"/>
        <v>118</v>
      </c>
      <c r="M73" s="19" t="s">
        <v>802</v>
      </c>
      <c r="N73" s="16">
        <v>8</v>
      </c>
      <c r="O73" s="16">
        <v>0</v>
      </c>
      <c r="P73" s="16">
        <v>0</v>
      </c>
      <c r="Q73" s="16">
        <v>7</v>
      </c>
      <c r="R73" s="17">
        <f t="shared" si="4"/>
        <v>15</v>
      </c>
      <c r="S73" s="16">
        <v>50</v>
      </c>
      <c r="T73" s="17">
        <f t="shared" si="5"/>
        <v>65</v>
      </c>
      <c r="U73" s="19"/>
    </row>
    <row r="74" spans="1:21" ht="14.25" customHeight="1">
      <c r="A74" t="s">
        <v>327</v>
      </c>
      <c r="B74" s="32" t="s">
        <v>328</v>
      </c>
      <c r="C74" s="32" t="s">
        <v>327</v>
      </c>
      <c r="D74" s="32" t="s">
        <v>328</v>
      </c>
      <c r="E74" t="s">
        <v>320</v>
      </c>
      <c r="F74" s="16">
        <v>210</v>
      </c>
      <c r="G74" s="16">
        <v>0</v>
      </c>
      <c r="H74" s="16">
        <v>0</v>
      </c>
      <c r="I74" s="16">
        <v>16</v>
      </c>
      <c r="J74" s="17">
        <f t="shared" si="2"/>
        <v>226</v>
      </c>
      <c r="K74" s="16">
        <v>140</v>
      </c>
      <c r="L74" s="17">
        <f t="shared" si="3"/>
        <v>366</v>
      </c>
      <c r="M74" s="19" t="s">
        <v>799</v>
      </c>
      <c r="N74" s="16">
        <v>81</v>
      </c>
      <c r="O74" s="16">
        <v>0</v>
      </c>
      <c r="P74" s="16">
        <v>0</v>
      </c>
      <c r="Q74" s="16">
        <v>0</v>
      </c>
      <c r="R74" s="17">
        <f t="shared" si="4"/>
        <v>81</v>
      </c>
      <c r="S74" s="16">
        <v>30</v>
      </c>
      <c r="T74" s="17">
        <f t="shared" si="5"/>
        <v>111</v>
      </c>
      <c r="U74" s="19"/>
    </row>
    <row r="75" spans="1:21" ht="14.25" customHeight="1">
      <c r="A75" t="s">
        <v>329</v>
      </c>
      <c r="B75" s="32" t="s">
        <v>330</v>
      </c>
      <c r="C75" s="32" t="s">
        <v>329</v>
      </c>
      <c r="D75" s="32" t="s">
        <v>330</v>
      </c>
      <c r="E75" t="s">
        <v>219</v>
      </c>
      <c r="F75" s="16">
        <v>83</v>
      </c>
      <c r="G75" s="16">
        <v>0</v>
      </c>
      <c r="H75" s="16">
        <v>0</v>
      </c>
      <c r="I75" s="16">
        <v>164</v>
      </c>
      <c r="J75" s="17">
        <f t="shared" si="2"/>
        <v>247</v>
      </c>
      <c r="K75" s="16">
        <v>40</v>
      </c>
      <c r="L75" s="17">
        <f t="shared" si="3"/>
        <v>287</v>
      </c>
      <c r="M75" s="19" t="s">
        <v>799</v>
      </c>
      <c r="N75" s="16">
        <v>115</v>
      </c>
      <c r="O75" s="16">
        <v>0</v>
      </c>
      <c r="P75" s="16">
        <v>0</v>
      </c>
      <c r="Q75" s="16">
        <v>86</v>
      </c>
      <c r="R75" s="17">
        <f t="shared" si="4"/>
        <v>201</v>
      </c>
      <c r="S75" s="16">
        <v>0</v>
      </c>
      <c r="T75" s="17">
        <f t="shared" si="5"/>
        <v>201</v>
      </c>
      <c r="U75" s="19"/>
    </row>
    <row r="76" spans="1:21" ht="14.25" customHeight="1">
      <c r="A76" t="s">
        <v>862</v>
      </c>
      <c r="B76" s="32" t="s">
        <v>863</v>
      </c>
      <c r="C76" s="32" t="s">
        <v>659</v>
      </c>
      <c r="D76" s="32" t="s">
        <v>660</v>
      </c>
      <c r="E76" t="s">
        <v>222</v>
      </c>
      <c r="F76" s="16">
        <v>79</v>
      </c>
      <c r="G76" s="16">
        <v>0</v>
      </c>
      <c r="H76" s="16">
        <v>0</v>
      </c>
      <c r="I76" s="16">
        <v>19</v>
      </c>
      <c r="J76" s="17">
        <f t="shared" ref="J76:J139" si="6">SUM(F76:I76)</f>
        <v>98</v>
      </c>
      <c r="K76" s="16">
        <v>0</v>
      </c>
      <c r="L76" s="17">
        <f t="shared" ref="L76:L139" si="7">SUM(J76:K76)</f>
        <v>98</v>
      </c>
      <c r="M76" s="19" t="s">
        <v>799</v>
      </c>
      <c r="N76" s="16">
        <v>51</v>
      </c>
      <c r="O76" s="16">
        <v>0</v>
      </c>
      <c r="P76" s="16">
        <v>0</v>
      </c>
      <c r="Q76" s="16">
        <v>0</v>
      </c>
      <c r="R76" s="17">
        <f t="shared" ref="R76:R139" si="8">SUM(N76:Q76)</f>
        <v>51</v>
      </c>
      <c r="S76" s="16">
        <v>0</v>
      </c>
      <c r="T76" s="17">
        <f t="shared" ref="T76:T139" si="9">SUM(R76:S76)</f>
        <v>51</v>
      </c>
      <c r="U76" s="19"/>
    </row>
    <row r="77" spans="1:21" ht="14.25" customHeight="1">
      <c r="A77" t="s">
        <v>331</v>
      </c>
      <c r="B77" s="32" t="s">
        <v>332</v>
      </c>
      <c r="C77" s="32" t="s">
        <v>331</v>
      </c>
      <c r="D77" s="32" t="s">
        <v>332</v>
      </c>
      <c r="E77" t="s">
        <v>222</v>
      </c>
      <c r="F77" s="16">
        <v>72</v>
      </c>
      <c r="G77" s="16">
        <v>0</v>
      </c>
      <c r="H77" s="16">
        <v>0</v>
      </c>
      <c r="I77" s="16">
        <v>4</v>
      </c>
      <c r="J77" s="17">
        <f t="shared" si="6"/>
        <v>76</v>
      </c>
      <c r="K77" s="16">
        <v>0</v>
      </c>
      <c r="L77" s="17">
        <f t="shared" si="7"/>
        <v>76</v>
      </c>
      <c r="M77" s="19" t="s">
        <v>799</v>
      </c>
      <c r="N77" s="16">
        <v>157</v>
      </c>
      <c r="O77" s="16">
        <v>0</v>
      </c>
      <c r="P77" s="16">
        <v>0</v>
      </c>
      <c r="Q77" s="16">
        <v>4</v>
      </c>
      <c r="R77" s="17">
        <f t="shared" si="8"/>
        <v>161</v>
      </c>
      <c r="S77" s="16">
        <v>46</v>
      </c>
      <c r="T77" s="17">
        <f t="shared" si="9"/>
        <v>207</v>
      </c>
      <c r="U77" s="19"/>
    </row>
    <row r="78" spans="1:21" ht="14.25" customHeight="1">
      <c r="A78" t="s">
        <v>333</v>
      </c>
      <c r="B78" s="32" t="s">
        <v>334</v>
      </c>
      <c r="C78" s="32" t="s">
        <v>333</v>
      </c>
      <c r="D78" s="32" t="s">
        <v>334</v>
      </c>
      <c r="E78" t="s">
        <v>222</v>
      </c>
      <c r="F78" s="16">
        <v>75</v>
      </c>
      <c r="G78" s="16">
        <v>0</v>
      </c>
      <c r="H78" s="16">
        <v>0</v>
      </c>
      <c r="I78" s="16">
        <v>42</v>
      </c>
      <c r="J78" s="17">
        <f t="shared" si="6"/>
        <v>117</v>
      </c>
      <c r="K78" s="16">
        <v>0</v>
      </c>
      <c r="L78" s="17">
        <f t="shared" si="7"/>
        <v>117</v>
      </c>
      <c r="M78" s="19" t="s">
        <v>802</v>
      </c>
      <c r="N78" s="16">
        <v>3</v>
      </c>
      <c r="O78" s="16">
        <v>0</v>
      </c>
      <c r="P78" s="16">
        <v>0</v>
      </c>
      <c r="Q78" s="16">
        <v>8</v>
      </c>
      <c r="R78" s="17">
        <f t="shared" si="8"/>
        <v>11</v>
      </c>
      <c r="S78" s="16">
        <v>0</v>
      </c>
      <c r="T78" s="17">
        <f t="shared" si="9"/>
        <v>11</v>
      </c>
      <c r="U78" s="19"/>
    </row>
    <row r="79" spans="1:21" ht="14.25" customHeight="1">
      <c r="A79" t="s">
        <v>335</v>
      </c>
      <c r="B79" s="32" t="s">
        <v>336</v>
      </c>
      <c r="C79" s="32" t="s">
        <v>335</v>
      </c>
      <c r="D79" s="32" t="s">
        <v>336</v>
      </c>
      <c r="E79" t="s">
        <v>234</v>
      </c>
      <c r="F79" s="16">
        <v>237</v>
      </c>
      <c r="G79" s="16">
        <v>0</v>
      </c>
      <c r="H79" s="16">
        <v>0</v>
      </c>
      <c r="I79" s="16">
        <v>49</v>
      </c>
      <c r="J79" s="17">
        <f t="shared" si="6"/>
        <v>286</v>
      </c>
      <c r="K79" s="16">
        <v>23</v>
      </c>
      <c r="L79" s="17">
        <f t="shared" si="7"/>
        <v>309</v>
      </c>
      <c r="M79" s="19" t="s">
        <v>802</v>
      </c>
      <c r="N79" s="16">
        <v>167</v>
      </c>
      <c r="O79" s="16">
        <v>0</v>
      </c>
      <c r="P79" s="16">
        <v>0</v>
      </c>
      <c r="Q79" s="16">
        <v>17</v>
      </c>
      <c r="R79" s="17">
        <f t="shared" si="8"/>
        <v>184</v>
      </c>
      <c r="S79" s="16">
        <v>60</v>
      </c>
      <c r="T79" s="17">
        <f t="shared" si="9"/>
        <v>244</v>
      </c>
      <c r="U79" s="19"/>
    </row>
    <row r="80" spans="1:21" ht="14.25" customHeight="1">
      <c r="A80" t="s">
        <v>339</v>
      </c>
      <c r="B80" s="32" t="s">
        <v>340</v>
      </c>
      <c r="C80" s="32" t="s">
        <v>339</v>
      </c>
      <c r="D80" s="32" t="s">
        <v>340</v>
      </c>
      <c r="E80" t="s">
        <v>219</v>
      </c>
      <c r="F80" s="16">
        <v>62</v>
      </c>
      <c r="G80" s="16">
        <v>0</v>
      </c>
      <c r="H80" s="16">
        <v>0</v>
      </c>
      <c r="I80" s="16">
        <v>0</v>
      </c>
      <c r="J80" s="17">
        <f t="shared" si="6"/>
        <v>62</v>
      </c>
      <c r="K80" s="16">
        <v>12</v>
      </c>
      <c r="L80" s="17">
        <f t="shared" si="7"/>
        <v>74</v>
      </c>
      <c r="M80" s="19" t="s">
        <v>799</v>
      </c>
      <c r="N80" s="16">
        <v>62</v>
      </c>
      <c r="O80" s="16">
        <v>0</v>
      </c>
      <c r="P80" s="16">
        <v>0</v>
      </c>
      <c r="Q80" s="16">
        <v>0</v>
      </c>
      <c r="R80" s="17">
        <f t="shared" si="8"/>
        <v>62</v>
      </c>
      <c r="S80" s="16">
        <v>13</v>
      </c>
      <c r="T80" s="17">
        <f t="shared" si="9"/>
        <v>75</v>
      </c>
      <c r="U80" s="19"/>
    </row>
    <row r="81" spans="1:21" ht="14.25" customHeight="1">
      <c r="A81" t="s">
        <v>341</v>
      </c>
      <c r="B81" s="32" t="s">
        <v>342</v>
      </c>
      <c r="C81" s="32" t="s">
        <v>341</v>
      </c>
      <c r="D81" s="32" t="s">
        <v>342</v>
      </c>
      <c r="E81" t="s">
        <v>248</v>
      </c>
      <c r="F81" s="16">
        <v>187</v>
      </c>
      <c r="G81" s="16">
        <v>39</v>
      </c>
      <c r="H81" s="16">
        <v>0</v>
      </c>
      <c r="I81" s="16">
        <v>0</v>
      </c>
      <c r="J81" s="17">
        <f t="shared" si="6"/>
        <v>226</v>
      </c>
      <c r="K81" s="16">
        <v>0</v>
      </c>
      <c r="L81" s="17">
        <f t="shared" si="7"/>
        <v>226</v>
      </c>
      <c r="M81" s="19" t="s">
        <v>799</v>
      </c>
      <c r="N81" s="16">
        <v>49</v>
      </c>
      <c r="O81" s="16">
        <v>0</v>
      </c>
      <c r="P81" s="16">
        <v>0</v>
      </c>
      <c r="Q81" s="16">
        <v>1</v>
      </c>
      <c r="R81" s="17">
        <f t="shared" si="8"/>
        <v>50</v>
      </c>
      <c r="S81" s="16">
        <v>0</v>
      </c>
      <c r="T81" s="17">
        <f t="shared" si="9"/>
        <v>50</v>
      </c>
      <c r="U81" s="19"/>
    </row>
    <row r="82" spans="1:21" ht="14.25" customHeight="1">
      <c r="A82" t="s">
        <v>343</v>
      </c>
      <c r="B82" s="32" t="s">
        <v>344</v>
      </c>
      <c r="C82" s="32" t="s">
        <v>343</v>
      </c>
      <c r="D82" s="32" t="s">
        <v>344</v>
      </c>
      <c r="E82" t="s">
        <v>231</v>
      </c>
      <c r="F82" s="16">
        <v>37</v>
      </c>
      <c r="G82" s="16">
        <v>0</v>
      </c>
      <c r="H82" s="16">
        <v>0</v>
      </c>
      <c r="I82" s="16">
        <v>17</v>
      </c>
      <c r="J82" s="17">
        <f t="shared" si="6"/>
        <v>54</v>
      </c>
      <c r="K82" s="16">
        <v>0</v>
      </c>
      <c r="L82" s="17">
        <f t="shared" si="7"/>
        <v>54</v>
      </c>
      <c r="M82" s="19" t="s">
        <v>799</v>
      </c>
      <c r="N82" s="16">
        <v>32</v>
      </c>
      <c r="O82" s="16">
        <v>0</v>
      </c>
      <c r="P82" s="16">
        <v>0</v>
      </c>
      <c r="Q82" s="16">
        <v>6</v>
      </c>
      <c r="R82" s="17">
        <f t="shared" si="8"/>
        <v>38</v>
      </c>
      <c r="S82" s="16">
        <v>0</v>
      </c>
      <c r="T82" s="17">
        <f t="shared" si="9"/>
        <v>38</v>
      </c>
      <c r="U82" s="19"/>
    </row>
    <row r="83" spans="1:21" ht="14.25" customHeight="1">
      <c r="A83" t="s">
        <v>345</v>
      </c>
      <c r="B83" s="32" t="s">
        <v>346</v>
      </c>
      <c r="C83" s="32" t="s">
        <v>345</v>
      </c>
      <c r="D83" s="32" t="s">
        <v>346</v>
      </c>
      <c r="E83" t="s">
        <v>243</v>
      </c>
      <c r="F83" s="16">
        <v>24</v>
      </c>
      <c r="G83" s="16">
        <v>0</v>
      </c>
      <c r="H83" s="16">
        <v>0</v>
      </c>
      <c r="I83" s="16">
        <v>8</v>
      </c>
      <c r="J83" s="17">
        <f t="shared" si="6"/>
        <v>32</v>
      </c>
      <c r="K83" s="16">
        <v>0</v>
      </c>
      <c r="L83" s="17">
        <f t="shared" si="7"/>
        <v>32</v>
      </c>
      <c r="M83" s="19" t="s">
        <v>799</v>
      </c>
      <c r="N83" s="16">
        <v>41</v>
      </c>
      <c r="O83" s="16">
        <v>0</v>
      </c>
      <c r="P83" s="16">
        <v>0</v>
      </c>
      <c r="Q83" s="16">
        <v>2</v>
      </c>
      <c r="R83" s="17">
        <f t="shared" si="8"/>
        <v>43</v>
      </c>
      <c r="S83" s="16">
        <v>14</v>
      </c>
      <c r="T83" s="17">
        <f t="shared" si="9"/>
        <v>57</v>
      </c>
      <c r="U83" s="19"/>
    </row>
    <row r="84" spans="1:21" ht="14.25" customHeight="1">
      <c r="A84" t="s">
        <v>902</v>
      </c>
      <c r="B84" s="32" t="s">
        <v>903</v>
      </c>
      <c r="C84" s="32" t="s">
        <v>337</v>
      </c>
      <c r="D84" s="32" t="s">
        <v>338</v>
      </c>
      <c r="E84" t="s">
        <v>243</v>
      </c>
      <c r="F84" s="16">
        <v>32</v>
      </c>
      <c r="G84" s="16">
        <v>0</v>
      </c>
      <c r="H84" s="16">
        <v>0</v>
      </c>
      <c r="I84" s="16">
        <v>0</v>
      </c>
      <c r="J84" s="17">
        <f t="shared" si="6"/>
        <v>32</v>
      </c>
      <c r="K84" s="16">
        <v>60</v>
      </c>
      <c r="L84" s="17">
        <f t="shared" si="7"/>
        <v>92</v>
      </c>
      <c r="M84" s="19" t="s">
        <v>799</v>
      </c>
      <c r="N84" s="16">
        <v>14</v>
      </c>
      <c r="O84" s="16">
        <v>0</v>
      </c>
      <c r="P84" s="16">
        <v>0</v>
      </c>
      <c r="Q84" s="16">
        <v>0</v>
      </c>
      <c r="R84" s="17">
        <f t="shared" si="8"/>
        <v>14</v>
      </c>
      <c r="S84" s="16">
        <v>5</v>
      </c>
      <c r="T84" s="17">
        <f t="shared" si="9"/>
        <v>19</v>
      </c>
      <c r="U84" s="19"/>
    </row>
    <row r="85" spans="1:21" ht="14.25" customHeight="1">
      <c r="A85" t="s">
        <v>347</v>
      </c>
      <c r="B85" s="32" t="s">
        <v>348</v>
      </c>
      <c r="C85" s="32" t="s">
        <v>347</v>
      </c>
      <c r="D85" s="32" t="s">
        <v>348</v>
      </c>
      <c r="E85" t="s">
        <v>219</v>
      </c>
      <c r="F85" s="16">
        <v>105</v>
      </c>
      <c r="G85" s="16">
        <v>0</v>
      </c>
      <c r="H85" s="16">
        <v>0</v>
      </c>
      <c r="I85" s="16">
        <v>92</v>
      </c>
      <c r="J85" s="17">
        <f t="shared" si="6"/>
        <v>197</v>
      </c>
      <c r="K85" s="16">
        <v>400</v>
      </c>
      <c r="L85" s="17">
        <f t="shared" si="7"/>
        <v>597</v>
      </c>
      <c r="M85" s="19" t="s">
        <v>799</v>
      </c>
      <c r="N85" s="16">
        <v>73</v>
      </c>
      <c r="O85" s="16">
        <v>0</v>
      </c>
      <c r="P85" s="16">
        <v>0</v>
      </c>
      <c r="Q85" s="16">
        <v>8</v>
      </c>
      <c r="R85" s="17">
        <f t="shared" si="8"/>
        <v>81</v>
      </c>
      <c r="S85" s="16">
        <v>14</v>
      </c>
      <c r="T85" s="17">
        <f t="shared" si="9"/>
        <v>95</v>
      </c>
      <c r="U85" s="19"/>
    </row>
    <row r="86" spans="1:21" ht="14.25" customHeight="1">
      <c r="A86" t="s">
        <v>349</v>
      </c>
      <c r="B86" s="32" t="s">
        <v>350</v>
      </c>
      <c r="C86" s="32" t="s">
        <v>349</v>
      </c>
      <c r="D86" t="s">
        <v>350</v>
      </c>
      <c r="E86" t="s">
        <v>231</v>
      </c>
      <c r="F86" s="16">
        <v>113</v>
      </c>
      <c r="G86" s="16">
        <v>2</v>
      </c>
      <c r="H86" s="16">
        <v>0</v>
      </c>
      <c r="I86" s="16">
        <v>79</v>
      </c>
      <c r="J86" s="17">
        <f t="shared" si="6"/>
        <v>194</v>
      </c>
      <c r="K86" s="16">
        <v>0</v>
      </c>
      <c r="L86" s="17">
        <f t="shared" si="7"/>
        <v>194</v>
      </c>
      <c r="M86" s="19" t="s">
        <v>802</v>
      </c>
      <c r="N86" s="16">
        <v>94</v>
      </c>
      <c r="O86" s="16">
        <v>0</v>
      </c>
      <c r="P86" s="16">
        <v>0</v>
      </c>
      <c r="Q86" s="16">
        <v>37</v>
      </c>
      <c r="R86" s="17">
        <f t="shared" si="8"/>
        <v>131</v>
      </c>
      <c r="S86" s="16">
        <v>0</v>
      </c>
      <c r="T86" s="17">
        <f t="shared" si="9"/>
        <v>131</v>
      </c>
      <c r="U86" s="19"/>
    </row>
    <row r="87" spans="1:21" ht="14.25" customHeight="1">
      <c r="A87" t="s">
        <v>351</v>
      </c>
      <c r="B87" s="32" t="s">
        <v>352</v>
      </c>
      <c r="C87" s="32" t="s">
        <v>351</v>
      </c>
      <c r="D87" s="32" t="s">
        <v>352</v>
      </c>
      <c r="E87" t="s">
        <v>222</v>
      </c>
      <c r="F87" s="16">
        <v>98</v>
      </c>
      <c r="G87" s="16">
        <v>0</v>
      </c>
      <c r="H87" s="16">
        <v>0</v>
      </c>
      <c r="I87" s="16">
        <v>19</v>
      </c>
      <c r="J87" s="17">
        <f t="shared" si="6"/>
        <v>117</v>
      </c>
      <c r="K87" s="16">
        <v>5</v>
      </c>
      <c r="L87" s="17">
        <f t="shared" si="7"/>
        <v>122</v>
      </c>
      <c r="M87" s="19" t="s">
        <v>802</v>
      </c>
      <c r="N87" s="16">
        <v>78</v>
      </c>
      <c r="O87" s="16">
        <v>0</v>
      </c>
      <c r="P87" s="16">
        <v>0</v>
      </c>
      <c r="Q87" s="16">
        <v>23</v>
      </c>
      <c r="R87" s="17">
        <f t="shared" si="8"/>
        <v>101</v>
      </c>
      <c r="S87" s="16">
        <v>2</v>
      </c>
      <c r="T87" s="17">
        <f t="shared" si="9"/>
        <v>103</v>
      </c>
      <c r="U87" s="19"/>
    </row>
    <row r="88" spans="1:21" ht="14.25" customHeight="1">
      <c r="A88" t="s">
        <v>864</v>
      </c>
      <c r="B88" s="32" t="s">
        <v>865</v>
      </c>
      <c r="C88" s="32" t="s">
        <v>483</v>
      </c>
      <c r="D88" s="32" t="s">
        <v>484</v>
      </c>
      <c r="E88" t="s">
        <v>222</v>
      </c>
      <c r="F88" s="16">
        <v>33</v>
      </c>
      <c r="G88" s="16">
        <v>0</v>
      </c>
      <c r="H88" s="16">
        <v>0</v>
      </c>
      <c r="I88" s="16">
        <v>5</v>
      </c>
      <c r="J88" s="17">
        <f t="shared" si="6"/>
        <v>38</v>
      </c>
      <c r="K88" s="16">
        <v>0</v>
      </c>
      <c r="L88" s="17">
        <f t="shared" si="7"/>
        <v>38</v>
      </c>
      <c r="M88" s="19" t="s">
        <v>799</v>
      </c>
      <c r="N88" s="16">
        <v>51</v>
      </c>
      <c r="O88" s="16">
        <v>0</v>
      </c>
      <c r="P88" s="16">
        <v>0</v>
      </c>
      <c r="Q88" s="16">
        <v>41</v>
      </c>
      <c r="R88" s="17">
        <f t="shared" si="8"/>
        <v>92</v>
      </c>
      <c r="S88" s="16">
        <v>0</v>
      </c>
      <c r="T88" s="17">
        <f t="shared" si="9"/>
        <v>92</v>
      </c>
      <c r="U88" s="19"/>
    </row>
    <row r="89" spans="1:21" ht="14.25" customHeight="1">
      <c r="A89" t="s">
        <v>353</v>
      </c>
      <c r="B89" s="32" t="s">
        <v>354</v>
      </c>
      <c r="C89" s="32" t="s">
        <v>353</v>
      </c>
      <c r="D89" s="32" t="s">
        <v>354</v>
      </c>
      <c r="E89" t="s">
        <v>234</v>
      </c>
      <c r="F89" s="16">
        <v>64</v>
      </c>
      <c r="G89" s="16">
        <v>0</v>
      </c>
      <c r="H89" s="16">
        <v>0</v>
      </c>
      <c r="I89" s="16">
        <v>0</v>
      </c>
      <c r="J89" s="17">
        <f t="shared" si="6"/>
        <v>64</v>
      </c>
      <c r="K89" s="16">
        <v>0</v>
      </c>
      <c r="L89" s="17">
        <f t="shared" si="7"/>
        <v>64</v>
      </c>
      <c r="M89" s="19" t="s">
        <v>799</v>
      </c>
      <c r="N89" s="16">
        <v>82</v>
      </c>
      <c r="O89" s="16">
        <v>0</v>
      </c>
      <c r="P89" s="16">
        <v>0</v>
      </c>
      <c r="Q89" s="16">
        <v>0</v>
      </c>
      <c r="R89" s="17">
        <f t="shared" si="8"/>
        <v>82</v>
      </c>
      <c r="S89" s="16">
        <v>7</v>
      </c>
      <c r="T89" s="17">
        <f t="shared" si="9"/>
        <v>89</v>
      </c>
      <c r="U89" s="19"/>
    </row>
    <row r="90" spans="1:21" ht="14.25" customHeight="1">
      <c r="A90" t="s">
        <v>355</v>
      </c>
      <c r="B90" s="32" t="s">
        <v>356</v>
      </c>
      <c r="C90" s="32" t="s">
        <v>355</v>
      </c>
      <c r="D90" t="s">
        <v>356</v>
      </c>
      <c r="E90" t="s">
        <v>248</v>
      </c>
      <c r="F90" s="16">
        <v>125</v>
      </c>
      <c r="G90" s="16">
        <v>0</v>
      </c>
      <c r="H90" s="16">
        <v>0</v>
      </c>
      <c r="I90" s="16">
        <v>0</v>
      </c>
      <c r="J90" s="17">
        <f t="shared" si="6"/>
        <v>125</v>
      </c>
      <c r="K90" s="16">
        <v>0</v>
      </c>
      <c r="L90" s="17">
        <f t="shared" si="7"/>
        <v>125</v>
      </c>
      <c r="M90" s="19" t="s">
        <v>799</v>
      </c>
      <c r="N90" s="16">
        <v>132</v>
      </c>
      <c r="O90" s="16">
        <v>0</v>
      </c>
      <c r="P90" s="16">
        <v>0</v>
      </c>
      <c r="Q90" s="16">
        <v>19</v>
      </c>
      <c r="R90" s="17">
        <f t="shared" si="8"/>
        <v>151</v>
      </c>
      <c r="S90" s="16">
        <v>0</v>
      </c>
      <c r="T90" s="17">
        <f t="shared" si="9"/>
        <v>151</v>
      </c>
      <c r="U90" s="19"/>
    </row>
    <row r="91" spans="1:21" ht="14.25" customHeight="1">
      <c r="A91" t="s">
        <v>359</v>
      </c>
      <c r="B91" s="32" t="s">
        <v>360</v>
      </c>
      <c r="C91" s="32" t="s">
        <v>359</v>
      </c>
      <c r="D91" s="32" t="s">
        <v>360</v>
      </c>
      <c r="E91" t="s">
        <v>219</v>
      </c>
      <c r="F91" s="16">
        <v>22</v>
      </c>
      <c r="G91" s="16">
        <v>0</v>
      </c>
      <c r="H91" s="16">
        <v>0</v>
      </c>
      <c r="I91" s="16">
        <v>15</v>
      </c>
      <c r="J91" s="17">
        <f t="shared" si="6"/>
        <v>37</v>
      </c>
      <c r="K91" s="16">
        <v>0</v>
      </c>
      <c r="L91" s="17">
        <f t="shared" si="7"/>
        <v>37</v>
      </c>
      <c r="M91" s="19" t="s">
        <v>799</v>
      </c>
      <c r="N91" s="16">
        <v>54</v>
      </c>
      <c r="O91" s="16">
        <v>0</v>
      </c>
      <c r="P91" s="16">
        <v>0</v>
      </c>
      <c r="Q91" s="16">
        <v>0</v>
      </c>
      <c r="R91" s="17">
        <f t="shared" si="8"/>
        <v>54</v>
      </c>
      <c r="S91" s="16">
        <v>0</v>
      </c>
      <c r="T91" s="17">
        <f t="shared" si="9"/>
        <v>54</v>
      </c>
      <c r="U91" s="19"/>
    </row>
    <row r="92" spans="1:21" ht="14.25" customHeight="1">
      <c r="A92" t="s">
        <v>361</v>
      </c>
      <c r="B92" s="32" t="s">
        <v>362</v>
      </c>
      <c r="C92" s="32" t="s">
        <v>361</v>
      </c>
      <c r="D92" s="32" t="s">
        <v>362</v>
      </c>
      <c r="E92" t="s">
        <v>219</v>
      </c>
      <c r="F92" s="16">
        <v>78</v>
      </c>
      <c r="G92" s="16">
        <v>24</v>
      </c>
      <c r="H92" s="16">
        <v>0</v>
      </c>
      <c r="I92" s="16">
        <v>36</v>
      </c>
      <c r="J92" s="17">
        <f t="shared" si="6"/>
        <v>138</v>
      </c>
      <c r="K92" s="16">
        <v>85</v>
      </c>
      <c r="L92" s="17">
        <f t="shared" si="7"/>
        <v>223</v>
      </c>
      <c r="M92" s="19" t="s">
        <v>799</v>
      </c>
      <c r="N92" s="16">
        <v>99</v>
      </c>
      <c r="O92" s="16">
        <v>0</v>
      </c>
      <c r="P92" s="16">
        <v>0</v>
      </c>
      <c r="Q92" s="16">
        <v>1</v>
      </c>
      <c r="R92" s="17">
        <f t="shared" si="8"/>
        <v>100</v>
      </c>
      <c r="S92" s="16">
        <v>10</v>
      </c>
      <c r="T92" s="17">
        <f t="shared" si="9"/>
        <v>110</v>
      </c>
      <c r="U92" s="19"/>
    </row>
    <row r="93" spans="1:21" ht="14.25" customHeight="1">
      <c r="A93" t="s">
        <v>811</v>
      </c>
      <c r="B93" s="32" t="s">
        <v>812</v>
      </c>
      <c r="C93" s="32" t="s">
        <v>665</v>
      </c>
      <c r="D93" s="32" t="s">
        <v>666</v>
      </c>
      <c r="E93" t="s">
        <v>253</v>
      </c>
      <c r="F93" s="16">
        <v>14</v>
      </c>
      <c r="G93" s="16">
        <v>0</v>
      </c>
      <c r="H93" s="16">
        <v>0</v>
      </c>
      <c r="I93" s="16">
        <v>2</v>
      </c>
      <c r="J93" s="17">
        <f t="shared" si="6"/>
        <v>16</v>
      </c>
      <c r="K93" s="16">
        <v>0</v>
      </c>
      <c r="L93" s="17">
        <f t="shared" si="7"/>
        <v>16</v>
      </c>
      <c r="M93" s="19" t="s">
        <v>799</v>
      </c>
      <c r="N93" s="16">
        <v>7</v>
      </c>
      <c r="O93" s="16">
        <v>0</v>
      </c>
      <c r="P93" s="16">
        <v>0</v>
      </c>
      <c r="Q93" s="16">
        <v>0</v>
      </c>
      <c r="R93" s="17">
        <f t="shared" si="8"/>
        <v>7</v>
      </c>
      <c r="S93" s="16">
        <v>0</v>
      </c>
      <c r="T93" s="17">
        <f t="shared" si="9"/>
        <v>7</v>
      </c>
      <c r="U93" s="19"/>
    </row>
    <row r="94" spans="1:21" ht="14.25" customHeight="1">
      <c r="A94" t="s">
        <v>751</v>
      </c>
      <c r="B94" s="32" t="s">
        <v>752</v>
      </c>
      <c r="C94" s="32" t="s">
        <v>751</v>
      </c>
      <c r="D94" s="32" t="s">
        <v>752</v>
      </c>
      <c r="E94" t="s">
        <v>219</v>
      </c>
      <c r="F94" s="16">
        <v>2</v>
      </c>
      <c r="G94" s="16">
        <v>0</v>
      </c>
      <c r="H94" s="16">
        <v>0</v>
      </c>
      <c r="I94" s="16">
        <v>6</v>
      </c>
      <c r="J94" s="17">
        <f t="shared" si="6"/>
        <v>8</v>
      </c>
      <c r="K94" s="16">
        <v>0</v>
      </c>
      <c r="L94" s="17">
        <f t="shared" si="7"/>
        <v>8</v>
      </c>
      <c r="M94" s="19" t="s">
        <v>799</v>
      </c>
      <c r="N94" s="16">
        <v>35</v>
      </c>
      <c r="O94" s="16">
        <v>0</v>
      </c>
      <c r="P94" s="16">
        <v>0</v>
      </c>
      <c r="Q94" s="16">
        <v>0</v>
      </c>
      <c r="R94" s="17">
        <f t="shared" si="8"/>
        <v>35</v>
      </c>
      <c r="S94" s="16">
        <v>0</v>
      </c>
      <c r="T94" s="17">
        <f t="shared" si="9"/>
        <v>35</v>
      </c>
      <c r="U94" s="19"/>
    </row>
    <row r="95" spans="1:21" ht="14.25" customHeight="1">
      <c r="A95" t="s">
        <v>363</v>
      </c>
      <c r="B95" t="s">
        <v>364</v>
      </c>
      <c r="C95" s="32" t="s">
        <v>363</v>
      </c>
      <c r="D95" s="32" t="s">
        <v>364</v>
      </c>
      <c r="E95" t="s">
        <v>231</v>
      </c>
      <c r="F95" s="16">
        <v>0</v>
      </c>
      <c r="G95" s="16">
        <v>0</v>
      </c>
      <c r="H95" s="16">
        <v>0</v>
      </c>
      <c r="I95" s="16">
        <v>3</v>
      </c>
      <c r="J95" s="17">
        <f t="shared" si="6"/>
        <v>3</v>
      </c>
      <c r="K95" s="16">
        <v>0</v>
      </c>
      <c r="L95" s="17">
        <f t="shared" si="7"/>
        <v>3</v>
      </c>
      <c r="M95" s="19" t="s">
        <v>799</v>
      </c>
      <c r="N95" s="16">
        <v>0</v>
      </c>
      <c r="O95" s="16">
        <v>0</v>
      </c>
      <c r="P95" s="16">
        <v>0</v>
      </c>
      <c r="Q95" s="16">
        <v>0</v>
      </c>
      <c r="R95" s="17">
        <f t="shared" si="8"/>
        <v>0</v>
      </c>
      <c r="S95" s="16">
        <v>0</v>
      </c>
      <c r="T95" s="17">
        <f t="shared" si="9"/>
        <v>0</v>
      </c>
      <c r="U95" s="19"/>
    </row>
    <row r="96" spans="1:21" ht="14.25" customHeight="1">
      <c r="A96" t="s">
        <v>850</v>
      </c>
      <c r="B96" s="32" t="s">
        <v>851</v>
      </c>
      <c r="C96" s="32" t="s">
        <v>850</v>
      </c>
      <c r="D96" s="32" t="s">
        <v>851</v>
      </c>
      <c r="E96" t="s">
        <v>219</v>
      </c>
      <c r="F96" s="16">
        <v>64</v>
      </c>
      <c r="G96" s="16">
        <v>0</v>
      </c>
      <c r="H96" s="16">
        <v>0</v>
      </c>
      <c r="I96" s="16">
        <v>26</v>
      </c>
      <c r="J96" s="17">
        <f t="shared" si="6"/>
        <v>90</v>
      </c>
      <c r="K96" s="16">
        <v>0</v>
      </c>
      <c r="L96" s="17">
        <f t="shared" si="7"/>
        <v>90</v>
      </c>
      <c r="M96" s="19" t="s">
        <v>799</v>
      </c>
      <c r="N96" s="16">
        <v>47</v>
      </c>
      <c r="O96" s="16">
        <v>0</v>
      </c>
      <c r="P96" s="16">
        <v>0</v>
      </c>
      <c r="Q96" s="16">
        <v>19</v>
      </c>
      <c r="R96" s="17">
        <f t="shared" si="8"/>
        <v>66</v>
      </c>
      <c r="S96" s="16">
        <v>0</v>
      </c>
      <c r="T96" s="17">
        <f t="shared" si="9"/>
        <v>66</v>
      </c>
      <c r="U96" s="19"/>
    </row>
    <row r="97" spans="1:21" ht="14.25" customHeight="1">
      <c r="A97" t="s">
        <v>365</v>
      </c>
      <c r="B97" s="32" t="s">
        <v>366</v>
      </c>
      <c r="C97" s="32" t="s">
        <v>365</v>
      </c>
      <c r="D97" s="32" t="s">
        <v>366</v>
      </c>
      <c r="E97" t="s">
        <v>222</v>
      </c>
      <c r="F97" s="16">
        <v>26</v>
      </c>
      <c r="G97" s="16">
        <v>0</v>
      </c>
      <c r="H97" s="16">
        <v>0</v>
      </c>
      <c r="I97" s="16">
        <v>4</v>
      </c>
      <c r="J97" s="17">
        <f t="shared" si="6"/>
        <v>30</v>
      </c>
      <c r="K97" s="16">
        <v>0</v>
      </c>
      <c r="L97" s="17">
        <f t="shared" si="7"/>
        <v>30</v>
      </c>
      <c r="M97" s="19" t="s">
        <v>799</v>
      </c>
      <c r="N97" s="16">
        <v>25</v>
      </c>
      <c r="O97" s="16">
        <v>0</v>
      </c>
      <c r="P97" s="16">
        <v>0</v>
      </c>
      <c r="Q97" s="16">
        <v>0</v>
      </c>
      <c r="R97" s="17">
        <f t="shared" si="8"/>
        <v>25</v>
      </c>
      <c r="S97" s="16">
        <v>0</v>
      </c>
      <c r="T97" s="17">
        <f t="shared" si="9"/>
        <v>25</v>
      </c>
      <c r="U97" s="19"/>
    </row>
    <row r="98" spans="1:21" ht="14.25" customHeight="1">
      <c r="A98" t="s">
        <v>367</v>
      </c>
      <c r="B98" s="32" t="s">
        <v>368</v>
      </c>
      <c r="C98" s="32" t="s">
        <v>367</v>
      </c>
      <c r="D98" s="32" t="s">
        <v>368</v>
      </c>
      <c r="E98" t="s">
        <v>243</v>
      </c>
      <c r="F98" s="16">
        <v>49</v>
      </c>
      <c r="G98" s="16">
        <v>0</v>
      </c>
      <c r="H98" s="16">
        <v>0</v>
      </c>
      <c r="I98" s="16">
        <v>0</v>
      </c>
      <c r="J98" s="17">
        <f t="shared" si="6"/>
        <v>49</v>
      </c>
      <c r="K98" s="16">
        <v>0</v>
      </c>
      <c r="L98" s="17">
        <f t="shared" si="7"/>
        <v>49</v>
      </c>
      <c r="M98" s="19" t="s">
        <v>802</v>
      </c>
      <c r="N98" s="16">
        <v>17</v>
      </c>
      <c r="O98" s="16">
        <v>0</v>
      </c>
      <c r="P98" s="16">
        <v>0</v>
      </c>
      <c r="Q98" s="16">
        <v>0</v>
      </c>
      <c r="R98" s="17">
        <f t="shared" si="8"/>
        <v>17</v>
      </c>
      <c r="S98" s="16">
        <v>0</v>
      </c>
      <c r="T98" s="17">
        <f t="shared" si="9"/>
        <v>17</v>
      </c>
      <c r="U98" s="19"/>
    </row>
    <row r="99" spans="1:21" ht="14.25" customHeight="1">
      <c r="A99" t="s">
        <v>369</v>
      </c>
      <c r="B99" s="32" t="s">
        <v>370</v>
      </c>
      <c r="C99" s="32" t="s">
        <v>369</v>
      </c>
      <c r="D99" s="32" t="s">
        <v>370</v>
      </c>
      <c r="E99" t="s">
        <v>219</v>
      </c>
      <c r="F99" s="16">
        <v>46</v>
      </c>
      <c r="G99" s="16">
        <v>0</v>
      </c>
      <c r="H99" s="16">
        <v>0</v>
      </c>
      <c r="I99" s="16">
        <v>0</v>
      </c>
      <c r="J99" s="17">
        <f t="shared" si="6"/>
        <v>46</v>
      </c>
      <c r="K99" s="16">
        <v>88</v>
      </c>
      <c r="L99" s="17">
        <f t="shared" si="7"/>
        <v>134</v>
      </c>
      <c r="M99" s="19" t="s">
        <v>799</v>
      </c>
      <c r="N99" s="16">
        <v>60</v>
      </c>
      <c r="O99" s="16">
        <v>0</v>
      </c>
      <c r="P99" s="16">
        <v>0</v>
      </c>
      <c r="Q99" s="16">
        <v>0</v>
      </c>
      <c r="R99" s="17">
        <f t="shared" si="8"/>
        <v>60</v>
      </c>
      <c r="S99" s="16">
        <v>88</v>
      </c>
      <c r="T99" s="17">
        <f t="shared" si="9"/>
        <v>148</v>
      </c>
      <c r="U99" s="19"/>
    </row>
    <row r="100" spans="1:21" ht="14.25" customHeight="1">
      <c r="A100" t="s">
        <v>371</v>
      </c>
      <c r="B100" s="32" t="s">
        <v>372</v>
      </c>
      <c r="C100" s="32" t="s">
        <v>371</v>
      </c>
      <c r="D100" s="32" t="s">
        <v>372</v>
      </c>
      <c r="E100" t="s">
        <v>231</v>
      </c>
      <c r="F100" s="16">
        <v>29</v>
      </c>
      <c r="G100" s="16">
        <v>0</v>
      </c>
      <c r="H100" s="16">
        <v>0</v>
      </c>
      <c r="I100" s="16">
        <v>6</v>
      </c>
      <c r="J100" s="17">
        <f t="shared" si="6"/>
        <v>35</v>
      </c>
      <c r="K100" s="16">
        <v>0</v>
      </c>
      <c r="L100" s="17">
        <f t="shared" si="7"/>
        <v>35</v>
      </c>
      <c r="M100" s="19" t="s">
        <v>802</v>
      </c>
      <c r="N100" s="16">
        <v>141</v>
      </c>
      <c r="O100" s="16">
        <v>4</v>
      </c>
      <c r="P100" s="16">
        <v>0</v>
      </c>
      <c r="Q100" s="16">
        <v>22</v>
      </c>
      <c r="R100" s="17">
        <f t="shared" si="8"/>
        <v>167</v>
      </c>
      <c r="S100" s="16">
        <v>0</v>
      </c>
      <c r="T100" s="17">
        <f t="shared" si="9"/>
        <v>167</v>
      </c>
      <c r="U100" s="19"/>
    </row>
    <row r="101" spans="1:21" ht="14.25" customHeight="1">
      <c r="A101" t="s">
        <v>904</v>
      </c>
      <c r="B101" s="32" t="s">
        <v>905</v>
      </c>
      <c r="C101" s="32" t="s">
        <v>663</v>
      </c>
      <c r="D101" s="32" t="s">
        <v>664</v>
      </c>
      <c r="E101" t="s">
        <v>231</v>
      </c>
      <c r="F101" s="16">
        <v>11</v>
      </c>
      <c r="G101" s="16">
        <v>0</v>
      </c>
      <c r="H101" s="16">
        <v>0</v>
      </c>
      <c r="I101" s="16">
        <v>0</v>
      </c>
      <c r="J101" s="17">
        <f t="shared" si="6"/>
        <v>11</v>
      </c>
      <c r="K101" s="16">
        <v>0</v>
      </c>
      <c r="L101" s="17">
        <f t="shared" si="7"/>
        <v>11</v>
      </c>
      <c r="M101" s="19" t="s">
        <v>799</v>
      </c>
      <c r="N101" s="16">
        <v>23</v>
      </c>
      <c r="O101" s="16">
        <v>0</v>
      </c>
      <c r="P101" s="16">
        <v>0</v>
      </c>
      <c r="Q101" s="16">
        <v>0</v>
      </c>
      <c r="R101" s="17">
        <f t="shared" si="8"/>
        <v>23</v>
      </c>
      <c r="S101" s="16">
        <v>0</v>
      </c>
      <c r="T101" s="17">
        <f t="shared" si="9"/>
        <v>23</v>
      </c>
      <c r="U101" s="19"/>
    </row>
    <row r="102" spans="1:21" ht="14.25" customHeight="1">
      <c r="A102" t="s">
        <v>373</v>
      </c>
      <c r="B102" s="32" t="s">
        <v>374</v>
      </c>
      <c r="C102" s="32" t="s">
        <v>373</v>
      </c>
      <c r="D102" t="s">
        <v>374</v>
      </c>
      <c r="E102" t="s">
        <v>243</v>
      </c>
      <c r="F102" s="16">
        <v>51</v>
      </c>
      <c r="G102" s="16">
        <v>0</v>
      </c>
      <c r="H102" s="16">
        <v>0</v>
      </c>
      <c r="I102" s="16">
        <v>4</v>
      </c>
      <c r="J102" s="17">
        <f t="shared" si="6"/>
        <v>55</v>
      </c>
      <c r="K102" s="16">
        <v>0</v>
      </c>
      <c r="L102" s="17">
        <f t="shared" si="7"/>
        <v>55</v>
      </c>
      <c r="M102" s="19" t="s">
        <v>799</v>
      </c>
      <c r="N102" s="16">
        <v>27</v>
      </c>
      <c r="O102" s="16">
        <v>0</v>
      </c>
      <c r="P102" s="16">
        <v>0</v>
      </c>
      <c r="Q102" s="16">
        <v>0</v>
      </c>
      <c r="R102" s="17">
        <f t="shared" si="8"/>
        <v>27</v>
      </c>
      <c r="S102" s="16">
        <v>8</v>
      </c>
      <c r="T102" s="17">
        <f t="shared" si="9"/>
        <v>35</v>
      </c>
      <c r="U102" s="19"/>
    </row>
    <row r="103" spans="1:21" ht="14.25" customHeight="1">
      <c r="A103" t="s">
        <v>375</v>
      </c>
      <c r="B103" s="32" t="s">
        <v>376</v>
      </c>
      <c r="C103" s="32" t="s">
        <v>375</v>
      </c>
      <c r="D103" s="32" t="s">
        <v>376</v>
      </c>
      <c r="E103" t="s">
        <v>253</v>
      </c>
      <c r="F103" s="16">
        <v>79</v>
      </c>
      <c r="G103" s="16">
        <v>0</v>
      </c>
      <c r="H103" s="16">
        <v>0</v>
      </c>
      <c r="I103" s="16">
        <v>4</v>
      </c>
      <c r="J103" s="17">
        <f t="shared" si="6"/>
        <v>83</v>
      </c>
      <c r="K103" s="16">
        <v>0</v>
      </c>
      <c r="L103" s="17">
        <f t="shared" si="7"/>
        <v>83</v>
      </c>
      <c r="M103" s="19" t="s">
        <v>799</v>
      </c>
      <c r="N103" s="16">
        <v>28</v>
      </c>
      <c r="O103" s="16">
        <v>0</v>
      </c>
      <c r="P103" s="16">
        <v>0</v>
      </c>
      <c r="Q103" s="16">
        <v>4</v>
      </c>
      <c r="R103" s="17">
        <f t="shared" si="8"/>
        <v>32</v>
      </c>
      <c r="S103" s="16">
        <v>0</v>
      </c>
      <c r="T103" s="17">
        <f t="shared" si="9"/>
        <v>32</v>
      </c>
      <c r="U103" s="19"/>
    </row>
    <row r="104" spans="1:21" ht="14.25" customHeight="1">
      <c r="A104" t="s">
        <v>377</v>
      </c>
      <c r="B104" s="32" t="s">
        <v>378</v>
      </c>
      <c r="C104" s="32" t="s">
        <v>377</v>
      </c>
      <c r="D104" s="32" t="s">
        <v>378</v>
      </c>
      <c r="E104" t="s">
        <v>320</v>
      </c>
      <c r="F104" s="16">
        <v>77</v>
      </c>
      <c r="G104" s="16">
        <v>0</v>
      </c>
      <c r="H104" s="16">
        <v>0</v>
      </c>
      <c r="I104" s="16">
        <v>10</v>
      </c>
      <c r="J104" s="17">
        <f t="shared" si="6"/>
        <v>87</v>
      </c>
      <c r="K104" s="16">
        <v>0</v>
      </c>
      <c r="L104" s="17">
        <f t="shared" si="7"/>
        <v>87</v>
      </c>
      <c r="M104" s="19" t="s">
        <v>799</v>
      </c>
      <c r="N104" s="16">
        <v>75</v>
      </c>
      <c r="O104" s="16">
        <v>0</v>
      </c>
      <c r="P104" s="16">
        <v>0</v>
      </c>
      <c r="Q104" s="16">
        <v>10</v>
      </c>
      <c r="R104" s="17">
        <f t="shared" si="8"/>
        <v>85</v>
      </c>
      <c r="S104" s="16">
        <v>36</v>
      </c>
      <c r="T104" s="17">
        <f t="shared" si="9"/>
        <v>121</v>
      </c>
      <c r="U104" s="19"/>
    </row>
    <row r="105" spans="1:21" ht="14.25" customHeight="1">
      <c r="A105" t="s">
        <v>379</v>
      </c>
      <c r="B105" s="32" t="s">
        <v>380</v>
      </c>
      <c r="C105" s="32" t="s">
        <v>379</v>
      </c>
      <c r="D105" s="32" t="s">
        <v>380</v>
      </c>
      <c r="E105" t="s">
        <v>222</v>
      </c>
      <c r="F105" s="16">
        <v>78</v>
      </c>
      <c r="G105" s="16">
        <v>0</v>
      </c>
      <c r="H105" s="16">
        <v>0</v>
      </c>
      <c r="I105" s="16">
        <v>2</v>
      </c>
      <c r="J105" s="17">
        <f t="shared" si="6"/>
        <v>80</v>
      </c>
      <c r="K105" s="16">
        <v>0</v>
      </c>
      <c r="L105" s="17">
        <f t="shared" si="7"/>
        <v>80</v>
      </c>
      <c r="M105" s="19" t="s">
        <v>802</v>
      </c>
      <c r="N105" s="16">
        <v>35</v>
      </c>
      <c r="O105" s="16">
        <v>0</v>
      </c>
      <c r="P105" s="16">
        <v>0</v>
      </c>
      <c r="Q105" s="16">
        <v>5</v>
      </c>
      <c r="R105" s="17">
        <f t="shared" si="8"/>
        <v>40</v>
      </c>
      <c r="S105" s="16">
        <v>0</v>
      </c>
      <c r="T105" s="17">
        <f t="shared" si="9"/>
        <v>40</v>
      </c>
      <c r="U105" s="19"/>
    </row>
    <row r="106" spans="1:21" ht="14.25" customHeight="1">
      <c r="A106" t="s">
        <v>381</v>
      </c>
      <c r="B106" s="32" t="s">
        <v>382</v>
      </c>
      <c r="C106" s="32" t="s">
        <v>381</v>
      </c>
      <c r="D106" s="32" t="s">
        <v>382</v>
      </c>
      <c r="E106" t="s">
        <v>243</v>
      </c>
      <c r="F106" s="16">
        <v>143</v>
      </c>
      <c r="G106" s="16">
        <v>0</v>
      </c>
      <c r="H106" s="16">
        <v>0</v>
      </c>
      <c r="I106" s="16">
        <v>40</v>
      </c>
      <c r="J106" s="17">
        <f t="shared" si="6"/>
        <v>183</v>
      </c>
      <c r="K106" s="16">
        <v>47</v>
      </c>
      <c r="L106" s="17">
        <f t="shared" si="7"/>
        <v>230</v>
      </c>
      <c r="M106" s="19" t="s">
        <v>799</v>
      </c>
      <c r="N106" s="16">
        <v>13</v>
      </c>
      <c r="O106" s="16">
        <v>0</v>
      </c>
      <c r="P106" s="16">
        <v>0</v>
      </c>
      <c r="Q106" s="16">
        <v>15</v>
      </c>
      <c r="R106" s="17">
        <f t="shared" si="8"/>
        <v>28</v>
      </c>
      <c r="S106" s="16">
        <v>59</v>
      </c>
      <c r="T106" s="17">
        <f t="shared" si="9"/>
        <v>87</v>
      </c>
      <c r="U106" s="19"/>
    </row>
    <row r="107" spans="1:21" ht="14.25" customHeight="1">
      <c r="A107" t="s">
        <v>383</v>
      </c>
      <c r="B107" s="32" t="s">
        <v>384</v>
      </c>
      <c r="C107" s="32" t="s">
        <v>383</v>
      </c>
      <c r="D107" s="32" t="s">
        <v>384</v>
      </c>
      <c r="E107" t="s">
        <v>219</v>
      </c>
      <c r="F107" s="16">
        <v>23</v>
      </c>
      <c r="G107" s="16">
        <v>0</v>
      </c>
      <c r="H107" s="16">
        <v>0</v>
      </c>
      <c r="I107" s="16">
        <v>14</v>
      </c>
      <c r="J107" s="17">
        <f t="shared" si="6"/>
        <v>37</v>
      </c>
      <c r="K107" s="16">
        <v>50</v>
      </c>
      <c r="L107" s="17">
        <f t="shared" si="7"/>
        <v>87</v>
      </c>
      <c r="M107" s="19" t="s">
        <v>802</v>
      </c>
      <c r="N107" s="16">
        <v>13</v>
      </c>
      <c r="O107" s="16">
        <v>13</v>
      </c>
      <c r="P107" s="16">
        <v>0</v>
      </c>
      <c r="Q107" s="16">
        <v>8</v>
      </c>
      <c r="R107" s="17">
        <f t="shared" si="8"/>
        <v>34</v>
      </c>
      <c r="S107" s="16">
        <v>50</v>
      </c>
      <c r="T107" s="17">
        <f t="shared" si="9"/>
        <v>84</v>
      </c>
      <c r="U107" s="19"/>
    </row>
    <row r="108" spans="1:21" ht="14.25" customHeight="1">
      <c r="A108" t="s">
        <v>385</v>
      </c>
      <c r="B108" s="32" t="s">
        <v>386</v>
      </c>
      <c r="C108" s="32" t="s">
        <v>385</v>
      </c>
      <c r="D108" s="32" t="s">
        <v>386</v>
      </c>
      <c r="E108" t="s">
        <v>219</v>
      </c>
      <c r="F108" s="16">
        <v>34</v>
      </c>
      <c r="G108" s="16">
        <v>0</v>
      </c>
      <c r="H108" s="16">
        <v>0</v>
      </c>
      <c r="I108" s="16">
        <v>0</v>
      </c>
      <c r="J108" s="17">
        <f t="shared" si="6"/>
        <v>34</v>
      </c>
      <c r="K108" s="16">
        <v>0</v>
      </c>
      <c r="L108" s="17">
        <f t="shared" si="7"/>
        <v>34</v>
      </c>
      <c r="M108" s="19" t="s">
        <v>799</v>
      </c>
      <c r="N108" s="16">
        <v>0</v>
      </c>
      <c r="O108" s="16">
        <v>0</v>
      </c>
      <c r="P108" s="16">
        <v>0</v>
      </c>
      <c r="Q108" s="16">
        <v>0</v>
      </c>
      <c r="R108" s="17">
        <f t="shared" si="8"/>
        <v>0</v>
      </c>
      <c r="S108" s="16">
        <v>0</v>
      </c>
      <c r="T108" s="17">
        <f t="shared" si="9"/>
        <v>0</v>
      </c>
      <c r="U108" s="19"/>
    </row>
    <row r="109" spans="1:21" ht="14.25" customHeight="1">
      <c r="A109" t="s">
        <v>387</v>
      </c>
      <c r="B109" t="s">
        <v>388</v>
      </c>
      <c r="C109" s="32" t="s">
        <v>387</v>
      </c>
      <c r="D109" s="32" t="s">
        <v>388</v>
      </c>
      <c r="E109" t="s">
        <v>231</v>
      </c>
      <c r="F109" s="16">
        <v>6</v>
      </c>
      <c r="G109" s="16">
        <v>0</v>
      </c>
      <c r="H109" s="16">
        <v>0</v>
      </c>
      <c r="I109" s="16">
        <v>0</v>
      </c>
      <c r="J109" s="17">
        <f t="shared" si="6"/>
        <v>6</v>
      </c>
      <c r="K109" s="16">
        <v>0</v>
      </c>
      <c r="L109" s="17">
        <f t="shared" si="7"/>
        <v>6</v>
      </c>
      <c r="M109" s="19" t="s">
        <v>799</v>
      </c>
      <c r="N109" s="16">
        <v>6</v>
      </c>
      <c r="O109" s="16">
        <v>0</v>
      </c>
      <c r="P109" s="16">
        <v>0</v>
      </c>
      <c r="Q109" s="16">
        <v>0</v>
      </c>
      <c r="R109" s="17">
        <f t="shared" si="8"/>
        <v>6</v>
      </c>
      <c r="S109" s="16">
        <v>0</v>
      </c>
      <c r="T109" s="17">
        <f t="shared" si="9"/>
        <v>6</v>
      </c>
      <c r="U109" s="19"/>
    </row>
    <row r="110" spans="1:21" ht="14.25" customHeight="1">
      <c r="A110" t="s">
        <v>389</v>
      </c>
      <c r="B110" s="32" t="s">
        <v>390</v>
      </c>
      <c r="C110" s="32" t="s">
        <v>389</v>
      </c>
      <c r="D110" s="32" t="s">
        <v>390</v>
      </c>
      <c r="E110" t="s">
        <v>219</v>
      </c>
      <c r="F110" s="16">
        <v>42</v>
      </c>
      <c r="G110" s="16">
        <v>0</v>
      </c>
      <c r="H110" s="16">
        <v>0</v>
      </c>
      <c r="I110" s="16">
        <v>8</v>
      </c>
      <c r="J110" s="17">
        <f t="shared" si="6"/>
        <v>50</v>
      </c>
      <c r="K110" s="16">
        <v>0</v>
      </c>
      <c r="L110" s="17">
        <f t="shared" si="7"/>
        <v>50</v>
      </c>
      <c r="M110" s="19" t="s">
        <v>799</v>
      </c>
      <c r="N110" s="16">
        <v>21</v>
      </c>
      <c r="O110" s="16">
        <v>0</v>
      </c>
      <c r="P110" s="16">
        <v>0</v>
      </c>
      <c r="Q110" s="16">
        <v>8</v>
      </c>
      <c r="R110" s="17">
        <f t="shared" si="8"/>
        <v>29</v>
      </c>
      <c r="S110" s="16">
        <v>0</v>
      </c>
      <c r="T110" s="17">
        <f t="shared" si="9"/>
        <v>29</v>
      </c>
      <c r="U110" s="19"/>
    </row>
    <row r="111" spans="1:21" ht="14.25" customHeight="1">
      <c r="A111" t="s">
        <v>391</v>
      </c>
      <c r="B111" s="32" t="s">
        <v>392</v>
      </c>
      <c r="C111" s="32" t="s">
        <v>391</v>
      </c>
      <c r="D111" s="32" t="s">
        <v>392</v>
      </c>
      <c r="E111" t="s">
        <v>253</v>
      </c>
      <c r="F111" s="16">
        <v>74</v>
      </c>
      <c r="G111" s="16">
        <v>0</v>
      </c>
      <c r="H111" s="16">
        <v>0</v>
      </c>
      <c r="I111" s="16">
        <v>0</v>
      </c>
      <c r="J111" s="17">
        <f t="shared" si="6"/>
        <v>74</v>
      </c>
      <c r="K111" s="16">
        <v>81</v>
      </c>
      <c r="L111" s="17">
        <f t="shared" si="7"/>
        <v>155</v>
      </c>
      <c r="M111" s="19" t="s">
        <v>799</v>
      </c>
      <c r="N111" s="16">
        <v>137</v>
      </c>
      <c r="O111" s="16">
        <v>0</v>
      </c>
      <c r="P111" s="16">
        <v>0</v>
      </c>
      <c r="Q111" s="16">
        <v>0</v>
      </c>
      <c r="R111" s="17">
        <f t="shared" si="8"/>
        <v>137</v>
      </c>
      <c r="S111" s="16">
        <v>167</v>
      </c>
      <c r="T111" s="17">
        <f t="shared" si="9"/>
        <v>304</v>
      </c>
      <c r="U111" s="19"/>
    </row>
    <row r="112" spans="1:21" ht="14.25" customHeight="1">
      <c r="A112" t="s">
        <v>813</v>
      </c>
      <c r="B112" s="32" t="s">
        <v>814</v>
      </c>
      <c r="C112" s="32" t="s">
        <v>493</v>
      </c>
      <c r="D112" s="32" t="s">
        <v>494</v>
      </c>
      <c r="E112" t="s">
        <v>234</v>
      </c>
      <c r="F112" s="16">
        <v>9</v>
      </c>
      <c r="G112" s="16">
        <v>0</v>
      </c>
      <c r="H112" s="16">
        <v>0</v>
      </c>
      <c r="I112" s="16">
        <v>0</v>
      </c>
      <c r="J112" s="17">
        <f t="shared" si="6"/>
        <v>9</v>
      </c>
      <c r="K112" s="16">
        <v>0</v>
      </c>
      <c r="L112" s="17">
        <f t="shared" si="7"/>
        <v>9</v>
      </c>
      <c r="M112" s="19" t="s">
        <v>799</v>
      </c>
      <c r="N112" s="16">
        <v>86</v>
      </c>
      <c r="O112" s="16">
        <v>0</v>
      </c>
      <c r="P112" s="16">
        <v>0</v>
      </c>
      <c r="Q112" s="16">
        <v>20</v>
      </c>
      <c r="R112" s="17">
        <f t="shared" si="8"/>
        <v>106</v>
      </c>
      <c r="S112" s="16">
        <v>34</v>
      </c>
      <c r="T112" s="17">
        <f t="shared" si="9"/>
        <v>140</v>
      </c>
      <c r="U112" s="19"/>
    </row>
    <row r="113" spans="1:21" ht="14.25" customHeight="1">
      <c r="A113" t="s">
        <v>393</v>
      </c>
      <c r="B113" s="32" t="s">
        <v>394</v>
      </c>
      <c r="C113" s="32" t="s">
        <v>393</v>
      </c>
      <c r="D113" s="32" t="s">
        <v>394</v>
      </c>
      <c r="E113" t="s">
        <v>222</v>
      </c>
      <c r="F113" s="16">
        <v>95</v>
      </c>
      <c r="G113" s="16">
        <v>0</v>
      </c>
      <c r="H113" s="16">
        <v>0</v>
      </c>
      <c r="I113" s="16">
        <v>55</v>
      </c>
      <c r="J113" s="17">
        <f t="shared" si="6"/>
        <v>150</v>
      </c>
      <c r="K113" s="16">
        <v>0</v>
      </c>
      <c r="L113" s="17">
        <f t="shared" si="7"/>
        <v>150</v>
      </c>
      <c r="M113" s="19" t="s">
        <v>802</v>
      </c>
      <c r="N113" s="16">
        <v>39</v>
      </c>
      <c r="O113" s="16">
        <v>0</v>
      </c>
      <c r="P113" s="16">
        <v>0</v>
      </c>
      <c r="Q113" s="16">
        <v>18</v>
      </c>
      <c r="R113" s="17">
        <f t="shared" si="8"/>
        <v>57</v>
      </c>
      <c r="S113" s="16">
        <v>0</v>
      </c>
      <c r="T113" s="17">
        <f t="shared" si="9"/>
        <v>57</v>
      </c>
      <c r="U113" s="19"/>
    </row>
    <row r="114" spans="1:21" ht="14.25" customHeight="1">
      <c r="A114" t="s">
        <v>395</v>
      </c>
      <c r="B114" s="32" t="s">
        <v>396</v>
      </c>
      <c r="C114" s="32" t="s">
        <v>395</v>
      </c>
      <c r="D114" s="32" t="s">
        <v>396</v>
      </c>
      <c r="E114" t="s">
        <v>231</v>
      </c>
      <c r="F114" s="16">
        <v>18</v>
      </c>
      <c r="G114" s="16">
        <v>0</v>
      </c>
      <c r="H114" s="16">
        <v>0</v>
      </c>
      <c r="I114" s="16">
        <v>0</v>
      </c>
      <c r="J114" s="17">
        <f t="shared" si="6"/>
        <v>18</v>
      </c>
      <c r="K114" s="16">
        <v>0</v>
      </c>
      <c r="L114" s="17">
        <f t="shared" si="7"/>
        <v>18</v>
      </c>
      <c r="M114" s="19" t="s">
        <v>799</v>
      </c>
      <c r="N114" s="16">
        <v>12</v>
      </c>
      <c r="O114" s="16">
        <v>0</v>
      </c>
      <c r="P114" s="16">
        <v>0</v>
      </c>
      <c r="Q114" s="16">
        <v>0</v>
      </c>
      <c r="R114" s="17">
        <f t="shared" si="8"/>
        <v>12</v>
      </c>
      <c r="S114" s="16">
        <v>0</v>
      </c>
      <c r="T114" s="17">
        <f t="shared" si="9"/>
        <v>12</v>
      </c>
      <c r="U114" s="19"/>
    </row>
    <row r="115" spans="1:21" ht="14.25" customHeight="1">
      <c r="A115" t="s">
        <v>815</v>
      </c>
      <c r="B115" s="32" t="s">
        <v>816</v>
      </c>
      <c r="C115" s="32" t="s">
        <v>493</v>
      </c>
      <c r="D115" s="32" t="s">
        <v>494</v>
      </c>
      <c r="E115" t="s">
        <v>234</v>
      </c>
      <c r="F115" s="16">
        <v>100</v>
      </c>
      <c r="G115" s="16">
        <v>0</v>
      </c>
      <c r="H115" s="16">
        <v>0</v>
      </c>
      <c r="I115" s="16">
        <v>1</v>
      </c>
      <c r="J115" s="17">
        <f t="shared" si="6"/>
        <v>101</v>
      </c>
      <c r="K115" s="16">
        <v>0</v>
      </c>
      <c r="L115" s="17">
        <f t="shared" si="7"/>
        <v>101</v>
      </c>
      <c r="M115" s="19" t="s">
        <v>799</v>
      </c>
      <c r="N115" s="16">
        <v>34</v>
      </c>
      <c r="O115" s="16">
        <v>0</v>
      </c>
      <c r="P115" s="16">
        <v>0</v>
      </c>
      <c r="Q115" s="16">
        <v>2</v>
      </c>
      <c r="R115" s="17">
        <f t="shared" si="8"/>
        <v>36</v>
      </c>
      <c r="S115" s="16">
        <v>0</v>
      </c>
      <c r="T115" s="17">
        <f t="shared" si="9"/>
        <v>36</v>
      </c>
      <c r="U115" s="19"/>
    </row>
    <row r="116" spans="1:21" ht="14.25" customHeight="1">
      <c r="A116" t="s">
        <v>397</v>
      </c>
      <c r="B116" s="32" t="s">
        <v>398</v>
      </c>
      <c r="C116" s="32" t="s">
        <v>397</v>
      </c>
      <c r="D116" s="32" t="s">
        <v>398</v>
      </c>
      <c r="E116" t="s">
        <v>219</v>
      </c>
      <c r="F116" s="16">
        <v>81</v>
      </c>
      <c r="G116" s="16">
        <v>0</v>
      </c>
      <c r="H116" s="16">
        <v>0</v>
      </c>
      <c r="I116" s="16">
        <v>25</v>
      </c>
      <c r="J116" s="17">
        <f t="shared" si="6"/>
        <v>106</v>
      </c>
      <c r="K116" s="16">
        <v>0</v>
      </c>
      <c r="L116" s="17">
        <f t="shared" si="7"/>
        <v>106</v>
      </c>
      <c r="M116" s="19" t="s">
        <v>799</v>
      </c>
      <c r="N116" s="16">
        <v>67</v>
      </c>
      <c r="O116" s="16">
        <v>0</v>
      </c>
      <c r="P116" s="16">
        <v>0</v>
      </c>
      <c r="Q116" s="16">
        <v>26</v>
      </c>
      <c r="R116" s="17">
        <f t="shared" si="8"/>
        <v>93</v>
      </c>
      <c r="S116" s="16">
        <v>0</v>
      </c>
      <c r="T116" s="17">
        <f t="shared" si="9"/>
        <v>93</v>
      </c>
      <c r="U116" s="19"/>
    </row>
    <row r="117" spans="1:21" ht="14.25" customHeight="1">
      <c r="A117" t="s">
        <v>399</v>
      </c>
      <c r="B117" s="32" t="s">
        <v>400</v>
      </c>
      <c r="C117" s="32" t="s">
        <v>399</v>
      </c>
      <c r="D117" s="32" t="s">
        <v>400</v>
      </c>
      <c r="E117" t="s">
        <v>320</v>
      </c>
      <c r="F117" s="16">
        <v>86</v>
      </c>
      <c r="G117" s="16">
        <v>0</v>
      </c>
      <c r="H117" s="16">
        <v>0</v>
      </c>
      <c r="I117" s="16">
        <v>0</v>
      </c>
      <c r="J117" s="17">
        <f t="shared" si="6"/>
        <v>86</v>
      </c>
      <c r="K117" s="16">
        <v>0</v>
      </c>
      <c r="L117" s="17">
        <f t="shared" si="7"/>
        <v>86</v>
      </c>
      <c r="M117" s="19" t="s">
        <v>802</v>
      </c>
      <c r="N117" s="16">
        <v>31</v>
      </c>
      <c r="O117" s="16">
        <v>7</v>
      </c>
      <c r="P117" s="16">
        <v>0</v>
      </c>
      <c r="Q117" s="16">
        <v>1</v>
      </c>
      <c r="R117" s="17">
        <f t="shared" si="8"/>
        <v>39</v>
      </c>
      <c r="S117" s="16">
        <v>22</v>
      </c>
      <c r="T117" s="17">
        <f t="shared" si="9"/>
        <v>61</v>
      </c>
      <c r="U117" s="19"/>
    </row>
    <row r="118" spans="1:21" ht="14.25" customHeight="1">
      <c r="A118" t="s">
        <v>401</v>
      </c>
      <c r="B118" s="32" t="s">
        <v>402</v>
      </c>
      <c r="C118" s="32" t="s">
        <v>401</v>
      </c>
      <c r="D118" s="32" t="s">
        <v>402</v>
      </c>
      <c r="E118" t="s">
        <v>219</v>
      </c>
      <c r="F118" s="16">
        <v>44</v>
      </c>
      <c r="G118" s="16">
        <v>0</v>
      </c>
      <c r="H118" s="16">
        <v>0</v>
      </c>
      <c r="I118" s="16">
        <v>16</v>
      </c>
      <c r="J118" s="17">
        <f t="shared" si="6"/>
        <v>60</v>
      </c>
      <c r="K118" s="16">
        <v>0</v>
      </c>
      <c r="L118" s="17">
        <f t="shared" si="7"/>
        <v>60</v>
      </c>
      <c r="M118" s="19" t="s">
        <v>802</v>
      </c>
      <c r="N118" s="16">
        <v>2</v>
      </c>
      <c r="O118" s="16">
        <v>0</v>
      </c>
      <c r="P118" s="16">
        <v>0</v>
      </c>
      <c r="Q118" s="16">
        <v>0</v>
      </c>
      <c r="R118" s="17">
        <f t="shared" si="8"/>
        <v>2</v>
      </c>
      <c r="S118" s="16">
        <v>0</v>
      </c>
      <c r="T118" s="17">
        <f t="shared" si="9"/>
        <v>2</v>
      </c>
      <c r="U118" s="19"/>
    </row>
    <row r="119" spans="1:21" ht="14.25" customHeight="1">
      <c r="A119" t="s">
        <v>403</v>
      </c>
      <c r="B119" s="32" t="s">
        <v>404</v>
      </c>
      <c r="C119" s="32" t="s">
        <v>403</v>
      </c>
      <c r="D119" s="32" t="s">
        <v>404</v>
      </c>
      <c r="E119" t="s">
        <v>219</v>
      </c>
      <c r="F119" s="16">
        <v>42</v>
      </c>
      <c r="G119" s="16">
        <v>0</v>
      </c>
      <c r="H119" s="16">
        <v>0</v>
      </c>
      <c r="I119" s="16">
        <v>25</v>
      </c>
      <c r="J119" s="17">
        <f t="shared" si="6"/>
        <v>67</v>
      </c>
      <c r="K119" s="16">
        <v>0</v>
      </c>
      <c r="L119" s="17">
        <f t="shared" si="7"/>
        <v>67</v>
      </c>
      <c r="M119" s="19" t="s">
        <v>802</v>
      </c>
      <c r="N119" s="16">
        <v>87</v>
      </c>
      <c r="O119" s="16">
        <v>0</v>
      </c>
      <c r="P119" s="16">
        <v>0</v>
      </c>
      <c r="Q119" s="16">
        <v>7</v>
      </c>
      <c r="R119" s="17">
        <f t="shared" si="8"/>
        <v>94</v>
      </c>
      <c r="S119" s="16">
        <v>0</v>
      </c>
      <c r="T119" s="17">
        <f t="shared" si="9"/>
        <v>94</v>
      </c>
      <c r="U119" s="19"/>
    </row>
    <row r="120" spans="1:21" ht="14.25" customHeight="1">
      <c r="A120" t="s">
        <v>405</v>
      </c>
      <c r="B120" s="32" t="s">
        <v>406</v>
      </c>
      <c r="C120" s="32" t="s">
        <v>405</v>
      </c>
      <c r="D120" s="32" t="s">
        <v>406</v>
      </c>
      <c r="E120" t="s">
        <v>248</v>
      </c>
      <c r="F120" s="16">
        <v>93</v>
      </c>
      <c r="G120" s="16">
        <v>0</v>
      </c>
      <c r="H120" s="16">
        <v>0</v>
      </c>
      <c r="I120" s="16">
        <v>8</v>
      </c>
      <c r="J120" s="17">
        <f t="shared" si="6"/>
        <v>101</v>
      </c>
      <c r="K120" s="16">
        <v>0</v>
      </c>
      <c r="L120" s="17">
        <f t="shared" si="7"/>
        <v>101</v>
      </c>
      <c r="M120" s="19" t="s">
        <v>799</v>
      </c>
      <c r="N120" s="16">
        <v>78</v>
      </c>
      <c r="O120" s="16">
        <v>0</v>
      </c>
      <c r="P120" s="16">
        <v>0</v>
      </c>
      <c r="Q120" s="16">
        <v>7</v>
      </c>
      <c r="R120" s="17">
        <f t="shared" si="8"/>
        <v>85</v>
      </c>
      <c r="S120" s="16">
        <v>0</v>
      </c>
      <c r="T120" s="17">
        <f t="shared" si="9"/>
        <v>85</v>
      </c>
      <c r="U120" s="19"/>
    </row>
    <row r="121" spans="1:21" ht="14.25" customHeight="1">
      <c r="A121" t="s">
        <v>755</v>
      </c>
      <c r="B121" s="32" t="s">
        <v>756</v>
      </c>
      <c r="C121" s="32" t="s">
        <v>755</v>
      </c>
      <c r="D121" s="32" t="s">
        <v>756</v>
      </c>
      <c r="E121" t="s">
        <v>231</v>
      </c>
      <c r="F121" s="16">
        <v>20</v>
      </c>
      <c r="G121" s="16">
        <v>0</v>
      </c>
      <c r="H121" s="16">
        <v>0</v>
      </c>
      <c r="I121" s="16">
        <v>6</v>
      </c>
      <c r="J121" s="17">
        <f t="shared" si="6"/>
        <v>26</v>
      </c>
      <c r="K121" s="16">
        <v>0</v>
      </c>
      <c r="L121" s="17">
        <f t="shared" si="7"/>
        <v>26</v>
      </c>
      <c r="M121" s="19" t="s">
        <v>799</v>
      </c>
      <c r="N121" s="16">
        <v>2</v>
      </c>
      <c r="O121" s="16">
        <v>0</v>
      </c>
      <c r="P121" s="16">
        <v>0</v>
      </c>
      <c r="Q121" s="16">
        <v>6</v>
      </c>
      <c r="R121" s="17">
        <f t="shared" si="8"/>
        <v>8</v>
      </c>
      <c r="S121" s="16">
        <v>0</v>
      </c>
      <c r="T121" s="17">
        <f t="shared" si="9"/>
        <v>8</v>
      </c>
      <c r="U121" s="19"/>
    </row>
    <row r="122" spans="1:21" ht="14.25" customHeight="1">
      <c r="A122" t="s">
        <v>757</v>
      </c>
      <c r="B122" s="32" t="s">
        <v>758</v>
      </c>
      <c r="C122" s="32" t="s">
        <v>757</v>
      </c>
      <c r="D122" s="32" t="s">
        <v>758</v>
      </c>
      <c r="E122" t="s">
        <v>222</v>
      </c>
      <c r="F122" s="16">
        <v>68</v>
      </c>
      <c r="G122" s="16">
        <v>0</v>
      </c>
      <c r="H122" s="16">
        <v>0</v>
      </c>
      <c r="I122" s="16">
        <v>15</v>
      </c>
      <c r="J122" s="17">
        <f t="shared" si="6"/>
        <v>83</v>
      </c>
      <c r="K122" s="16">
        <v>0</v>
      </c>
      <c r="L122" s="17">
        <f t="shared" si="7"/>
        <v>83</v>
      </c>
      <c r="M122" s="19" t="s">
        <v>799</v>
      </c>
      <c r="N122" s="16">
        <v>14</v>
      </c>
      <c r="O122" s="16">
        <v>0</v>
      </c>
      <c r="P122" s="16">
        <v>0</v>
      </c>
      <c r="Q122" s="16">
        <v>1</v>
      </c>
      <c r="R122" s="17">
        <f t="shared" si="8"/>
        <v>15</v>
      </c>
      <c r="S122" s="16">
        <v>0</v>
      </c>
      <c r="T122" s="17">
        <f t="shared" si="9"/>
        <v>15</v>
      </c>
      <c r="U122" s="19"/>
    </row>
    <row r="123" spans="1:21" ht="14.25" customHeight="1">
      <c r="A123" t="s">
        <v>407</v>
      </c>
      <c r="B123" s="32" t="s">
        <v>408</v>
      </c>
      <c r="C123" s="32" t="s">
        <v>407</v>
      </c>
      <c r="D123" s="32" t="s">
        <v>408</v>
      </c>
      <c r="E123" t="s">
        <v>222</v>
      </c>
      <c r="F123" s="16">
        <v>72</v>
      </c>
      <c r="G123" s="16">
        <v>0</v>
      </c>
      <c r="H123" s="16">
        <v>0</v>
      </c>
      <c r="I123" s="16">
        <v>17</v>
      </c>
      <c r="J123" s="17">
        <f t="shared" si="6"/>
        <v>89</v>
      </c>
      <c r="K123" s="16">
        <v>0</v>
      </c>
      <c r="L123" s="17">
        <f t="shared" si="7"/>
        <v>89</v>
      </c>
      <c r="M123" s="19" t="s">
        <v>799</v>
      </c>
      <c r="N123" s="16">
        <v>58</v>
      </c>
      <c r="O123" s="16">
        <v>0</v>
      </c>
      <c r="P123" s="16">
        <v>0</v>
      </c>
      <c r="Q123" s="16">
        <v>16</v>
      </c>
      <c r="R123" s="17">
        <f t="shared" si="8"/>
        <v>74</v>
      </c>
      <c r="S123" s="16">
        <v>0</v>
      </c>
      <c r="T123" s="17">
        <f t="shared" si="9"/>
        <v>74</v>
      </c>
      <c r="U123" s="19"/>
    </row>
    <row r="124" spans="1:21" ht="14.25" customHeight="1">
      <c r="A124" t="s">
        <v>759</v>
      </c>
      <c r="B124" s="32" t="s">
        <v>760</v>
      </c>
      <c r="C124" s="32" t="s">
        <v>759</v>
      </c>
      <c r="D124" t="s">
        <v>760</v>
      </c>
      <c r="E124" t="s">
        <v>219</v>
      </c>
      <c r="F124" s="16">
        <v>222</v>
      </c>
      <c r="G124" s="16">
        <v>0</v>
      </c>
      <c r="H124" s="16">
        <v>0</v>
      </c>
      <c r="I124" s="16">
        <v>6</v>
      </c>
      <c r="J124" s="17">
        <f t="shared" si="6"/>
        <v>228</v>
      </c>
      <c r="K124" s="16">
        <v>0</v>
      </c>
      <c r="L124" s="17">
        <f t="shared" si="7"/>
        <v>228</v>
      </c>
      <c r="M124" s="19" t="s">
        <v>799</v>
      </c>
      <c r="N124" s="16">
        <v>92</v>
      </c>
      <c r="O124" s="16">
        <v>0</v>
      </c>
      <c r="P124" s="16">
        <v>0</v>
      </c>
      <c r="Q124" s="16">
        <v>21</v>
      </c>
      <c r="R124" s="17">
        <f t="shared" si="8"/>
        <v>113</v>
      </c>
      <c r="S124" s="16">
        <v>0</v>
      </c>
      <c r="T124" s="17">
        <f t="shared" si="9"/>
        <v>113</v>
      </c>
      <c r="U124" s="19"/>
    </row>
    <row r="125" spans="1:21" ht="14.25" customHeight="1">
      <c r="A125" t="s">
        <v>409</v>
      </c>
      <c r="B125" s="32" t="s">
        <v>410</v>
      </c>
      <c r="C125" s="32" t="s">
        <v>409</v>
      </c>
      <c r="D125" s="32" t="s">
        <v>410</v>
      </c>
      <c r="E125" t="s">
        <v>231</v>
      </c>
      <c r="F125" s="16">
        <v>99</v>
      </c>
      <c r="G125" s="16">
        <v>0</v>
      </c>
      <c r="H125" s="16">
        <v>0</v>
      </c>
      <c r="I125" s="16">
        <v>42</v>
      </c>
      <c r="J125" s="17">
        <f t="shared" si="6"/>
        <v>141</v>
      </c>
      <c r="K125" s="16">
        <v>58</v>
      </c>
      <c r="L125" s="17">
        <f t="shared" si="7"/>
        <v>199</v>
      </c>
      <c r="M125" s="19" t="s">
        <v>802</v>
      </c>
      <c r="N125" s="16">
        <v>83</v>
      </c>
      <c r="O125" s="16">
        <v>0</v>
      </c>
      <c r="P125" s="16">
        <v>0</v>
      </c>
      <c r="Q125" s="16">
        <v>29</v>
      </c>
      <c r="R125" s="17">
        <f t="shared" si="8"/>
        <v>112</v>
      </c>
      <c r="S125" s="16">
        <v>0</v>
      </c>
      <c r="T125" s="17">
        <f t="shared" si="9"/>
        <v>112</v>
      </c>
      <c r="U125" s="19"/>
    </row>
    <row r="126" spans="1:21" ht="14.25" customHeight="1">
      <c r="A126" t="s">
        <v>411</v>
      </c>
      <c r="B126" s="32" t="s">
        <v>412</v>
      </c>
      <c r="C126" s="32" t="s">
        <v>411</v>
      </c>
      <c r="D126" s="32" t="s">
        <v>412</v>
      </c>
      <c r="E126" t="s">
        <v>253</v>
      </c>
      <c r="F126" s="16">
        <v>20</v>
      </c>
      <c r="G126" s="16">
        <v>0</v>
      </c>
      <c r="H126" s="16">
        <v>0</v>
      </c>
      <c r="I126" s="16">
        <v>0</v>
      </c>
      <c r="J126" s="17">
        <f t="shared" si="6"/>
        <v>20</v>
      </c>
      <c r="K126" s="16">
        <v>0</v>
      </c>
      <c r="L126" s="17">
        <f t="shared" si="7"/>
        <v>20</v>
      </c>
      <c r="M126" s="19" t="s">
        <v>799</v>
      </c>
      <c r="N126" s="16">
        <v>20</v>
      </c>
      <c r="O126" s="16">
        <v>0</v>
      </c>
      <c r="P126" s="16">
        <v>0</v>
      </c>
      <c r="Q126" s="16">
        <v>0</v>
      </c>
      <c r="R126" s="17">
        <f t="shared" si="8"/>
        <v>20</v>
      </c>
      <c r="S126" s="16">
        <v>16</v>
      </c>
      <c r="T126" s="17">
        <f t="shared" si="9"/>
        <v>36</v>
      </c>
      <c r="U126" s="19"/>
    </row>
    <row r="127" spans="1:21" ht="14.25" customHeight="1">
      <c r="A127" t="s">
        <v>413</v>
      </c>
      <c r="B127" s="32" t="s">
        <v>414</v>
      </c>
      <c r="C127" s="32" t="s">
        <v>413</v>
      </c>
      <c r="D127" s="32" t="s">
        <v>414</v>
      </c>
      <c r="E127" t="s">
        <v>231</v>
      </c>
      <c r="F127" s="16">
        <v>89</v>
      </c>
      <c r="G127" s="16">
        <v>0</v>
      </c>
      <c r="H127" s="16">
        <v>0</v>
      </c>
      <c r="I127" s="16">
        <v>0</v>
      </c>
      <c r="J127" s="17">
        <f t="shared" si="6"/>
        <v>89</v>
      </c>
      <c r="K127" s="16">
        <v>0</v>
      </c>
      <c r="L127" s="17">
        <f t="shared" si="7"/>
        <v>89</v>
      </c>
      <c r="M127" s="19" t="s">
        <v>799</v>
      </c>
      <c r="N127" s="16">
        <v>89</v>
      </c>
      <c r="O127" s="16">
        <v>0</v>
      </c>
      <c r="P127" s="16">
        <v>0</v>
      </c>
      <c r="Q127" s="16">
        <v>0</v>
      </c>
      <c r="R127" s="17">
        <f t="shared" si="8"/>
        <v>89</v>
      </c>
      <c r="S127" s="16">
        <v>0</v>
      </c>
      <c r="T127" s="17">
        <f t="shared" si="9"/>
        <v>89</v>
      </c>
      <c r="U127" s="19"/>
    </row>
    <row r="128" spans="1:21" ht="14.25" customHeight="1">
      <c r="A128" t="s">
        <v>415</v>
      </c>
      <c r="B128" s="32" t="s">
        <v>416</v>
      </c>
      <c r="C128" s="32" t="s">
        <v>415</v>
      </c>
      <c r="D128" s="32" t="s">
        <v>416</v>
      </c>
      <c r="E128" t="s">
        <v>219</v>
      </c>
      <c r="F128" s="16">
        <v>18</v>
      </c>
      <c r="G128" s="16">
        <v>0</v>
      </c>
      <c r="H128" s="16">
        <v>0</v>
      </c>
      <c r="I128" s="16">
        <v>0</v>
      </c>
      <c r="J128" s="17">
        <f t="shared" si="6"/>
        <v>18</v>
      </c>
      <c r="K128" s="16">
        <v>0</v>
      </c>
      <c r="L128" s="17">
        <f t="shared" si="7"/>
        <v>18</v>
      </c>
      <c r="M128" s="19" t="s">
        <v>799</v>
      </c>
      <c r="N128" s="16">
        <v>13</v>
      </c>
      <c r="O128" s="16">
        <v>0</v>
      </c>
      <c r="P128" s="16">
        <v>0</v>
      </c>
      <c r="Q128" s="16">
        <v>13</v>
      </c>
      <c r="R128" s="17">
        <f t="shared" si="8"/>
        <v>26</v>
      </c>
      <c r="S128" s="16">
        <v>13</v>
      </c>
      <c r="T128" s="17">
        <f t="shared" si="9"/>
        <v>39</v>
      </c>
      <c r="U128" s="19"/>
    </row>
    <row r="129" spans="1:21" ht="14.25" customHeight="1">
      <c r="A129" t="s">
        <v>866</v>
      </c>
      <c r="B129" s="32" t="s">
        <v>867</v>
      </c>
      <c r="C129" s="32" t="s">
        <v>483</v>
      </c>
      <c r="D129" s="32" t="s">
        <v>484</v>
      </c>
      <c r="E129" t="s">
        <v>222</v>
      </c>
      <c r="F129" s="16">
        <v>69</v>
      </c>
      <c r="G129" s="16">
        <v>0</v>
      </c>
      <c r="H129" s="16">
        <v>0</v>
      </c>
      <c r="I129" s="16">
        <v>52</v>
      </c>
      <c r="J129" s="17">
        <f t="shared" si="6"/>
        <v>121</v>
      </c>
      <c r="K129" s="16">
        <v>0</v>
      </c>
      <c r="L129" s="17">
        <f t="shared" si="7"/>
        <v>121</v>
      </c>
      <c r="M129" s="19" t="s">
        <v>799</v>
      </c>
      <c r="N129" s="16">
        <v>57</v>
      </c>
      <c r="O129" s="16">
        <v>0</v>
      </c>
      <c r="P129" s="16">
        <v>0</v>
      </c>
      <c r="Q129" s="16">
        <v>41</v>
      </c>
      <c r="R129" s="17">
        <f t="shared" si="8"/>
        <v>98</v>
      </c>
      <c r="S129" s="16">
        <v>0</v>
      </c>
      <c r="T129" s="17">
        <f t="shared" si="9"/>
        <v>98</v>
      </c>
      <c r="U129" s="19"/>
    </row>
    <row r="130" spans="1:21" ht="14.25" customHeight="1">
      <c r="A130" t="s">
        <v>417</v>
      </c>
      <c r="B130" s="32" t="s">
        <v>418</v>
      </c>
      <c r="C130" s="32" t="s">
        <v>417</v>
      </c>
      <c r="D130" s="32" t="s">
        <v>418</v>
      </c>
      <c r="E130" t="s">
        <v>231</v>
      </c>
      <c r="F130" s="16">
        <v>51</v>
      </c>
      <c r="G130" s="16">
        <v>0</v>
      </c>
      <c r="H130" s="16">
        <v>0</v>
      </c>
      <c r="I130" s="16">
        <v>2</v>
      </c>
      <c r="J130" s="17">
        <f t="shared" si="6"/>
        <v>53</v>
      </c>
      <c r="K130" s="16">
        <v>6</v>
      </c>
      <c r="L130" s="17">
        <f t="shared" si="7"/>
        <v>59</v>
      </c>
      <c r="M130" s="19" t="s">
        <v>799</v>
      </c>
      <c r="N130" s="16">
        <v>20</v>
      </c>
      <c r="O130" s="16">
        <v>0</v>
      </c>
      <c r="P130" s="16">
        <v>0</v>
      </c>
      <c r="Q130" s="16">
        <v>2</v>
      </c>
      <c r="R130" s="17">
        <f t="shared" si="8"/>
        <v>22</v>
      </c>
      <c r="S130" s="16">
        <v>30</v>
      </c>
      <c r="T130" s="17">
        <f t="shared" si="9"/>
        <v>52</v>
      </c>
      <c r="U130" s="19"/>
    </row>
    <row r="131" spans="1:21" ht="14.25" customHeight="1">
      <c r="A131" t="s">
        <v>419</v>
      </c>
      <c r="B131" s="32" t="s">
        <v>819</v>
      </c>
      <c r="C131" s="32" t="s">
        <v>419</v>
      </c>
      <c r="D131" s="32" t="s">
        <v>420</v>
      </c>
      <c r="E131" t="s">
        <v>234</v>
      </c>
      <c r="F131" s="16">
        <v>644</v>
      </c>
      <c r="G131" s="16">
        <v>0</v>
      </c>
      <c r="H131" s="16">
        <v>0</v>
      </c>
      <c r="I131" s="16">
        <v>15</v>
      </c>
      <c r="J131" s="17">
        <f t="shared" si="6"/>
        <v>659</v>
      </c>
      <c r="K131" s="16">
        <v>18</v>
      </c>
      <c r="L131" s="17">
        <f t="shared" si="7"/>
        <v>677</v>
      </c>
      <c r="M131" s="19" t="s">
        <v>802</v>
      </c>
      <c r="N131" s="16">
        <v>154</v>
      </c>
      <c r="O131" s="16">
        <v>0</v>
      </c>
      <c r="P131" s="16">
        <v>0</v>
      </c>
      <c r="Q131" s="16">
        <v>0</v>
      </c>
      <c r="R131" s="17">
        <f t="shared" si="8"/>
        <v>154</v>
      </c>
      <c r="S131" s="16">
        <v>0</v>
      </c>
      <c r="T131" s="17">
        <f t="shared" si="9"/>
        <v>154</v>
      </c>
      <c r="U131" s="19"/>
    </row>
    <row r="132" spans="1:21" ht="14.25" customHeight="1">
      <c r="A132" t="s">
        <v>421</v>
      </c>
      <c r="B132" s="32" t="s">
        <v>422</v>
      </c>
      <c r="C132" s="32" t="s">
        <v>421</v>
      </c>
      <c r="D132" s="32" t="s">
        <v>422</v>
      </c>
      <c r="E132" t="s">
        <v>234</v>
      </c>
      <c r="F132" s="16">
        <v>32</v>
      </c>
      <c r="G132" s="16">
        <v>0</v>
      </c>
      <c r="H132" s="16">
        <v>0</v>
      </c>
      <c r="I132" s="16">
        <v>6</v>
      </c>
      <c r="J132" s="17">
        <f t="shared" si="6"/>
        <v>38</v>
      </c>
      <c r="K132" s="16">
        <v>64</v>
      </c>
      <c r="L132" s="17">
        <f t="shared" si="7"/>
        <v>102</v>
      </c>
      <c r="M132" s="19" t="s">
        <v>802</v>
      </c>
      <c r="N132" s="16">
        <v>64</v>
      </c>
      <c r="O132" s="16">
        <v>4</v>
      </c>
      <c r="P132" s="16">
        <v>0</v>
      </c>
      <c r="Q132" s="16">
        <v>0</v>
      </c>
      <c r="R132" s="17">
        <f t="shared" si="8"/>
        <v>68</v>
      </c>
      <c r="S132" s="16">
        <v>5</v>
      </c>
      <c r="T132" s="17">
        <f t="shared" si="9"/>
        <v>73</v>
      </c>
      <c r="U132" s="19"/>
    </row>
    <row r="133" spans="1:21" ht="14.25" customHeight="1">
      <c r="A133" t="s">
        <v>423</v>
      </c>
      <c r="B133" s="32" t="s">
        <v>424</v>
      </c>
      <c r="C133" s="32" t="s">
        <v>423</v>
      </c>
      <c r="D133" s="32" t="s">
        <v>424</v>
      </c>
      <c r="E133" t="s">
        <v>253</v>
      </c>
      <c r="F133" s="16">
        <v>147</v>
      </c>
      <c r="G133" s="16">
        <v>0</v>
      </c>
      <c r="H133" s="16">
        <v>0</v>
      </c>
      <c r="I133" s="16">
        <v>20</v>
      </c>
      <c r="J133" s="17">
        <f t="shared" si="6"/>
        <v>167</v>
      </c>
      <c r="K133" s="16">
        <v>209</v>
      </c>
      <c r="L133" s="17">
        <f t="shared" si="7"/>
        <v>376</v>
      </c>
      <c r="M133" s="19" t="s">
        <v>802</v>
      </c>
      <c r="N133" s="16">
        <v>77</v>
      </c>
      <c r="O133" s="16">
        <v>0</v>
      </c>
      <c r="P133" s="16">
        <v>0</v>
      </c>
      <c r="Q133" s="16">
        <v>4</v>
      </c>
      <c r="R133" s="17">
        <f t="shared" si="8"/>
        <v>81</v>
      </c>
      <c r="S133" s="16">
        <v>94</v>
      </c>
      <c r="T133" s="17">
        <f t="shared" si="9"/>
        <v>175</v>
      </c>
      <c r="U133" s="19"/>
    </row>
    <row r="134" spans="1:21" ht="14.25" customHeight="1">
      <c r="A134" t="s">
        <v>425</v>
      </c>
      <c r="B134" s="32" t="s">
        <v>426</v>
      </c>
      <c r="C134" s="32" t="s">
        <v>425</v>
      </c>
      <c r="D134" s="32" t="s">
        <v>426</v>
      </c>
      <c r="E134" t="s">
        <v>253</v>
      </c>
      <c r="F134" s="16">
        <v>4</v>
      </c>
      <c r="G134" s="16">
        <v>0</v>
      </c>
      <c r="H134" s="16">
        <v>0</v>
      </c>
      <c r="I134" s="16">
        <v>7</v>
      </c>
      <c r="J134" s="17">
        <f t="shared" si="6"/>
        <v>11</v>
      </c>
      <c r="K134" s="16">
        <v>62</v>
      </c>
      <c r="L134" s="17">
        <f t="shared" si="7"/>
        <v>73</v>
      </c>
      <c r="M134" s="19" t="s">
        <v>799</v>
      </c>
      <c r="N134" s="16">
        <v>133</v>
      </c>
      <c r="O134" s="16">
        <v>0</v>
      </c>
      <c r="P134" s="16">
        <v>0</v>
      </c>
      <c r="Q134" s="16">
        <v>11</v>
      </c>
      <c r="R134" s="17">
        <f t="shared" si="8"/>
        <v>144</v>
      </c>
      <c r="S134" s="16">
        <v>69</v>
      </c>
      <c r="T134" s="17">
        <f t="shared" si="9"/>
        <v>213</v>
      </c>
      <c r="U134" s="19"/>
    </row>
    <row r="135" spans="1:21" ht="14.25" customHeight="1">
      <c r="A135" t="s">
        <v>427</v>
      </c>
      <c r="B135" s="32" t="s">
        <v>428</v>
      </c>
      <c r="C135" s="32" t="s">
        <v>427</v>
      </c>
      <c r="D135" s="32" t="s">
        <v>428</v>
      </c>
      <c r="E135" t="s">
        <v>234</v>
      </c>
      <c r="F135" s="16">
        <v>122</v>
      </c>
      <c r="G135" s="16">
        <v>29</v>
      </c>
      <c r="H135" s="16">
        <v>0</v>
      </c>
      <c r="I135" s="16">
        <v>1</v>
      </c>
      <c r="J135" s="17">
        <f t="shared" si="6"/>
        <v>152</v>
      </c>
      <c r="K135" s="16">
        <v>1124</v>
      </c>
      <c r="L135" s="17">
        <f t="shared" si="7"/>
        <v>1276</v>
      </c>
      <c r="M135" s="19" t="s">
        <v>799</v>
      </c>
      <c r="N135" s="16">
        <v>205</v>
      </c>
      <c r="O135" s="16">
        <v>0</v>
      </c>
      <c r="P135" s="16">
        <v>0</v>
      </c>
      <c r="Q135" s="16">
        <v>10</v>
      </c>
      <c r="R135" s="17">
        <f t="shared" si="8"/>
        <v>215</v>
      </c>
      <c r="S135" s="16">
        <v>75</v>
      </c>
      <c r="T135" s="17">
        <f t="shared" si="9"/>
        <v>290</v>
      </c>
      <c r="U135" s="19"/>
    </row>
    <row r="136" spans="1:21" ht="14.25" customHeight="1">
      <c r="A136" t="s">
        <v>429</v>
      </c>
      <c r="B136" s="32" t="s">
        <v>430</v>
      </c>
      <c r="C136" s="32" t="s">
        <v>429</v>
      </c>
      <c r="D136" s="32" t="s">
        <v>430</v>
      </c>
      <c r="E136" t="s">
        <v>222</v>
      </c>
      <c r="F136" s="16">
        <v>143</v>
      </c>
      <c r="G136" s="16">
        <v>0</v>
      </c>
      <c r="H136" s="16">
        <v>0</v>
      </c>
      <c r="I136" s="16">
        <v>83</v>
      </c>
      <c r="J136" s="17">
        <f t="shared" si="6"/>
        <v>226</v>
      </c>
      <c r="K136" s="16">
        <v>32</v>
      </c>
      <c r="L136" s="17">
        <f t="shared" si="7"/>
        <v>258</v>
      </c>
      <c r="M136" s="19" t="s">
        <v>799</v>
      </c>
      <c r="N136" s="16">
        <v>132</v>
      </c>
      <c r="O136" s="16">
        <v>0</v>
      </c>
      <c r="P136" s="16">
        <v>0</v>
      </c>
      <c r="Q136" s="16">
        <v>3</v>
      </c>
      <c r="R136" s="17">
        <f t="shared" si="8"/>
        <v>135</v>
      </c>
      <c r="S136" s="16">
        <v>0</v>
      </c>
      <c r="T136" s="17">
        <f t="shared" si="9"/>
        <v>135</v>
      </c>
      <c r="U136" s="19"/>
    </row>
    <row r="137" spans="1:21" ht="14.25" customHeight="1">
      <c r="A137" t="s">
        <v>431</v>
      </c>
      <c r="B137" s="32" t="s">
        <v>432</v>
      </c>
      <c r="C137" s="32" t="s">
        <v>431</v>
      </c>
      <c r="D137" s="32" t="s">
        <v>432</v>
      </c>
      <c r="E137" t="s">
        <v>219</v>
      </c>
      <c r="F137" s="16">
        <v>14</v>
      </c>
      <c r="G137" s="16">
        <v>0</v>
      </c>
      <c r="H137" s="16">
        <v>0</v>
      </c>
      <c r="I137" s="16">
        <v>7</v>
      </c>
      <c r="J137" s="17">
        <f t="shared" si="6"/>
        <v>21</v>
      </c>
      <c r="K137" s="16">
        <v>0</v>
      </c>
      <c r="L137" s="17">
        <f t="shared" si="7"/>
        <v>21</v>
      </c>
      <c r="M137" s="19" t="s">
        <v>799</v>
      </c>
      <c r="N137" s="16">
        <v>4</v>
      </c>
      <c r="O137" s="16">
        <v>0</v>
      </c>
      <c r="P137" s="16">
        <v>0</v>
      </c>
      <c r="Q137" s="16">
        <v>10</v>
      </c>
      <c r="R137" s="17">
        <f t="shared" si="8"/>
        <v>14</v>
      </c>
      <c r="S137" s="16">
        <v>0</v>
      </c>
      <c r="T137" s="17">
        <f t="shared" si="9"/>
        <v>14</v>
      </c>
      <c r="U137" s="19"/>
    </row>
    <row r="138" spans="1:21" ht="14.25" customHeight="1">
      <c r="A138" t="s">
        <v>433</v>
      </c>
      <c r="B138" s="32" t="s">
        <v>434</v>
      </c>
      <c r="C138" s="32" t="s">
        <v>433</v>
      </c>
      <c r="D138" s="32" t="s">
        <v>434</v>
      </c>
      <c r="E138" t="s">
        <v>248</v>
      </c>
      <c r="F138" s="16">
        <v>61</v>
      </c>
      <c r="G138" s="16">
        <v>0</v>
      </c>
      <c r="H138" s="16">
        <v>0</v>
      </c>
      <c r="I138" s="16">
        <v>42</v>
      </c>
      <c r="J138" s="17">
        <f t="shared" si="6"/>
        <v>103</v>
      </c>
      <c r="K138" s="16">
        <v>0</v>
      </c>
      <c r="L138" s="17">
        <f t="shared" si="7"/>
        <v>103</v>
      </c>
      <c r="M138" s="19" t="s">
        <v>799</v>
      </c>
      <c r="N138" s="16">
        <v>3</v>
      </c>
      <c r="O138" s="16">
        <v>0</v>
      </c>
      <c r="P138" s="16">
        <v>0</v>
      </c>
      <c r="Q138" s="16">
        <v>2</v>
      </c>
      <c r="R138" s="17">
        <f t="shared" si="8"/>
        <v>5</v>
      </c>
      <c r="S138" s="16">
        <v>0</v>
      </c>
      <c r="T138" s="17">
        <f t="shared" si="9"/>
        <v>5</v>
      </c>
      <c r="U138" s="19"/>
    </row>
    <row r="139" spans="1:21" ht="14.25" customHeight="1">
      <c r="A139" t="s">
        <v>435</v>
      </c>
      <c r="B139" t="s">
        <v>436</v>
      </c>
      <c r="C139" s="32" t="s">
        <v>435</v>
      </c>
      <c r="D139" s="32" t="s">
        <v>436</v>
      </c>
      <c r="E139" t="s">
        <v>222</v>
      </c>
      <c r="F139" s="16">
        <v>86</v>
      </c>
      <c r="G139" s="16">
        <v>0</v>
      </c>
      <c r="H139" s="16">
        <v>0</v>
      </c>
      <c r="I139" s="16">
        <v>18</v>
      </c>
      <c r="J139" s="17">
        <f t="shared" si="6"/>
        <v>104</v>
      </c>
      <c r="K139" s="16">
        <v>0</v>
      </c>
      <c r="L139" s="17">
        <f t="shared" si="7"/>
        <v>104</v>
      </c>
      <c r="M139" s="19" t="s">
        <v>799</v>
      </c>
      <c r="N139" s="16">
        <v>39</v>
      </c>
      <c r="O139" s="16">
        <v>0</v>
      </c>
      <c r="P139" s="16">
        <v>0</v>
      </c>
      <c r="Q139" s="16">
        <v>18</v>
      </c>
      <c r="R139" s="17">
        <f t="shared" si="8"/>
        <v>57</v>
      </c>
      <c r="S139" s="16">
        <v>0</v>
      </c>
      <c r="T139" s="17">
        <f t="shared" si="9"/>
        <v>57</v>
      </c>
      <c r="U139" s="19"/>
    </row>
    <row r="140" spans="1:21" ht="14.25" customHeight="1">
      <c r="A140" t="s">
        <v>437</v>
      </c>
      <c r="B140" s="32" t="s">
        <v>438</v>
      </c>
      <c r="C140" s="32" t="s">
        <v>437</v>
      </c>
      <c r="D140" s="32" t="s">
        <v>438</v>
      </c>
      <c r="E140" t="s">
        <v>253</v>
      </c>
      <c r="F140" s="16">
        <v>364</v>
      </c>
      <c r="G140" s="16">
        <v>0</v>
      </c>
      <c r="H140" s="16">
        <v>0</v>
      </c>
      <c r="I140" s="16">
        <v>121</v>
      </c>
      <c r="J140" s="17">
        <f t="shared" ref="J140:J203" si="10">SUM(F140:I140)</f>
        <v>485</v>
      </c>
      <c r="K140" s="16">
        <v>34</v>
      </c>
      <c r="L140" s="17">
        <f t="shared" ref="L140:L203" si="11">SUM(J140:K140)</f>
        <v>519</v>
      </c>
      <c r="M140" s="19" t="s">
        <v>802</v>
      </c>
      <c r="N140" s="16">
        <v>360</v>
      </c>
      <c r="O140" s="16">
        <v>0</v>
      </c>
      <c r="P140" s="16">
        <v>0</v>
      </c>
      <c r="Q140" s="16">
        <v>28</v>
      </c>
      <c r="R140" s="17">
        <f t="shared" ref="R140:R203" si="12">SUM(N140:Q140)</f>
        <v>388</v>
      </c>
      <c r="S140" s="16">
        <v>18</v>
      </c>
      <c r="T140" s="17">
        <f t="shared" ref="T140:T203" si="13">SUM(R140:S140)</f>
        <v>406</v>
      </c>
      <c r="U140" s="19"/>
    </row>
    <row r="141" spans="1:21" ht="14.25" customHeight="1">
      <c r="A141" t="s">
        <v>439</v>
      </c>
      <c r="B141" s="32" t="s">
        <v>440</v>
      </c>
      <c r="C141" s="32" t="s">
        <v>439</v>
      </c>
      <c r="D141" s="32" t="s">
        <v>440</v>
      </c>
      <c r="E141" t="s">
        <v>231</v>
      </c>
      <c r="F141" s="16">
        <v>150</v>
      </c>
      <c r="G141" s="16">
        <v>0</v>
      </c>
      <c r="H141" s="16">
        <v>0</v>
      </c>
      <c r="I141" s="16">
        <v>48</v>
      </c>
      <c r="J141" s="17">
        <f t="shared" si="10"/>
        <v>198</v>
      </c>
      <c r="K141" s="16">
        <v>0</v>
      </c>
      <c r="L141" s="17">
        <f t="shared" si="11"/>
        <v>198</v>
      </c>
      <c r="M141" s="19" t="s">
        <v>802</v>
      </c>
      <c r="N141" s="16">
        <v>40</v>
      </c>
      <c r="O141" s="16">
        <v>0</v>
      </c>
      <c r="P141" s="16">
        <v>0</v>
      </c>
      <c r="Q141" s="16">
        <v>28</v>
      </c>
      <c r="R141" s="17">
        <f t="shared" si="12"/>
        <v>68</v>
      </c>
      <c r="S141" s="16">
        <v>0</v>
      </c>
      <c r="T141" s="17">
        <f t="shared" si="13"/>
        <v>68</v>
      </c>
      <c r="U141" s="19"/>
    </row>
    <row r="142" spans="1:21" ht="14.25" customHeight="1">
      <c r="A142" t="s">
        <v>441</v>
      </c>
      <c r="B142" s="32" t="s">
        <v>442</v>
      </c>
      <c r="C142" s="32" t="s">
        <v>441</v>
      </c>
      <c r="D142" s="32" t="s">
        <v>442</v>
      </c>
      <c r="E142" t="s">
        <v>219</v>
      </c>
      <c r="F142" s="16">
        <v>110</v>
      </c>
      <c r="G142" s="16">
        <v>0</v>
      </c>
      <c r="H142" s="16">
        <v>0</v>
      </c>
      <c r="I142" s="16">
        <v>63</v>
      </c>
      <c r="J142" s="17">
        <f t="shared" si="10"/>
        <v>173</v>
      </c>
      <c r="K142" s="16">
        <v>0</v>
      </c>
      <c r="L142" s="17">
        <f t="shared" si="11"/>
        <v>173</v>
      </c>
      <c r="M142" s="19" t="s">
        <v>799</v>
      </c>
      <c r="N142" s="16">
        <v>123</v>
      </c>
      <c r="O142" s="16">
        <v>0</v>
      </c>
      <c r="P142" s="16">
        <v>0</v>
      </c>
      <c r="Q142" s="16">
        <v>77</v>
      </c>
      <c r="R142" s="17">
        <f t="shared" si="12"/>
        <v>200</v>
      </c>
      <c r="S142" s="16">
        <v>0</v>
      </c>
      <c r="T142" s="17">
        <f t="shared" si="13"/>
        <v>200</v>
      </c>
      <c r="U142" s="19"/>
    </row>
    <row r="143" spans="1:21" ht="14.25" customHeight="1">
      <c r="A143" t="s">
        <v>443</v>
      </c>
      <c r="B143" s="32" t="s">
        <v>444</v>
      </c>
      <c r="C143" s="32" t="s">
        <v>443</v>
      </c>
      <c r="D143" s="32" t="s">
        <v>444</v>
      </c>
      <c r="E143" t="s">
        <v>231</v>
      </c>
      <c r="F143" s="16">
        <v>0</v>
      </c>
      <c r="G143" s="16">
        <v>0</v>
      </c>
      <c r="H143" s="16">
        <v>0</v>
      </c>
      <c r="I143" s="16">
        <v>0</v>
      </c>
      <c r="J143" s="17">
        <f t="shared" si="10"/>
        <v>0</v>
      </c>
      <c r="K143" s="16">
        <v>0</v>
      </c>
      <c r="L143" s="17">
        <f t="shared" si="11"/>
        <v>0</v>
      </c>
      <c r="M143" s="19" t="s">
        <v>799</v>
      </c>
      <c r="N143" s="16">
        <v>7</v>
      </c>
      <c r="O143" s="16">
        <v>0</v>
      </c>
      <c r="P143" s="16">
        <v>0</v>
      </c>
      <c r="Q143" s="16">
        <v>2</v>
      </c>
      <c r="R143" s="17">
        <f t="shared" si="12"/>
        <v>9</v>
      </c>
      <c r="S143" s="16">
        <v>0</v>
      </c>
      <c r="T143" s="17">
        <f t="shared" si="13"/>
        <v>9</v>
      </c>
      <c r="U143" s="19"/>
    </row>
    <row r="144" spans="1:21" ht="14.25" customHeight="1">
      <c r="A144" t="s">
        <v>445</v>
      </c>
      <c r="B144" t="s">
        <v>446</v>
      </c>
      <c r="C144" s="32" t="s">
        <v>445</v>
      </c>
      <c r="D144" s="32" t="s">
        <v>446</v>
      </c>
      <c r="E144" t="s">
        <v>248</v>
      </c>
      <c r="F144" s="16">
        <v>10</v>
      </c>
      <c r="G144" s="16">
        <v>0</v>
      </c>
      <c r="H144" s="16">
        <v>0</v>
      </c>
      <c r="I144" s="16">
        <v>0</v>
      </c>
      <c r="J144" s="17">
        <f t="shared" si="10"/>
        <v>10</v>
      </c>
      <c r="K144" s="16">
        <v>0</v>
      </c>
      <c r="L144" s="17">
        <f t="shared" si="11"/>
        <v>10</v>
      </c>
      <c r="M144" s="19" t="s">
        <v>799</v>
      </c>
      <c r="N144" s="16">
        <v>10</v>
      </c>
      <c r="O144" s="16">
        <v>0</v>
      </c>
      <c r="P144" s="16">
        <v>0</v>
      </c>
      <c r="Q144" s="16">
        <v>0</v>
      </c>
      <c r="R144" s="17">
        <f t="shared" si="12"/>
        <v>10</v>
      </c>
      <c r="S144" s="16">
        <v>0</v>
      </c>
      <c r="T144" s="17">
        <f t="shared" si="13"/>
        <v>10</v>
      </c>
      <c r="U144" s="19"/>
    </row>
    <row r="145" spans="1:21" ht="14.25" customHeight="1">
      <c r="A145" t="s">
        <v>447</v>
      </c>
      <c r="B145" s="32" t="s">
        <v>448</v>
      </c>
      <c r="C145" s="32" t="s">
        <v>447</v>
      </c>
      <c r="D145" s="32" t="s">
        <v>448</v>
      </c>
      <c r="E145" t="s">
        <v>253</v>
      </c>
      <c r="F145" s="16">
        <v>245</v>
      </c>
      <c r="G145" s="16">
        <v>0</v>
      </c>
      <c r="H145" s="16">
        <v>0</v>
      </c>
      <c r="I145" s="16">
        <v>152</v>
      </c>
      <c r="J145" s="17">
        <f t="shared" si="10"/>
        <v>397</v>
      </c>
      <c r="K145" s="16">
        <v>794</v>
      </c>
      <c r="L145" s="17">
        <f t="shared" si="11"/>
        <v>1191</v>
      </c>
      <c r="M145" s="19" t="s">
        <v>802</v>
      </c>
      <c r="N145" s="16">
        <v>142</v>
      </c>
      <c r="O145" s="16">
        <v>0</v>
      </c>
      <c r="P145" s="16">
        <v>0</v>
      </c>
      <c r="Q145" s="16">
        <v>84</v>
      </c>
      <c r="R145" s="17">
        <f t="shared" si="12"/>
        <v>226</v>
      </c>
      <c r="S145" s="16">
        <v>568</v>
      </c>
      <c r="T145" s="17">
        <f t="shared" si="13"/>
        <v>794</v>
      </c>
      <c r="U145" s="19"/>
    </row>
    <row r="146" spans="1:21" ht="14.25" customHeight="1">
      <c r="A146" t="s">
        <v>449</v>
      </c>
      <c r="B146" s="32" t="s">
        <v>450</v>
      </c>
      <c r="C146" s="32" t="s">
        <v>449</v>
      </c>
      <c r="D146" s="32" t="s">
        <v>450</v>
      </c>
      <c r="E146" t="s">
        <v>222</v>
      </c>
      <c r="F146" s="16">
        <v>66</v>
      </c>
      <c r="G146" s="16">
        <v>0</v>
      </c>
      <c r="H146" s="16">
        <v>0</v>
      </c>
      <c r="I146" s="16">
        <v>16</v>
      </c>
      <c r="J146" s="17">
        <f t="shared" si="10"/>
        <v>82</v>
      </c>
      <c r="K146" s="16">
        <v>2</v>
      </c>
      <c r="L146" s="17">
        <f t="shared" si="11"/>
        <v>84</v>
      </c>
      <c r="M146" s="19" t="s">
        <v>799</v>
      </c>
      <c r="N146" s="16">
        <v>48</v>
      </c>
      <c r="O146" s="16">
        <v>0</v>
      </c>
      <c r="P146" s="16">
        <v>0</v>
      </c>
      <c r="Q146" s="16">
        <v>1</v>
      </c>
      <c r="R146" s="17">
        <f t="shared" si="12"/>
        <v>49</v>
      </c>
      <c r="S146" s="16">
        <v>58</v>
      </c>
      <c r="T146" s="17">
        <f t="shared" si="13"/>
        <v>107</v>
      </c>
      <c r="U146" s="19"/>
    </row>
    <row r="147" spans="1:21" ht="14.25" customHeight="1">
      <c r="A147" t="s">
        <v>451</v>
      </c>
      <c r="B147" s="32" t="s">
        <v>452</v>
      </c>
      <c r="C147" s="32" t="s">
        <v>451</v>
      </c>
      <c r="D147" s="32" t="s">
        <v>452</v>
      </c>
      <c r="E147" t="s">
        <v>219</v>
      </c>
      <c r="F147" s="16">
        <v>58</v>
      </c>
      <c r="G147" s="16">
        <v>0</v>
      </c>
      <c r="H147" s="16">
        <v>0</v>
      </c>
      <c r="I147" s="16">
        <v>39</v>
      </c>
      <c r="J147" s="17">
        <f t="shared" si="10"/>
        <v>97</v>
      </c>
      <c r="K147" s="16">
        <v>0</v>
      </c>
      <c r="L147" s="17">
        <f t="shared" si="11"/>
        <v>97</v>
      </c>
      <c r="M147" s="19" t="s">
        <v>802</v>
      </c>
      <c r="N147" s="16">
        <v>39</v>
      </c>
      <c r="O147" s="16">
        <v>0</v>
      </c>
      <c r="P147" s="16">
        <v>0</v>
      </c>
      <c r="Q147" s="16">
        <v>3</v>
      </c>
      <c r="R147" s="17">
        <f t="shared" si="12"/>
        <v>42</v>
      </c>
      <c r="S147" s="16">
        <v>15</v>
      </c>
      <c r="T147" s="17">
        <f t="shared" si="13"/>
        <v>57</v>
      </c>
      <c r="U147" s="19"/>
    </row>
    <row r="148" spans="1:21" ht="14.25" customHeight="1">
      <c r="A148" t="s">
        <v>820</v>
      </c>
      <c r="B148" s="32" t="s">
        <v>821</v>
      </c>
      <c r="C148" s="32" t="s">
        <v>551</v>
      </c>
      <c r="D148" s="32" t="s">
        <v>552</v>
      </c>
      <c r="E148" t="s">
        <v>243</v>
      </c>
      <c r="F148" s="16">
        <v>40</v>
      </c>
      <c r="G148" s="16">
        <v>0</v>
      </c>
      <c r="H148" s="16">
        <v>0</v>
      </c>
      <c r="I148" s="16">
        <v>14</v>
      </c>
      <c r="J148" s="17">
        <f t="shared" si="10"/>
        <v>54</v>
      </c>
      <c r="K148" s="16">
        <v>0</v>
      </c>
      <c r="L148" s="17">
        <f t="shared" si="11"/>
        <v>54</v>
      </c>
      <c r="M148" s="19" t="s">
        <v>799</v>
      </c>
      <c r="N148" s="16">
        <v>1</v>
      </c>
      <c r="O148" s="16">
        <v>0</v>
      </c>
      <c r="P148" s="16">
        <v>0</v>
      </c>
      <c r="Q148" s="16">
        <v>0</v>
      </c>
      <c r="R148" s="17">
        <f t="shared" si="12"/>
        <v>1</v>
      </c>
      <c r="S148" s="16">
        <v>0</v>
      </c>
      <c r="T148" s="17">
        <f t="shared" si="13"/>
        <v>1</v>
      </c>
      <c r="U148" s="19"/>
    </row>
    <row r="149" spans="1:21" ht="14.25" customHeight="1">
      <c r="A149" t="s">
        <v>455</v>
      </c>
      <c r="B149" s="32" t="s">
        <v>456</v>
      </c>
      <c r="C149" s="32" t="s">
        <v>455</v>
      </c>
      <c r="D149" s="32" t="s">
        <v>456</v>
      </c>
      <c r="E149" t="s">
        <v>243</v>
      </c>
      <c r="F149" s="16">
        <v>49</v>
      </c>
      <c r="G149" s="16">
        <v>0</v>
      </c>
      <c r="H149" s="16">
        <v>0</v>
      </c>
      <c r="I149" s="16">
        <v>0</v>
      </c>
      <c r="J149" s="17">
        <f t="shared" si="10"/>
        <v>49</v>
      </c>
      <c r="K149" s="16">
        <v>0</v>
      </c>
      <c r="L149" s="17">
        <f t="shared" si="11"/>
        <v>49</v>
      </c>
      <c r="M149" s="19" t="s">
        <v>799</v>
      </c>
      <c r="N149" s="16">
        <v>15</v>
      </c>
      <c r="O149" s="16">
        <v>0</v>
      </c>
      <c r="P149" s="16">
        <v>0</v>
      </c>
      <c r="Q149" s="16">
        <v>0</v>
      </c>
      <c r="R149" s="17">
        <f t="shared" si="12"/>
        <v>15</v>
      </c>
      <c r="S149" s="16">
        <v>8</v>
      </c>
      <c r="T149" s="17">
        <f t="shared" si="13"/>
        <v>23</v>
      </c>
      <c r="U149" s="19"/>
    </row>
    <row r="150" spans="1:21" ht="14.25" customHeight="1">
      <c r="A150" t="s">
        <v>457</v>
      </c>
      <c r="B150" s="32" t="s">
        <v>458</v>
      </c>
      <c r="C150" s="32" t="s">
        <v>457</v>
      </c>
      <c r="D150" s="32" t="s">
        <v>458</v>
      </c>
      <c r="E150" t="s">
        <v>231</v>
      </c>
      <c r="F150" s="16">
        <v>50</v>
      </c>
      <c r="G150" s="16">
        <v>0</v>
      </c>
      <c r="H150" s="16">
        <v>0</v>
      </c>
      <c r="I150" s="16">
        <v>11</v>
      </c>
      <c r="J150" s="17">
        <f t="shared" si="10"/>
        <v>61</v>
      </c>
      <c r="K150" s="16">
        <v>0</v>
      </c>
      <c r="L150" s="17">
        <f t="shared" si="11"/>
        <v>61</v>
      </c>
      <c r="M150" s="19" t="s">
        <v>802</v>
      </c>
      <c r="N150" s="16">
        <v>56</v>
      </c>
      <c r="O150" s="16">
        <v>2</v>
      </c>
      <c r="P150" s="16">
        <v>0</v>
      </c>
      <c r="Q150" s="16">
        <v>16</v>
      </c>
      <c r="R150" s="17">
        <f t="shared" si="12"/>
        <v>74</v>
      </c>
      <c r="S150" s="16">
        <v>0</v>
      </c>
      <c r="T150" s="17">
        <f t="shared" si="13"/>
        <v>74</v>
      </c>
      <c r="U150" s="19"/>
    </row>
    <row r="151" spans="1:21" ht="14.25" customHeight="1">
      <c r="A151" t="s">
        <v>761</v>
      </c>
      <c r="B151" s="32" t="s">
        <v>762</v>
      </c>
      <c r="C151" s="32" t="s">
        <v>761</v>
      </c>
      <c r="D151" s="32" t="s">
        <v>762</v>
      </c>
      <c r="E151" t="s">
        <v>219</v>
      </c>
      <c r="F151" s="16">
        <v>124</v>
      </c>
      <c r="G151" s="16">
        <v>0</v>
      </c>
      <c r="H151" s="16">
        <v>0</v>
      </c>
      <c r="I151" s="16">
        <v>20</v>
      </c>
      <c r="J151" s="17">
        <f t="shared" si="10"/>
        <v>144</v>
      </c>
      <c r="K151" s="16">
        <v>6</v>
      </c>
      <c r="L151" s="17">
        <f t="shared" si="11"/>
        <v>150</v>
      </c>
      <c r="M151" s="19" t="s">
        <v>799</v>
      </c>
      <c r="N151" s="16">
        <v>42</v>
      </c>
      <c r="O151" s="16">
        <v>0</v>
      </c>
      <c r="P151" s="16">
        <v>0</v>
      </c>
      <c r="Q151" s="16">
        <v>35</v>
      </c>
      <c r="R151" s="17">
        <f t="shared" si="12"/>
        <v>77</v>
      </c>
      <c r="S151" s="16">
        <v>71</v>
      </c>
      <c r="T151" s="17">
        <f t="shared" si="13"/>
        <v>148</v>
      </c>
      <c r="U151" s="19"/>
    </row>
    <row r="152" spans="1:21" ht="14.25" customHeight="1">
      <c r="A152" t="s">
        <v>459</v>
      </c>
      <c r="B152" s="32" t="s">
        <v>460</v>
      </c>
      <c r="C152" s="32" t="s">
        <v>459</v>
      </c>
      <c r="D152" s="32" t="s">
        <v>460</v>
      </c>
      <c r="E152" t="s">
        <v>320</v>
      </c>
      <c r="F152" s="16">
        <v>32</v>
      </c>
      <c r="G152" s="16">
        <v>0</v>
      </c>
      <c r="H152" s="16">
        <v>0</v>
      </c>
      <c r="I152" s="16">
        <v>0</v>
      </c>
      <c r="J152" s="17">
        <f t="shared" si="10"/>
        <v>32</v>
      </c>
      <c r="K152" s="16">
        <v>0</v>
      </c>
      <c r="L152" s="17">
        <f t="shared" si="11"/>
        <v>32</v>
      </c>
      <c r="M152" s="19" t="s">
        <v>799</v>
      </c>
      <c r="N152" s="16">
        <v>26</v>
      </c>
      <c r="O152" s="16">
        <v>0</v>
      </c>
      <c r="P152" s="16">
        <v>0</v>
      </c>
      <c r="Q152" s="16">
        <v>0</v>
      </c>
      <c r="R152" s="17">
        <f t="shared" si="12"/>
        <v>26</v>
      </c>
      <c r="S152" s="16">
        <v>0</v>
      </c>
      <c r="T152" s="17">
        <f t="shared" si="13"/>
        <v>26</v>
      </c>
      <c r="U152" s="19"/>
    </row>
    <row r="153" spans="1:21" ht="14.25" customHeight="1">
      <c r="A153" t="s">
        <v>461</v>
      </c>
      <c r="B153" s="32" t="s">
        <v>462</v>
      </c>
      <c r="C153" s="32" t="s">
        <v>461</v>
      </c>
      <c r="D153" t="s">
        <v>462</v>
      </c>
      <c r="E153" t="s">
        <v>219</v>
      </c>
      <c r="F153" s="16">
        <v>28</v>
      </c>
      <c r="G153" s="16">
        <v>88</v>
      </c>
      <c r="H153" s="16">
        <v>0</v>
      </c>
      <c r="I153" s="16">
        <v>157</v>
      </c>
      <c r="J153" s="17">
        <f t="shared" si="10"/>
        <v>273</v>
      </c>
      <c r="K153" s="16">
        <v>232</v>
      </c>
      <c r="L153" s="17">
        <f t="shared" si="11"/>
        <v>505</v>
      </c>
      <c r="M153" s="19" t="s">
        <v>802</v>
      </c>
      <c r="N153" s="16">
        <v>59</v>
      </c>
      <c r="O153" s="16">
        <v>3</v>
      </c>
      <c r="P153" s="16">
        <v>0</v>
      </c>
      <c r="Q153" s="16">
        <v>32</v>
      </c>
      <c r="R153" s="17">
        <f t="shared" si="12"/>
        <v>94</v>
      </c>
      <c r="S153" s="16">
        <v>196</v>
      </c>
      <c r="T153" s="17">
        <f t="shared" si="13"/>
        <v>290</v>
      </c>
      <c r="U153" s="19"/>
    </row>
    <row r="154" spans="1:21" ht="14.25" customHeight="1">
      <c r="A154" t="s">
        <v>463</v>
      </c>
      <c r="B154" s="32" t="s">
        <v>464</v>
      </c>
      <c r="C154" s="32" t="s">
        <v>463</v>
      </c>
      <c r="D154" s="32" t="s">
        <v>464</v>
      </c>
      <c r="E154" t="s">
        <v>219</v>
      </c>
      <c r="F154" s="16">
        <v>36</v>
      </c>
      <c r="G154" s="16">
        <v>0</v>
      </c>
      <c r="H154" s="16">
        <v>0</v>
      </c>
      <c r="I154" s="16">
        <v>38</v>
      </c>
      <c r="J154" s="17">
        <f t="shared" si="10"/>
        <v>74</v>
      </c>
      <c r="K154" s="16">
        <v>0</v>
      </c>
      <c r="L154" s="17">
        <f t="shared" si="11"/>
        <v>74</v>
      </c>
      <c r="M154" s="19" t="s">
        <v>802</v>
      </c>
      <c r="N154" s="16">
        <v>5</v>
      </c>
      <c r="O154" s="16">
        <v>0</v>
      </c>
      <c r="P154" s="16">
        <v>0</v>
      </c>
      <c r="Q154" s="16">
        <v>3</v>
      </c>
      <c r="R154" s="17">
        <f t="shared" si="12"/>
        <v>8</v>
      </c>
      <c r="S154" s="16">
        <v>0</v>
      </c>
      <c r="T154" s="17">
        <f t="shared" si="13"/>
        <v>8</v>
      </c>
      <c r="U154" s="19"/>
    </row>
    <row r="155" spans="1:21" ht="14.25" customHeight="1">
      <c r="A155" t="s">
        <v>465</v>
      </c>
      <c r="B155" s="32" t="s">
        <v>466</v>
      </c>
      <c r="C155" s="32" t="s">
        <v>465</v>
      </c>
      <c r="D155" s="32" t="s">
        <v>466</v>
      </c>
      <c r="E155" t="s">
        <v>222</v>
      </c>
      <c r="F155" s="16">
        <v>72</v>
      </c>
      <c r="G155" s="16">
        <v>0</v>
      </c>
      <c r="H155" s="16">
        <v>0</v>
      </c>
      <c r="I155" s="16">
        <v>4</v>
      </c>
      <c r="J155" s="17">
        <f t="shared" si="10"/>
        <v>76</v>
      </c>
      <c r="K155" s="16">
        <v>0</v>
      </c>
      <c r="L155" s="17">
        <f t="shared" si="11"/>
        <v>76</v>
      </c>
      <c r="M155" s="19" t="s">
        <v>799</v>
      </c>
      <c r="N155" s="16">
        <v>79</v>
      </c>
      <c r="O155" s="16">
        <v>0</v>
      </c>
      <c r="P155" s="16">
        <v>0</v>
      </c>
      <c r="Q155" s="16">
        <v>22</v>
      </c>
      <c r="R155" s="17">
        <f t="shared" si="12"/>
        <v>101</v>
      </c>
      <c r="S155" s="16">
        <v>0</v>
      </c>
      <c r="T155" s="17">
        <f t="shared" si="13"/>
        <v>101</v>
      </c>
      <c r="U155" s="19"/>
    </row>
    <row r="156" spans="1:21" ht="14.25" customHeight="1">
      <c r="A156" t="s">
        <v>467</v>
      </c>
      <c r="B156" s="32" t="s">
        <v>468</v>
      </c>
      <c r="C156" s="32" t="s">
        <v>467</v>
      </c>
      <c r="D156" s="32" t="s">
        <v>468</v>
      </c>
      <c r="E156" t="s">
        <v>320</v>
      </c>
      <c r="F156" s="16">
        <v>286</v>
      </c>
      <c r="G156" s="16">
        <v>0</v>
      </c>
      <c r="H156" s="16">
        <v>0</v>
      </c>
      <c r="I156" s="16">
        <v>15</v>
      </c>
      <c r="J156" s="17">
        <f t="shared" si="10"/>
        <v>301</v>
      </c>
      <c r="K156" s="16">
        <v>73</v>
      </c>
      <c r="L156" s="17">
        <f t="shared" si="11"/>
        <v>374</v>
      </c>
      <c r="M156" s="19" t="s">
        <v>802</v>
      </c>
      <c r="N156" s="16">
        <v>333</v>
      </c>
      <c r="O156" s="16">
        <v>0</v>
      </c>
      <c r="P156" s="16">
        <v>0</v>
      </c>
      <c r="Q156" s="16">
        <v>3</v>
      </c>
      <c r="R156" s="17">
        <f t="shared" si="12"/>
        <v>336</v>
      </c>
      <c r="S156" s="16">
        <v>147</v>
      </c>
      <c r="T156" s="17">
        <f t="shared" si="13"/>
        <v>483</v>
      </c>
      <c r="U156" s="19"/>
    </row>
    <row r="157" spans="1:21" ht="14.25" customHeight="1">
      <c r="A157" t="s">
        <v>469</v>
      </c>
      <c r="B157" s="32" t="s">
        <v>470</v>
      </c>
      <c r="C157" s="32" t="s">
        <v>469</v>
      </c>
      <c r="D157" s="32" t="s">
        <v>470</v>
      </c>
      <c r="E157" t="s">
        <v>248</v>
      </c>
      <c r="F157" s="16">
        <v>87</v>
      </c>
      <c r="G157" s="16">
        <v>0</v>
      </c>
      <c r="H157" s="16">
        <v>0</v>
      </c>
      <c r="I157" s="16">
        <v>16</v>
      </c>
      <c r="J157" s="17">
        <f t="shared" si="10"/>
        <v>103</v>
      </c>
      <c r="K157" s="16">
        <v>0</v>
      </c>
      <c r="L157" s="17">
        <f t="shared" si="11"/>
        <v>103</v>
      </c>
      <c r="M157" s="19" t="s">
        <v>799</v>
      </c>
      <c r="N157" s="16">
        <v>87</v>
      </c>
      <c r="O157" s="16">
        <v>0</v>
      </c>
      <c r="P157" s="16">
        <v>0</v>
      </c>
      <c r="Q157" s="16">
        <v>0</v>
      </c>
      <c r="R157" s="17">
        <f t="shared" si="12"/>
        <v>87</v>
      </c>
      <c r="S157" s="16">
        <v>0</v>
      </c>
      <c r="T157" s="17">
        <f t="shared" si="13"/>
        <v>87</v>
      </c>
      <c r="U157" s="19"/>
    </row>
    <row r="158" spans="1:21" ht="14.25" customHeight="1">
      <c r="A158" t="s">
        <v>471</v>
      </c>
      <c r="B158" s="32" t="s">
        <v>472</v>
      </c>
      <c r="C158" s="32" t="s">
        <v>471</v>
      </c>
      <c r="D158" s="32" t="s">
        <v>472</v>
      </c>
      <c r="E158" t="s">
        <v>243</v>
      </c>
      <c r="F158" s="16">
        <v>34</v>
      </c>
      <c r="G158" s="16">
        <v>0</v>
      </c>
      <c r="H158" s="16">
        <v>0</v>
      </c>
      <c r="I158" s="16">
        <v>2</v>
      </c>
      <c r="J158" s="17">
        <f t="shared" si="10"/>
        <v>36</v>
      </c>
      <c r="K158" s="16">
        <v>62</v>
      </c>
      <c r="L158" s="17">
        <f t="shared" si="11"/>
        <v>98</v>
      </c>
      <c r="M158" s="19" t="s">
        <v>799</v>
      </c>
      <c r="N158" s="16">
        <v>2</v>
      </c>
      <c r="O158" s="16">
        <v>0</v>
      </c>
      <c r="P158" s="16">
        <v>0</v>
      </c>
      <c r="Q158" s="16">
        <v>2</v>
      </c>
      <c r="R158" s="17">
        <f t="shared" si="12"/>
        <v>4</v>
      </c>
      <c r="S158" s="16">
        <v>0</v>
      </c>
      <c r="T158" s="17">
        <f t="shared" si="13"/>
        <v>4</v>
      </c>
      <c r="U158" s="19"/>
    </row>
    <row r="159" spans="1:21" ht="14.25" customHeight="1">
      <c r="A159" t="s">
        <v>906</v>
      </c>
      <c r="B159" s="32" t="s">
        <v>907</v>
      </c>
      <c r="C159" s="32" t="s">
        <v>337</v>
      </c>
      <c r="D159" s="32" t="s">
        <v>338</v>
      </c>
      <c r="E159" t="s">
        <v>243</v>
      </c>
      <c r="F159" s="16">
        <v>30</v>
      </c>
      <c r="G159" s="16">
        <v>0</v>
      </c>
      <c r="H159" s="16">
        <v>0</v>
      </c>
      <c r="I159" s="16">
        <v>10</v>
      </c>
      <c r="J159" s="17">
        <f t="shared" si="10"/>
        <v>40</v>
      </c>
      <c r="K159" s="16">
        <v>53</v>
      </c>
      <c r="L159" s="17">
        <f t="shared" si="11"/>
        <v>93</v>
      </c>
      <c r="M159" s="19" t="s">
        <v>802</v>
      </c>
      <c r="N159" s="16">
        <v>32</v>
      </c>
      <c r="O159" s="16">
        <v>0</v>
      </c>
      <c r="P159" s="16">
        <v>0</v>
      </c>
      <c r="Q159" s="16">
        <v>20</v>
      </c>
      <c r="R159" s="17">
        <f t="shared" si="12"/>
        <v>52</v>
      </c>
      <c r="S159" s="16">
        <v>64</v>
      </c>
      <c r="T159" s="17">
        <f t="shared" si="13"/>
        <v>116</v>
      </c>
      <c r="U159" s="19"/>
    </row>
    <row r="160" spans="1:21" ht="14.25" customHeight="1">
      <c r="A160" t="s">
        <v>473</v>
      </c>
      <c r="B160" t="s">
        <v>474</v>
      </c>
      <c r="C160" s="32" t="s">
        <v>473</v>
      </c>
      <c r="D160" s="32" t="s">
        <v>474</v>
      </c>
      <c r="E160" t="s">
        <v>222</v>
      </c>
      <c r="F160" s="16">
        <v>40</v>
      </c>
      <c r="G160" s="16">
        <v>0</v>
      </c>
      <c r="H160" s="16">
        <v>0</v>
      </c>
      <c r="I160" s="16">
        <v>7</v>
      </c>
      <c r="J160" s="17">
        <f t="shared" si="10"/>
        <v>47</v>
      </c>
      <c r="K160" s="16">
        <v>0</v>
      </c>
      <c r="L160" s="17">
        <f t="shared" si="11"/>
        <v>47</v>
      </c>
      <c r="M160" s="19" t="s">
        <v>802</v>
      </c>
      <c r="N160" s="16">
        <v>0</v>
      </c>
      <c r="O160" s="16">
        <v>0</v>
      </c>
      <c r="P160" s="16">
        <v>0</v>
      </c>
      <c r="Q160" s="16">
        <v>0</v>
      </c>
      <c r="R160" s="17">
        <f t="shared" si="12"/>
        <v>0</v>
      </c>
      <c r="S160" s="16">
        <v>0</v>
      </c>
      <c r="T160" s="17">
        <f t="shared" si="13"/>
        <v>0</v>
      </c>
      <c r="U160" s="19"/>
    </row>
    <row r="161" spans="1:21" ht="14.25" customHeight="1">
      <c r="A161" t="s">
        <v>475</v>
      </c>
      <c r="B161" s="32" t="s">
        <v>476</v>
      </c>
      <c r="C161" s="32" t="s">
        <v>475</v>
      </c>
      <c r="D161" s="32" t="s">
        <v>476</v>
      </c>
      <c r="E161" t="s">
        <v>234</v>
      </c>
      <c r="F161" s="16">
        <v>24</v>
      </c>
      <c r="G161" s="16">
        <v>0</v>
      </c>
      <c r="H161" s="16">
        <v>0</v>
      </c>
      <c r="I161" s="16">
        <v>0</v>
      </c>
      <c r="J161" s="17">
        <f t="shared" si="10"/>
        <v>24</v>
      </c>
      <c r="K161" s="16">
        <v>63</v>
      </c>
      <c r="L161" s="17">
        <f t="shared" si="11"/>
        <v>87</v>
      </c>
      <c r="M161" s="19" t="s">
        <v>802</v>
      </c>
      <c r="N161" s="16">
        <v>5</v>
      </c>
      <c r="O161" s="16">
        <v>0</v>
      </c>
      <c r="P161" s="16">
        <v>0</v>
      </c>
      <c r="Q161" s="16">
        <v>0</v>
      </c>
      <c r="R161" s="17">
        <f t="shared" si="12"/>
        <v>5</v>
      </c>
      <c r="S161" s="16">
        <v>31</v>
      </c>
      <c r="T161" s="17">
        <f t="shared" si="13"/>
        <v>36</v>
      </c>
      <c r="U161" s="19"/>
    </row>
    <row r="162" spans="1:21" ht="14.25" customHeight="1">
      <c r="A162" t="s">
        <v>765</v>
      </c>
      <c r="B162" s="32" t="s">
        <v>766</v>
      </c>
      <c r="C162" s="32" t="s">
        <v>765</v>
      </c>
      <c r="D162" s="32" t="s">
        <v>766</v>
      </c>
      <c r="E162" t="s">
        <v>231</v>
      </c>
      <c r="F162" s="16">
        <v>49</v>
      </c>
      <c r="G162" s="16">
        <v>0</v>
      </c>
      <c r="H162" s="16">
        <v>0</v>
      </c>
      <c r="I162" s="16">
        <v>18</v>
      </c>
      <c r="J162" s="17">
        <f t="shared" si="10"/>
        <v>67</v>
      </c>
      <c r="K162" s="16">
        <v>18</v>
      </c>
      <c r="L162" s="17">
        <f t="shared" si="11"/>
        <v>85</v>
      </c>
      <c r="M162" s="19" t="s">
        <v>799</v>
      </c>
      <c r="N162" s="16">
        <v>47</v>
      </c>
      <c r="O162" s="16">
        <v>0</v>
      </c>
      <c r="P162" s="16">
        <v>0</v>
      </c>
      <c r="Q162" s="16">
        <v>18</v>
      </c>
      <c r="R162" s="17">
        <f t="shared" si="12"/>
        <v>65</v>
      </c>
      <c r="S162" s="16">
        <v>0</v>
      </c>
      <c r="T162" s="17">
        <f t="shared" si="13"/>
        <v>65</v>
      </c>
      <c r="U162" s="19"/>
    </row>
    <row r="163" spans="1:21" ht="14.25" customHeight="1">
      <c r="A163" t="s">
        <v>477</v>
      </c>
      <c r="B163" s="32" t="s">
        <v>478</v>
      </c>
      <c r="C163" s="32" t="s">
        <v>477</v>
      </c>
      <c r="D163" s="32" t="s">
        <v>478</v>
      </c>
      <c r="E163" t="s">
        <v>222</v>
      </c>
      <c r="F163" s="16">
        <v>19</v>
      </c>
      <c r="G163" s="16">
        <v>0</v>
      </c>
      <c r="H163" s="16">
        <v>0</v>
      </c>
      <c r="I163" s="16">
        <v>17</v>
      </c>
      <c r="J163" s="17">
        <f t="shared" si="10"/>
        <v>36</v>
      </c>
      <c r="K163" s="16">
        <v>0</v>
      </c>
      <c r="L163" s="17">
        <f t="shared" si="11"/>
        <v>36</v>
      </c>
      <c r="M163" s="19" t="s">
        <v>799</v>
      </c>
      <c r="N163" s="16">
        <v>33</v>
      </c>
      <c r="O163" s="16">
        <v>0</v>
      </c>
      <c r="P163" s="16">
        <v>0</v>
      </c>
      <c r="Q163" s="16">
        <v>17</v>
      </c>
      <c r="R163" s="17">
        <f t="shared" si="12"/>
        <v>50</v>
      </c>
      <c r="S163" s="16">
        <v>0</v>
      </c>
      <c r="T163" s="17">
        <f t="shared" si="13"/>
        <v>50</v>
      </c>
      <c r="U163" s="19"/>
    </row>
    <row r="164" spans="1:21" ht="14.25" customHeight="1">
      <c r="A164" t="s">
        <v>479</v>
      </c>
      <c r="B164" s="32" t="s">
        <v>480</v>
      </c>
      <c r="C164" s="32" t="s">
        <v>479</v>
      </c>
      <c r="D164" s="32" t="s">
        <v>480</v>
      </c>
      <c r="E164" t="s">
        <v>234</v>
      </c>
      <c r="F164" s="16">
        <v>106</v>
      </c>
      <c r="G164" s="16">
        <v>0</v>
      </c>
      <c r="H164" s="16">
        <v>0</v>
      </c>
      <c r="I164" s="16">
        <v>0</v>
      </c>
      <c r="J164" s="17">
        <f t="shared" si="10"/>
        <v>106</v>
      </c>
      <c r="K164" s="16">
        <v>0</v>
      </c>
      <c r="L164" s="17">
        <f t="shared" si="11"/>
        <v>106</v>
      </c>
      <c r="M164" s="19" t="s">
        <v>799</v>
      </c>
      <c r="N164" s="16">
        <v>39</v>
      </c>
      <c r="O164" s="16">
        <v>0</v>
      </c>
      <c r="P164" s="16">
        <v>0</v>
      </c>
      <c r="Q164" s="16">
        <v>0</v>
      </c>
      <c r="R164" s="17">
        <f t="shared" si="12"/>
        <v>39</v>
      </c>
      <c r="S164" s="16">
        <v>0</v>
      </c>
      <c r="T164" s="17">
        <f t="shared" si="13"/>
        <v>39</v>
      </c>
      <c r="U164" s="19"/>
    </row>
    <row r="165" spans="1:21" ht="14.25" customHeight="1">
      <c r="A165" t="s">
        <v>481</v>
      </c>
      <c r="B165" s="32" t="s">
        <v>482</v>
      </c>
      <c r="C165" s="32" t="s">
        <v>481</v>
      </c>
      <c r="D165" s="32" t="s">
        <v>482</v>
      </c>
      <c r="E165" t="s">
        <v>231</v>
      </c>
      <c r="F165" s="16">
        <v>83</v>
      </c>
      <c r="G165" s="16">
        <v>0</v>
      </c>
      <c r="H165" s="16">
        <v>0</v>
      </c>
      <c r="I165" s="16">
        <v>22</v>
      </c>
      <c r="J165" s="17">
        <f t="shared" si="10"/>
        <v>105</v>
      </c>
      <c r="K165" s="16">
        <v>0</v>
      </c>
      <c r="L165" s="17">
        <f t="shared" si="11"/>
        <v>105</v>
      </c>
      <c r="M165" s="19" t="s">
        <v>799</v>
      </c>
      <c r="N165" s="16">
        <v>59</v>
      </c>
      <c r="O165" s="16">
        <v>0</v>
      </c>
      <c r="P165" s="16">
        <v>0</v>
      </c>
      <c r="Q165" s="16">
        <v>2</v>
      </c>
      <c r="R165" s="17">
        <f t="shared" si="12"/>
        <v>61</v>
      </c>
      <c r="S165" s="16">
        <v>0</v>
      </c>
      <c r="T165" s="17">
        <f t="shared" si="13"/>
        <v>61</v>
      </c>
      <c r="U165" s="19"/>
    </row>
    <row r="166" spans="1:21" ht="14.25" customHeight="1">
      <c r="A166" t="s">
        <v>485</v>
      </c>
      <c r="B166" s="32" t="s">
        <v>486</v>
      </c>
      <c r="C166" s="32" t="s">
        <v>485</v>
      </c>
      <c r="D166" s="32" t="s">
        <v>486</v>
      </c>
      <c r="E166" t="s">
        <v>243</v>
      </c>
      <c r="F166" s="16">
        <v>43</v>
      </c>
      <c r="G166" s="16">
        <v>0</v>
      </c>
      <c r="H166" s="16">
        <v>0</v>
      </c>
      <c r="I166" s="16">
        <v>69</v>
      </c>
      <c r="J166" s="17">
        <f t="shared" si="10"/>
        <v>112</v>
      </c>
      <c r="K166" s="16">
        <v>144</v>
      </c>
      <c r="L166" s="17">
        <f t="shared" si="11"/>
        <v>256</v>
      </c>
      <c r="M166" s="19" t="s">
        <v>802</v>
      </c>
      <c r="N166" s="16">
        <v>61</v>
      </c>
      <c r="O166" s="16">
        <v>0</v>
      </c>
      <c r="P166" s="16">
        <v>0</v>
      </c>
      <c r="Q166" s="16">
        <v>60</v>
      </c>
      <c r="R166" s="17">
        <f t="shared" si="12"/>
        <v>121</v>
      </c>
      <c r="S166" s="16">
        <v>11</v>
      </c>
      <c r="T166" s="17">
        <f t="shared" si="13"/>
        <v>132</v>
      </c>
      <c r="U166" s="19"/>
    </row>
    <row r="167" spans="1:21" ht="14.25" customHeight="1">
      <c r="A167" t="s">
        <v>487</v>
      </c>
      <c r="B167" s="32" t="s">
        <v>488</v>
      </c>
      <c r="C167" s="32" t="s">
        <v>487</v>
      </c>
      <c r="D167" s="32" t="s">
        <v>488</v>
      </c>
      <c r="E167" t="s">
        <v>320</v>
      </c>
      <c r="F167" s="16">
        <v>79</v>
      </c>
      <c r="G167" s="16">
        <v>0</v>
      </c>
      <c r="H167" s="16">
        <v>0</v>
      </c>
      <c r="I167" s="16">
        <v>0</v>
      </c>
      <c r="J167" s="17">
        <f t="shared" si="10"/>
        <v>79</v>
      </c>
      <c r="K167" s="16">
        <v>12</v>
      </c>
      <c r="L167" s="17">
        <f t="shared" si="11"/>
        <v>91</v>
      </c>
      <c r="M167" s="19" t="s">
        <v>802</v>
      </c>
      <c r="N167" s="16">
        <v>80</v>
      </c>
      <c r="O167" s="16">
        <v>0</v>
      </c>
      <c r="P167" s="16">
        <v>0</v>
      </c>
      <c r="Q167" s="16">
        <v>0</v>
      </c>
      <c r="R167" s="17">
        <f t="shared" si="12"/>
        <v>80</v>
      </c>
      <c r="S167" s="16">
        <v>0</v>
      </c>
      <c r="T167" s="17">
        <f t="shared" si="13"/>
        <v>80</v>
      </c>
      <c r="U167" s="19"/>
    </row>
    <row r="168" spans="1:21" ht="14.25" customHeight="1">
      <c r="A168" t="s">
        <v>489</v>
      </c>
      <c r="B168" s="32" t="s">
        <v>490</v>
      </c>
      <c r="C168" s="32" t="s">
        <v>489</v>
      </c>
      <c r="D168" s="32" t="s">
        <v>490</v>
      </c>
      <c r="E168" t="s">
        <v>248</v>
      </c>
      <c r="F168" s="16">
        <v>70</v>
      </c>
      <c r="G168" s="16">
        <v>0</v>
      </c>
      <c r="H168" s="16">
        <v>0</v>
      </c>
      <c r="I168" s="16">
        <v>18</v>
      </c>
      <c r="J168" s="17">
        <f t="shared" si="10"/>
        <v>88</v>
      </c>
      <c r="K168" s="16">
        <v>0</v>
      </c>
      <c r="L168" s="17">
        <f t="shared" si="11"/>
        <v>88</v>
      </c>
      <c r="M168" s="19" t="s">
        <v>802</v>
      </c>
      <c r="N168" s="16">
        <v>85</v>
      </c>
      <c r="O168" s="16">
        <v>0</v>
      </c>
      <c r="P168" s="16">
        <v>0</v>
      </c>
      <c r="Q168" s="16">
        <v>18</v>
      </c>
      <c r="R168" s="17">
        <f t="shared" si="12"/>
        <v>103</v>
      </c>
      <c r="S168" s="16">
        <v>0</v>
      </c>
      <c r="T168" s="17">
        <f t="shared" si="13"/>
        <v>103</v>
      </c>
      <c r="U168" s="19"/>
    </row>
    <row r="169" spans="1:21" ht="14.25" customHeight="1">
      <c r="A169" t="s">
        <v>491</v>
      </c>
      <c r="B169" s="32" t="s">
        <v>492</v>
      </c>
      <c r="C169" s="32" t="s">
        <v>491</v>
      </c>
      <c r="D169" s="32" t="s">
        <v>492</v>
      </c>
      <c r="E169" t="s">
        <v>222</v>
      </c>
      <c r="F169" s="16">
        <v>66</v>
      </c>
      <c r="G169" s="16">
        <v>0</v>
      </c>
      <c r="H169" s="16">
        <v>0</v>
      </c>
      <c r="I169" s="16">
        <v>8</v>
      </c>
      <c r="J169" s="17">
        <f t="shared" si="10"/>
        <v>74</v>
      </c>
      <c r="K169" s="16">
        <v>0</v>
      </c>
      <c r="L169" s="17">
        <f t="shared" si="11"/>
        <v>74</v>
      </c>
      <c r="M169" s="19" t="s">
        <v>799</v>
      </c>
      <c r="N169" s="16">
        <v>77</v>
      </c>
      <c r="O169" s="16">
        <v>0</v>
      </c>
      <c r="P169" s="16">
        <v>0</v>
      </c>
      <c r="Q169" s="16">
        <v>19</v>
      </c>
      <c r="R169" s="17">
        <f t="shared" si="12"/>
        <v>96</v>
      </c>
      <c r="S169" s="16">
        <v>33</v>
      </c>
      <c r="T169" s="17">
        <f t="shared" si="13"/>
        <v>129</v>
      </c>
      <c r="U169" s="19"/>
    </row>
    <row r="170" spans="1:21" ht="14.25" customHeight="1">
      <c r="A170" t="s">
        <v>868</v>
      </c>
      <c r="B170" s="32" t="s">
        <v>869</v>
      </c>
      <c r="C170" s="32" t="s">
        <v>659</v>
      </c>
      <c r="D170" s="32" t="s">
        <v>660</v>
      </c>
      <c r="E170" t="s">
        <v>222</v>
      </c>
      <c r="F170" s="16">
        <v>65</v>
      </c>
      <c r="G170" s="16">
        <v>0</v>
      </c>
      <c r="H170" s="16">
        <v>0</v>
      </c>
      <c r="I170" s="16">
        <v>53</v>
      </c>
      <c r="J170" s="17">
        <f t="shared" si="10"/>
        <v>118</v>
      </c>
      <c r="K170" s="16">
        <v>0</v>
      </c>
      <c r="L170" s="17">
        <f t="shared" si="11"/>
        <v>118</v>
      </c>
      <c r="M170" s="19" t="s">
        <v>799</v>
      </c>
      <c r="N170" s="16">
        <v>97</v>
      </c>
      <c r="O170" s="16">
        <v>40</v>
      </c>
      <c r="P170" s="16">
        <v>0</v>
      </c>
      <c r="Q170" s="16">
        <v>70</v>
      </c>
      <c r="R170" s="17">
        <f t="shared" si="12"/>
        <v>207</v>
      </c>
      <c r="S170" s="16">
        <v>231</v>
      </c>
      <c r="T170" s="17">
        <f t="shared" si="13"/>
        <v>438</v>
      </c>
      <c r="U170" s="19"/>
    </row>
    <row r="171" spans="1:21" ht="14.25" customHeight="1">
      <c r="A171" t="s">
        <v>495</v>
      </c>
      <c r="B171" s="32" t="s">
        <v>496</v>
      </c>
      <c r="C171" s="32" t="s">
        <v>495</v>
      </c>
      <c r="D171" t="s">
        <v>496</v>
      </c>
      <c r="E171" t="s">
        <v>320</v>
      </c>
      <c r="F171" s="16">
        <v>90</v>
      </c>
      <c r="G171" s="16">
        <v>61</v>
      </c>
      <c r="H171" s="16">
        <v>0</v>
      </c>
      <c r="I171" s="16">
        <v>76</v>
      </c>
      <c r="J171" s="17">
        <f t="shared" si="10"/>
        <v>227</v>
      </c>
      <c r="K171" s="16">
        <v>299</v>
      </c>
      <c r="L171" s="17">
        <f t="shared" si="11"/>
        <v>526</v>
      </c>
      <c r="M171" s="19" t="s">
        <v>799</v>
      </c>
      <c r="N171" s="16">
        <v>128</v>
      </c>
      <c r="O171" s="16">
        <v>22</v>
      </c>
      <c r="P171" s="16">
        <v>0</v>
      </c>
      <c r="Q171" s="16">
        <v>62</v>
      </c>
      <c r="R171" s="17">
        <f t="shared" si="12"/>
        <v>212</v>
      </c>
      <c r="S171" s="16">
        <v>18</v>
      </c>
      <c r="T171" s="17">
        <f t="shared" si="13"/>
        <v>230</v>
      </c>
      <c r="U171" s="19"/>
    </row>
    <row r="172" spans="1:21" ht="14.25" customHeight="1">
      <c r="A172" t="s">
        <v>497</v>
      </c>
      <c r="B172" s="32" t="s">
        <v>498</v>
      </c>
      <c r="C172" s="32" t="s">
        <v>497</v>
      </c>
      <c r="D172" s="32" t="s">
        <v>498</v>
      </c>
      <c r="E172" t="s">
        <v>231</v>
      </c>
      <c r="F172" s="16">
        <v>9</v>
      </c>
      <c r="G172" s="16">
        <v>0</v>
      </c>
      <c r="H172" s="16">
        <v>0</v>
      </c>
      <c r="I172" s="16">
        <v>55</v>
      </c>
      <c r="J172" s="17">
        <f t="shared" si="10"/>
        <v>64</v>
      </c>
      <c r="K172" s="16">
        <v>0</v>
      </c>
      <c r="L172" s="17">
        <f t="shared" si="11"/>
        <v>64</v>
      </c>
      <c r="M172" s="19" t="s">
        <v>799</v>
      </c>
      <c r="N172" s="16">
        <v>2</v>
      </c>
      <c r="O172" s="16">
        <v>92</v>
      </c>
      <c r="P172" s="16">
        <v>0</v>
      </c>
      <c r="Q172" s="16">
        <v>0</v>
      </c>
      <c r="R172" s="17">
        <f t="shared" si="12"/>
        <v>94</v>
      </c>
      <c r="S172" s="16">
        <v>0</v>
      </c>
      <c r="T172" s="17">
        <f t="shared" si="13"/>
        <v>94</v>
      </c>
      <c r="U172" s="19"/>
    </row>
    <row r="173" spans="1:21" ht="14.25" customHeight="1">
      <c r="A173" t="s">
        <v>499</v>
      </c>
      <c r="B173" s="32" t="s">
        <v>500</v>
      </c>
      <c r="C173" s="32" t="s">
        <v>499</v>
      </c>
      <c r="D173" s="32" t="s">
        <v>500</v>
      </c>
      <c r="E173" t="s">
        <v>222</v>
      </c>
      <c r="F173" s="16">
        <v>165</v>
      </c>
      <c r="G173" s="16">
        <v>0</v>
      </c>
      <c r="H173" s="16">
        <v>0</v>
      </c>
      <c r="I173" s="16">
        <v>8</v>
      </c>
      <c r="J173" s="17">
        <f t="shared" si="10"/>
        <v>173</v>
      </c>
      <c r="K173" s="16">
        <v>0</v>
      </c>
      <c r="L173" s="17">
        <f t="shared" si="11"/>
        <v>173</v>
      </c>
      <c r="M173" s="19" t="s">
        <v>802</v>
      </c>
      <c r="N173" s="16">
        <v>127</v>
      </c>
      <c r="O173" s="16">
        <v>0</v>
      </c>
      <c r="P173" s="16">
        <v>0</v>
      </c>
      <c r="Q173" s="16">
        <v>8</v>
      </c>
      <c r="R173" s="17">
        <f t="shared" si="12"/>
        <v>135</v>
      </c>
      <c r="S173" s="16">
        <v>0</v>
      </c>
      <c r="T173" s="17">
        <f t="shared" si="13"/>
        <v>135</v>
      </c>
      <c r="U173" s="19"/>
    </row>
    <row r="174" spans="1:21" ht="14.25" customHeight="1">
      <c r="A174" t="s">
        <v>501</v>
      </c>
      <c r="B174" s="32" t="s">
        <v>502</v>
      </c>
      <c r="C174" s="32" t="s">
        <v>501</v>
      </c>
      <c r="D174" s="32" t="s">
        <v>502</v>
      </c>
      <c r="E174" t="s">
        <v>248</v>
      </c>
      <c r="F174" s="16">
        <v>12</v>
      </c>
      <c r="G174" s="16">
        <v>0</v>
      </c>
      <c r="H174" s="16">
        <v>0</v>
      </c>
      <c r="I174" s="16">
        <v>6</v>
      </c>
      <c r="J174" s="17">
        <f t="shared" si="10"/>
        <v>18</v>
      </c>
      <c r="K174" s="16">
        <v>45</v>
      </c>
      <c r="L174" s="17">
        <f t="shared" si="11"/>
        <v>63</v>
      </c>
      <c r="M174" s="19" t="s">
        <v>799</v>
      </c>
      <c r="N174" s="16">
        <v>27</v>
      </c>
      <c r="O174" s="16">
        <v>0</v>
      </c>
      <c r="P174" s="16">
        <v>0</v>
      </c>
      <c r="Q174" s="16">
        <v>12</v>
      </c>
      <c r="R174" s="17">
        <f t="shared" si="12"/>
        <v>39</v>
      </c>
      <c r="S174" s="16">
        <v>57</v>
      </c>
      <c r="T174" s="17">
        <f t="shared" si="13"/>
        <v>96</v>
      </c>
      <c r="U174" s="19"/>
    </row>
    <row r="175" spans="1:21" ht="14.25" customHeight="1">
      <c r="A175" t="s">
        <v>852</v>
      </c>
      <c r="B175" t="s">
        <v>853</v>
      </c>
      <c r="C175" s="32" t="s">
        <v>852</v>
      </c>
      <c r="D175" t="s">
        <v>853</v>
      </c>
      <c r="E175" t="s">
        <v>222</v>
      </c>
      <c r="F175" s="16">
        <v>0</v>
      </c>
      <c r="G175" s="16">
        <v>0</v>
      </c>
      <c r="H175" s="16">
        <v>0</v>
      </c>
      <c r="I175" s="16">
        <v>0</v>
      </c>
      <c r="J175" s="17">
        <f t="shared" si="10"/>
        <v>0</v>
      </c>
      <c r="K175" s="16">
        <v>0</v>
      </c>
      <c r="L175" s="17">
        <f t="shared" si="11"/>
        <v>0</v>
      </c>
      <c r="M175" s="19" t="s">
        <v>799</v>
      </c>
      <c r="N175" s="16">
        <v>43</v>
      </c>
      <c r="O175" s="16">
        <v>0</v>
      </c>
      <c r="P175" s="16">
        <v>0</v>
      </c>
      <c r="Q175" s="16">
        <v>13</v>
      </c>
      <c r="R175" s="17">
        <f t="shared" si="12"/>
        <v>56</v>
      </c>
      <c r="S175" s="16">
        <v>0</v>
      </c>
      <c r="T175" s="17">
        <f t="shared" si="13"/>
        <v>56</v>
      </c>
      <c r="U175" s="19"/>
    </row>
    <row r="176" spans="1:21" ht="14.25" customHeight="1">
      <c r="A176" t="s">
        <v>503</v>
      </c>
      <c r="B176" s="32" t="s">
        <v>504</v>
      </c>
      <c r="C176" s="32" t="s">
        <v>503</v>
      </c>
      <c r="D176" s="32" t="s">
        <v>504</v>
      </c>
      <c r="E176" t="s">
        <v>253</v>
      </c>
      <c r="F176" s="16">
        <v>14</v>
      </c>
      <c r="G176" s="16">
        <v>0</v>
      </c>
      <c r="H176" s="16">
        <v>0</v>
      </c>
      <c r="I176" s="16">
        <v>6</v>
      </c>
      <c r="J176" s="17">
        <f t="shared" si="10"/>
        <v>20</v>
      </c>
      <c r="K176" s="16">
        <v>80</v>
      </c>
      <c r="L176" s="17">
        <f t="shared" si="11"/>
        <v>100</v>
      </c>
      <c r="M176" s="19" t="s">
        <v>802</v>
      </c>
      <c r="N176" s="16">
        <v>26</v>
      </c>
      <c r="O176" s="16">
        <v>0</v>
      </c>
      <c r="P176" s="16">
        <v>0</v>
      </c>
      <c r="Q176" s="16">
        <v>22</v>
      </c>
      <c r="R176" s="17">
        <f t="shared" si="12"/>
        <v>48</v>
      </c>
      <c r="S176" s="16">
        <v>0</v>
      </c>
      <c r="T176" s="17">
        <f t="shared" si="13"/>
        <v>48</v>
      </c>
      <c r="U176" s="19"/>
    </row>
    <row r="177" spans="1:21" ht="14.25" customHeight="1">
      <c r="A177" t="s">
        <v>505</v>
      </c>
      <c r="B177" t="s">
        <v>506</v>
      </c>
      <c r="C177" s="32" t="s">
        <v>505</v>
      </c>
      <c r="D177" t="s">
        <v>506</v>
      </c>
      <c r="E177" t="s">
        <v>219</v>
      </c>
      <c r="F177" s="16">
        <v>13</v>
      </c>
      <c r="G177" s="16">
        <v>11</v>
      </c>
      <c r="H177" s="16">
        <v>0</v>
      </c>
      <c r="I177" s="16">
        <v>0</v>
      </c>
      <c r="J177" s="17">
        <f t="shared" si="10"/>
        <v>24</v>
      </c>
      <c r="K177" s="16">
        <v>0</v>
      </c>
      <c r="L177" s="17">
        <f t="shared" si="11"/>
        <v>24</v>
      </c>
      <c r="M177" s="19" t="s">
        <v>802</v>
      </c>
      <c r="N177" s="16">
        <v>0</v>
      </c>
      <c r="O177" s="16">
        <v>0</v>
      </c>
      <c r="P177" s="16">
        <v>0</v>
      </c>
      <c r="Q177" s="16">
        <v>0</v>
      </c>
      <c r="R177" s="17">
        <f t="shared" si="12"/>
        <v>0</v>
      </c>
      <c r="S177" s="16">
        <v>0</v>
      </c>
      <c r="T177" s="17">
        <f t="shared" si="13"/>
        <v>0</v>
      </c>
      <c r="U177" s="19"/>
    </row>
    <row r="178" spans="1:21" ht="14.25" customHeight="1">
      <c r="A178" t="s">
        <v>767</v>
      </c>
      <c r="B178" s="32" t="s">
        <v>768</v>
      </c>
      <c r="C178" s="32" t="s">
        <v>767</v>
      </c>
      <c r="D178" s="32" t="s">
        <v>768</v>
      </c>
      <c r="E178" t="s">
        <v>253</v>
      </c>
      <c r="F178" s="16">
        <v>27</v>
      </c>
      <c r="G178" s="16">
        <v>0</v>
      </c>
      <c r="H178" s="16">
        <v>0</v>
      </c>
      <c r="I178" s="16">
        <v>0</v>
      </c>
      <c r="J178" s="17">
        <f t="shared" si="10"/>
        <v>27</v>
      </c>
      <c r="K178" s="16">
        <v>0</v>
      </c>
      <c r="L178" s="17">
        <f t="shared" si="11"/>
        <v>27</v>
      </c>
      <c r="M178" s="19" t="s">
        <v>799</v>
      </c>
      <c r="N178" s="16">
        <v>42</v>
      </c>
      <c r="O178" s="16">
        <v>0</v>
      </c>
      <c r="P178" s="16">
        <v>0</v>
      </c>
      <c r="Q178" s="16">
        <v>5</v>
      </c>
      <c r="R178" s="17">
        <f t="shared" si="12"/>
        <v>47</v>
      </c>
      <c r="S178" s="16">
        <v>0</v>
      </c>
      <c r="T178" s="17">
        <f t="shared" si="13"/>
        <v>47</v>
      </c>
      <c r="U178" s="19"/>
    </row>
    <row r="179" spans="1:21" ht="14.25" customHeight="1">
      <c r="A179" t="s">
        <v>507</v>
      </c>
      <c r="B179" s="32" t="s">
        <v>508</v>
      </c>
      <c r="C179" s="32" t="s">
        <v>507</v>
      </c>
      <c r="D179" s="32" t="s">
        <v>508</v>
      </c>
      <c r="E179" t="s">
        <v>231</v>
      </c>
      <c r="F179" s="16">
        <v>27</v>
      </c>
      <c r="G179" s="16">
        <v>0</v>
      </c>
      <c r="H179" s="16">
        <v>0</v>
      </c>
      <c r="I179" s="16">
        <v>8</v>
      </c>
      <c r="J179" s="17">
        <f t="shared" si="10"/>
        <v>35</v>
      </c>
      <c r="K179" s="16">
        <v>4</v>
      </c>
      <c r="L179" s="17">
        <f t="shared" si="11"/>
        <v>39</v>
      </c>
      <c r="M179" s="19" t="s">
        <v>802</v>
      </c>
      <c r="N179" s="16">
        <v>63</v>
      </c>
      <c r="O179" s="16">
        <v>0</v>
      </c>
      <c r="P179" s="16">
        <v>0</v>
      </c>
      <c r="Q179" s="16">
        <v>18</v>
      </c>
      <c r="R179" s="17">
        <f t="shared" si="12"/>
        <v>81</v>
      </c>
      <c r="S179" s="16">
        <v>33</v>
      </c>
      <c r="T179" s="17">
        <f t="shared" si="13"/>
        <v>114</v>
      </c>
      <c r="U179" s="19"/>
    </row>
    <row r="180" spans="1:21" ht="14.25" customHeight="1">
      <c r="A180" t="s">
        <v>509</v>
      </c>
      <c r="B180" s="32" t="s">
        <v>510</v>
      </c>
      <c r="C180" s="32" t="s">
        <v>509</v>
      </c>
      <c r="D180" s="32" t="s">
        <v>510</v>
      </c>
      <c r="E180" t="s">
        <v>243</v>
      </c>
      <c r="F180" s="16">
        <v>205</v>
      </c>
      <c r="G180" s="16">
        <v>0</v>
      </c>
      <c r="H180" s="16">
        <v>0</v>
      </c>
      <c r="I180" s="16">
        <v>105</v>
      </c>
      <c r="J180" s="17">
        <f t="shared" si="10"/>
        <v>310</v>
      </c>
      <c r="K180" s="16">
        <v>47</v>
      </c>
      <c r="L180" s="17">
        <f t="shared" si="11"/>
        <v>357</v>
      </c>
      <c r="M180" s="19" t="s">
        <v>799</v>
      </c>
      <c r="N180" s="16">
        <v>93</v>
      </c>
      <c r="O180" s="16">
        <v>7</v>
      </c>
      <c r="P180" s="16">
        <v>0</v>
      </c>
      <c r="Q180" s="16">
        <v>39</v>
      </c>
      <c r="R180" s="17">
        <f t="shared" si="12"/>
        <v>139</v>
      </c>
      <c r="S180" s="16">
        <v>54</v>
      </c>
      <c r="T180" s="17">
        <f t="shared" si="13"/>
        <v>193</v>
      </c>
      <c r="U180" s="19"/>
    </row>
    <row r="181" spans="1:21" ht="14.25" customHeight="1">
      <c r="A181" t="s">
        <v>908</v>
      </c>
      <c r="B181" s="32" t="s">
        <v>909</v>
      </c>
      <c r="C181" s="32" t="s">
        <v>262</v>
      </c>
      <c r="D181" s="32" t="s">
        <v>263</v>
      </c>
      <c r="E181" t="s">
        <v>243</v>
      </c>
      <c r="F181" s="16">
        <v>45</v>
      </c>
      <c r="G181" s="16">
        <v>0</v>
      </c>
      <c r="H181" s="16">
        <v>0</v>
      </c>
      <c r="I181" s="16">
        <v>21</v>
      </c>
      <c r="J181" s="17">
        <f t="shared" si="10"/>
        <v>66</v>
      </c>
      <c r="K181" s="16">
        <v>16</v>
      </c>
      <c r="L181" s="17">
        <f t="shared" si="11"/>
        <v>82</v>
      </c>
      <c r="M181" s="19" t="s">
        <v>799</v>
      </c>
      <c r="N181" s="16">
        <v>50</v>
      </c>
      <c r="O181" s="16">
        <v>0</v>
      </c>
      <c r="P181" s="16">
        <v>0</v>
      </c>
      <c r="Q181" s="16">
        <v>0</v>
      </c>
      <c r="R181" s="17">
        <f t="shared" si="12"/>
        <v>50</v>
      </c>
      <c r="S181" s="16">
        <v>0</v>
      </c>
      <c r="T181" s="17">
        <f t="shared" si="13"/>
        <v>50</v>
      </c>
      <c r="U181" s="19"/>
    </row>
    <row r="182" spans="1:21" ht="14.25" customHeight="1">
      <c r="A182" t="s">
        <v>769</v>
      </c>
      <c r="B182" s="32" t="s">
        <v>770</v>
      </c>
      <c r="C182" s="32" t="s">
        <v>769</v>
      </c>
      <c r="D182" s="32" t="s">
        <v>770</v>
      </c>
      <c r="E182" t="s">
        <v>219</v>
      </c>
      <c r="F182" s="16">
        <v>39</v>
      </c>
      <c r="G182" s="16">
        <v>0</v>
      </c>
      <c r="H182" s="16">
        <v>0</v>
      </c>
      <c r="I182" s="16">
        <v>0</v>
      </c>
      <c r="J182" s="17">
        <f t="shared" si="10"/>
        <v>39</v>
      </c>
      <c r="K182" s="16">
        <v>0</v>
      </c>
      <c r="L182" s="17">
        <f t="shared" si="11"/>
        <v>39</v>
      </c>
      <c r="M182" s="19" t="s">
        <v>802</v>
      </c>
      <c r="N182" s="16">
        <v>90</v>
      </c>
      <c r="O182" s="16">
        <v>0</v>
      </c>
      <c r="P182" s="16">
        <v>0</v>
      </c>
      <c r="Q182" s="16">
        <v>26</v>
      </c>
      <c r="R182" s="17">
        <f t="shared" si="12"/>
        <v>116</v>
      </c>
      <c r="S182" s="16">
        <v>0</v>
      </c>
      <c r="T182" s="17">
        <f t="shared" si="13"/>
        <v>116</v>
      </c>
      <c r="U182" s="19"/>
    </row>
    <row r="183" spans="1:21" ht="14.25" customHeight="1">
      <c r="A183" t="s">
        <v>511</v>
      </c>
      <c r="B183" s="32" t="s">
        <v>512</v>
      </c>
      <c r="C183" s="32" t="s">
        <v>511</v>
      </c>
      <c r="D183" s="32" t="s">
        <v>512</v>
      </c>
      <c r="E183" t="s">
        <v>253</v>
      </c>
      <c r="F183" s="16">
        <v>56</v>
      </c>
      <c r="G183" s="16">
        <v>0</v>
      </c>
      <c r="H183" s="16">
        <v>0</v>
      </c>
      <c r="I183" s="16">
        <v>45</v>
      </c>
      <c r="J183" s="17">
        <f t="shared" si="10"/>
        <v>101</v>
      </c>
      <c r="K183" s="16">
        <v>255</v>
      </c>
      <c r="L183" s="17">
        <f t="shared" si="11"/>
        <v>356</v>
      </c>
      <c r="M183" s="19" t="s">
        <v>799</v>
      </c>
      <c r="N183" s="16">
        <v>62</v>
      </c>
      <c r="O183" s="16">
        <v>5</v>
      </c>
      <c r="P183" s="16">
        <v>0</v>
      </c>
      <c r="Q183" s="16">
        <v>4</v>
      </c>
      <c r="R183" s="17">
        <f t="shared" si="12"/>
        <v>71</v>
      </c>
      <c r="S183" s="16">
        <v>94</v>
      </c>
      <c r="T183" s="17">
        <f t="shared" si="13"/>
        <v>165</v>
      </c>
      <c r="U183" s="19"/>
    </row>
    <row r="184" spans="1:21" ht="14.25" customHeight="1">
      <c r="A184" t="s">
        <v>910</v>
      </c>
      <c r="B184" s="32" t="s">
        <v>911</v>
      </c>
      <c r="C184" s="32" t="s">
        <v>337</v>
      </c>
      <c r="D184" s="32" t="s">
        <v>338</v>
      </c>
      <c r="E184" t="s">
        <v>243</v>
      </c>
      <c r="F184" s="16">
        <v>8</v>
      </c>
      <c r="G184" s="16">
        <v>0</v>
      </c>
      <c r="H184" s="16">
        <v>0</v>
      </c>
      <c r="I184" s="16">
        <v>0</v>
      </c>
      <c r="J184" s="17">
        <f t="shared" si="10"/>
        <v>8</v>
      </c>
      <c r="K184" s="16">
        <v>0</v>
      </c>
      <c r="L184" s="17">
        <f t="shared" si="11"/>
        <v>8</v>
      </c>
      <c r="M184" s="19" t="s">
        <v>799</v>
      </c>
      <c r="N184" s="16">
        <v>21</v>
      </c>
      <c r="O184" s="16">
        <v>0</v>
      </c>
      <c r="P184" s="16">
        <v>0</v>
      </c>
      <c r="Q184" s="16">
        <v>2</v>
      </c>
      <c r="R184" s="17">
        <f t="shared" si="12"/>
        <v>23</v>
      </c>
      <c r="S184" s="16">
        <v>0</v>
      </c>
      <c r="T184" s="17">
        <f t="shared" si="13"/>
        <v>23</v>
      </c>
      <c r="U184" s="19"/>
    </row>
    <row r="185" spans="1:21" ht="14.25" customHeight="1">
      <c r="A185" t="s">
        <v>513</v>
      </c>
      <c r="B185" t="s">
        <v>514</v>
      </c>
      <c r="C185" s="32" t="s">
        <v>513</v>
      </c>
      <c r="D185" s="32" t="s">
        <v>514</v>
      </c>
      <c r="E185" t="s">
        <v>219</v>
      </c>
      <c r="F185" s="16">
        <v>20</v>
      </c>
      <c r="G185" s="16">
        <v>0</v>
      </c>
      <c r="H185" s="16">
        <v>0</v>
      </c>
      <c r="I185" s="16">
        <v>0</v>
      </c>
      <c r="J185" s="17">
        <f t="shared" si="10"/>
        <v>20</v>
      </c>
      <c r="K185" s="16">
        <v>0</v>
      </c>
      <c r="L185" s="17">
        <f t="shared" si="11"/>
        <v>20</v>
      </c>
      <c r="M185" s="19" t="s">
        <v>799</v>
      </c>
      <c r="N185" s="16">
        <v>33</v>
      </c>
      <c r="O185" s="16">
        <v>0</v>
      </c>
      <c r="P185" s="16">
        <v>0</v>
      </c>
      <c r="Q185" s="16">
        <v>24</v>
      </c>
      <c r="R185" s="17">
        <f t="shared" si="12"/>
        <v>57</v>
      </c>
      <c r="S185" s="16">
        <v>0</v>
      </c>
      <c r="T185" s="17">
        <f t="shared" si="13"/>
        <v>57</v>
      </c>
      <c r="U185" s="19"/>
    </row>
    <row r="186" spans="1:21" ht="14.25" customHeight="1">
      <c r="A186" t="s">
        <v>515</v>
      </c>
      <c r="B186" s="32" t="s">
        <v>516</v>
      </c>
      <c r="C186" s="32" t="s">
        <v>515</v>
      </c>
      <c r="D186" s="32" t="s">
        <v>516</v>
      </c>
      <c r="E186" t="s">
        <v>320</v>
      </c>
      <c r="F186" s="16">
        <v>85</v>
      </c>
      <c r="G186" s="16">
        <v>0</v>
      </c>
      <c r="H186" s="16">
        <v>0</v>
      </c>
      <c r="I186" s="16">
        <v>6</v>
      </c>
      <c r="J186" s="17">
        <f t="shared" si="10"/>
        <v>91</v>
      </c>
      <c r="K186" s="16">
        <v>0</v>
      </c>
      <c r="L186" s="17">
        <f t="shared" si="11"/>
        <v>91</v>
      </c>
      <c r="M186" s="19" t="s">
        <v>799</v>
      </c>
      <c r="N186" s="16">
        <v>178</v>
      </c>
      <c r="O186" s="16">
        <v>0</v>
      </c>
      <c r="P186" s="16">
        <v>0</v>
      </c>
      <c r="Q186" s="16">
        <v>0</v>
      </c>
      <c r="R186" s="17">
        <f t="shared" si="12"/>
        <v>178</v>
      </c>
      <c r="S186" s="16">
        <v>0</v>
      </c>
      <c r="T186" s="17">
        <f t="shared" si="13"/>
        <v>178</v>
      </c>
      <c r="U186" s="19"/>
    </row>
    <row r="187" spans="1:21" ht="14.25" customHeight="1">
      <c r="A187" t="s">
        <v>517</v>
      </c>
      <c r="B187" t="s">
        <v>518</v>
      </c>
      <c r="C187" s="32" t="s">
        <v>517</v>
      </c>
      <c r="D187" s="32" t="s">
        <v>518</v>
      </c>
      <c r="E187" t="s">
        <v>248</v>
      </c>
      <c r="F187" s="16">
        <v>37</v>
      </c>
      <c r="G187" s="16">
        <v>29</v>
      </c>
      <c r="H187" s="16">
        <v>0</v>
      </c>
      <c r="I187" s="16">
        <v>27</v>
      </c>
      <c r="J187" s="17">
        <f t="shared" si="10"/>
        <v>93</v>
      </c>
      <c r="K187" s="16">
        <v>128</v>
      </c>
      <c r="L187" s="17">
        <f t="shared" si="11"/>
        <v>221</v>
      </c>
      <c r="M187" s="19" t="s">
        <v>799</v>
      </c>
      <c r="N187" s="16">
        <v>67</v>
      </c>
      <c r="O187" s="16">
        <v>0</v>
      </c>
      <c r="P187" s="16">
        <v>0</v>
      </c>
      <c r="Q187" s="16">
        <v>0</v>
      </c>
      <c r="R187" s="17">
        <f t="shared" si="12"/>
        <v>67</v>
      </c>
      <c r="S187" s="16">
        <v>0</v>
      </c>
      <c r="T187" s="17">
        <f t="shared" si="13"/>
        <v>67</v>
      </c>
      <c r="U187" s="19"/>
    </row>
    <row r="188" spans="1:21" ht="14.25" customHeight="1">
      <c r="A188" t="s">
        <v>519</v>
      </c>
      <c r="B188" s="32" t="s">
        <v>520</v>
      </c>
      <c r="C188" s="32" t="s">
        <v>519</v>
      </c>
      <c r="D188" t="s">
        <v>520</v>
      </c>
      <c r="E188" t="s">
        <v>219</v>
      </c>
      <c r="F188" s="16">
        <v>13</v>
      </c>
      <c r="G188" s="16">
        <v>0</v>
      </c>
      <c r="H188" s="16">
        <v>0</v>
      </c>
      <c r="I188" s="16">
        <v>11</v>
      </c>
      <c r="J188" s="17">
        <f t="shared" si="10"/>
        <v>24</v>
      </c>
      <c r="K188" s="16">
        <v>0</v>
      </c>
      <c r="L188" s="17">
        <f t="shared" si="11"/>
        <v>24</v>
      </c>
      <c r="M188" s="19" t="s">
        <v>799</v>
      </c>
      <c r="N188" s="16">
        <v>41</v>
      </c>
      <c r="O188" s="16">
        <v>0</v>
      </c>
      <c r="P188" s="16">
        <v>0</v>
      </c>
      <c r="Q188" s="16">
        <v>45</v>
      </c>
      <c r="R188" s="17">
        <f t="shared" si="12"/>
        <v>86</v>
      </c>
      <c r="S188" s="16">
        <v>0</v>
      </c>
      <c r="T188" s="17">
        <f t="shared" si="13"/>
        <v>86</v>
      </c>
      <c r="U188" s="19"/>
    </row>
    <row r="189" spans="1:21" ht="14.25" customHeight="1">
      <c r="A189" t="s">
        <v>521</v>
      </c>
      <c r="B189" s="32" t="s">
        <v>522</v>
      </c>
      <c r="C189" s="32" t="s">
        <v>521</v>
      </c>
      <c r="D189" s="32" t="s">
        <v>522</v>
      </c>
      <c r="E189" t="s">
        <v>253</v>
      </c>
      <c r="F189" s="16">
        <v>32</v>
      </c>
      <c r="G189" s="16">
        <v>0</v>
      </c>
      <c r="H189" s="16">
        <v>0</v>
      </c>
      <c r="I189" s="16">
        <v>10</v>
      </c>
      <c r="J189" s="17">
        <f t="shared" si="10"/>
        <v>42</v>
      </c>
      <c r="K189" s="16">
        <v>0</v>
      </c>
      <c r="L189" s="17">
        <f t="shared" si="11"/>
        <v>42</v>
      </c>
      <c r="M189" s="19" t="s">
        <v>799</v>
      </c>
      <c r="N189" s="16">
        <v>91</v>
      </c>
      <c r="O189" s="16">
        <v>0</v>
      </c>
      <c r="P189" s="16">
        <v>0</v>
      </c>
      <c r="Q189" s="16">
        <v>20</v>
      </c>
      <c r="R189" s="17">
        <f t="shared" si="12"/>
        <v>111</v>
      </c>
      <c r="S189" s="16">
        <v>0</v>
      </c>
      <c r="T189" s="17">
        <f t="shared" si="13"/>
        <v>111</v>
      </c>
      <c r="U189" s="19"/>
    </row>
    <row r="190" spans="1:21" ht="14.25" customHeight="1">
      <c r="A190" t="s">
        <v>822</v>
      </c>
      <c r="B190" s="32" t="s">
        <v>823</v>
      </c>
      <c r="C190" s="32" t="s">
        <v>493</v>
      </c>
      <c r="D190" s="32" t="s">
        <v>494</v>
      </c>
      <c r="E190" t="s">
        <v>234</v>
      </c>
      <c r="F190" s="16">
        <v>15</v>
      </c>
      <c r="G190" s="16">
        <v>0</v>
      </c>
      <c r="H190" s="16">
        <v>0</v>
      </c>
      <c r="I190" s="16">
        <v>12</v>
      </c>
      <c r="J190" s="17">
        <f t="shared" si="10"/>
        <v>27</v>
      </c>
      <c r="K190" s="16">
        <v>0</v>
      </c>
      <c r="L190" s="17">
        <f t="shared" si="11"/>
        <v>27</v>
      </c>
      <c r="M190" s="19" t="s">
        <v>802</v>
      </c>
      <c r="N190" s="16">
        <v>53</v>
      </c>
      <c r="O190" s="16">
        <v>0</v>
      </c>
      <c r="P190" s="16">
        <v>0</v>
      </c>
      <c r="Q190" s="16">
        <v>0</v>
      </c>
      <c r="R190" s="17">
        <f t="shared" si="12"/>
        <v>53</v>
      </c>
      <c r="S190" s="16">
        <v>0</v>
      </c>
      <c r="T190" s="17">
        <f t="shared" si="13"/>
        <v>53</v>
      </c>
      <c r="U190" s="19"/>
    </row>
    <row r="191" spans="1:21" ht="14.25" customHeight="1">
      <c r="A191" t="s">
        <v>523</v>
      </c>
      <c r="B191" s="32" t="s">
        <v>524</v>
      </c>
      <c r="C191" s="32" t="s">
        <v>523</v>
      </c>
      <c r="D191" s="32" t="s">
        <v>524</v>
      </c>
      <c r="E191" t="s">
        <v>253</v>
      </c>
      <c r="F191" s="16">
        <v>125</v>
      </c>
      <c r="G191" s="16">
        <v>0</v>
      </c>
      <c r="H191" s="16">
        <v>0</v>
      </c>
      <c r="I191" s="16">
        <v>0</v>
      </c>
      <c r="J191" s="17">
        <f t="shared" si="10"/>
        <v>125</v>
      </c>
      <c r="K191" s="16">
        <v>144</v>
      </c>
      <c r="L191" s="17">
        <f t="shared" si="11"/>
        <v>269</v>
      </c>
      <c r="M191" s="19" t="s">
        <v>799</v>
      </c>
      <c r="N191" s="16">
        <v>65</v>
      </c>
      <c r="O191" s="16">
        <v>0</v>
      </c>
      <c r="P191" s="16">
        <v>0</v>
      </c>
      <c r="Q191" s="16">
        <v>0</v>
      </c>
      <c r="R191" s="17">
        <f t="shared" si="12"/>
        <v>65</v>
      </c>
      <c r="S191" s="16">
        <v>64</v>
      </c>
      <c r="T191" s="17">
        <f t="shared" si="13"/>
        <v>129</v>
      </c>
      <c r="U191" s="19"/>
    </row>
    <row r="192" spans="1:21" ht="14.25" customHeight="1">
      <c r="A192" t="s">
        <v>771</v>
      </c>
      <c r="B192" s="32" t="s">
        <v>772</v>
      </c>
      <c r="C192" s="32" t="s">
        <v>771</v>
      </c>
      <c r="D192" s="32" t="s">
        <v>772</v>
      </c>
      <c r="E192" t="s">
        <v>231</v>
      </c>
      <c r="F192" s="16">
        <v>68</v>
      </c>
      <c r="G192" s="16">
        <v>0</v>
      </c>
      <c r="H192" s="16">
        <v>0</v>
      </c>
      <c r="I192" s="16">
        <v>30</v>
      </c>
      <c r="J192" s="17">
        <f t="shared" si="10"/>
        <v>98</v>
      </c>
      <c r="K192" s="16">
        <v>0</v>
      </c>
      <c r="L192" s="17">
        <f t="shared" si="11"/>
        <v>98</v>
      </c>
      <c r="M192" s="19" t="s">
        <v>799</v>
      </c>
      <c r="N192" s="16">
        <v>1</v>
      </c>
      <c r="O192" s="16">
        <v>0</v>
      </c>
      <c r="P192" s="16">
        <v>0</v>
      </c>
      <c r="Q192" s="16">
        <v>0</v>
      </c>
      <c r="R192" s="17">
        <f t="shared" si="12"/>
        <v>1</v>
      </c>
      <c r="S192" s="16">
        <v>0</v>
      </c>
      <c r="T192" s="17">
        <f t="shared" si="13"/>
        <v>1</v>
      </c>
      <c r="U192" s="19"/>
    </row>
    <row r="193" spans="1:21" ht="14.25" customHeight="1">
      <c r="A193" t="s">
        <v>525</v>
      </c>
      <c r="B193" s="32" t="s">
        <v>526</v>
      </c>
      <c r="C193" s="32" t="s">
        <v>525</v>
      </c>
      <c r="D193" t="s">
        <v>526</v>
      </c>
      <c r="E193" t="s">
        <v>253</v>
      </c>
      <c r="F193" s="16">
        <v>0</v>
      </c>
      <c r="G193" s="16">
        <v>0</v>
      </c>
      <c r="H193" s="16">
        <v>0</v>
      </c>
      <c r="I193" s="16">
        <v>9</v>
      </c>
      <c r="J193" s="17">
        <f t="shared" si="10"/>
        <v>9</v>
      </c>
      <c r="K193" s="16">
        <v>0</v>
      </c>
      <c r="L193" s="17">
        <f t="shared" si="11"/>
        <v>9</v>
      </c>
      <c r="M193" s="19" t="s">
        <v>799</v>
      </c>
      <c r="N193" s="16">
        <v>16</v>
      </c>
      <c r="O193" s="16">
        <v>0</v>
      </c>
      <c r="P193" s="16">
        <v>0</v>
      </c>
      <c r="Q193" s="16">
        <v>9</v>
      </c>
      <c r="R193" s="17">
        <f t="shared" si="12"/>
        <v>25</v>
      </c>
      <c r="S193" s="16">
        <v>12</v>
      </c>
      <c r="T193" s="17">
        <f t="shared" si="13"/>
        <v>37</v>
      </c>
      <c r="U193" s="19"/>
    </row>
    <row r="194" spans="1:21" ht="14.25" customHeight="1">
      <c r="A194" t="s">
        <v>527</v>
      </c>
      <c r="B194" s="32" t="s">
        <v>528</v>
      </c>
      <c r="C194" s="32" t="s">
        <v>527</v>
      </c>
      <c r="D194" s="32" t="s">
        <v>528</v>
      </c>
      <c r="E194" t="s">
        <v>219</v>
      </c>
      <c r="F194" s="16">
        <v>73</v>
      </c>
      <c r="G194" s="16">
        <v>0</v>
      </c>
      <c r="H194" s="16">
        <v>0</v>
      </c>
      <c r="I194" s="16">
        <v>33</v>
      </c>
      <c r="J194" s="17">
        <f t="shared" si="10"/>
        <v>106</v>
      </c>
      <c r="K194" s="16">
        <v>0</v>
      </c>
      <c r="L194" s="17">
        <f t="shared" si="11"/>
        <v>106</v>
      </c>
      <c r="M194" s="19" t="s">
        <v>802</v>
      </c>
      <c r="N194" s="16">
        <v>12</v>
      </c>
      <c r="O194" s="16">
        <v>0</v>
      </c>
      <c r="P194" s="16">
        <v>0</v>
      </c>
      <c r="Q194" s="16">
        <v>8</v>
      </c>
      <c r="R194" s="17">
        <f t="shared" si="12"/>
        <v>20</v>
      </c>
      <c r="S194" s="16">
        <v>0</v>
      </c>
      <c r="T194" s="17">
        <f t="shared" si="13"/>
        <v>20</v>
      </c>
      <c r="U194" s="19"/>
    </row>
    <row r="195" spans="1:21" ht="14.25" customHeight="1">
      <c r="A195" t="s">
        <v>529</v>
      </c>
      <c r="B195" s="32" t="s">
        <v>530</v>
      </c>
      <c r="C195" s="32" t="s">
        <v>529</v>
      </c>
      <c r="D195" s="32" t="s">
        <v>530</v>
      </c>
      <c r="E195" t="s">
        <v>234</v>
      </c>
      <c r="F195" s="16">
        <v>127</v>
      </c>
      <c r="G195" s="16">
        <v>0</v>
      </c>
      <c r="H195" s="16">
        <v>0</v>
      </c>
      <c r="I195" s="16">
        <v>2</v>
      </c>
      <c r="J195" s="17">
        <f t="shared" si="10"/>
        <v>129</v>
      </c>
      <c r="K195" s="16">
        <v>0</v>
      </c>
      <c r="L195" s="17">
        <f t="shared" si="11"/>
        <v>129</v>
      </c>
      <c r="M195" s="19" t="s">
        <v>802</v>
      </c>
      <c r="N195" s="16">
        <v>75</v>
      </c>
      <c r="O195" s="16">
        <v>0</v>
      </c>
      <c r="P195" s="16">
        <v>0</v>
      </c>
      <c r="Q195" s="16">
        <v>2</v>
      </c>
      <c r="R195" s="17">
        <f t="shared" si="12"/>
        <v>77</v>
      </c>
      <c r="S195" s="16">
        <v>27</v>
      </c>
      <c r="T195" s="17">
        <f t="shared" si="13"/>
        <v>104</v>
      </c>
      <c r="U195" s="19"/>
    </row>
    <row r="196" spans="1:21" ht="14.25" customHeight="1">
      <c r="A196" t="s">
        <v>773</v>
      </c>
      <c r="B196" s="32" t="s">
        <v>774</v>
      </c>
      <c r="C196" s="32" t="s">
        <v>773</v>
      </c>
      <c r="D196" s="32" t="s">
        <v>774</v>
      </c>
      <c r="E196" t="s">
        <v>219</v>
      </c>
      <c r="F196" s="16">
        <v>28</v>
      </c>
      <c r="G196" s="16">
        <v>2</v>
      </c>
      <c r="H196" s="16">
        <v>0</v>
      </c>
      <c r="I196" s="16">
        <v>7</v>
      </c>
      <c r="J196" s="17">
        <f t="shared" si="10"/>
        <v>37</v>
      </c>
      <c r="K196" s="16">
        <v>0</v>
      </c>
      <c r="L196" s="17">
        <f t="shared" si="11"/>
        <v>37</v>
      </c>
      <c r="M196" s="19" t="s">
        <v>799</v>
      </c>
      <c r="N196" s="16">
        <v>13</v>
      </c>
      <c r="O196" s="16">
        <v>0</v>
      </c>
      <c r="P196" s="16">
        <v>0</v>
      </c>
      <c r="Q196" s="16">
        <v>0</v>
      </c>
      <c r="R196" s="17">
        <f t="shared" si="12"/>
        <v>13</v>
      </c>
      <c r="S196" s="16">
        <v>0</v>
      </c>
      <c r="T196" s="17">
        <f t="shared" si="13"/>
        <v>13</v>
      </c>
      <c r="U196" s="19"/>
    </row>
    <row r="197" spans="1:21" ht="14.25" customHeight="1">
      <c r="A197" t="s">
        <v>533</v>
      </c>
      <c r="B197" s="32" t="s">
        <v>534</v>
      </c>
      <c r="C197" s="32" t="s">
        <v>533</v>
      </c>
      <c r="D197" s="32" t="s">
        <v>534</v>
      </c>
      <c r="E197" t="s">
        <v>222</v>
      </c>
      <c r="F197" s="16">
        <v>22</v>
      </c>
      <c r="G197" s="16">
        <v>0</v>
      </c>
      <c r="H197" s="16">
        <v>0</v>
      </c>
      <c r="I197" s="16">
        <v>44</v>
      </c>
      <c r="J197" s="17">
        <f t="shared" si="10"/>
        <v>66</v>
      </c>
      <c r="K197" s="16">
        <v>0</v>
      </c>
      <c r="L197" s="17">
        <f t="shared" si="11"/>
        <v>66</v>
      </c>
      <c r="M197" s="19" t="s">
        <v>799</v>
      </c>
      <c r="N197" s="16">
        <v>22</v>
      </c>
      <c r="O197" s="16">
        <v>0</v>
      </c>
      <c r="P197" s="16">
        <v>0</v>
      </c>
      <c r="Q197" s="16">
        <v>44</v>
      </c>
      <c r="R197" s="17">
        <f t="shared" si="12"/>
        <v>66</v>
      </c>
      <c r="S197" s="16">
        <v>60</v>
      </c>
      <c r="T197" s="17">
        <f t="shared" si="13"/>
        <v>126</v>
      </c>
      <c r="U197" s="19"/>
    </row>
    <row r="198" spans="1:21" ht="14.25" customHeight="1">
      <c r="A198" t="s">
        <v>775</v>
      </c>
      <c r="B198" s="32" t="s">
        <v>776</v>
      </c>
      <c r="C198" s="32" t="s">
        <v>775</v>
      </c>
      <c r="D198" s="32" t="s">
        <v>776</v>
      </c>
      <c r="E198" t="s">
        <v>219</v>
      </c>
      <c r="F198" s="16">
        <v>45</v>
      </c>
      <c r="G198" s="16">
        <v>0</v>
      </c>
      <c r="H198" s="16">
        <v>0</v>
      </c>
      <c r="I198" s="16">
        <v>2</v>
      </c>
      <c r="J198" s="17">
        <f t="shared" si="10"/>
        <v>47</v>
      </c>
      <c r="K198" s="16">
        <v>19</v>
      </c>
      <c r="L198" s="17">
        <f t="shared" si="11"/>
        <v>66</v>
      </c>
      <c r="M198" s="19" t="s">
        <v>799</v>
      </c>
      <c r="N198" s="16">
        <v>24</v>
      </c>
      <c r="O198" s="16">
        <v>0</v>
      </c>
      <c r="P198" s="16">
        <v>0</v>
      </c>
      <c r="Q198" s="16">
        <v>2</v>
      </c>
      <c r="R198" s="17">
        <f t="shared" si="12"/>
        <v>26</v>
      </c>
      <c r="S198" s="16">
        <v>93</v>
      </c>
      <c r="T198" s="17">
        <f t="shared" si="13"/>
        <v>119</v>
      </c>
      <c r="U198" s="19"/>
    </row>
    <row r="199" spans="1:21" ht="14.25" customHeight="1">
      <c r="A199" t="s">
        <v>777</v>
      </c>
      <c r="B199" s="32" t="s">
        <v>778</v>
      </c>
      <c r="C199" s="32" t="s">
        <v>777</v>
      </c>
      <c r="D199" t="s">
        <v>778</v>
      </c>
      <c r="E199" t="s">
        <v>222</v>
      </c>
      <c r="F199" s="16">
        <v>35</v>
      </c>
      <c r="G199" s="16">
        <v>0</v>
      </c>
      <c r="H199" s="16">
        <v>0</v>
      </c>
      <c r="I199" s="16">
        <v>34</v>
      </c>
      <c r="J199" s="17">
        <f t="shared" si="10"/>
        <v>69</v>
      </c>
      <c r="K199" s="16">
        <v>0</v>
      </c>
      <c r="L199" s="17">
        <f t="shared" si="11"/>
        <v>69</v>
      </c>
      <c r="M199" s="19" t="s">
        <v>802</v>
      </c>
      <c r="N199" s="16">
        <v>6</v>
      </c>
      <c r="O199" s="16">
        <v>0</v>
      </c>
      <c r="P199" s="16">
        <v>0</v>
      </c>
      <c r="Q199" s="16">
        <v>5</v>
      </c>
      <c r="R199" s="17">
        <f t="shared" si="12"/>
        <v>11</v>
      </c>
      <c r="S199" s="16">
        <v>10</v>
      </c>
      <c r="T199" s="17">
        <f t="shared" si="13"/>
        <v>21</v>
      </c>
      <c r="U199" s="19"/>
    </row>
    <row r="200" spans="1:21" ht="14.25" customHeight="1">
      <c r="A200" t="s">
        <v>824</v>
      </c>
      <c r="B200" s="32" t="s">
        <v>825</v>
      </c>
      <c r="C200" s="32" t="s">
        <v>493</v>
      </c>
      <c r="D200" s="32" t="s">
        <v>494</v>
      </c>
      <c r="E200" t="s">
        <v>234</v>
      </c>
      <c r="F200" s="16">
        <v>47</v>
      </c>
      <c r="G200" s="16">
        <v>0</v>
      </c>
      <c r="H200" s="16">
        <v>0</v>
      </c>
      <c r="I200" s="16">
        <v>46</v>
      </c>
      <c r="J200" s="17">
        <f t="shared" si="10"/>
        <v>93</v>
      </c>
      <c r="K200" s="16">
        <v>0</v>
      </c>
      <c r="L200" s="17">
        <f t="shared" si="11"/>
        <v>93</v>
      </c>
      <c r="M200" s="19" t="s">
        <v>799</v>
      </c>
      <c r="N200" s="16">
        <v>13</v>
      </c>
      <c r="O200" s="16">
        <v>0</v>
      </c>
      <c r="P200" s="16">
        <v>0</v>
      </c>
      <c r="Q200" s="16">
        <v>0</v>
      </c>
      <c r="R200" s="17">
        <f t="shared" si="12"/>
        <v>13</v>
      </c>
      <c r="S200" s="16">
        <v>0</v>
      </c>
      <c r="T200" s="17">
        <f t="shared" si="13"/>
        <v>13</v>
      </c>
      <c r="U200" s="19"/>
    </row>
    <row r="201" spans="1:21" ht="14.25" customHeight="1">
      <c r="A201" t="s">
        <v>535</v>
      </c>
      <c r="B201" s="32" t="s">
        <v>536</v>
      </c>
      <c r="C201" s="32" t="s">
        <v>535</v>
      </c>
      <c r="D201" s="32" t="s">
        <v>536</v>
      </c>
      <c r="E201" t="s">
        <v>253</v>
      </c>
      <c r="F201" s="16">
        <v>131</v>
      </c>
      <c r="G201" s="16">
        <v>0</v>
      </c>
      <c r="H201" s="16">
        <v>0</v>
      </c>
      <c r="I201" s="16">
        <v>42</v>
      </c>
      <c r="J201" s="17">
        <f t="shared" si="10"/>
        <v>173</v>
      </c>
      <c r="K201" s="16">
        <v>1220</v>
      </c>
      <c r="L201" s="17">
        <f t="shared" si="11"/>
        <v>1393</v>
      </c>
      <c r="M201" s="19" t="s">
        <v>802</v>
      </c>
      <c r="N201" s="16">
        <v>393</v>
      </c>
      <c r="O201" s="16">
        <v>0</v>
      </c>
      <c r="P201" s="16">
        <v>0</v>
      </c>
      <c r="Q201" s="16">
        <v>68</v>
      </c>
      <c r="R201" s="17">
        <f t="shared" si="12"/>
        <v>461</v>
      </c>
      <c r="S201" s="16">
        <v>506</v>
      </c>
      <c r="T201" s="17">
        <f t="shared" si="13"/>
        <v>967</v>
      </c>
      <c r="U201" s="19"/>
    </row>
    <row r="202" spans="1:21" ht="14.25" customHeight="1">
      <c r="A202" t="s">
        <v>537</v>
      </c>
      <c r="B202" s="32" t="s">
        <v>538</v>
      </c>
      <c r="C202" s="32" t="s">
        <v>537</v>
      </c>
      <c r="D202" s="32" t="s">
        <v>538</v>
      </c>
      <c r="E202" t="s">
        <v>248</v>
      </c>
      <c r="F202" s="16">
        <v>51</v>
      </c>
      <c r="G202" s="16">
        <v>0</v>
      </c>
      <c r="H202" s="16">
        <v>0</v>
      </c>
      <c r="I202" s="16">
        <v>0</v>
      </c>
      <c r="J202" s="17">
        <f t="shared" si="10"/>
        <v>51</v>
      </c>
      <c r="K202" s="16">
        <v>63</v>
      </c>
      <c r="L202" s="17">
        <f t="shared" si="11"/>
        <v>114</v>
      </c>
      <c r="M202" s="19" t="s">
        <v>799</v>
      </c>
      <c r="N202" s="16">
        <v>34</v>
      </c>
      <c r="O202" s="16">
        <v>0</v>
      </c>
      <c r="P202" s="16">
        <v>0</v>
      </c>
      <c r="Q202" s="16">
        <v>0</v>
      </c>
      <c r="R202" s="17">
        <f t="shared" si="12"/>
        <v>34</v>
      </c>
      <c r="S202" s="16">
        <v>22</v>
      </c>
      <c r="T202" s="17">
        <f t="shared" si="13"/>
        <v>56</v>
      </c>
      <c r="U202" s="19"/>
    </row>
    <row r="203" spans="1:21" ht="14.25" customHeight="1">
      <c r="A203" t="s">
        <v>826</v>
      </c>
      <c r="B203" s="32" t="s">
        <v>827</v>
      </c>
      <c r="C203" s="32" t="s">
        <v>493</v>
      </c>
      <c r="D203" t="s">
        <v>494</v>
      </c>
      <c r="E203" t="s">
        <v>234</v>
      </c>
      <c r="F203" s="16">
        <v>83</v>
      </c>
      <c r="G203" s="16">
        <v>15</v>
      </c>
      <c r="H203" s="16">
        <v>0</v>
      </c>
      <c r="I203" s="16">
        <v>0</v>
      </c>
      <c r="J203" s="17">
        <f t="shared" si="10"/>
        <v>98</v>
      </c>
      <c r="K203" s="16">
        <v>56</v>
      </c>
      <c r="L203" s="17">
        <f t="shared" si="11"/>
        <v>154</v>
      </c>
      <c r="M203" s="19" t="s">
        <v>802</v>
      </c>
      <c r="N203" s="16">
        <v>61</v>
      </c>
      <c r="O203" s="16">
        <v>0</v>
      </c>
      <c r="P203" s="16">
        <v>0</v>
      </c>
      <c r="Q203" s="16">
        <v>12</v>
      </c>
      <c r="R203" s="17">
        <f t="shared" si="12"/>
        <v>73</v>
      </c>
      <c r="S203" s="16">
        <v>28</v>
      </c>
      <c r="T203" s="17">
        <f t="shared" si="13"/>
        <v>101</v>
      </c>
      <c r="U203" s="19"/>
    </row>
    <row r="204" spans="1:21" ht="14.25" customHeight="1">
      <c r="A204" t="s">
        <v>828</v>
      </c>
      <c r="B204" s="32" t="s">
        <v>829</v>
      </c>
      <c r="C204" s="32" t="s">
        <v>551</v>
      </c>
      <c r="D204" s="32" t="s">
        <v>552</v>
      </c>
      <c r="E204" t="s">
        <v>243</v>
      </c>
      <c r="F204" s="16">
        <v>22</v>
      </c>
      <c r="G204" s="16">
        <v>0</v>
      </c>
      <c r="H204" s="16">
        <v>0</v>
      </c>
      <c r="I204" s="16">
        <v>0</v>
      </c>
      <c r="J204" s="17">
        <f t="shared" ref="J204:J267" si="14">SUM(F204:I204)</f>
        <v>22</v>
      </c>
      <c r="K204" s="16">
        <v>16</v>
      </c>
      <c r="L204" s="17">
        <f t="shared" ref="L204:L267" si="15">SUM(J204:K204)</f>
        <v>38</v>
      </c>
      <c r="M204" s="19" t="s">
        <v>799</v>
      </c>
      <c r="N204" s="16">
        <v>120</v>
      </c>
      <c r="O204" s="16">
        <v>0</v>
      </c>
      <c r="P204" s="16">
        <v>0</v>
      </c>
      <c r="Q204" s="16">
        <v>8</v>
      </c>
      <c r="R204" s="17">
        <f t="shared" ref="R204:R267" si="16">SUM(N204:Q204)</f>
        <v>128</v>
      </c>
      <c r="S204" s="16">
        <v>0</v>
      </c>
      <c r="T204" s="17">
        <f t="shared" ref="T204:T267" si="17">SUM(R204:S204)</f>
        <v>128</v>
      </c>
      <c r="U204" s="19"/>
    </row>
    <row r="205" spans="1:21" ht="14.25" customHeight="1">
      <c r="A205" t="s">
        <v>539</v>
      </c>
      <c r="B205" s="32" t="s">
        <v>540</v>
      </c>
      <c r="C205" s="32" t="s">
        <v>539</v>
      </c>
      <c r="D205" s="32" t="s">
        <v>540</v>
      </c>
      <c r="E205" t="s">
        <v>253</v>
      </c>
      <c r="F205" s="16">
        <v>166</v>
      </c>
      <c r="G205" s="16">
        <v>96</v>
      </c>
      <c r="H205" s="16">
        <v>0</v>
      </c>
      <c r="I205" s="16">
        <v>26</v>
      </c>
      <c r="J205" s="17">
        <f t="shared" si="14"/>
        <v>288</v>
      </c>
      <c r="K205" s="16">
        <v>256</v>
      </c>
      <c r="L205" s="17">
        <f t="shared" si="15"/>
        <v>544</v>
      </c>
      <c r="M205" s="19" t="s">
        <v>799</v>
      </c>
      <c r="N205" s="16">
        <v>63</v>
      </c>
      <c r="O205" s="16">
        <v>0</v>
      </c>
      <c r="P205" s="16">
        <v>0</v>
      </c>
      <c r="Q205" s="16">
        <v>0</v>
      </c>
      <c r="R205" s="17">
        <f t="shared" si="16"/>
        <v>63</v>
      </c>
      <c r="S205" s="16">
        <v>4</v>
      </c>
      <c r="T205" s="17">
        <f t="shared" si="17"/>
        <v>67</v>
      </c>
      <c r="U205" s="19"/>
    </row>
    <row r="206" spans="1:21" ht="14.25" customHeight="1">
      <c r="A206" t="s">
        <v>830</v>
      </c>
      <c r="B206" t="s">
        <v>831</v>
      </c>
      <c r="C206" s="32" t="s">
        <v>493</v>
      </c>
      <c r="D206" s="32" t="s">
        <v>494</v>
      </c>
      <c r="E206" t="s">
        <v>234</v>
      </c>
      <c r="F206" s="16">
        <v>89</v>
      </c>
      <c r="G206" s="16">
        <v>0</v>
      </c>
      <c r="H206" s="16">
        <v>0</v>
      </c>
      <c r="I206" s="16">
        <v>0</v>
      </c>
      <c r="J206" s="17">
        <f t="shared" si="14"/>
        <v>89</v>
      </c>
      <c r="K206" s="16">
        <v>0</v>
      </c>
      <c r="L206" s="17">
        <f t="shared" si="15"/>
        <v>89</v>
      </c>
      <c r="M206" s="19" t="s">
        <v>799</v>
      </c>
      <c r="N206" s="16">
        <v>0</v>
      </c>
      <c r="O206" s="16">
        <v>0</v>
      </c>
      <c r="P206" s="16">
        <v>0</v>
      </c>
      <c r="Q206" s="16">
        <v>0</v>
      </c>
      <c r="R206" s="17">
        <f t="shared" si="16"/>
        <v>0</v>
      </c>
      <c r="S206" s="16">
        <v>0</v>
      </c>
      <c r="T206" s="17">
        <f t="shared" si="17"/>
        <v>0</v>
      </c>
      <c r="U206" s="19"/>
    </row>
    <row r="207" spans="1:21" ht="14.25" customHeight="1">
      <c r="A207" t="s">
        <v>541</v>
      </c>
      <c r="B207" s="32" t="s">
        <v>542</v>
      </c>
      <c r="C207" s="32" t="s">
        <v>541</v>
      </c>
      <c r="D207" s="32" t="s">
        <v>542</v>
      </c>
      <c r="E207" t="s">
        <v>219</v>
      </c>
      <c r="F207" s="16">
        <v>31</v>
      </c>
      <c r="G207" s="16">
        <v>0</v>
      </c>
      <c r="H207" s="16">
        <v>0</v>
      </c>
      <c r="I207" s="16">
        <v>17</v>
      </c>
      <c r="J207" s="17">
        <f t="shared" si="14"/>
        <v>48</v>
      </c>
      <c r="K207" s="16">
        <v>0</v>
      </c>
      <c r="L207" s="17">
        <f t="shared" si="15"/>
        <v>48</v>
      </c>
      <c r="M207" s="19" t="s">
        <v>799</v>
      </c>
      <c r="N207" s="16">
        <v>42</v>
      </c>
      <c r="O207" s="16">
        <v>0</v>
      </c>
      <c r="P207" s="16">
        <v>0</v>
      </c>
      <c r="Q207" s="16">
        <v>20</v>
      </c>
      <c r="R207" s="17">
        <f t="shared" si="16"/>
        <v>62</v>
      </c>
      <c r="S207" s="16">
        <v>0</v>
      </c>
      <c r="T207" s="17">
        <f t="shared" si="17"/>
        <v>62</v>
      </c>
      <c r="U207" s="19"/>
    </row>
    <row r="208" spans="1:21" ht="14.25" customHeight="1">
      <c r="A208" t="s">
        <v>543</v>
      </c>
      <c r="B208" s="32" t="s">
        <v>544</v>
      </c>
      <c r="C208" s="32" t="s">
        <v>543</v>
      </c>
      <c r="D208" s="32" t="s">
        <v>544</v>
      </c>
      <c r="E208" t="s">
        <v>234</v>
      </c>
      <c r="F208" s="16">
        <v>122</v>
      </c>
      <c r="G208" s="16">
        <v>0</v>
      </c>
      <c r="H208" s="16">
        <v>0</v>
      </c>
      <c r="I208" s="16">
        <v>14</v>
      </c>
      <c r="J208" s="17">
        <f t="shared" si="14"/>
        <v>136</v>
      </c>
      <c r="K208" s="16">
        <v>481</v>
      </c>
      <c r="L208" s="17">
        <f t="shared" si="15"/>
        <v>617</v>
      </c>
      <c r="M208" s="19" t="s">
        <v>799</v>
      </c>
      <c r="N208" s="16">
        <v>190</v>
      </c>
      <c r="O208" s="16">
        <v>0</v>
      </c>
      <c r="P208" s="16">
        <v>0</v>
      </c>
      <c r="Q208" s="16">
        <v>14</v>
      </c>
      <c r="R208" s="17">
        <f t="shared" si="16"/>
        <v>204</v>
      </c>
      <c r="S208" s="16">
        <v>86</v>
      </c>
      <c r="T208" s="17">
        <f t="shared" si="17"/>
        <v>290</v>
      </c>
      <c r="U208" s="19"/>
    </row>
    <row r="209" spans="1:21" ht="14.25" customHeight="1">
      <c r="A209" t="s">
        <v>753</v>
      </c>
      <c r="B209" s="32" t="s">
        <v>912</v>
      </c>
      <c r="C209" s="32" t="s">
        <v>753</v>
      </c>
      <c r="D209" s="32" t="s">
        <v>754</v>
      </c>
      <c r="E209" t="s">
        <v>219</v>
      </c>
      <c r="F209" s="16">
        <v>13</v>
      </c>
      <c r="G209" s="16">
        <v>0</v>
      </c>
      <c r="H209" s="16">
        <v>0</v>
      </c>
      <c r="I209" s="16">
        <v>27</v>
      </c>
      <c r="J209" s="17">
        <f t="shared" si="14"/>
        <v>40</v>
      </c>
      <c r="K209" s="16">
        <v>0</v>
      </c>
      <c r="L209" s="17">
        <f t="shared" si="15"/>
        <v>40</v>
      </c>
      <c r="M209" s="19" t="s">
        <v>799</v>
      </c>
      <c r="N209" s="16">
        <v>0</v>
      </c>
      <c r="O209" s="16">
        <v>0</v>
      </c>
      <c r="P209" s="16">
        <v>0</v>
      </c>
      <c r="Q209" s="16">
        <v>18</v>
      </c>
      <c r="R209" s="17">
        <f t="shared" si="16"/>
        <v>18</v>
      </c>
      <c r="S209" s="16">
        <v>0</v>
      </c>
      <c r="T209" s="17">
        <f t="shared" si="17"/>
        <v>18</v>
      </c>
      <c r="U209" s="19"/>
    </row>
    <row r="210" spans="1:21" ht="14.25" customHeight="1">
      <c r="A210" t="s">
        <v>545</v>
      </c>
      <c r="B210" s="32" t="s">
        <v>546</v>
      </c>
      <c r="C210" s="32" t="s">
        <v>545</v>
      </c>
      <c r="D210" s="32" t="s">
        <v>546</v>
      </c>
      <c r="E210" t="s">
        <v>248</v>
      </c>
      <c r="F210" s="16">
        <v>196</v>
      </c>
      <c r="G210" s="16">
        <v>0</v>
      </c>
      <c r="H210" s="16">
        <v>0</v>
      </c>
      <c r="I210" s="16">
        <v>4</v>
      </c>
      <c r="J210" s="17">
        <f t="shared" si="14"/>
        <v>200</v>
      </c>
      <c r="K210" s="16">
        <v>13</v>
      </c>
      <c r="L210" s="17">
        <f t="shared" si="15"/>
        <v>213</v>
      </c>
      <c r="M210" s="19" t="s">
        <v>799</v>
      </c>
      <c r="N210" s="16">
        <v>319</v>
      </c>
      <c r="O210" s="16">
        <v>0</v>
      </c>
      <c r="P210" s="16">
        <v>0</v>
      </c>
      <c r="Q210" s="16">
        <v>20</v>
      </c>
      <c r="R210" s="17">
        <f t="shared" si="16"/>
        <v>339</v>
      </c>
      <c r="S210" s="16">
        <v>0</v>
      </c>
      <c r="T210" s="17">
        <f t="shared" si="17"/>
        <v>339</v>
      </c>
      <c r="U210" s="19"/>
    </row>
    <row r="211" spans="1:21" ht="14.25" customHeight="1">
      <c r="A211" t="s">
        <v>547</v>
      </c>
      <c r="B211" s="32" t="s">
        <v>548</v>
      </c>
      <c r="C211" s="32" t="s">
        <v>547</v>
      </c>
      <c r="D211" s="32" t="s">
        <v>548</v>
      </c>
      <c r="E211" t="s">
        <v>219</v>
      </c>
      <c r="F211" s="16">
        <v>0</v>
      </c>
      <c r="G211" s="16">
        <v>0</v>
      </c>
      <c r="H211" s="16">
        <v>0</v>
      </c>
      <c r="I211" s="16">
        <v>10</v>
      </c>
      <c r="J211" s="17">
        <f t="shared" si="14"/>
        <v>10</v>
      </c>
      <c r="K211" s="16">
        <v>0</v>
      </c>
      <c r="L211" s="17">
        <f t="shared" si="15"/>
        <v>10</v>
      </c>
      <c r="M211" s="19" t="s">
        <v>799</v>
      </c>
      <c r="N211" s="16">
        <v>0</v>
      </c>
      <c r="O211" s="16">
        <v>13</v>
      </c>
      <c r="P211" s="16">
        <v>0</v>
      </c>
      <c r="Q211" s="16">
        <v>0</v>
      </c>
      <c r="R211" s="17">
        <f t="shared" si="16"/>
        <v>13</v>
      </c>
      <c r="S211" s="16">
        <v>38</v>
      </c>
      <c r="T211" s="17">
        <f t="shared" si="17"/>
        <v>51</v>
      </c>
      <c r="U211" s="19"/>
    </row>
    <row r="212" spans="1:21" ht="14.25" customHeight="1">
      <c r="A212" t="s">
        <v>549</v>
      </c>
      <c r="B212" s="32" t="s">
        <v>550</v>
      </c>
      <c r="C212" s="32" t="s">
        <v>549</v>
      </c>
      <c r="D212" s="32" t="s">
        <v>550</v>
      </c>
      <c r="E212" t="s">
        <v>248</v>
      </c>
      <c r="F212" s="16">
        <v>48</v>
      </c>
      <c r="G212" s="16">
        <v>44</v>
      </c>
      <c r="H212" s="16">
        <v>0</v>
      </c>
      <c r="I212" s="16">
        <v>36</v>
      </c>
      <c r="J212" s="17">
        <f t="shared" si="14"/>
        <v>128</v>
      </c>
      <c r="K212" s="16">
        <v>66</v>
      </c>
      <c r="L212" s="17">
        <f t="shared" si="15"/>
        <v>194</v>
      </c>
      <c r="M212" s="19" t="s">
        <v>799</v>
      </c>
      <c r="N212" s="16">
        <v>45</v>
      </c>
      <c r="O212" s="16">
        <v>0</v>
      </c>
      <c r="P212" s="16">
        <v>0</v>
      </c>
      <c r="Q212" s="16">
        <v>0</v>
      </c>
      <c r="R212" s="17">
        <f t="shared" si="16"/>
        <v>45</v>
      </c>
      <c r="S212" s="16">
        <v>112</v>
      </c>
      <c r="T212" s="17">
        <f t="shared" si="17"/>
        <v>157</v>
      </c>
      <c r="U212" s="19"/>
    </row>
    <row r="213" spans="1:21" ht="14.25" customHeight="1">
      <c r="A213" t="s">
        <v>887</v>
      </c>
      <c r="B213" t="s">
        <v>888</v>
      </c>
      <c r="C213" s="32" t="s">
        <v>282</v>
      </c>
      <c r="D213" s="32" t="s">
        <v>283</v>
      </c>
      <c r="E213" t="s">
        <v>219</v>
      </c>
      <c r="F213" s="16">
        <v>1</v>
      </c>
      <c r="G213" s="16">
        <v>0</v>
      </c>
      <c r="H213" s="16">
        <v>0</v>
      </c>
      <c r="I213" s="16">
        <v>0</v>
      </c>
      <c r="J213" s="17">
        <f t="shared" si="14"/>
        <v>1</v>
      </c>
      <c r="K213" s="16">
        <v>0</v>
      </c>
      <c r="L213" s="17">
        <f t="shared" si="15"/>
        <v>1</v>
      </c>
      <c r="M213" s="19" t="s">
        <v>799</v>
      </c>
      <c r="N213" s="16">
        <v>1</v>
      </c>
      <c r="O213" s="16">
        <v>0</v>
      </c>
      <c r="P213" s="16">
        <v>0</v>
      </c>
      <c r="Q213" s="16">
        <v>0</v>
      </c>
      <c r="R213" s="17">
        <f t="shared" si="16"/>
        <v>1</v>
      </c>
      <c r="S213" s="16">
        <v>0</v>
      </c>
      <c r="T213" s="17">
        <f t="shared" si="17"/>
        <v>1</v>
      </c>
      <c r="U213" s="19"/>
    </row>
    <row r="214" spans="1:21" ht="14.25" customHeight="1">
      <c r="A214" t="s">
        <v>553</v>
      </c>
      <c r="B214" s="32" t="s">
        <v>554</v>
      </c>
      <c r="C214" s="32" t="s">
        <v>553</v>
      </c>
      <c r="D214" s="32" t="s">
        <v>554</v>
      </c>
      <c r="E214" t="s">
        <v>231</v>
      </c>
      <c r="F214" s="16">
        <v>23</v>
      </c>
      <c r="G214" s="16">
        <v>0</v>
      </c>
      <c r="H214" s="16">
        <v>0</v>
      </c>
      <c r="I214" s="16">
        <v>8</v>
      </c>
      <c r="J214" s="17">
        <f t="shared" si="14"/>
        <v>31</v>
      </c>
      <c r="K214" s="16">
        <v>0</v>
      </c>
      <c r="L214" s="17">
        <f t="shared" si="15"/>
        <v>31</v>
      </c>
      <c r="M214" s="19" t="s">
        <v>799</v>
      </c>
      <c r="N214" s="16">
        <v>30</v>
      </c>
      <c r="O214" s="16">
        <v>0</v>
      </c>
      <c r="P214" s="16">
        <v>0</v>
      </c>
      <c r="Q214" s="16">
        <v>16</v>
      </c>
      <c r="R214" s="17">
        <f t="shared" si="16"/>
        <v>46</v>
      </c>
      <c r="S214" s="16">
        <v>0</v>
      </c>
      <c r="T214" s="17">
        <f t="shared" si="17"/>
        <v>46</v>
      </c>
      <c r="U214" s="19"/>
    </row>
    <row r="215" spans="1:21" ht="14.25" customHeight="1">
      <c r="A215" t="s">
        <v>555</v>
      </c>
      <c r="B215" s="32" t="s">
        <v>556</v>
      </c>
      <c r="C215" s="32" t="s">
        <v>555</v>
      </c>
      <c r="D215" s="32" t="s">
        <v>556</v>
      </c>
      <c r="E215" t="s">
        <v>222</v>
      </c>
      <c r="F215" s="16">
        <v>17</v>
      </c>
      <c r="G215" s="16">
        <v>0</v>
      </c>
      <c r="H215" s="16">
        <v>0</v>
      </c>
      <c r="I215" s="16">
        <v>6</v>
      </c>
      <c r="J215" s="17">
        <f t="shared" si="14"/>
        <v>23</v>
      </c>
      <c r="K215" s="16">
        <v>0</v>
      </c>
      <c r="L215" s="17">
        <f t="shared" si="15"/>
        <v>23</v>
      </c>
      <c r="M215" s="19" t="s">
        <v>799</v>
      </c>
      <c r="N215" s="16">
        <v>57</v>
      </c>
      <c r="O215" s="16">
        <v>0</v>
      </c>
      <c r="P215" s="16">
        <v>0</v>
      </c>
      <c r="Q215" s="16">
        <v>0</v>
      </c>
      <c r="R215" s="17">
        <f t="shared" si="16"/>
        <v>57</v>
      </c>
      <c r="S215" s="16">
        <v>27</v>
      </c>
      <c r="T215" s="17">
        <f t="shared" si="17"/>
        <v>84</v>
      </c>
      <c r="U215" s="19"/>
    </row>
    <row r="216" spans="1:21" ht="14.25" customHeight="1">
      <c r="A216" t="s">
        <v>557</v>
      </c>
      <c r="B216" s="32" t="s">
        <v>558</v>
      </c>
      <c r="C216" s="32" t="s">
        <v>557</v>
      </c>
      <c r="D216" s="32" t="s">
        <v>558</v>
      </c>
      <c r="E216" t="s">
        <v>243</v>
      </c>
      <c r="F216" s="16">
        <v>93</v>
      </c>
      <c r="G216" s="16">
        <v>15</v>
      </c>
      <c r="H216" s="16">
        <v>0</v>
      </c>
      <c r="I216" s="16">
        <v>30</v>
      </c>
      <c r="J216" s="17">
        <f t="shared" si="14"/>
        <v>138</v>
      </c>
      <c r="K216" s="16">
        <v>41</v>
      </c>
      <c r="L216" s="17">
        <f t="shared" si="15"/>
        <v>179</v>
      </c>
      <c r="M216" s="19" t="s">
        <v>802</v>
      </c>
      <c r="N216" s="16">
        <v>70</v>
      </c>
      <c r="O216" s="16">
        <v>0</v>
      </c>
      <c r="P216" s="16">
        <v>0</v>
      </c>
      <c r="Q216" s="16">
        <v>9</v>
      </c>
      <c r="R216" s="17">
        <f t="shared" si="16"/>
        <v>79</v>
      </c>
      <c r="S216" s="16">
        <v>0</v>
      </c>
      <c r="T216" s="17">
        <f t="shared" si="17"/>
        <v>79</v>
      </c>
      <c r="U216" s="19"/>
    </row>
    <row r="217" spans="1:21" ht="14.25" customHeight="1">
      <c r="A217" t="s">
        <v>559</v>
      </c>
      <c r="B217" s="32" t="s">
        <v>560</v>
      </c>
      <c r="C217" s="32" t="s">
        <v>559</v>
      </c>
      <c r="D217" t="s">
        <v>560</v>
      </c>
      <c r="E217" t="s">
        <v>243</v>
      </c>
      <c r="F217" s="16">
        <v>0</v>
      </c>
      <c r="G217" s="16">
        <v>0</v>
      </c>
      <c r="H217" s="16">
        <v>0</v>
      </c>
      <c r="I217" s="16">
        <v>0</v>
      </c>
      <c r="J217" s="17">
        <f t="shared" si="14"/>
        <v>0</v>
      </c>
      <c r="K217" s="16">
        <v>0</v>
      </c>
      <c r="L217" s="17">
        <f t="shared" si="15"/>
        <v>0</v>
      </c>
      <c r="M217" s="19" t="s">
        <v>799</v>
      </c>
      <c r="N217" s="16">
        <v>31</v>
      </c>
      <c r="O217" s="16">
        <v>0</v>
      </c>
      <c r="P217" s="16">
        <v>0</v>
      </c>
      <c r="Q217" s="16">
        <v>6</v>
      </c>
      <c r="R217" s="17">
        <f t="shared" si="16"/>
        <v>37</v>
      </c>
      <c r="S217" s="16">
        <v>0</v>
      </c>
      <c r="T217" s="17">
        <f t="shared" si="17"/>
        <v>37</v>
      </c>
      <c r="U217" s="19"/>
    </row>
    <row r="218" spans="1:21" ht="14.25" customHeight="1">
      <c r="A218" t="s">
        <v>561</v>
      </c>
      <c r="B218" t="s">
        <v>562</v>
      </c>
      <c r="C218" s="32" t="s">
        <v>561</v>
      </c>
      <c r="D218" s="32" t="s">
        <v>562</v>
      </c>
      <c r="E218" t="s">
        <v>222</v>
      </c>
      <c r="F218" s="16">
        <v>15</v>
      </c>
      <c r="G218" s="16">
        <v>0</v>
      </c>
      <c r="H218" s="16">
        <v>0</v>
      </c>
      <c r="I218" s="16">
        <v>14</v>
      </c>
      <c r="J218" s="17">
        <f t="shared" si="14"/>
        <v>29</v>
      </c>
      <c r="K218" s="16">
        <v>0</v>
      </c>
      <c r="L218" s="17">
        <f t="shared" si="15"/>
        <v>29</v>
      </c>
      <c r="M218" s="19" t="s">
        <v>799</v>
      </c>
      <c r="N218" s="16">
        <v>0</v>
      </c>
      <c r="O218" s="16">
        <v>0</v>
      </c>
      <c r="P218" s="16">
        <v>0</v>
      </c>
      <c r="Q218" s="16">
        <v>0</v>
      </c>
      <c r="R218" s="17">
        <f t="shared" si="16"/>
        <v>0</v>
      </c>
      <c r="S218" s="16">
        <v>0</v>
      </c>
      <c r="T218" s="17">
        <f t="shared" si="17"/>
        <v>0</v>
      </c>
      <c r="U218" s="19"/>
    </row>
    <row r="219" spans="1:21" ht="14.25" customHeight="1">
      <c r="A219" t="s">
        <v>563</v>
      </c>
      <c r="B219" s="32" t="s">
        <v>564</v>
      </c>
      <c r="C219" s="32" t="s">
        <v>563</v>
      </c>
      <c r="D219" s="32" t="s">
        <v>564</v>
      </c>
      <c r="E219" t="s">
        <v>222</v>
      </c>
      <c r="F219" s="16">
        <v>16</v>
      </c>
      <c r="G219" s="16">
        <v>0</v>
      </c>
      <c r="H219" s="16">
        <v>0</v>
      </c>
      <c r="I219" s="16">
        <v>15</v>
      </c>
      <c r="J219" s="17">
        <f t="shared" si="14"/>
        <v>31</v>
      </c>
      <c r="K219" s="16">
        <v>0</v>
      </c>
      <c r="L219" s="17">
        <f t="shared" si="15"/>
        <v>31</v>
      </c>
      <c r="M219" s="19" t="s">
        <v>799</v>
      </c>
      <c r="N219" s="16">
        <v>0</v>
      </c>
      <c r="O219" s="16">
        <v>0</v>
      </c>
      <c r="P219" s="16">
        <v>0</v>
      </c>
      <c r="Q219" s="16">
        <v>0</v>
      </c>
      <c r="R219" s="17">
        <f t="shared" si="16"/>
        <v>0</v>
      </c>
      <c r="S219" s="16">
        <v>0</v>
      </c>
      <c r="T219" s="17">
        <f t="shared" si="17"/>
        <v>0</v>
      </c>
      <c r="U219" s="19"/>
    </row>
    <row r="220" spans="1:21" ht="14.25" customHeight="1">
      <c r="A220" t="s">
        <v>834</v>
      </c>
      <c r="B220" s="32" t="s">
        <v>835</v>
      </c>
      <c r="C220" s="32" t="s">
        <v>665</v>
      </c>
      <c r="D220" s="32" t="s">
        <v>666</v>
      </c>
      <c r="E220" t="s">
        <v>253</v>
      </c>
      <c r="F220" s="16">
        <v>92</v>
      </c>
      <c r="G220" s="16">
        <v>0</v>
      </c>
      <c r="H220" s="16">
        <v>0</v>
      </c>
      <c r="I220" s="16">
        <v>0</v>
      </c>
      <c r="J220" s="17">
        <f t="shared" si="14"/>
        <v>92</v>
      </c>
      <c r="K220" s="16">
        <v>0</v>
      </c>
      <c r="L220" s="17">
        <f t="shared" si="15"/>
        <v>92</v>
      </c>
      <c r="M220" s="19" t="s">
        <v>799</v>
      </c>
      <c r="N220" s="16">
        <v>73</v>
      </c>
      <c r="O220" s="16">
        <v>0</v>
      </c>
      <c r="P220" s="16">
        <v>0</v>
      </c>
      <c r="Q220" s="16">
        <v>0</v>
      </c>
      <c r="R220" s="17">
        <f t="shared" si="16"/>
        <v>73</v>
      </c>
      <c r="S220" s="16">
        <v>0</v>
      </c>
      <c r="T220" s="17">
        <f t="shared" si="17"/>
        <v>73</v>
      </c>
      <c r="U220" s="19"/>
    </row>
    <row r="221" spans="1:21" ht="14.25" customHeight="1">
      <c r="A221" t="s">
        <v>565</v>
      </c>
      <c r="B221" s="32" t="s">
        <v>566</v>
      </c>
      <c r="C221" s="32" t="s">
        <v>565</v>
      </c>
      <c r="D221" t="s">
        <v>566</v>
      </c>
      <c r="E221" t="s">
        <v>231</v>
      </c>
      <c r="F221" s="16">
        <v>255</v>
      </c>
      <c r="G221" s="16">
        <v>0</v>
      </c>
      <c r="H221" s="16">
        <v>0</v>
      </c>
      <c r="I221" s="16">
        <v>8</v>
      </c>
      <c r="J221" s="17">
        <f t="shared" si="14"/>
        <v>263</v>
      </c>
      <c r="K221" s="16">
        <v>0</v>
      </c>
      <c r="L221" s="17">
        <f t="shared" si="15"/>
        <v>263</v>
      </c>
      <c r="M221" s="19" t="s">
        <v>802</v>
      </c>
      <c r="N221" s="16">
        <v>98</v>
      </c>
      <c r="O221" s="16">
        <v>0</v>
      </c>
      <c r="P221" s="16">
        <v>0</v>
      </c>
      <c r="Q221" s="16">
        <v>6</v>
      </c>
      <c r="R221" s="17">
        <f t="shared" si="16"/>
        <v>104</v>
      </c>
      <c r="S221" s="16">
        <v>0</v>
      </c>
      <c r="T221" s="17">
        <f t="shared" si="17"/>
        <v>104</v>
      </c>
      <c r="U221" s="19"/>
    </row>
    <row r="222" spans="1:21" ht="14.25" customHeight="1">
      <c r="A222" t="s">
        <v>870</v>
      </c>
      <c r="B222" s="32" t="s">
        <v>871</v>
      </c>
      <c r="C222" s="32" t="s">
        <v>659</v>
      </c>
      <c r="D222" s="32" t="s">
        <v>660</v>
      </c>
      <c r="E222" t="s">
        <v>222</v>
      </c>
      <c r="F222" s="16">
        <v>49</v>
      </c>
      <c r="G222" s="16">
        <v>0</v>
      </c>
      <c r="H222" s="16">
        <v>0</v>
      </c>
      <c r="I222" s="16">
        <v>41</v>
      </c>
      <c r="J222" s="17">
        <f t="shared" si="14"/>
        <v>90</v>
      </c>
      <c r="K222" s="16">
        <v>0</v>
      </c>
      <c r="L222" s="17">
        <f t="shared" si="15"/>
        <v>90</v>
      </c>
      <c r="M222" s="19" t="s">
        <v>802</v>
      </c>
      <c r="N222" s="16">
        <v>56</v>
      </c>
      <c r="O222" s="16">
        <v>0</v>
      </c>
      <c r="P222" s="16">
        <v>0</v>
      </c>
      <c r="Q222" s="16">
        <v>34</v>
      </c>
      <c r="R222" s="17">
        <f t="shared" si="16"/>
        <v>90</v>
      </c>
      <c r="S222" s="16">
        <v>0</v>
      </c>
      <c r="T222" s="17">
        <f t="shared" si="17"/>
        <v>90</v>
      </c>
      <c r="U222" s="19"/>
    </row>
    <row r="223" spans="1:21" ht="14.25" customHeight="1">
      <c r="A223" t="s">
        <v>567</v>
      </c>
      <c r="B223" s="32" t="s">
        <v>568</v>
      </c>
      <c r="C223" s="32" t="s">
        <v>567</v>
      </c>
      <c r="D223" s="32" t="s">
        <v>568</v>
      </c>
      <c r="E223" t="s">
        <v>219</v>
      </c>
      <c r="F223" s="16">
        <v>94</v>
      </c>
      <c r="G223" s="16">
        <v>0</v>
      </c>
      <c r="H223" s="16">
        <v>0</v>
      </c>
      <c r="I223" s="16">
        <v>1</v>
      </c>
      <c r="J223" s="17">
        <f t="shared" si="14"/>
        <v>95</v>
      </c>
      <c r="K223" s="16">
        <v>0</v>
      </c>
      <c r="L223" s="17">
        <f t="shared" si="15"/>
        <v>95</v>
      </c>
      <c r="M223" s="19" t="s">
        <v>802</v>
      </c>
      <c r="N223" s="16">
        <v>130</v>
      </c>
      <c r="O223" s="16">
        <v>0</v>
      </c>
      <c r="P223" s="16">
        <v>0</v>
      </c>
      <c r="Q223" s="16">
        <v>9</v>
      </c>
      <c r="R223" s="17">
        <f t="shared" si="16"/>
        <v>139</v>
      </c>
      <c r="S223" s="16">
        <v>0</v>
      </c>
      <c r="T223" s="17">
        <f t="shared" si="17"/>
        <v>139</v>
      </c>
      <c r="U223" s="19"/>
    </row>
    <row r="224" spans="1:21" ht="14.25" customHeight="1">
      <c r="A224" t="s">
        <v>569</v>
      </c>
      <c r="B224" s="32" t="s">
        <v>570</v>
      </c>
      <c r="C224" s="32" t="s">
        <v>569</v>
      </c>
      <c r="D224" s="32" t="s">
        <v>570</v>
      </c>
      <c r="E224" t="s">
        <v>253</v>
      </c>
      <c r="F224" s="16">
        <v>18</v>
      </c>
      <c r="G224" s="16">
        <v>0</v>
      </c>
      <c r="H224" s="16">
        <v>0</v>
      </c>
      <c r="I224" s="16">
        <v>35</v>
      </c>
      <c r="J224" s="17">
        <f t="shared" si="14"/>
        <v>53</v>
      </c>
      <c r="K224" s="16">
        <v>148</v>
      </c>
      <c r="L224" s="17">
        <f t="shared" si="15"/>
        <v>201</v>
      </c>
      <c r="M224" s="19" t="s">
        <v>802</v>
      </c>
      <c r="N224" s="16">
        <v>37</v>
      </c>
      <c r="O224" s="16">
        <v>0</v>
      </c>
      <c r="P224" s="16">
        <v>0</v>
      </c>
      <c r="Q224" s="16">
        <v>16</v>
      </c>
      <c r="R224" s="17">
        <f t="shared" si="16"/>
        <v>53</v>
      </c>
      <c r="S224" s="16">
        <v>11</v>
      </c>
      <c r="T224" s="17">
        <f t="shared" si="17"/>
        <v>64</v>
      </c>
      <c r="U224" s="19"/>
    </row>
    <row r="225" spans="1:21" ht="14.25" customHeight="1">
      <c r="A225" t="s">
        <v>836</v>
      </c>
      <c r="B225" s="32" t="s">
        <v>837</v>
      </c>
      <c r="C225" s="32" t="s">
        <v>551</v>
      </c>
      <c r="D225" s="32" t="s">
        <v>552</v>
      </c>
      <c r="E225" t="s">
        <v>243</v>
      </c>
      <c r="F225" s="16">
        <v>4</v>
      </c>
      <c r="G225" s="16">
        <v>0</v>
      </c>
      <c r="H225" s="16">
        <v>0</v>
      </c>
      <c r="I225" s="16">
        <v>2</v>
      </c>
      <c r="J225" s="17">
        <f t="shared" si="14"/>
        <v>6</v>
      </c>
      <c r="K225" s="16">
        <v>0</v>
      </c>
      <c r="L225" s="17">
        <f t="shared" si="15"/>
        <v>6</v>
      </c>
      <c r="M225" s="19" t="s">
        <v>799</v>
      </c>
      <c r="N225" s="16">
        <v>19</v>
      </c>
      <c r="O225" s="16">
        <v>0</v>
      </c>
      <c r="P225" s="16">
        <v>0</v>
      </c>
      <c r="Q225" s="16">
        <v>0</v>
      </c>
      <c r="R225" s="17">
        <f t="shared" si="16"/>
        <v>19</v>
      </c>
      <c r="S225" s="16">
        <v>0</v>
      </c>
      <c r="T225" s="17">
        <f t="shared" si="17"/>
        <v>19</v>
      </c>
      <c r="U225" s="19"/>
    </row>
    <row r="226" spans="1:21" ht="14.25" customHeight="1">
      <c r="A226" t="s">
        <v>571</v>
      </c>
      <c r="B226" s="32" t="s">
        <v>572</v>
      </c>
      <c r="C226" s="32" t="s">
        <v>571</v>
      </c>
      <c r="D226" s="32" t="s">
        <v>572</v>
      </c>
      <c r="E226" t="s">
        <v>248</v>
      </c>
      <c r="F226" s="16">
        <v>12</v>
      </c>
      <c r="G226" s="16">
        <v>0</v>
      </c>
      <c r="H226" s="16">
        <v>0</v>
      </c>
      <c r="I226" s="16">
        <v>68</v>
      </c>
      <c r="J226" s="17">
        <f t="shared" si="14"/>
        <v>80</v>
      </c>
      <c r="K226" s="16">
        <v>0</v>
      </c>
      <c r="L226" s="17">
        <f t="shared" si="15"/>
        <v>80</v>
      </c>
      <c r="M226" s="19" t="s">
        <v>802</v>
      </c>
      <c r="N226" s="16">
        <v>34</v>
      </c>
      <c r="O226" s="16">
        <v>0</v>
      </c>
      <c r="P226" s="16">
        <v>0</v>
      </c>
      <c r="Q226" s="16">
        <v>0</v>
      </c>
      <c r="R226" s="17">
        <f t="shared" si="16"/>
        <v>34</v>
      </c>
      <c r="S226" s="16">
        <v>0</v>
      </c>
      <c r="T226" s="17">
        <f t="shared" si="17"/>
        <v>34</v>
      </c>
      <c r="U226" s="19"/>
    </row>
    <row r="227" spans="1:21" ht="14.25" customHeight="1">
      <c r="A227" t="s">
        <v>573</v>
      </c>
      <c r="B227" s="32" t="s">
        <v>574</v>
      </c>
      <c r="C227" s="32" t="s">
        <v>573</v>
      </c>
      <c r="D227" s="32" t="s">
        <v>574</v>
      </c>
      <c r="E227" t="s">
        <v>320</v>
      </c>
      <c r="F227" s="16">
        <v>120</v>
      </c>
      <c r="G227" s="16">
        <v>0</v>
      </c>
      <c r="H227" s="16">
        <v>0</v>
      </c>
      <c r="I227" s="16">
        <v>4</v>
      </c>
      <c r="J227" s="17">
        <f t="shared" si="14"/>
        <v>124</v>
      </c>
      <c r="K227" s="16">
        <v>0</v>
      </c>
      <c r="L227" s="17">
        <f t="shared" si="15"/>
        <v>124</v>
      </c>
      <c r="M227" s="19" t="s">
        <v>799</v>
      </c>
      <c r="N227" s="16">
        <v>122</v>
      </c>
      <c r="O227" s="16">
        <v>0</v>
      </c>
      <c r="P227" s="16">
        <v>0</v>
      </c>
      <c r="Q227" s="16">
        <v>4</v>
      </c>
      <c r="R227" s="17">
        <f t="shared" si="16"/>
        <v>126</v>
      </c>
      <c r="S227" s="16">
        <v>23</v>
      </c>
      <c r="T227" s="17">
        <f t="shared" si="17"/>
        <v>149</v>
      </c>
      <c r="U227" s="19"/>
    </row>
    <row r="228" spans="1:21" ht="14.25" customHeight="1">
      <c r="A228" t="s">
        <v>575</v>
      </c>
      <c r="B228" s="32" t="s">
        <v>576</v>
      </c>
      <c r="C228" s="32" t="s">
        <v>575</v>
      </c>
      <c r="D228" s="32" t="s">
        <v>576</v>
      </c>
      <c r="E228" t="s">
        <v>219</v>
      </c>
      <c r="F228" s="16">
        <v>4</v>
      </c>
      <c r="G228" s="16">
        <v>8</v>
      </c>
      <c r="H228" s="16">
        <v>0</v>
      </c>
      <c r="I228" s="16">
        <v>19</v>
      </c>
      <c r="J228" s="17">
        <f t="shared" si="14"/>
        <v>31</v>
      </c>
      <c r="K228" s="16">
        <v>193</v>
      </c>
      <c r="L228" s="17">
        <f t="shared" si="15"/>
        <v>224</v>
      </c>
      <c r="M228" s="19" t="s">
        <v>802</v>
      </c>
      <c r="N228" s="16">
        <v>132</v>
      </c>
      <c r="O228" s="16">
        <v>0</v>
      </c>
      <c r="P228" s="16">
        <v>0</v>
      </c>
      <c r="Q228" s="16">
        <v>29</v>
      </c>
      <c r="R228" s="17">
        <f t="shared" si="16"/>
        <v>161</v>
      </c>
      <c r="S228" s="16">
        <v>130</v>
      </c>
      <c r="T228" s="17">
        <f t="shared" si="17"/>
        <v>291</v>
      </c>
      <c r="U228" s="19"/>
    </row>
    <row r="229" spans="1:21" ht="14.25" customHeight="1">
      <c r="A229" t="s">
        <v>779</v>
      </c>
      <c r="B229" s="32" t="s">
        <v>780</v>
      </c>
      <c r="C229" s="32" t="s">
        <v>779</v>
      </c>
      <c r="D229" s="32" t="s">
        <v>780</v>
      </c>
      <c r="E229" t="s">
        <v>231</v>
      </c>
      <c r="F229" s="16">
        <v>48</v>
      </c>
      <c r="G229" s="16">
        <v>0</v>
      </c>
      <c r="H229" s="16">
        <v>0</v>
      </c>
      <c r="I229" s="16">
        <v>75</v>
      </c>
      <c r="J229" s="17">
        <f t="shared" si="14"/>
        <v>123</v>
      </c>
      <c r="K229" s="16">
        <v>0</v>
      </c>
      <c r="L229" s="17">
        <f t="shared" si="15"/>
        <v>123</v>
      </c>
      <c r="M229" s="19" t="s">
        <v>799</v>
      </c>
      <c r="N229" s="16">
        <v>88</v>
      </c>
      <c r="O229" s="16">
        <v>0</v>
      </c>
      <c r="P229" s="16">
        <v>0</v>
      </c>
      <c r="Q229" s="16">
        <v>60</v>
      </c>
      <c r="R229" s="17">
        <f t="shared" si="16"/>
        <v>148</v>
      </c>
      <c r="S229" s="16">
        <v>0</v>
      </c>
      <c r="T229" s="17">
        <f t="shared" si="17"/>
        <v>148</v>
      </c>
      <c r="U229" s="19"/>
    </row>
    <row r="230" spans="1:21" ht="14.25" customHeight="1">
      <c r="A230" t="s">
        <v>838</v>
      </c>
      <c r="B230" s="32" t="s">
        <v>839</v>
      </c>
      <c r="C230" s="32" t="s">
        <v>838</v>
      </c>
      <c r="D230" s="32" t="s">
        <v>839</v>
      </c>
      <c r="E230" t="s">
        <v>219</v>
      </c>
      <c r="F230" s="16">
        <v>30</v>
      </c>
      <c r="G230" s="16">
        <v>0</v>
      </c>
      <c r="H230" s="16">
        <v>0</v>
      </c>
      <c r="I230" s="16">
        <v>3</v>
      </c>
      <c r="J230" s="17">
        <f t="shared" si="14"/>
        <v>33</v>
      </c>
      <c r="K230" s="16">
        <v>0</v>
      </c>
      <c r="L230" s="17">
        <f t="shared" si="15"/>
        <v>33</v>
      </c>
      <c r="M230" s="19" t="s">
        <v>799</v>
      </c>
      <c r="N230" s="16">
        <v>5</v>
      </c>
      <c r="O230" s="16">
        <v>0</v>
      </c>
      <c r="P230" s="16">
        <v>0</v>
      </c>
      <c r="Q230" s="16">
        <v>3</v>
      </c>
      <c r="R230" s="17">
        <f t="shared" si="16"/>
        <v>8</v>
      </c>
      <c r="S230" s="16">
        <v>0</v>
      </c>
      <c r="T230" s="17">
        <f t="shared" si="17"/>
        <v>8</v>
      </c>
      <c r="U230" s="19"/>
    </row>
    <row r="231" spans="1:21" ht="14.25" customHeight="1">
      <c r="A231" t="s">
        <v>577</v>
      </c>
      <c r="B231" s="32" t="s">
        <v>578</v>
      </c>
      <c r="C231" s="32" t="s">
        <v>577</v>
      </c>
      <c r="D231" s="32" t="s">
        <v>578</v>
      </c>
      <c r="E231" t="s">
        <v>231</v>
      </c>
      <c r="F231" s="16">
        <v>95</v>
      </c>
      <c r="G231" s="16">
        <v>0</v>
      </c>
      <c r="H231" s="16">
        <v>0</v>
      </c>
      <c r="I231" s="16">
        <v>12</v>
      </c>
      <c r="J231" s="17">
        <f t="shared" si="14"/>
        <v>107</v>
      </c>
      <c r="K231" s="16">
        <v>0</v>
      </c>
      <c r="L231" s="17">
        <f t="shared" si="15"/>
        <v>107</v>
      </c>
      <c r="M231" s="19" t="s">
        <v>799</v>
      </c>
      <c r="N231" s="16">
        <v>33</v>
      </c>
      <c r="O231" s="16">
        <v>0</v>
      </c>
      <c r="P231" s="16">
        <v>0</v>
      </c>
      <c r="Q231" s="16">
        <v>0</v>
      </c>
      <c r="R231" s="17">
        <f t="shared" si="16"/>
        <v>33</v>
      </c>
      <c r="S231" s="16">
        <v>0</v>
      </c>
      <c r="T231" s="17">
        <f t="shared" si="17"/>
        <v>33</v>
      </c>
      <c r="U231" s="19"/>
    </row>
    <row r="232" spans="1:21" ht="14.25" customHeight="1">
      <c r="A232" t="s">
        <v>913</v>
      </c>
      <c r="B232" s="32" t="s">
        <v>914</v>
      </c>
      <c r="C232" s="32" t="s">
        <v>663</v>
      </c>
      <c r="D232" s="32" t="s">
        <v>664</v>
      </c>
      <c r="E232" t="s">
        <v>231</v>
      </c>
      <c r="F232" s="16">
        <v>81</v>
      </c>
      <c r="G232" s="16">
        <v>0</v>
      </c>
      <c r="H232" s="16">
        <v>0</v>
      </c>
      <c r="I232" s="16">
        <v>2</v>
      </c>
      <c r="J232" s="17">
        <f t="shared" si="14"/>
        <v>83</v>
      </c>
      <c r="K232" s="16">
        <v>0</v>
      </c>
      <c r="L232" s="17">
        <f t="shared" si="15"/>
        <v>83</v>
      </c>
      <c r="M232" s="19" t="s">
        <v>802</v>
      </c>
      <c r="N232" s="16">
        <v>94</v>
      </c>
      <c r="O232" s="16">
        <v>9</v>
      </c>
      <c r="P232" s="16">
        <v>0</v>
      </c>
      <c r="Q232" s="16">
        <v>12</v>
      </c>
      <c r="R232" s="17">
        <f t="shared" si="16"/>
        <v>115</v>
      </c>
      <c r="S232" s="16">
        <v>11</v>
      </c>
      <c r="T232" s="17">
        <f t="shared" si="17"/>
        <v>126</v>
      </c>
      <c r="U232" s="19"/>
    </row>
    <row r="233" spans="1:21" ht="14.25" customHeight="1">
      <c r="A233" t="s">
        <v>579</v>
      </c>
      <c r="B233" s="32" t="s">
        <v>580</v>
      </c>
      <c r="C233" s="32" t="s">
        <v>579</v>
      </c>
      <c r="D233" s="32" t="s">
        <v>580</v>
      </c>
      <c r="E233" t="s">
        <v>253</v>
      </c>
      <c r="F233" s="16">
        <v>54</v>
      </c>
      <c r="G233" s="16">
        <v>19</v>
      </c>
      <c r="H233" s="16">
        <v>0</v>
      </c>
      <c r="I233" s="16">
        <v>0</v>
      </c>
      <c r="J233" s="17">
        <f t="shared" si="14"/>
        <v>73</v>
      </c>
      <c r="K233" s="16">
        <v>9</v>
      </c>
      <c r="L233" s="17">
        <f t="shared" si="15"/>
        <v>82</v>
      </c>
      <c r="M233" s="19" t="s">
        <v>802</v>
      </c>
      <c r="N233" s="16">
        <v>2</v>
      </c>
      <c r="O233" s="16">
        <v>0</v>
      </c>
      <c r="P233" s="16">
        <v>0</v>
      </c>
      <c r="Q233" s="16">
        <v>0</v>
      </c>
      <c r="R233" s="17">
        <f t="shared" si="16"/>
        <v>2</v>
      </c>
      <c r="S233" s="16">
        <v>6</v>
      </c>
      <c r="T233" s="17">
        <f t="shared" si="17"/>
        <v>8</v>
      </c>
      <c r="U233" s="19"/>
    </row>
    <row r="234" spans="1:21" ht="14.25" customHeight="1">
      <c r="A234" t="s">
        <v>581</v>
      </c>
      <c r="B234" s="32" t="s">
        <v>582</v>
      </c>
      <c r="C234" s="32" t="s">
        <v>581</v>
      </c>
      <c r="D234" s="32" t="s">
        <v>582</v>
      </c>
      <c r="E234" t="s">
        <v>248</v>
      </c>
      <c r="F234" s="16">
        <v>37</v>
      </c>
      <c r="G234" s="16">
        <v>0</v>
      </c>
      <c r="H234" s="16">
        <v>0</v>
      </c>
      <c r="I234" s="16">
        <v>9</v>
      </c>
      <c r="J234" s="17">
        <f t="shared" si="14"/>
        <v>46</v>
      </c>
      <c r="K234" s="16">
        <v>0</v>
      </c>
      <c r="L234" s="17">
        <f t="shared" si="15"/>
        <v>46</v>
      </c>
      <c r="M234" s="19" t="s">
        <v>799</v>
      </c>
      <c r="N234" s="16">
        <v>201</v>
      </c>
      <c r="O234" s="16">
        <v>0</v>
      </c>
      <c r="P234" s="16">
        <v>0</v>
      </c>
      <c r="Q234" s="16">
        <v>23</v>
      </c>
      <c r="R234" s="17">
        <f t="shared" si="16"/>
        <v>224</v>
      </c>
      <c r="S234" s="16">
        <v>0</v>
      </c>
      <c r="T234" s="17">
        <f t="shared" si="17"/>
        <v>224</v>
      </c>
      <c r="U234" s="19"/>
    </row>
    <row r="235" spans="1:21" ht="14.25" customHeight="1">
      <c r="A235" t="s">
        <v>583</v>
      </c>
      <c r="B235" s="32" t="s">
        <v>584</v>
      </c>
      <c r="C235" s="32" t="s">
        <v>583</v>
      </c>
      <c r="D235" t="s">
        <v>584</v>
      </c>
      <c r="E235" t="s">
        <v>248</v>
      </c>
      <c r="F235" s="16">
        <v>42</v>
      </c>
      <c r="G235" s="16">
        <v>0</v>
      </c>
      <c r="H235" s="16">
        <v>0</v>
      </c>
      <c r="I235" s="16">
        <v>0</v>
      </c>
      <c r="J235" s="17">
        <f t="shared" si="14"/>
        <v>42</v>
      </c>
      <c r="K235" s="16">
        <v>4</v>
      </c>
      <c r="L235" s="17">
        <f t="shared" si="15"/>
        <v>46</v>
      </c>
      <c r="M235" s="19" t="s">
        <v>799</v>
      </c>
      <c r="N235" s="16">
        <v>0</v>
      </c>
      <c r="O235" s="16">
        <v>0</v>
      </c>
      <c r="P235" s="16">
        <v>0</v>
      </c>
      <c r="Q235" s="16">
        <v>0</v>
      </c>
      <c r="R235" s="17">
        <f t="shared" si="16"/>
        <v>0</v>
      </c>
      <c r="S235" s="16">
        <v>2</v>
      </c>
      <c r="T235" s="17">
        <f t="shared" si="17"/>
        <v>2</v>
      </c>
      <c r="U235" s="19"/>
    </row>
    <row r="236" spans="1:21" ht="14.25" customHeight="1">
      <c r="A236" t="s">
        <v>840</v>
      </c>
      <c r="B236" t="s">
        <v>841</v>
      </c>
      <c r="C236" s="32" t="s">
        <v>840</v>
      </c>
      <c r="D236" s="32" t="s">
        <v>841</v>
      </c>
      <c r="E236" t="s">
        <v>231</v>
      </c>
      <c r="F236" s="16">
        <v>0</v>
      </c>
      <c r="G236" s="16">
        <v>0</v>
      </c>
      <c r="H236" s="16">
        <v>0</v>
      </c>
      <c r="I236" s="16">
        <v>0</v>
      </c>
      <c r="J236" s="17">
        <f t="shared" si="14"/>
        <v>0</v>
      </c>
      <c r="K236" s="16">
        <v>0</v>
      </c>
      <c r="L236" s="17">
        <f t="shared" si="15"/>
        <v>0</v>
      </c>
      <c r="M236" s="19" t="s">
        <v>799</v>
      </c>
      <c r="N236" s="16">
        <v>0</v>
      </c>
      <c r="O236" s="16">
        <v>0</v>
      </c>
      <c r="P236" s="16">
        <v>0</v>
      </c>
      <c r="Q236" s="16">
        <v>128</v>
      </c>
      <c r="R236" s="17">
        <f t="shared" si="16"/>
        <v>128</v>
      </c>
      <c r="S236" s="16">
        <v>0</v>
      </c>
      <c r="T236" s="17">
        <f t="shared" si="17"/>
        <v>128</v>
      </c>
      <c r="U236" s="19"/>
    </row>
    <row r="237" spans="1:21" ht="14.25" customHeight="1">
      <c r="A237" t="s">
        <v>585</v>
      </c>
      <c r="B237" s="32" t="s">
        <v>586</v>
      </c>
      <c r="C237" s="32" t="s">
        <v>585</v>
      </c>
      <c r="D237" s="32" t="s">
        <v>586</v>
      </c>
      <c r="E237" t="s">
        <v>253</v>
      </c>
      <c r="F237" s="16">
        <v>147</v>
      </c>
      <c r="G237" s="16">
        <v>0</v>
      </c>
      <c r="H237" s="16">
        <v>0</v>
      </c>
      <c r="I237" s="16">
        <v>112</v>
      </c>
      <c r="J237" s="17">
        <f t="shared" si="14"/>
        <v>259</v>
      </c>
      <c r="K237" s="16">
        <v>0</v>
      </c>
      <c r="L237" s="17">
        <f t="shared" si="15"/>
        <v>259</v>
      </c>
      <c r="M237" s="19" t="s">
        <v>799</v>
      </c>
      <c r="N237" s="16">
        <v>20</v>
      </c>
      <c r="O237" s="16">
        <v>0</v>
      </c>
      <c r="P237" s="16">
        <v>0</v>
      </c>
      <c r="Q237" s="16">
        <v>13</v>
      </c>
      <c r="R237" s="17">
        <f t="shared" si="16"/>
        <v>33</v>
      </c>
      <c r="S237" s="16">
        <v>0</v>
      </c>
      <c r="T237" s="17">
        <f t="shared" si="17"/>
        <v>33</v>
      </c>
      <c r="U237" s="19"/>
    </row>
    <row r="238" spans="1:21" ht="14.25" customHeight="1">
      <c r="A238" t="s">
        <v>587</v>
      </c>
      <c r="B238" s="32" t="s">
        <v>588</v>
      </c>
      <c r="C238" s="32" t="s">
        <v>587</v>
      </c>
      <c r="D238" s="32" t="s">
        <v>588</v>
      </c>
      <c r="E238" t="s">
        <v>320</v>
      </c>
      <c r="F238" s="16">
        <v>71</v>
      </c>
      <c r="G238" s="16">
        <v>7</v>
      </c>
      <c r="H238" s="16">
        <v>0</v>
      </c>
      <c r="I238" s="16">
        <v>23</v>
      </c>
      <c r="J238" s="17">
        <f t="shared" si="14"/>
        <v>101</v>
      </c>
      <c r="K238" s="16">
        <v>128</v>
      </c>
      <c r="L238" s="17">
        <f t="shared" si="15"/>
        <v>229</v>
      </c>
      <c r="M238" s="19" t="s">
        <v>802</v>
      </c>
      <c r="N238" s="16">
        <v>129</v>
      </c>
      <c r="O238" s="16">
        <v>0</v>
      </c>
      <c r="P238" s="16">
        <v>0</v>
      </c>
      <c r="Q238" s="16">
        <v>0</v>
      </c>
      <c r="R238" s="17">
        <f t="shared" si="16"/>
        <v>129</v>
      </c>
      <c r="S238" s="16">
        <v>133</v>
      </c>
      <c r="T238" s="17">
        <f t="shared" si="17"/>
        <v>262</v>
      </c>
      <c r="U238" s="19"/>
    </row>
    <row r="239" spans="1:21" ht="14.25" customHeight="1">
      <c r="A239" t="s">
        <v>589</v>
      </c>
      <c r="B239" s="32" t="s">
        <v>590</v>
      </c>
      <c r="C239" s="32" t="s">
        <v>589</v>
      </c>
      <c r="D239" s="32" t="s">
        <v>590</v>
      </c>
      <c r="E239" t="s">
        <v>248</v>
      </c>
      <c r="F239" s="16">
        <v>99</v>
      </c>
      <c r="G239" s="16">
        <v>0</v>
      </c>
      <c r="H239" s="16">
        <v>0</v>
      </c>
      <c r="I239" s="16">
        <v>0</v>
      </c>
      <c r="J239" s="17">
        <f t="shared" si="14"/>
        <v>99</v>
      </c>
      <c r="K239" s="16">
        <v>77</v>
      </c>
      <c r="L239" s="17">
        <f t="shared" si="15"/>
        <v>176</v>
      </c>
      <c r="M239" s="19" t="s">
        <v>802</v>
      </c>
      <c r="N239" s="16">
        <v>49</v>
      </c>
      <c r="O239" s="16">
        <v>0</v>
      </c>
      <c r="P239" s="16">
        <v>0</v>
      </c>
      <c r="Q239" s="16">
        <v>0</v>
      </c>
      <c r="R239" s="17">
        <f t="shared" si="16"/>
        <v>49</v>
      </c>
      <c r="S239" s="16">
        <v>55</v>
      </c>
      <c r="T239" s="17">
        <f t="shared" si="17"/>
        <v>104</v>
      </c>
      <c r="U239" s="19"/>
    </row>
    <row r="240" spans="1:21" ht="14.25" customHeight="1">
      <c r="A240" t="s">
        <v>591</v>
      </c>
      <c r="B240" s="32" t="s">
        <v>592</v>
      </c>
      <c r="C240" s="32" t="s">
        <v>591</v>
      </c>
      <c r="D240" s="32" t="s">
        <v>592</v>
      </c>
      <c r="E240" t="s">
        <v>248</v>
      </c>
      <c r="F240" s="16">
        <v>83</v>
      </c>
      <c r="G240" s="16">
        <v>0</v>
      </c>
      <c r="H240" s="16">
        <v>0</v>
      </c>
      <c r="I240" s="16">
        <v>5</v>
      </c>
      <c r="J240" s="17">
        <f t="shared" si="14"/>
        <v>88</v>
      </c>
      <c r="K240" s="16">
        <v>0</v>
      </c>
      <c r="L240" s="17">
        <f t="shared" si="15"/>
        <v>88</v>
      </c>
      <c r="M240" s="19" t="s">
        <v>799</v>
      </c>
      <c r="N240" s="16">
        <v>30</v>
      </c>
      <c r="O240" s="16">
        <v>0</v>
      </c>
      <c r="P240" s="16">
        <v>0</v>
      </c>
      <c r="Q240" s="16">
        <v>22</v>
      </c>
      <c r="R240" s="17">
        <f t="shared" si="16"/>
        <v>52</v>
      </c>
      <c r="S240" s="16">
        <v>0</v>
      </c>
      <c r="T240" s="17">
        <f t="shared" si="17"/>
        <v>52</v>
      </c>
      <c r="U240" s="19"/>
    </row>
    <row r="241" spans="1:21" ht="14.25" customHeight="1">
      <c r="A241" t="s">
        <v>593</v>
      </c>
      <c r="B241" s="32" t="s">
        <v>594</v>
      </c>
      <c r="C241" s="32" t="s">
        <v>593</v>
      </c>
      <c r="D241" s="32" t="s">
        <v>594</v>
      </c>
      <c r="E241" t="s">
        <v>243</v>
      </c>
      <c r="F241" s="16">
        <v>30</v>
      </c>
      <c r="G241" s="16">
        <v>0</v>
      </c>
      <c r="H241" s="16">
        <v>0</v>
      </c>
      <c r="I241" s="16">
        <v>5</v>
      </c>
      <c r="J241" s="17">
        <f t="shared" si="14"/>
        <v>35</v>
      </c>
      <c r="K241" s="16">
        <v>0</v>
      </c>
      <c r="L241" s="17">
        <f t="shared" si="15"/>
        <v>35</v>
      </c>
      <c r="M241" s="19" t="s">
        <v>802</v>
      </c>
      <c r="N241" s="16">
        <v>100</v>
      </c>
      <c r="O241" s="16">
        <v>10</v>
      </c>
      <c r="P241" s="16">
        <v>0</v>
      </c>
      <c r="Q241" s="16">
        <v>18</v>
      </c>
      <c r="R241" s="17">
        <f t="shared" si="16"/>
        <v>128</v>
      </c>
      <c r="S241" s="16">
        <v>0</v>
      </c>
      <c r="T241" s="17">
        <f t="shared" si="17"/>
        <v>128</v>
      </c>
      <c r="U241" s="19"/>
    </row>
    <row r="242" spans="1:21" ht="14.25" customHeight="1">
      <c r="A242" t="s">
        <v>915</v>
      </c>
      <c r="B242" s="32" t="s">
        <v>916</v>
      </c>
      <c r="C242" s="32" t="s">
        <v>357</v>
      </c>
      <c r="D242" s="32" t="s">
        <v>358</v>
      </c>
      <c r="E242" t="s">
        <v>231</v>
      </c>
      <c r="F242" s="16">
        <v>89</v>
      </c>
      <c r="G242" s="16">
        <v>0</v>
      </c>
      <c r="H242" s="16">
        <v>0</v>
      </c>
      <c r="I242" s="16">
        <v>0</v>
      </c>
      <c r="J242" s="17">
        <f t="shared" si="14"/>
        <v>89</v>
      </c>
      <c r="K242" s="16">
        <v>0</v>
      </c>
      <c r="L242" s="17">
        <f t="shared" si="15"/>
        <v>89</v>
      </c>
      <c r="M242" s="19" t="s">
        <v>799</v>
      </c>
      <c r="N242" s="16">
        <v>129</v>
      </c>
      <c r="O242" s="16">
        <v>0</v>
      </c>
      <c r="P242" s="16">
        <v>0</v>
      </c>
      <c r="Q242" s="16">
        <v>0</v>
      </c>
      <c r="R242" s="17">
        <f t="shared" si="16"/>
        <v>129</v>
      </c>
      <c r="S242" s="16">
        <v>0</v>
      </c>
      <c r="T242" s="17">
        <f t="shared" si="17"/>
        <v>129</v>
      </c>
      <c r="U242" s="19"/>
    </row>
    <row r="243" spans="1:21" ht="14.25" customHeight="1">
      <c r="A243" t="s">
        <v>595</v>
      </c>
      <c r="B243" s="32" t="s">
        <v>596</v>
      </c>
      <c r="C243" s="32" t="s">
        <v>595</v>
      </c>
      <c r="D243" s="32" t="s">
        <v>596</v>
      </c>
      <c r="E243" t="s">
        <v>320</v>
      </c>
      <c r="F243" s="16">
        <v>128</v>
      </c>
      <c r="G243" s="16">
        <v>0</v>
      </c>
      <c r="H243" s="16">
        <v>0</v>
      </c>
      <c r="I243" s="16">
        <v>17</v>
      </c>
      <c r="J243" s="17">
        <f t="shared" si="14"/>
        <v>145</v>
      </c>
      <c r="K243" s="16">
        <v>32</v>
      </c>
      <c r="L243" s="17">
        <f t="shared" si="15"/>
        <v>177</v>
      </c>
      <c r="M243" s="19" t="s">
        <v>799</v>
      </c>
      <c r="N243" s="16">
        <v>167</v>
      </c>
      <c r="O243" s="16">
        <v>0</v>
      </c>
      <c r="P243" s="16">
        <v>0</v>
      </c>
      <c r="Q243" s="16">
        <v>10</v>
      </c>
      <c r="R243" s="17">
        <f t="shared" si="16"/>
        <v>177</v>
      </c>
      <c r="S243" s="16">
        <v>174</v>
      </c>
      <c r="T243" s="17">
        <f t="shared" si="17"/>
        <v>351</v>
      </c>
      <c r="U243" s="19"/>
    </row>
    <row r="244" spans="1:21" ht="14.25" customHeight="1">
      <c r="A244" t="s">
        <v>781</v>
      </c>
      <c r="B244" t="s">
        <v>782</v>
      </c>
      <c r="C244" s="32" t="s">
        <v>781</v>
      </c>
      <c r="D244" t="s">
        <v>782</v>
      </c>
      <c r="E244" t="s">
        <v>219</v>
      </c>
      <c r="F244" s="16">
        <v>24</v>
      </c>
      <c r="G244" s="16">
        <v>0</v>
      </c>
      <c r="H244" s="16">
        <v>0</v>
      </c>
      <c r="I244" s="16">
        <v>16</v>
      </c>
      <c r="J244" s="17">
        <f t="shared" si="14"/>
        <v>40</v>
      </c>
      <c r="K244" s="16">
        <v>0</v>
      </c>
      <c r="L244" s="17">
        <f t="shared" si="15"/>
        <v>40</v>
      </c>
      <c r="M244" s="19" t="s">
        <v>799</v>
      </c>
      <c r="N244" s="16">
        <v>13</v>
      </c>
      <c r="O244" s="16">
        <v>0</v>
      </c>
      <c r="P244" s="16">
        <v>0</v>
      </c>
      <c r="Q244" s="16">
        <v>0</v>
      </c>
      <c r="R244" s="17">
        <f t="shared" si="16"/>
        <v>13</v>
      </c>
      <c r="S244" s="16">
        <v>0</v>
      </c>
      <c r="T244" s="17">
        <f t="shared" si="17"/>
        <v>13</v>
      </c>
      <c r="U244" s="19"/>
    </row>
    <row r="245" spans="1:21" ht="14.25" customHeight="1">
      <c r="A245" t="s">
        <v>597</v>
      </c>
      <c r="B245" s="32" t="s">
        <v>598</v>
      </c>
      <c r="C245" s="32" t="s">
        <v>597</v>
      </c>
      <c r="D245" s="32" t="s">
        <v>598</v>
      </c>
      <c r="E245" t="s">
        <v>219</v>
      </c>
      <c r="F245" s="16">
        <v>49</v>
      </c>
      <c r="G245" s="16">
        <v>0</v>
      </c>
      <c r="H245" s="16">
        <v>0</v>
      </c>
      <c r="I245" s="16">
        <v>84</v>
      </c>
      <c r="J245" s="17">
        <f t="shared" si="14"/>
        <v>133</v>
      </c>
      <c r="K245" s="16">
        <v>0</v>
      </c>
      <c r="L245" s="17">
        <f t="shared" si="15"/>
        <v>133</v>
      </c>
      <c r="M245" s="19" t="s">
        <v>799</v>
      </c>
      <c r="N245" s="16">
        <v>82</v>
      </c>
      <c r="O245" s="16">
        <v>0</v>
      </c>
      <c r="P245" s="16">
        <v>0</v>
      </c>
      <c r="Q245" s="16">
        <v>50</v>
      </c>
      <c r="R245" s="17">
        <f t="shared" si="16"/>
        <v>132</v>
      </c>
      <c r="S245" s="16">
        <v>0</v>
      </c>
      <c r="T245" s="17">
        <f t="shared" si="17"/>
        <v>132</v>
      </c>
      <c r="U245" s="19"/>
    </row>
    <row r="246" spans="1:21" ht="14.25" customHeight="1">
      <c r="A246" t="s">
        <v>599</v>
      </c>
      <c r="B246" s="32" t="s">
        <v>600</v>
      </c>
      <c r="C246" s="32" t="s">
        <v>599</v>
      </c>
      <c r="D246" s="32" t="s">
        <v>600</v>
      </c>
      <c r="E246" t="s">
        <v>243</v>
      </c>
      <c r="F246" s="16">
        <v>133</v>
      </c>
      <c r="G246" s="16">
        <v>0</v>
      </c>
      <c r="H246" s="16">
        <v>0</v>
      </c>
      <c r="I246" s="16">
        <v>4</v>
      </c>
      <c r="J246" s="17">
        <f t="shared" si="14"/>
        <v>137</v>
      </c>
      <c r="K246" s="16">
        <v>0</v>
      </c>
      <c r="L246" s="17">
        <f t="shared" si="15"/>
        <v>137</v>
      </c>
      <c r="M246" s="19" t="s">
        <v>799</v>
      </c>
      <c r="N246" s="16">
        <v>116</v>
      </c>
      <c r="O246" s="16">
        <v>0</v>
      </c>
      <c r="P246" s="16">
        <v>0</v>
      </c>
      <c r="Q246" s="16">
        <v>4</v>
      </c>
      <c r="R246" s="17">
        <f t="shared" si="16"/>
        <v>120</v>
      </c>
      <c r="S246" s="16">
        <v>0</v>
      </c>
      <c r="T246" s="17">
        <f t="shared" si="17"/>
        <v>120</v>
      </c>
      <c r="U246" s="19"/>
    </row>
    <row r="247" spans="1:21" ht="14.25" customHeight="1">
      <c r="A247" t="s">
        <v>601</v>
      </c>
      <c r="B247" s="32" t="s">
        <v>602</v>
      </c>
      <c r="C247" s="32" t="s">
        <v>601</v>
      </c>
      <c r="D247" s="32" t="s">
        <v>602</v>
      </c>
      <c r="E247" t="s">
        <v>253</v>
      </c>
      <c r="F247" s="16">
        <v>145</v>
      </c>
      <c r="G247" s="16">
        <v>0</v>
      </c>
      <c r="H247" s="16">
        <v>0</v>
      </c>
      <c r="I247" s="16">
        <v>4</v>
      </c>
      <c r="J247" s="17">
        <f t="shared" si="14"/>
        <v>149</v>
      </c>
      <c r="K247" s="16">
        <v>180</v>
      </c>
      <c r="L247" s="17">
        <f t="shared" si="15"/>
        <v>329</v>
      </c>
      <c r="M247" s="19" t="s">
        <v>802</v>
      </c>
      <c r="N247" s="16">
        <v>98</v>
      </c>
      <c r="O247" s="16">
        <v>0</v>
      </c>
      <c r="P247" s="16">
        <v>0</v>
      </c>
      <c r="Q247" s="16">
        <v>4</v>
      </c>
      <c r="R247" s="17">
        <f t="shared" si="16"/>
        <v>102</v>
      </c>
      <c r="S247" s="16">
        <v>36</v>
      </c>
      <c r="T247" s="17">
        <f t="shared" si="17"/>
        <v>138</v>
      </c>
      <c r="U247" s="19"/>
    </row>
    <row r="248" spans="1:21" ht="14.25" customHeight="1">
      <c r="A248" t="s">
        <v>872</v>
      </c>
      <c r="B248" s="32" t="s">
        <v>873</v>
      </c>
      <c r="C248" s="32" t="s">
        <v>872</v>
      </c>
      <c r="D248" s="32" t="s">
        <v>873</v>
      </c>
      <c r="E248" t="s">
        <v>248</v>
      </c>
      <c r="F248" s="16">
        <v>67</v>
      </c>
      <c r="G248" s="16">
        <v>0</v>
      </c>
      <c r="H248" s="16">
        <v>0</v>
      </c>
      <c r="I248" s="16">
        <v>40</v>
      </c>
      <c r="J248" s="17">
        <f t="shared" si="14"/>
        <v>107</v>
      </c>
      <c r="K248" s="16">
        <v>0</v>
      </c>
      <c r="L248" s="17">
        <f t="shared" si="15"/>
        <v>107</v>
      </c>
      <c r="M248" s="19" t="s">
        <v>799</v>
      </c>
      <c r="N248" s="16">
        <v>5</v>
      </c>
      <c r="O248" s="16">
        <v>0</v>
      </c>
      <c r="P248" s="16">
        <v>0</v>
      </c>
      <c r="Q248" s="16">
        <v>0</v>
      </c>
      <c r="R248" s="17">
        <f t="shared" si="16"/>
        <v>5</v>
      </c>
      <c r="S248" s="16">
        <v>0</v>
      </c>
      <c r="T248" s="17">
        <f t="shared" si="17"/>
        <v>5</v>
      </c>
      <c r="U248" s="19"/>
    </row>
    <row r="249" spans="1:21" ht="14.25" customHeight="1">
      <c r="A249" t="s">
        <v>603</v>
      </c>
      <c r="B249" s="32" t="s">
        <v>604</v>
      </c>
      <c r="C249" s="32" t="s">
        <v>603</v>
      </c>
      <c r="D249" s="32" t="s">
        <v>604</v>
      </c>
      <c r="E249" t="s">
        <v>219</v>
      </c>
      <c r="F249" s="16">
        <v>51</v>
      </c>
      <c r="G249" s="16">
        <v>0</v>
      </c>
      <c r="H249" s="16">
        <v>0</v>
      </c>
      <c r="I249" s="16">
        <v>0</v>
      </c>
      <c r="J249" s="17">
        <f t="shared" si="14"/>
        <v>51</v>
      </c>
      <c r="K249" s="16">
        <v>0</v>
      </c>
      <c r="L249" s="17">
        <f t="shared" si="15"/>
        <v>51</v>
      </c>
      <c r="M249" s="19" t="s">
        <v>799</v>
      </c>
      <c r="N249" s="16">
        <v>54</v>
      </c>
      <c r="O249" s="16">
        <v>0</v>
      </c>
      <c r="P249" s="16">
        <v>0</v>
      </c>
      <c r="Q249" s="16">
        <v>0</v>
      </c>
      <c r="R249" s="17">
        <f t="shared" si="16"/>
        <v>54</v>
      </c>
      <c r="S249" s="16">
        <v>0</v>
      </c>
      <c r="T249" s="17">
        <f t="shared" si="17"/>
        <v>54</v>
      </c>
      <c r="U249" s="19"/>
    </row>
    <row r="250" spans="1:21" ht="14.25" customHeight="1">
      <c r="A250" t="s">
        <v>917</v>
      </c>
      <c r="B250" s="32" t="s">
        <v>918</v>
      </c>
      <c r="C250" s="32" t="s">
        <v>551</v>
      </c>
      <c r="D250" s="32" t="s">
        <v>552</v>
      </c>
      <c r="E250" t="s">
        <v>243</v>
      </c>
      <c r="F250" s="16">
        <v>87</v>
      </c>
      <c r="G250" s="16">
        <v>8</v>
      </c>
      <c r="H250" s="16">
        <v>0</v>
      </c>
      <c r="I250" s="16">
        <v>15</v>
      </c>
      <c r="J250" s="17">
        <f t="shared" si="14"/>
        <v>110</v>
      </c>
      <c r="K250" s="16">
        <v>0</v>
      </c>
      <c r="L250" s="17">
        <f t="shared" si="15"/>
        <v>110</v>
      </c>
      <c r="M250" s="19" t="s">
        <v>799</v>
      </c>
      <c r="N250" s="16">
        <v>68</v>
      </c>
      <c r="O250" s="16">
        <v>0</v>
      </c>
      <c r="P250" s="16">
        <v>0</v>
      </c>
      <c r="Q250" s="16">
        <v>21</v>
      </c>
      <c r="R250" s="17">
        <f t="shared" si="16"/>
        <v>89</v>
      </c>
      <c r="S250" s="16">
        <v>0</v>
      </c>
      <c r="T250" s="17">
        <f t="shared" si="17"/>
        <v>89</v>
      </c>
      <c r="U250" s="19"/>
    </row>
    <row r="251" spans="1:21" ht="14.25" customHeight="1">
      <c r="A251" t="s">
        <v>605</v>
      </c>
      <c r="B251" s="32" t="s">
        <v>606</v>
      </c>
      <c r="C251" s="32" t="s">
        <v>605</v>
      </c>
      <c r="D251" s="32" t="s">
        <v>606</v>
      </c>
      <c r="E251" t="s">
        <v>243</v>
      </c>
      <c r="F251" s="16">
        <v>88</v>
      </c>
      <c r="G251" s="16">
        <v>0</v>
      </c>
      <c r="H251" s="16">
        <v>0</v>
      </c>
      <c r="I251" s="16">
        <v>8</v>
      </c>
      <c r="J251" s="17">
        <f t="shared" si="14"/>
        <v>96</v>
      </c>
      <c r="K251" s="16">
        <v>0</v>
      </c>
      <c r="L251" s="17">
        <f t="shared" si="15"/>
        <v>96</v>
      </c>
      <c r="M251" s="19" t="s">
        <v>799</v>
      </c>
      <c r="N251" s="16">
        <v>77</v>
      </c>
      <c r="O251" s="16">
        <v>0</v>
      </c>
      <c r="P251" s="16">
        <v>0</v>
      </c>
      <c r="Q251" s="16">
        <v>2</v>
      </c>
      <c r="R251" s="17">
        <f t="shared" si="16"/>
        <v>79</v>
      </c>
      <c r="S251" s="16">
        <v>0</v>
      </c>
      <c r="T251" s="17">
        <f t="shared" si="17"/>
        <v>79</v>
      </c>
      <c r="U251" s="19"/>
    </row>
    <row r="252" spans="1:21" ht="14.25" customHeight="1">
      <c r="A252" t="s">
        <v>607</v>
      </c>
      <c r="B252" s="32" t="s">
        <v>608</v>
      </c>
      <c r="C252" s="32" t="s">
        <v>607</v>
      </c>
      <c r="D252" s="32" t="s">
        <v>608</v>
      </c>
      <c r="E252" t="s">
        <v>248</v>
      </c>
      <c r="F252" s="16">
        <v>233</v>
      </c>
      <c r="G252" s="16">
        <v>57</v>
      </c>
      <c r="H252" s="16">
        <v>0</v>
      </c>
      <c r="I252" s="16">
        <v>21</v>
      </c>
      <c r="J252" s="17">
        <f t="shared" si="14"/>
        <v>311</v>
      </c>
      <c r="K252" s="16">
        <v>274</v>
      </c>
      <c r="L252" s="17">
        <f t="shared" si="15"/>
        <v>585</v>
      </c>
      <c r="M252" s="19" t="s">
        <v>802</v>
      </c>
      <c r="N252" s="16">
        <v>258</v>
      </c>
      <c r="O252" s="16">
        <v>36</v>
      </c>
      <c r="P252" s="16">
        <v>0</v>
      </c>
      <c r="Q252" s="16">
        <v>19</v>
      </c>
      <c r="R252" s="17">
        <f t="shared" si="16"/>
        <v>313</v>
      </c>
      <c r="S252" s="16">
        <v>369</v>
      </c>
      <c r="T252" s="17">
        <f t="shared" si="17"/>
        <v>682</v>
      </c>
      <c r="U252" s="19"/>
    </row>
    <row r="253" spans="1:21" ht="14.25" customHeight="1">
      <c r="A253" t="s">
        <v>609</v>
      </c>
      <c r="B253" s="32" t="s">
        <v>610</v>
      </c>
      <c r="C253" s="32" t="s">
        <v>609</v>
      </c>
      <c r="D253" s="32" t="s">
        <v>610</v>
      </c>
      <c r="E253" t="s">
        <v>231</v>
      </c>
      <c r="F253" s="16">
        <v>69</v>
      </c>
      <c r="G253" s="16">
        <v>0</v>
      </c>
      <c r="H253" s="16">
        <v>0</v>
      </c>
      <c r="I253" s="16">
        <v>1</v>
      </c>
      <c r="J253" s="17">
        <f t="shared" si="14"/>
        <v>70</v>
      </c>
      <c r="K253" s="16">
        <v>0</v>
      </c>
      <c r="L253" s="17">
        <f t="shared" si="15"/>
        <v>70</v>
      </c>
      <c r="M253" s="19" t="s">
        <v>799</v>
      </c>
      <c r="N253" s="16">
        <v>13</v>
      </c>
      <c r="O253" s="16">
        <v>0</v>
      </c>
      <c r="P253" s="16">
        <v>0</v>
      </c>
      <c r="Q253" s="16">
        <v>1</v>
      </c>
      <c r="R253" s="17">
        <f t="shared" si="16"/>
        <v>14</v>
      </c>
      <c r="S253" s="16">
        <v>0</v>
      </c>
      <c r="T253" s="17">
        <f t="shared" si="17"/>
        <v>14</v>
      </c>
      <c r="U253" s="19"/>
    </row>
    <row r="254" spans="1:21" ht="14.25" customHeight="1">
      <c r="A254" t="s">
        <v>611</v>
      </c>
      <c r="B254" s="32" t="s">
        <v>612</v>
      </c>
      <c r="C254" s="32" t="s">
        <v>611</v>
      </c>
      <c r="D254" s="32" t="s">
        <v>612</v>
      </c>
      <c r="E254" t="s">
        <v>219</v>
      </c>
      <c r="F254" s="16">
        <v>57</v>
      </c>
      <c r="G254" s="16">
        <v>0</v>
      </c>
      <c r="H254" s="16">
        <v>0</v>
      </c>
      <c r="I254" s="16">
        <v>0</v>
      </c>
      <c r="J254" s="17">
        <f t="shared" si="14"/>
        <v>57</v>
      </c>
      <c r="K254" s="16">
        <v>0</v>
      </c>
      <c r="L254" s="17">
        <f t="shared" si="15"/>
        <v>57</v>
      </c>
      <c r="M254" s="19" t="s">
        <v>799</v>
      </c>
      <c r="N254" s="16">
        <v>59</v>
      </c>
      <c r="O254" s="16">
        <v>0</v>
      </c>
      <c r="P254" s="16">
        <v>0</v>
      </c>
      <c r="Q254" s="16">
        <v>4</v>
      </c>
      <c r="R254" s="17">
        <f t="shared" si="16"/>
        <v>63</v>
      </c>
      <c r="S254" s="16">
        <v>0</v>
      </c>
      <c r="T254" s="17">
        <f t="shared" si="17"/>
        <v>63</v>
      </c>
      <c r="U254" s="19"/>
    </row>
    <row r="255" spans="1:21" ht="14.25" customHeight="1">
      <c r="A255" t="s">
        <v>613</v>
      </c>
      <c r="B255" s="32" t="s">
        <v>614</v>
      </c>
      <c r="C255" s="32" t="s">
        <v>613</v>
      </c>
      <c r="D255" s="32" t="s">
        <v>614</v>
      </c>
      <c r="E255" t="s">
        <v>243</v>
      </c>
      <c r="F255" s="16">
        <v>97</v>
      </c>
      <c r="G255" s="16">
        <v>0</v>
      </c>
      <c r="H255" s="16">
        <v>0</v>
      </c>
      <c r="I255" s="16">
        <v>4</v>
      </c>
      <c r="J255" s="17">
        <f t="shared" si="14"/>
        <v>101</v>
      </c>
      <c r="K255" s="16">
        <v>0</v>
      </c>
      <c r="L255" s="17">
        <f t="shared" si="15"/>
        <v>101</v>
      </c>
      <c r="M255" s="19" t="s">
        <v>799</v>
      </c>
      <c r="N255" s="16">
        <v>101</v>
      </c>
      <c r="O255" s="16">
        <v>12</v>
      </c>
      <c r="P255" s="16">
        <v>0</v>
      </c>
      <c r="Q255" s="16">
        <v>16</v>
      </c>
      <c r="R255" s="17">
        <f t="shared" si="16"/>
        <v>129</v>
      </c>
      <c r="S255" s="16">
        <v>0</v>
      </c>
      <c r="T255" s="17">
        <f t="shared" si="17"/>
        <v>129</v>
      </c>
      <c r="U255" s="19"/>
    </row>
    <row r="256" spans="1:21" ht="14.25" customHeight="1">
      <c r="A256" t="s">
        <v>615</v>
      </c>
      <c r="B256" t="s">
        <v>616</v>
      </c>
      <c r="C256" s="32" t="s">
        <v>615</v>
      </c>
      <c r="D256" s="32" t="s">
        <v>616</v>
      </c>
      <c r="E256" t="s">
        <v>219</v>
      </c>
      <c r="F256" s="16">
        <v>15</v>
      </c>
      <c r="G256" s="16">
        <v>0</v>
      </c>
      <c r="H256" s="16">
        <v>0</v>
      </c>
      <c r="I256" s="16">
        <v>0</v>
      </c>
      <c r="J256" s="17">
        <f t="shared" si="14"/>
        <v>15</v>
      </c>
      <c r="K256" s="16">
        <v>0</v>
      </c>
      <c r="L256" s="17">
        <f t="shared" si="15"/>
        <v>15</v>
      </c>
      <c r="M256" s="19" t="s">
        <v>799</v>
      </c>
      <c r="N256" s="16">
        <v>0</v>
      </c>
      <c r="O256" s="16">
        <v>0</v>
      </c>
      <c r="P256" s="16">
        <v>0</v>
      </c>
      <c r="Q256" s="16">
        <v>0</v>
      </c>
      <c r="R256" s="17">
        <f t="shared" si="16"/>
        <v>0</v>
      </c>
      <c r="S256" s="16">
        <v>0</v>
      </c>
      <c r="T256" s="17">
        <f t="shared" si="17"/>
        <v>0</v>
      </c>
      <c r="U256" s="19"/>
    </row>
    <row r="257" spans="1:21" ht="14.25" customHeight="1">
      <c r="A257" t="s">
        <v>617</v>
      </c>
      <c r="B257" t="s">
        <v>618</v>
      </c>
      <c r="C257" s="32" t="s">
        <v>617</v>
      </c>
      <c r="D257" s="32" t="s">
        <v>618</v>
      </c>
      <c r="E257" t="s">
        <v>231</v>
      </c>
      <c r="F257" s="16">
        <v>64</v>
      </c>
      <c r="G257" s="16">
        <v>0</v>
      </c>
      <c r="H257" s="16">
        <v>0</v>
      </c>
      <c r="I257" s="16">
        <v>25</v>
      </c>
      <c r="J257" s="17">
        <f t="shared" si="14"/>
        <v>89</v>
      </c>
      <c r="K257" s="16">
        <v>0</v>
      </c>
      <c r="L257" s="17">
        <f t="shared" si="15"/>
        <v>89</v>
      </c>
      <c r="M257" s="19" t="s">
        <v>802</v>
      </c>
      <c r="N257" s="16">
        <v>12</v>
      </c>
      <c r="O257" s="16">
        <v>0</v>
      </c>
      <c r="P257" s="16">
        <v>0</v>
      </c>
      <c r="Q257" s="16">
        <v>0</v>
      </c>
      <c r="R257" s="17">
        <f t="shared" si="16"/>
        <v>12</v>
      </c>
      <c r="S257" s="16">
        <v>0</v>
      </c>
      <c r="T257" s="17">
        <f t="shared" si="17"/>
        <v>12</v>
      </c>
      <c r="U257" s="19"/>
    </row>
    <row r="258" spans="1:21" ht="14.25" customHeight="1">
      <c r="A258" t="s">
        <v>619</v>
      </c>
      <c r="B258" s="32" t="s">
        <v>620</v>
      </c>
      <c r="C258" s="32" t="s">
        <v>619</v>
      </c>
      <c r="D258" s="32" t="s">
        <v>620</v>
      </c>
      <c r="E258" t="s">
        <v>231</v>
      </c>
      <c r="F258" s="16">
        <v>67</v>
      </c>
      <c r="G258" s="16">
        <v>0</v>
      </c>
      <c r="H258" s="16">
        <v>0</v>
      </c>
      <c r="I258" s="16">
        <v>31</v>
      </c>
      <c r="J258" s="17">
        <f t="shared" si="14"/>
        <v>98</v>
      </c>
      <c r="K258" s="16">
        <v>0</v>
      </c>
      <c r="L258" s="17">
        <f t="shared" si="15"/>
        <v>98</v>
      </c>
      <c r="M258" s="19" t="s">
        <v>799</v>
      </c>
      <c r="N258" s="16">
        <v>61</v>
      </c>
      <c r="O258" s="16">
        <v>0</v>
      </c>
      <c r="P258" s="16">
        <v>0</v>
      </c>
      <c r="Q258" s="16">
        <v>22</v>
      </c>
      <c r="R258" s="17">
        <f t="shared" si="16"/>
        <v>83</v>
      </c>
      <c r="S258" s="16">
        <v>0</v>
      </c>
      <c r="T258" s="17">
        <f t="shared" si="17"/>
        <v>83</v>
      </c>
      <c r="U258" s="19"/>
    </row>
    <row r="259" spans="1:21" ht="14.25" customHeight="1">
      <c r="A259" t="s">
        <v>621</v>
      </c>
      <c r="B259" s="32" t="s">
        <v>622</v>
      </c>
      <c r="C259" s="32" t="s">
        <v>621</v>
      </c>
      <c r="D259" s="32" t="s">
        <v>622</v>
      </c>
      <c r="E259" t="s">
        <v>219</v>
      </c>
      <c r="F259" s="16">
        <v>156</v>
      </c>
      <c r="G259" s="16">
        <v>0</v>
      </c>
      <c r="H259" s="16">
        <v>0</v>
      </c>
      <c r="I259" s="16">
        <v>77</v>
      </c>
      <c r="J259" s="17">
        <f t="shared" si="14"/>
        <v>233</v>
      </c>
      <c r="K259" s="16">
        <v>0</v>
      </c>
      <c r="L259" s="17">
        <f t="shared" si="15"/>
        <v>233</v>
      </c>
      <c r="M259" s="19" t="s">
        <v>799</v>
      </c>
      <c r="N259" s="16">
        <v>13</v>
      </c>
      <c r="O259" s="16">
        <v>0</v>
      </c>
      <c r="P259" s="16">
        <v>0</v>
      </c>
      <c r="Q259" s="16">
        <v>42</v>
      </c>
      <c r="R259" s="17">
        <f t="shared" si="16"/>
        <v>55</v>
      </c>
      <c r="S259" s="16">
        <v>111</v>
      </c>
      <c r="T259" s="17">
        <f t="shared" si="17"/>
        <v>166</v>
      </c>
      <c r="U259" s="19"/>
    </row>
    <row r="260" spans="1:21" ht="14.25" customHeight="1">
      <c r="A260" t="s">
        <v>623</v>
      </c>
      <c r="B260" t="s">
        <v>624</v>
      </c>
      <c r="C260" s="32" t="s">
        <v>623</v>
      </c>
      <c r="D260" s="32" t="s">
        <v>624</v>
      </c>
      <c r="E260" t="s">
        <v>243</v>
      </c>
      <c r="F260" s="16">
        <v>12</v>
      </c>
      <c r="G260" s="16">
        <v>0</v>
      </c>
      <c r="H260" s="16">
        <v>0</v>
      </c>
      <c r="I260" s="16">
        <v>0</v>
      </c>
      <c r="J260" s="17">
        <f t="shared" si="14"/>
        <v>12</v>
      </c>
      <c r="K260" s="16">
        <v>0</v>
      </c>
      <c r="L260" s="17">
        <f t="shared" si="15"/>
        <v>12</v>
      </c>
      <c r="M260" s="19" t="s">
        <v>799</v>
      </c>
      <c r="N260" s="16">
        <v>10</v>
      </c>
      <c r="O260" s="16">
        <v>0</v>
      </c>
      <c r="P260" s="16">
        <v>0</v>
      </c>
      <c r="Q260" s="16">
        <v>23</v>
      </c>
      <c r="R260" s="17">
        <f t="shared" si="16"/>
        <v>33</v>
      </c>
      <c r="S260" s="16">
        <v>24</v>
      </c>
      <c r="T260" s="17">
        <f t="shared" si="17"/>
        <v>57</v>
      </c>
      <c r="U260" s="19"/>
    </row>
    <row r="261" spans="1:21" ht="14.25" customHeight="1">
      <c r="A261" t="s">
        <v>627</v>
      </c>
      <c r="B261" s="32" t="s">
        <v>628</v>
      </c>
      <c r="C261" s="32" t="s">
        <v>627</v>
      </c>
      <c r="D261" s="32" t="s">
        <v>628</v>
      </c>
      <c r="E261" t="s">
        <v>253</v>
      </c>
      <c r="F261" s="16">
        <v>38</v>
      </c>
      <c r="G261" s="16">
        <v>0</v>
      </c>
      <c r="H261" s="16">
        <v>0</v>
      </c>
      <c r="I261" s="16">
        <v>19</v>
      </c>
      <c r="J261" s="17">
        <f t="shared" si="14"/>
        <v>57</v>
      </c>
      <c r="K261" s="16">
        <v>0</v>
      </c>
      <c r="L261" s="17">
        <f t="shared" si="15"/>
        <v>57</v>
      </c>
      <c r="M261" s="19" t="s">
        <v>802</v>
      </c>
      <c r="N261" s="16">
        <v>52</v>
      </c>
      <c r="O261" s="16">
        <v>0</v>
      </c>
      <c r="P261" s="16">
        <v>0</v>
      </c>
      <c r="Q261" s="16">
        <v>43</v>
      </c>
      <c r="R261" s="17">
        <f t="shared" si="16"/>
        <v>95</v>
      </c>
      <c r="S261" s="16">
        <v>0</v>
      </c>
      <c r="T261" s="17">
        <f t="shared" si="17"/>
        <v>95</v>
      </c>
      <c r="U261" s="19"/>
    </row>
    <row r="262" spans="1:21" ht="14.25" customHeight="1">
      <c r="A262" t="s">
        <v>629</v>
      </c>
      <c r="B262" s="32" t="s">
        <v>630</v>
      </c>
      <c r="C262" s="32" t="s">
        <v>629</v>
      </c>
      <c r="D262" s="32" t="s">
        <v>630</v>
      </c>
      <c r="E262" t="s">
        <v>219</v>
      </c>
      <c r="F262" s="16">
        <v>7</v>
      </c>
      <c r="G262" s="16">
        <v>0</v>
      </c>
      <c r="H262" s="16">
        <v>0</v>
      </c>
      <c r="I262" s="16">
        <v>0</v>
      </c>
      <c r="J262" s="17">
        <f t="shared" si="14"/>
        <v>7</v>
      </c>
      <c r="K262" s="16">
        <v>0</v>
      </c>
      <c r="L262" s="17">
        <f t="shared" si="15"/>
        <v>7</v>
      </c>
      <c r="M262" s="19" t="s">
        <v>802</v>
      </c>
      <c r="N262" s="16">
        <v>29</v>
      </c>
      <c r="O262" s="16">
        <v>0</v>
      </c>
      <c r="P262" s="16">
        <v>0</v>
      </c>
      <c r="Q262" s="16">
        <v>59</v>
      </c>
      <c r="R262" s="17">
        <f t="shared" si="16"/>
        <v>88</v>
      </c>
      <c r="S262" s="16">
        <v>0</v>
      </c>
      <c r="T262" s="17">
        <f t="shared" si="17"/>
        <v>88</v>
      </c>
      <c r="U262" s="19"/>
    </row>
    <row r="263" spans="1:21" ht="14.25" customHeight="1">
      <c r="A263" t="s">
        <v>631</v>
      </c>
      <c r="B263" s="32" t="s">
        <v>632</v>
      </c>
      <c r="C263" s="32" t="s">
        <v>631</v>
      </c>
      <c r="D263" s="32" t="s">
        <v>632</v>
      </c>
      <c r="E263" t="s">
        <v>231</v>
      </c>
      <c r="F263" s="16">
        <v>194</v>
      </c>
      <c r="G263" s="16">
        <v>0</v>
      </c>
      <c r="H263" s="16">
        <v>0</v>
      </c>
      <c r="I263" s="16">
        <v>68</v>
      </c>
      <c r="J263" s="17">
        <f t="shared" si="14"/>
        <v>262</v>
      </c>
      <c r="K263" s="16">
        <v>0</v>
      </c>
      <c r="L263" s="17">
        <f t="shared" si="15"/>
        <v>262</v>
      </c>
      <c r="M263" s="19" t="s">
        <v>802</v>
      </c>
      <c r="N263" s="16">
        <v>74</v>
      </c>
      <c r="O263" s="16">
        <v>0</v>
      </c>
      <c r="P263" s="16">
        <v>0</v>
      </c>
      <c r="Q263" s="16">
        <v>28</v>
      </c>
      <c r="R263" s="17">
        <f t="shared" si="16"/>
        <v>102</v>
      </c>
      <c r="S263" s="16">
        <v>0</v>
      </c>
      <c r="T263" s="17">
        <f t="shared" si="17"/>
        <v>102</v>
      </c>
      <c r="U263" s="19"/>
    </row>
    <row r="264" spans="1:21" ht="14.25" customHeight="1">
      <c r="A264" t="s">
        <v>633</v>
      </c>
      <c r="B264" s="32" t="s">
        <v>634</v>
      </c>
      <c r="C264" s="32" t="s">
        <v>633</v>
      </c>
      <c r="D264" s="32" t="s">
        <v>634</v>
      </c>
      <c r="E264" t="s">
        <v>219</v>
      </c>
      <c r="F264" s="16">
        <v>226</v>
      </c>
      <c r="G264" s="16">
        <v>0</v>
      </c>
      <c r="H264" s="16">
        <v>0</v>
      </c>
      <c r="I264" s="16">
        <v>3</v>
      </c>
      <c r="J264" s="17">
        <f t="shared" si="14"/>
        <v>229</v>
      </c>
      <c r="K264" s="16">
        <v>0</v>
      </c>
      <c r="L264" s="17">
        <f t="shared" si="15"/>
        <v>229</v>
      </c>
      <c r="M264" s="19" t="s">
        <v>799</v>
      </c>
      <c r="N264" s="16">
        <v>181</v>
      </c>
      <c r="O264" s="16">
        <v>0</v>
      </c>
      <c r="P264" s="16">
        <v>0</v>
      </c>
      <c r="Q264" s="16">
        <v>16</v>
      </c>
      <c r="R264" s="17">
        <f t="shared" si="16"/>
        <v>197</v>
      </c>
      <c r="S264" s="16">
        <v>0</v>
      </c>
      <c r="T264" s="17">
        <f t="shared" si="17"/>
        <v>197</v>
      </c>
      <c r="U264" s="19"/>
    </row>
    <row r="265" spans="1:21" ht="14.25" customHeight="1">
      <c r="A265" t="s">
        <v>635</v>
      </c>
      <c r="B265" s="32" t="s">
        <v>636</v>
      </c>
      <c r="C265" s="32" t="s">
        <v>635</v>
      </c>
      <c r="D265" s="32" t="s">
        <v>636</v>
      </c>
      <c r="E265" t="s">
        <v>234</v>
      </c>
      <c r="F265" s="16">
        <v>178</v>
      </c>
      <c r="G265" s="16">
        <v>0</v>
      </c>
      <c r="H265" s="16">
        <v>16</v>
      </c>
      <c r="I265" s="16">
        <v>28</v>
      </c>
      <c r="J265" s="17">
        <f t="shared" si="14"/>
        <v>222</v>
      </c>
      <c r="K265" s="16">
        <v>168</v>
      </c>
      <c r="L265" s="17">
        <f t="shared" si="15"/>
        <v>390</v>
      </c>
      <c r="M265" s="19" t="s">
        <v>802</v>
      </c>
      <c r="N265" s="16">
        <v>158</v>
      </c>
      <c r="O265" s="16">
        <v>0</v>
      </c>
      <c r="P265" s="16">
        <v>0</v>
      </c>
      <c r="Q265" s="16">
        <v>0</v>
      </c>
      <c r="R265" s="17">
        <f t="shared" si="16"/>
        <v>158</v>
      </c>
      <c r="S265" s="16">
        <v>127</v>
      </c>
      <c r="T265" s="17">
        <f t="shared" si="17"/>
        <v>285</v>
      </c>
      <c r="U265" s="19"/>
    </row>
    <row r="266" spans="1:21" ht="14.25" customHeight="1">
      <c r="A266" t="s">
        <v>637</v>
      </c>
      <c r="B266" s="32" t="s">
        <v>638</v>
      </c>
      <c r="C266" s="32" t="s">
        <v>637</v>
      </c>
      <c r="D266" s="32" t="s">
        <v>638</v>
      </c>
      <c r="E266" t="s">
        <v>248</v>
      </c>
      <c r="F266" s="16">
        <v>214</v>
      </c>
      <c r="G266" s="16">
        <v>0</v>
      </c>
      <c r="H266" s="16">
        <v>0</v>
      </c>
      <c r="I266" s="16">
        <v>0</v>
      </c>
      <c r="J266" s="17">
        <f t="shared" si="14"/>
        <v>214</v>
      </c>
      <c r="K266" s="16">
        <v>0</v>
      </c>
      <c r="L266" s="17">
        <f t="shared" si="15"/>
        <v>214</v>
      </c>
      <c r="M266" s="19" t="s">
        <v>802</v>
      </c>
      <c r="N266" s="16">
        <v>207</v>
      </c>
      <c r="O266" s="16">
        <v>0</v>
      </c>
      <c r="P266" s="16">
        <v>0</v>
      </c>
      <c r="Q266" s="16">
        <v>0</v>
      </c>
      <c r="R266" s="17">
        <f t="shared" si="16"/>
        <v>207</v>
      </c>
      <c r="S266" s="16">
        <v>20</v>
      </c>
      <c r="T266" s="17">
        <f t="shared" si="17"/>
        <v>227</v>
      </c>
      <c r="U266" s="19"/>
    </row>
    <row r="267" spans="1:21" ht="14.25" customHeight="1">
      <c r="A267" t="s">
        <v>639</v>
      </c>
      <c r="B267" s="32" t="s">
        <v>640</v>
      </c>
      <c r="C267" s="32" t="s">
        <v>639</v>
      </c>
      <c r="D267" s="32" t="s">
        <v>640</v>
      </c>
      <c r="E267" t="s">
        <v>253</v>
      </c>
      <c r="F267" s="16">
        <v>53</v>
      </c>
      <c r="G267" s="16">
        <v>0</v>
      </c>
      <c r="H267" s="16">
        <v>0</v>
      </c>
      <c r="I267" s="16">
        <v>0</v>
      </c>
      <c r="J267" s="17">
        <f t="shared" si="14"/>
        <v>53</v>
      </c>
      <c r="K267" s="16">
        <v>84</v>
      </c>
      <c r="L267" s="17">
        <f t="shared" si="15"/>
        <v>137</v>
      </c>
      <c r="M267" s="19" t="s">
        <v>799</v>
      </c>
      <c r="N267" s="16">
        <v>33</v>
      </c>
      <c r="O267" s="16">
        <v>5</v>
      </c>
      <c r="P267" s="16">
        <v>0</v>
      </c>
      <c r="Q267" s="16">
        <v>26</v>
      </c>
      <c r="R267" s="17">
        <f t="shared" si="16"/>
        <v>64</v>
      </c>
      <c r="S267" s="16">
        <v>118</v>
      </c>
      <c r="T267" s="17">
        <f t="shared" si="17"/>
        <v>182</v>
      </c>
      <c r="U267" s="19"/>
    </row>
    <row r="268" spans="1:21" ht="14.25" customHeight="1">
      <c r="A268" t="s">
        <v>641</v>
      </c>
      <c r="B268" s="32" t="s">
        <v>642</v>
      </c>
      <c r="C268" s="32" t="s">
        <v>641</v>
      </c>
      <c r="D268" s="32" t="s">
        <v>642</v>
      </c>
      <c r="E268" t="s">
        <v>248</v>
      </c>
      <c r="F268" s="16">
        <v>158</v>
      </c>
      <c r="G268" s="16">
        <v>0</v>
      </c>
      <c r="H268" s="16">
        <v>0</v>
      </c>
      <c r="I268" s="16">
        <v>7</v>
      </c>
      <c r="J268" s="17">
        <f t="shared" ref="J268:J297" si="18">SUM(F268:I268)</f>
        <v>165</v>
      </c>
      <c r="K268" s="16">
        <v>0</v>
      </c>
      <c r="L268" s="17">
        <f t="shared" ref="L268:L297" si="19">SUM(J268:K268)</f>
        <v>165</v>
      </c>
      <c r="M268" s="19" t="s">
        <v>799</v>
      </c>
      <c r="N268" s="16">
        <v>102</v>
      </c>
      <c r="O268" s="16">
        <v>0</v>
      </c>
      <c r="P268" s="16">
        <v>0</v>
      </c>
      <c r="Q268" s="16">
        <v>22</v>
      </c>
      <c r="R268" s="17">
        <f t="shared" ref="R268:R297" si="20">SUM(N268:Q268)</f>
        <v>124</v>
      </c>
      <c r="S268" s="16">
        <v>0</v>
      </c>
      <c r="T268" s="17">
        <f t="shared" ref="T268:T297" si="21">SUM(R268:S268)</f>
        <v>124</v>
      </c>
      <c r="U268" s="19"/>
    </row>
    <row r="269" spans="1:21" ht="14.25" customHeight="1">
      <c r="A269" t="s">
        <v>643</v>
      </c>
      <c r="B269" s="32" t="s">
        <v>644</v>
      </c>
      <c r="C269" s="32" t="s">
        <v>643</v>
      </c>
      <c r="D269" s="32" t="s">
        <v>644</v>
      </c>
      <c r="E269" t="s">
        <v>231</v>
      </c>
      <c r="F269" s="16">
        <v>113</v>
      </c>
      <c r="G269" s="16">
        <v>9</v>
      </c>
      <c r="H269" s="16">
        <v>0</v>
      </c>
      <c r="I269" s="16">
        <v>20</v>
      </c>
      <c r="J269" s="17">
        <f t="shared" si="18"/>
        <v>142</v>
      </c>
      <c r="K269" s="16">
        <v>0</v>
      </c>
      <c r="L269" s="17">
        <f t="shared" si="19"/>
        <v>142</v>
      </c>
      <c r="M269" s="19" t="s">
        <v>802</v>
      </c>
      <c r="N269" s="16">
        <v>22</v>
      </c>
      <c r="O269" s="16">
        <v>0</v>
      </c>
      <c r="P269" s="16">
        <v>0</v>
      </c>
      <c r="Q269" s="16">
        <v>0</v>
      </c>
      <c r="R269" s="17">
        <f t="shared" si="20"/>
        <v>22</v>
      </c>
      <c r="S269" s="16">
        <v>0</v>
      </c>
      <c r="T269" s="17">
        <f t="shared" si="21"/>
        <v>22</v>
      </c>
      <c r="U269" s="19"/>
    </row>
    <row r="270" spans="1:21" ht="14.25" customHeight="1">
      <c r="A270" t="s">
        <v>919</v>
      </c>
      <c r="B270" s="32" t="s">
        <v>920</v>
      </c>
      <c r="C270" s="32" t="s">
        <v>357</v>
      </c>
      <c r="D270" s="32" t="s">
        <v>358</v>
      </c>
      <c r="E270" t="s">
        <v>231</v>
      </c>
      <c r="F270" s="16">
        <v>127</v>
      </c>
      <c r="G270" s="16">
        <v>0</v>
      </c>
      <c r="H270" s="16">
        <v>0</v>
      </c>
      <c r="I270" s="16">
        <v>6</v>
      </c>
      <c r="J270" s="17">
        <f t="shared" si="18"/>
        <v>133</v>
      </c>
      <c r="K270" s="16">
        <v>0</v>
      </c>
      <c r="L270" s="17">
        <f t="shared" si="19"/>
        <v>133</v>
      </c>
      <c r="M270" s="19" t="s">
        <v>799</v>
      </c>
      <c r="N270" s="16">
        <v>50</v>
      </c>
      <c r="O270" s="16">
        <v>0</v>
      </c>
      <c r="P270" s="16">
        <v>0</v>
      </c>
      <c r="Q270" s="16">
        <v>4</v>
      </c>
      <c r="R270" s="17">
        <f t="shared" si="20"/>
        <v>54</v>
      </c>
      <c r="S270" s="16">
        <v>0</v>
      </c>
      <c r="T270" s="17">
        <f t="shared" si="21"/>
        <v>54</v>
      </c>
      <c r="U270" s="19"/>
    </row>
    <row r="271" spans="1:21" ht="14.25" customHeight="1">
      <c r="A271" t="s">
        <v>645</v>
      </c>
      <c r="B271" s="32" t="s">
        <v>646</v>
      </c>
      <c r="C271" s="32" t="s">
        <v>645</v>
      </c>
      <c r="D271" t="s">
        <v>646</v>
      </c>
      <c r="E271" t="s">
        <v>219</v>
      </c>
      <c r="F271" s="16">
        <v>57</v>
      </c>
      <c r="G271" s="16">
        <v>0</v>
      </c>
      <c r="H271" s="16">
        <v>0</v>
      </c>
      <c r="I271" s="16">
        <v>32</v>
      </c>
      <c r="J271" s="17">
        <f t="shared" si="18"/>
        <v>89</v>
      </c>
      <c r="K271" s="16">
        <v>0</v>
      </c>
      <c r="L271" s="17">
        <f t="shared" si="19"/>
        <v>89</v>
      </c>
      <c r="M271" s="19" t="s">
        <v>799</v>
      </c>
      <c r="N271" s="16">
        <v>34</v>
      </c>
      <c r="O271" s="16">
        <v>0</v>
      </c>
      <c r="P271" s="16">
        <v>0</v>
      </c>
      <c r="Q271" s="16">
        <v>20</v>
      </c>
      <c r="R271" s="17">
        <f t="shared" si="20"/>
        <v>54</v>
      </c>
      <c r="S271" s="16">
        <v>21</v>
      </c>
      <c r="T271" s="17">
        <f t="shared" si="21"/>
        <v>75</v>
      </c>
      <c r="U271" s="19"/>
    </row>
    <row r="272" spans="1:21" ht="14.25" customHeight="1">
      <c r="A272" t="s">
        <v>647</v>
      </c>
      <c r="B272" s="32" t="s">
        <v>648</v>
      </c>
      <c r="C272" s="32" t="s">
        <v>647</v>
      </c>
      <c r="D272" s="32" t="s">
        <v>648</v>
      </c>
      <c r="E272" t="s">
        <v>219</v>
      </c>
      <c r="F272" s="16">
        <v>70</v>
      </c>
      <c r="G272" s="16">
        <v>0</v>
      </c>
      <c r="H272" s="16">
        <v>0</v>
      </c>
      <c r="I272" s="16">
        <v>2</v>
      </c>
      <c r="J272" s="17">
        <f t="shared" si="18"/>
        <v>72</v>
      </c>
      <c r="K272" s="16">
        <v>0</v>
      </c>
      <c r="L272" s="17">
        <f t="shared" si="19"/>
        <v>72</v>
      </c>
      <c r="M272" s="19" t="s">
        <v>799</v>
      </c>
      <c r="N272" s="16">
        <v>64</v>
      </c>
      <c r="O272" s="16">
        <v>0</v>
      </c>
      <c r="P272" s="16">
        <v>0</v>
      </c>
      <c r="Q272" s="16">
        <v>27</v>
      </c>
      <c r="R272" s="17">
        <f t="shared" si="20"/>
        <v>91</v>
      </c>
      <c r="S272" s="16">
        <v>0</v>
      </c>
      <c r="T272" s="17">
        <f t="shared" si="21"/>
        <v>91</v>
      </c>
      <c r="U272" s="19"/>
    </row>
    <row r="273" spans="1:21" ht="14.25" customHeight="1">
      <c r="A273" t="s">
        <v>874</v>
      </c>
      <c r="B273" s="32" t="s">
        <v>875</v>
      </c>
      <c r="C273" s="32" t="s">
        <v>483</v>
      </c>
      <c r="D273" s="32" t="s">
        <v>484</v>
      </c>
      <c r="E273" t="s">
        <v>222</v>
      </c>
      <c r="F273" s="16">
        <v>0</v>
      </c>
      <c r="G273" s="16">
        <v>0</v>
      </c>
      <c r="H273" s="16">
        <v>0</v>
      </c>
      <c r="I273" s="16">
        <v>12</v>
      </c>
      <c r="J273" s="17">
        <f t="shared" si="18"/>
        <v>12</v>
      </c>
      <c r="K273" s="16">
        <v>57</v>
      </c>
      <c r="L273" s="17">
        <f t="shared" si="19"/>
        <v>69</v>
      </c>
      <c r="M273" s="19" t="s">
        <v>799</v>
      </c>
      <c r="N273" s="16">
        <v>30</v>
      </c>
      <c r="O273" s="16">
        <v>0</v>
      </c>
      <c r="P273" s="16">
        <v>0</v>
      </c>
      <c r="Q273" s="16">
        <v>18</v>
      </c>
      <c r="R273" s="17">
        <f t="shared" si="20"/>
        <v>48</v>
      </c>
      <c r="S273" s="16">
        <v>0</v>
      </c>
      <c r="T273" s="17">
        <f t="shared" si="21"/>
        <v>48</v>
      </c>
      <c r="U273" s="19"/>
    </row>
    <row r="274" spans="1:21" ht="14.25" customHeight="1">
      <c r="A274" t="s">
        <v>649</v>
      </c>
      <c r="B274" s="32" t="s">
        <v>650</v>
      </c>
      <c r="C274" s="32" t="s">
        <v>649</v>
      </c>
      <c r="D274" s="32" t="s">
        <v>650</v>
      </c>
      <c r="E274" t="s">
        <v>231</v>
      </c>
      <c r="F274" s="16">
        <v>2</v>
      </c>
      <c r="G274" s="16">
        <v>0</v>
      </c>
      <c r="H274" s="16">
        <v>0</v>
      </c>
      <c r="I274" s="16">
        <v>0</v>
      </c>
      <c r="J274" s="17">
        <f t="shared" si="18"/>
        <v>2</v>
      </c>
      <c r="K274" s="16">
        <v>0</v>
      </c>
      <c r="L274" s="17">
        <f t="shared" si="19"/>
        <v>2</v>
      </c>
      <c r="M274" s="19" t="s">
        <v>799</v>
      </c>
      <c r="N274" s="16">
        <v>2</v>
      </c>
      <c r="O274" s="16">
        <v>0</v>
      </c>
      <c r="P274" s="16">
        <v>0</v>
      </c>
      <c r="Q274" s="16">
        <v>3</v>
      </c>
      <c r="R274" s="17">
        <f t="shared" si="20"/>
        <v>5</v>
      </c>
      <c r="S274" s="16">
        <v>0</v>
      </c>
      <c r="T274" s="17">
        <f t="shared" si="21"/>
        <v>5</v>
      </c>
      <c r="U274" s="19"/>
    </row>
    <row r="275" spans="1:21" ht="14.25" customHeight="1">
      <c r="A275" t="s">
        <v>651</v>
      </c>
      <c r="B275" s="32" t="s">
        <v>652</v>
      </c>
      <c r="C275" s="32" t="s">
        <v>651</v>
      </c>
      <c r="D275" s="32" t="s">
        <v>652</v>
      </c>
      <c r="E275" t="s">
        <v>219</v>
      </c>
      <c r="F275" s="16">
        <v>17</v>
      </c>
      <c r="G275" s="16">
        <v>0</v>
      </c>
      <c r="H275" s="16">
        <v>0</v>
      </c>
      <c r="I275" s="16">
        <v>0</v>
      </c>
      <c r="J275" s="17">
        <f t="shared" si="18"/>
        <v>17</v>
      </c>
      <c r="K275" s="16">
        <v>0</v>
      </c>
      <c r="L275" s="17">
        <f t="shared" si="19"/>
        <v>17</v>
      </c>
      <c r="M275" s="19" t="s">
        <v>799</v>
      </c>
      <c r="N275" s="16">
        <v>10</v>
      </c>
      <c r="O275" s="16">
        <v>4</v>
      </c>
      <c r="P275" s="16">
        <v>0</v>
      </c>
      <c r="Q275" s="16">
        <v>5</v>
      </c>
      <c r="R275" s="17">
        <f t="shared" si="20"/>
        <v>19</v>
      </c>
      <c r="S275" s="16">
        <v>0</v>
      </c>
      <c r="T275" s="17">
        <f t="shared" si="21"/>
        <v>19</v>
      </c>
      <c r="U275" s="19"/>
    </row>
    <row r="276" spans="1:21" ht="14.25" customHeight="1">
      <c r="A276" t="s">
        <v>653</v>
      </c>
      <c r="B276" t="s">
        <v>654</v>
      </c>
      <c r="C276" s="32" t="s">
        <v>653</v>
      </c>
      <c r="D276" s="32" t="s">
        <v>654</v>
      </c>
      <c r="E276" t="s">
        <v>243</v>
      </c>
      <c r="F276" s="16">
        <v>10</v>
      </c>
      <c r="G276" s="16">
        <v>0</v>
      </c>
      <c r="H276" s="16">
        <v>0</v>
      </c>
      <c r="I276" s="16">
        <v>0</v>
      </c>
      <c r="J276" s="17">
        <f t="shared" si="18"/>
        <v>10</v>
      </c>
      <c r="K276" s="16">
        <v>0</v>
      </c>
      <c r="L276" s="17">
        <f t="shared" si="19"/>
        <v>10</v>
      </c>
      <c r="M276" s="19" t="s">
        <v>799</v>
      </c>
      <c r="N276" s="16">
        <v>3</v>
      </c>
      <c r="O276" s="16">
        <v>0</v>
      </c>
      <c r="P276" s="16">
        <v>0</v>
      </c>
      <c r="Q276" s="16">
        <v>0</v>
      </c>
      <c r="R276" s="17">
        <f t="shared" si="20"/>
        <v>3</v>
      </c>
      <c r="S276" s="16">
        <v>0</v>
      </c>
      <c r="T276" s="17">
        <f t="shared" si="21"/>
        <v>3</v>
      </c>
      <c r="U276" s="19"/>
    </row>
    <row r="277" spans="1:21" ht="14.25" customHeight="1">
      <c r="A277" t="s">
        <v>921</v>
      </c>
      <c r="B277" s="32" t="s">
        <v>922</v>
      </c>
      <c r="C277" s="32" t="s">
        <v>337</v>
      </c>
      <c r="D277" s="32" t="s">
        <v>338</v>
      </c>
      <c r="E277" t="s">
        <v>243</v>
      </c>
      <c r="F277" s="16">
        <v>45</v>
      </c>
      <c r="G277" s="16">
        <v>0</v>
      </c>
      <c r="H277" s="16">
        <v>0</v>
      </c>
      <c r="I277" s="16">
        <v>0</v>
      </c>
      <c r="J277" s="17">
        <f t="shared" si="18"/>
        <v>45</v>
      </c>
      <c r="K277" s="16">
        <v>0</v>
      </c>
      <c r="L277" s="17">
        <f t="shared" si="19"/>
        <v>45</v>
      </c>
      <c r="M277" s="19" t="s">
        <v>799</v>
      </c>
      <c r="N277" s="16">
        <v>34</v>
      </c>
      <c r="O277" s="16">
        <v>0</v>
      </c>
      <c r="P277" s="16">
        <v>0</v>
      </c>
      <c r="Q277" s="16">
        <v>6</v>
      </c>
      <c r="R277" s="17">
        <f t="shared" si="20"/>
        <v>40</v>
      </c>
      <c r="S277" s="16">
        <v>0</v>
      </c>
      <c r="T277" s="17">
        <f t="shared" si="21"/>
        <v>40</v>
      </c>
      <c r="U277" s="19"/>
    </row>
    <row r="278" spans="1:21" ht="14.25" customHeight="1">
      <c r="A278" t="s">
        <v>655</v>
      </c>
      <c r="B278" t="s">
        <v>656</v>
      </c>
      <c r="C278" s="32" t="s">
        <v>655</v>
      </c>
      <c r="D278" s="32" t="s">
        <v>656</v>
      </c>
      <c r="E278" t="s">
        <v>253</v>
      </c>
      <c r="F278" s="16">
        <v>0</v>
      </c>
      <c r="G278" s="16">
        <v>0</v>
      </c>
      <c r="H278" s="16">
        <v>0</v>
      </c>
      <c r="I278" s="16">
        <v>65</v>
      </c>
      <c r="J278" s="17">
        <f t="shared" si="18"/>
        <v>65</v>
      </c>
      <c r="K278" s="16">
        <v>142</v>
      </c>
      <c r="L278" s="17">
        <f t="shared" si="19"/>
        <v>207</v>
      </c>
      <c r="M278" s="19" t="s">
        <v>799</v>
      </c>
      <c r="N278" s="16">
        <v>24</v>
      </c>
      <c r="O278" s="16">
        <v>5</v>
      </c>
      <c r="P278" s="16">
        <v>0</v>
      </c>
      <c r="Q278" s="16">
        <v>13</v>
      </c>
      <c r="R278" s="17">
        <f t="shared" si="20"/>
        <v>42</v>
      </c>
      <c r="S278" s="16">
        <v>19</v>
      </c>
      <c r="T278" s="17">
        <f t="shared" si="21"/>
        <v>61</v>
      </c>
      <c r="U278" s="19"/>
    </row>
    <row r="279" spans="1:21" ht="14.25" customHeight="1">
      <c r="A279" t="s">
        <v>657</v>
      </c>
      <c r="B279" t="s">
        <v>658</v>
      </c>
      <c r="C279" s="32" t="s">
        <v>657</v>
      </c>
      <c r="D279" s="4" t="s">
        <v>658</v>
      </c>
      <c r="E279" t="s">
        <v>222</v>
      </c>
      <c r="F279" s="16">
        <v>0</v>
      </c>
      <c r="G279" s="16">
        <v>0</v>
      </c>
      <c r="H279" s="16">
        <v>0</v>
      </c>
      <c r="I279" s="16">
        <v>0</v>
      </c>
      <c r="J279" s="17">
        <f t="shared" si="18"/>
        <v>0</v>
      </c>
      <c r="K279" s="16">
        <v>0</v>
      </c>
      <c r="L279" s="17">
        <f t="shared" si="19"/>
        <v>0</v>
      </c>
      <c r="M279" s="19" t="s">
        <v>799</v>
      </c>
      <c r="N279" s="16">
        <v>27</v>
      </c>
      <c r="O279" s="16">
        <v>0</v>
      </c>
      <c r="P279" s="16">
        <v>0</v>
      </c>
      <c r="Q279" s="16">
        <v>4</v>
      </c>
      <c r="R279" s="17">
        <f t="shared" si="20"/>
        <v>31</v>
      </c>
      <c r="S279" s="16">
        <v>0</v>
      </c>
      <c r="T279" s="17">
        <f t="shared" si="21"/>
        <v>31</v>
      </c>
      <c r="U279" s="19"/>
    </row>
    <row r="280" spans="1:21" ht="14.25" customHeight="1">
      <c r="A280" t="s">
        <v>661</v>
      </c>
      <c r="B280" s="32" t="s">
        <v>662</v>
      </c>
      <c r="C280" s="32" t="s">
        <v>661</v>
      </c>
      <c r="D280" s="4" t="s">
        <v>662</v>
      </c>
      <c r="E280" t="s">
        <v>219</v>
      </c>
      <c r="F280" s="16">
        <v>160</v>
      </c>
      <c r="G280" s="16">
        <v>0</v>
      </c>
      <c r="H280" s="16">
        <v>0</v>
      </c>
      <c r="I280" s="16">
        <v>4</v>
      </c>
      <c r="J280" s="17">
        <f t="shared" si="18"/>
        <v>164</v>
      </c>
      <c r="K280" s="16">
        <v>0</v>
      </c>
      <c r="L280" s="17">
        <f t="shared" si="19"/>
        <v>164</v>
      </c>
      <c r="M280" s="19" t="s">
        <v>799</v>
      </c>
      <c r="N280" s="16">
        <v>54</v>
      </c>
      <c r="O280" s="16">
        <v>0</v>
      </c>
      <c r="P280" s="16">
        <v>0</v>
      </c>
      <c r="Q280" s="16">
        <v>1</v>
      </c>
      <c r="R280" s="17">
        <f t="shared" si="20"/>
        <v>55</v>
      </c>
      <c r="S280" s="16">
        <v>0</v>
      </c>
      <c r="T280" s="17">
        <f t="shared" si="21"/>
        <v>55</v>
      </c>
      <c r="U280" s="19"/>
    </row>
    <row r="281" spans="1:21" ht="14.25" customHeight="1">
      <c r="A281" t="s">
        <v>923</v>
      </c>
      <c r="B281" t="s">
        <v>924</v>
      </c>
      <c r="C281" s="32" t="s">
        <v>551</v>
      </c>
      <c r="D281" s="4" t="s">
        <v>552</v>
      </c>
      <c r="E281" t="s">
        <v>243</v>
      </c>
      <c r="F281" s="16">
        <v>0</v>
      </c>
      <c r="G281" s="16">
        <v>0</v>
      </c>
      <c r="H281" s="16">
        <v>0</v>
      </c>
      <c r="I281" s="16">
        <v>0</v>
      </c>
      <c r="J281" s="17">
        <f t="shared" si="18"/>
        <v>0</v>
      </c>
      <c r="K281" s="16">
        <v>0</v>
      </c>
      <c r="L281" s="17">
        <f t="shared" si="19"/>
        <v>0</v>
      </c>
      <c r="M281" s="19" t="s">
        <v>799</v>
      </c>
      <c r="N281" s="16">
        <v>16</v>
      </c>
      <c r="O281" s="16">
        <v>0</v>
      </c>
      <c r="P281" s="16">
        <v>0</v>
      </c>
      <c r="Q281" s="16">
        <v>4</v>
      </c>
      <c r="R281" s="17">
        <f t="shared" si="20"/>
        <v>20</v>
      </c>
      <c r="S281" s="16">
        <v>0</v>
      </c>
      <c r="T281" s="17">
        <f t="shared" si="21"/>
        <v>20</v>
      </c>
      <c r="U281" s="19"/>
    </row>
    <row r="282" spans="1:21" ht="14.25" customHeight="1">
      <c r="A282" t="s">
        <v>925</v>
      </c>
      <c r="B282" t="s">
        <v>926</v>
      </c>
      <c r="C282" s="32" t="s">
        <v>337</v>
      </c>
      <c r="D282" s="32" t="s">
        <v>338</v>
      </c>
      <c r="E282" t="s">
        <v>243</v>
      </c>
      <c r="F282" s="16">
        <v>0</v>
      </c>
      <c r="G282" s="16">
        <v>0</v>
      </c>
      <c r="H282" s="16">
        <v>0</v>
      </c>
      <c r="I282" s="16">
        <v>0</v>
      </c>
      <c r="J282" s="17">
        <f t="shared" si="18"/>
        <v>0</v>
      </c>
      <c r="K282" s="16">
        <v>0</v>
      </c>
      <c r="L282" s="17">
        <f t="shared" si="19"/>
        <v>0</v>
      </c>
      <c r="M282" s="19" t="s">
        <v>799</v>
      </c>
      <c r="N282" s="16">
        <v>18</v>
      </c>
      <c r="O282" s="16">
        <v>0</v>
      </c>
      <c r="P282" s="16">
        <v>0</v>
      </c>
      <c r="Q282" s="16">
        <v>0</v>
      </c>
      <c r="R282" s="17">
        <f t="shared" si="20"/>
        <v>18</v>
      </c>
      <c r="S282" s="16">
        <v>0</v>
      </c>
      <c r="T282" s="17">
        <f t="shared" si="21"/>
        <v>18</v>
      </c>
      <c r="U282" s="19"/>
    </row>
    <row r="283" spans="1:21" ht="14.25" customHeight="1">
      <c r="A283" t="s">
        <v>667</v>
      </c>
      <c r="B283" s="32" t="s">
        <v>668</v>
      </c>
      <c r="C283" s="32" t="s">
        <v>667</v>
      </c>
      <c r="D283" t="s">
        <v>668</v>
      </c>
      <c r="E283" t="s">
        <v>253</v>
      </c>
      <c r="F283" s="16">
        <v>70</v>
      </c>
      <c r="G283" s="16">
        <v>0</v>
      </c>
      <c r="H283" s="16">
        <v>0</v>
      </c>
      <c r="I283" s="16">
        <v>15</v>
      </c>
      <c r="J283" s="17">
        <f t="shared" si="18"/>
        <v>85</v>
      </c>
      <c r="K283" s="16">
        <v>92</v>
      </c>
      <c r="L283" s="17">
        <f t="shared" si="19"/>
        <v>177</v>
      </c>
      <c r="M283" s="19" t="s">
        <v>802</v>
      </c>
      <c r="N283" s="16">
        <v>165</v>
      </c>
      <c r="O283" s="16">
        <v>0</v>
      </c>
      <c r="P283" s="16">
        <v>0</v>
      </c>
      <c r="Q283" s="16">
        <v>22</v>
      </c>
      <c r="R283" s="17">
        <f t="shared" si="20"/>
        <v>187</v>
      </c>
      <c r="S283" s="16">
        <v>65</v>
      </c>
      <c r="T283" s="17">
        <f t="shared" si="21"/>
        <v>252</v>
      </c>
      <c r="U283" s="19"/>
    </row>
    <row r="284" spans="1:21" ht="14.25" customHeight="1">
      <c r="A284" t="s">
        <v>669</v>
      </c>
      <c r="B284" s="32" t="s">
        <v>670</v>
      </c>
      <c r="C284" s="32" t="s">
        <v>669</v>
      </c>
      <c r="D284" t="s">
        <v>670</v>
      </c>
      <c r="E284" t="s">
        <v>243</v>
      </c>
      <c r="F284" s="16">
        <v>400</v>
      </c>
      <c r="G284" s="16">
        <v>0</v>
      </c>
      <c r="H284" s="16">
        <v>0</v>
      </c>
      <c r="I284" s="16">
        <v>43</v>
      </c>
      <c r="J284" s="17">
        <f t="shared" si="18"/>
        <v>443</v>
      </c>
      <c r="K284" s="16">
        <v>0</v>
      </c>
      <c r="L284" s="17">
        <f t="shared" si="19"/>
        <v>443</v>
      </c>
      <c r="M284" s="19" t="s">
        <v>799</v>
      </c>
      <c r="N284" s="16">
        <v>220</v>
      </c>
      <c r="O284" s="16">
        <v>0</v>
      </c>
      <c r="P284" s="16">
        <v>0</v>
      </c>
      <c r="Q284" s="16">
        <v>49</v>
      </c>
      <c r="R284" s="17">
        <f t="shared" si="20"/>
        <v>269</v>
      </c>
      <c r="S284" s="16">
        <v>0</v>
      </c>
      <c r="T284" s="17">
        <f t="shared" si="21"/>
        <v>269</v>
      </c>
      <c r="U284" s="19"/>
    </row>
    <row r="285" spans="1:21" ht="14.25" customHeight="1">
      <c r="A285" t="s">
        <v>671</v>
      </c>
      <c r="B285" s="32" t="s">
        <v>672</v>
      </c>
      <c r="C285" s="32" t="s">
        <v>671</v>
      </c>
      <c r="D285" t="s">
        <v>672</v>
      </c>
      <c r="E285" t="s">
        <v>219</v>
      </c>
      <c r="F285" s="16">
        <v>110</v>
      </c>
      <c r="G285" s="16">
        <v>0</v>
      </c>
      <c r="H285" s="16">
        <v>0</v>
      </c>
      <c r="I285" s="16">
        <v>24</v>
      </c>
      <c r="J285" s="17">
        <f t="shared" si="18"/>
        <v>134</v>
      </c>
      <c r="K285" s="16">
        <v>0</v>
      </c>
      <c r="L285" s="17">
        <f t="shared" si="19"/>
        <v>134</v>
      </c>
      <c r="M285" s="19" t="s">
        <v>799</v>
      </c>
      <c r="N285" s="16">
        <v>15</v>
      </c>
      <c r="O285" s="16">
        <v>0</v>
      </c>
      <c r="P285" s="16">
        <v>0</v>
      </c>
      <c r="Q285" s="16">
        <v>31</v>
      </c>
      <c r="R285" s="17">
        <f t="shared" si="20"/>
        <v>46</v>
      </c>
      <c r="S285" s="16">
        <v>0</v>
      </c>
      <c r="T285" s="17">
        <f t="shared" si="21"/>
        <v>46</v>
      </c>
      <c r="U285" s="19"/>
    </row>
    <row r="286" spans="1:21" ht="14.25" customHeight="1">
      <c r="A286" t="s">
        <v>783</v>
      </c>
      <c r="B286" s="32" t="s">
        <v>784</v>
      </c>
      <c r="C286" s="32" t="s">
        <v>783</v>
      </c>
      <c r="D286" s="32" t="s">
        <v>784</v>
      </c>
      <c r="E286" t="s">
        <v>219</v>
      </c>
      <c r="F286" s="16">
        <v>0</v>
      </c>
      <c r="G286" s="16">
        <v>0</v>
      </c>
      <c r="H286" s="16">
        <v>0</v>
      </c>
      <c r="I286" s="16">
        <v>45</v>
      </c>
      <c r="J286" s="17">
        <f t="shared" si="18"/>
        <v>45</v>
      </c>
      <c r="K286" s="16">
        <v>0</v>
      </c>
      <c r="L286" s="17">
        <f t="shared" si="19"/>
        <v>45</v>
      </c>
      <c r="M286" s="19" t="s">
        <v>799</v>
      </c>
      <c r="N286" s="16">
        <v>2</v>
      </c>
      <c r="O286" s="16">
        <v>0</v>
      </c>
      <c r="P286" s="16">
        <v>0</v>
      </c>
      <c r="Q286" s="16">
        <v>0</v>
      </c>
      <c r="R286" s="17">
        <f t="shared" si="20"/>
        <v>2</v>
      </c>
      <c r="S286" s="16">
        <v>0</v>
      </c>
      <c r="T286" s="17">
        <f t="shared" si="21"/>
        <v>2</v>
      </c>
      <c r="U286" s="19"/>
    </row>
    <row r="287" spans="1:21" ht="14.25" customHeight="1">
      <c r="A287" t="s">
        <v>673</v>
      </c>
      <c r="B287" s="32" t="s">
        <v>674</v>
      </c>
      <c r="C287" s="32" t="s">
        <v>673</v>
      </c>
      <c r="D287" t="s">
        <v>674</v>
      </c>
      <c r="E287" t="s">
        <v>253</v>
      </c>
      <c r="F287" s="16">
        <v>97</v>
      </c>
      <c r="G287" s="16">
        <v>0</v>
      </c>
      <c r="H287" s="16">
        <v>0</v>
      </c>
      <c r="I287" s="16">
        <v>29</v>
      </c>
      <c r="J287" s="17">
        <f t="shared" si="18"/>
        <v>126</v>
      </c>
      <c r="K287" s="16">
        <v>276</v>
      </c>
      <c r="L287" s="17">
        <f t="shared" si="19"/>
        <v>402</v>
      </c>
      <c r="M287" s="19" t="s">
        <v>799</v>
      </c>
      <c r="N287" s="16">
        <v>50</v>
      </c>
      <c r="O287" s="16">
        <v>0</v>
      </c>
      <c r="P287" s="16">
        <v>0</v>
      </c>
      <c r="Q287" s="16">
        <v>0</v>
      </c>
      <c r="R287" s="17">
        <f t="shared" si="20"/>
        <v>50</v>
      </c>
      <c r="S287" s="16">
        <v>28</v>
      </c>
      <c r="T287" s="17">
        <f t="shared" si="21"/>
        <v>78</v>
      </c>
      <c r="U287" s="19"/>
    </row>
    <row r="288" spans="1:21" ht="14.25" customHeight="1">
      <c r="A288" t="s">
        <v>675</v>
      </c>
      <c r="B288" t="s">
        <v>676</v>
      </c>
      <c r="C288" s="32" t="s">
        <v>675</v>
      </c>
      <c r="D288" s="32" t="s">
        <v>676</v>
      </c>
      <c r="E288" t="s">
        <v>219</v>
      </c>
      <c r="F288" s="16">
        <v>6</v>
      </c>
      <c r="G288" s="16">
        <v>0</v>
      </c>
      <c r="H288" s="16">
        <v>0</v>
      </c>
      <c r="I288" s="16">
        <v>19</v>
      </c>
      <c r="J288" s="17">
        <f t="shared" si="18"/>
        <v>25</v>
      </c>
      <c r="K288" s="16">
        <v>0</v>
      </c>
      <c r="L288" s="17">
        <f t="shared" si="19"/>
        <v>25</v>
      </c>
      <c r="M288" s="19" t="s">
        <v>802</v>
      </c>
      <c r="N288" s="16">
        <v>7</v>
      </c>
      <c r="O288" s="16">
        <v>0</v>
      </c>
      <c r="P288" s="16">
        <v>0</v>
      </c>
      <c r="Q288" s="16">
        <v>18</v>
      </c>
      <c r="R288" s="17">
        <f t="shared" si="20"/>
        <v>25</v>
      </c>
      <c r="S288" s="16">
        <v>0</v>
      </c>
      <c r="T288" s="17">
        <f t="shared" si="21"/>
        <v>25</v>
      </c>
      <c r="U288" s="19"/>
    </row>
    <row r="289" spans="1:21" ht="14.25" customHeight="1">
      <c r="A289" t="s">
        <v>677</v>
      </c>
      <c r="B289" s="32" t="s">
        <v>678</v>
      </c>
      <c r="C289" s="32" t="s">
        <v>677</v>
      </c>
      <c r="D289" s="32" t="s">
        <v>678</v>
      </c>
      <c r="E289" t="s">
        <v>219</v>
      </c>
      <c r="F289" s="16">
        <v>40</v>
      </c>
      <c r="G289" s="16">
        <v>32</v>
      </c>
      <c r="H289" s="16">
        <v>0</v>
      </c>
      <c r="I289" s="16">
        <v>116</v>
      </c>
      <c r="J289" s="17">
        <f t="shared" si="18"/>
        <v>188</v>
      </c>
      <c r="K289" s="16">
        <v>0</v>
      </c>
      <c r="L289" s="17">
        <f t="shared" si="19"/>
        <v>188</v>
      </c>
      <c r="M289" s="19" t="s">
        <v>799</v>
      </c>
      <c r="N289" s="16">
        <v>32</v>
      </c>
      <c r="O289" s="16">
        <v>0</v>
      </c>
      <c r="P289" s="16">
        <v>0</v>
      </c>
      <c r="Q289" s="16">
        <v>13</v>
      </c>
      <c r="R289" s="17">
        <f t="shared" si="20"/>
        <v>45</v>
      </c>
      <c r="S289" s="16">
        <v>0</v>
      </c>
      <c r="T289" s="17">
        <f t="shared" si="21"/>
        <v>45</v>
      </c>
      <c r="U289" s="19"/>
    </row>
    <row r="290" spans="1:21" ht="14.25" customHeight="1">
      <c r="A290" t="s">
        <v>679</v>
      </c>
      <c r="B290" s="32" t="s">
        <v>680</v>
      </c>
      <c r="C290" s="32" t="s">
        <v>679</v>
      </c>
      <c r="D290" t="s">
        <v>680</v>
      </c>
      <c r="E290" t="s">
        <v>248</v>
      </c>
      <c r="F290" s="16">
        <v>118</v>
      </c>
      <c r="G290" s="16">
        <v>0</v>
      </c>
      <c r="H290" s="16">
        <v>0</v>
      </c>
      <c r="I290" s="16">
        <v>0</v>
      </c>
      <c r="J290" s="17">
        <f t="shared" si="18"/>
        <v>118</v>
      </c>
      <c r="K290" s="16">
        <v>0</v>
      </c>
      <c r="L290" s="17">
        <f t="shared" si="19"/>
        <v>118</v>
      </c>
      <c r="M290" s="19" t="s">
        <v>799</v>
      </c>
      <c r="N290" s="16">
        <v>72</v>
      </c>
      <c r="O290" s="16">
        <v>0</v>
      </c>
      <c r="P290" s="16">
        <v>0</v>
      </c>
      <c r="Q290" s="16">
        <v>0</v>
      </c>
      <c r="R290" s="17">
        <f t="shared" si="20"/>
        <v>72</v>
      </c>
      <c r="S290" s="16">
        <v>2</v>
      </c>
      <c r="T290" s="17">
        <f t="shared" si="21"/>
        <v>74</v>
      </c>
      <c r="U290" s="19"/>
    </row>
    <row r="291" spans="1:21" ht="14.25" customHeight="1">
      <c r="A291" t="s">
        <v>681</v>
      </c>
      <c r="B291" s="32" t="s">
        <v>682</v>
      </c>
      <c r="C291" s="32" t="s">
        <v>681</v>
      </c>
      <c r="D291" s="4" t="s">
        <v>682</v>
      </c>
      <c r="E291" t="s">
        <v>248</v>
      </c>
      <c r="F291" s="16">
        <v>46</v>
      </c>
      <c r="G291" s="16">
        <v>0</v>
      </c>
      <c r="H291" s="16">
        <v>0</v>
      </c>
      <c r="I291" s="16">
        <v>12</v>
      </c>
      <c r="J291" s="17">
        <f t="shared" si="18"/>
        <v>58</v>
      </c>
      <c r="K291" s="16">
        <v>0</v>
      </c>
      <c r="L291" s="17">
        <f t="shared" si="19"/>
        <v>58</v>
      </c>
      <c r="M291" s="19" t="s">
        <v>799</v>
      </c>
      <c r="N291" s="16">
        <v>11</v>
      </c>
      <c r="O291" s="16">
        <v>0</v>
      </c>
      <c r="P291" s="16">
        <v>0</v>
      </c>
      <c r="Q291" s="16">
        <v>0</v>
      </c>
      <c r="R291" s="17">
        <f t="shared" si="20"/>
        <v>11</v>
      </c>
      <c r="S291" s="16">
        <v>0</v>
      </c>
      <c r="T291" s="17">
        <f t="shared" si="21"/>
        <v>11</v>
      </c>
      <c r="U291" s="19"/>
    </row>
    <row r="292" spans="1:21" ht="14.25" customHeight="1">
      <c r="A292" t="s">
        <v>683</v>
      </c>
      <c r="B292" s="32" t="s">
        <v>684</v>
      </c>
      <c r="C292" s="32" t="s">
        <v>683</v>
      </c>
      <c r="D292" t="s">
        <v>684</v>
      </c>
      <c r="E292" t="s">
        <v>219</v>
      </c>
      <c r="F292" s="16">
        <v>28</v>
      </c>
      <c r="G292" s="16">
        <v>0</v>
      </c>
      <c r="H292" s="16">
        <v>0</v>
      </c>
      <c r="I292" s="16">
        <v>33</v>
      </c>
      <c r="J292" s="17">
        <f t="shared" si="18"/>
        <v>61</v>
      </c>
      <c r="K292" s="16">
        <v>0</v>
      </c>
      <c r="L292" s="17">
        <f t="shared" si="19"/>
        <v>61</v>
      </c>
      <c r="M292" s="19" t="s">
        <v>799</v>
      </c>
      <c r="N292" s="16">
        <v>44</v>
      </c>
      <c r="O292" s="16">
        <v>0</v>
      </c>
      <c r="P292" s="16">
        <v>0</v>
      </c>
      <c r="Q292" s="16">
        <v>12</v>
      </c>
      <c r="R292" s="17">
        <f t="shared" si="20"/>
        <v>56</v>
      </c>
      <c r="S292" s="16">
        <v>0</v>
      </c>
      <c r="T292" s="17">
        <f t="shared" si="21"/>
        <v>56</v>
      </c>
      <c r="U292" s="19"/>
    </row>
    <row r="293" spans="1:21" ht="14.25" customHeight="1">
      <c r="A293" t="s">
        <v>685</v>
      </c>
      <c r="B293" s="32" t="s">
        <v>686</v>
      </c>
      <c r="C293" s="32" t="s">
        <v>685</v>
      </c>
      <c r="D293" t="s">
        <v>686</v>
      </c>
      <c r="E293" t="s">
        <v>248</v>
      </c>
      <c r="F293" s="16">
        <v>91</v>
      </c>
      <c r="G293" s="16">
        <v>0</v>
      </c>
      <c r="H293" s="16">
        <v>0</v>
      </c>
      <c r="I293" s="16">
        <v>25</v>
      </c>
      <c r="J293" s="17">
        <f t="shared" si="18"/>
        <v>116</v>
      </c>
      <c r="K293" s="16">
        <v>0</v>
      </c>
      <c r="L293" s="17">
        <f t="shared" si="19"/>
        <v>116</v>
      </c>
      <c r="M293" s="19" t="s">
        <v>799</v>
      </c>
      <c r="N293" s="16">
        <v>31</v>
      </c>
      <c r="O293" s="16">
        <v>0</v>
      </c>
      <c r="P293" s="16">
        <v>0</v>
      </c>
      <c r="Q293" s="16">
        <v>0</v>
      </c>
      <c r="R293" s="17">
        <f t="shared" si="20"/>
        <v>31</v>
      </c>
      <c r="S293" s="16">
        <v>0</v>
      </c>
      <c r="T293" s="17">
        <f t="shared" si="21"/>
        <v>31</v>
      </c>
      <c r="U293" s="19"/>
    </row>
    <row r="294" spans="1:21" ht="14.25" customHeight="1">
      <c r="A294" t="s">
        <v>889</v>
      </c>
      <c r="B294" s="32" t="s">
        <v>890</v>
      </c>
      <c r="C294" s="32" t="s">
        <v>282</v>
      </c>
      <c r="D294" s="4" t="s">
        <v>283</v>
      </c>
      <c r="E294" t="s">
        <v>219</v>
      </c>
      <c r="F294" s="16">
        <v>40</v>
      </c>
      <c r="G294" s="16">
        <v>0</v>
      </c>
      <c r="H294" s="16">
        <v>0</v>
      </c>
      <c r="I294" s="16">
        <v>9</v>
      </c>
      <c r="J294" s="17">
        <f t="shared" si="18"/>
        <v>49</v>
      </c>
      <c r="K294" s="16">
        <v>0</v>
      </c>
      <c r="L294" s="17">
        <f t="shared" si="19"/>
        <v>49</v>
      </c>
      <c r="M294" s="19" t="s">
        <v>802</v>
      </c>
      <c r="N294" s="16">
        <v>38</v>
      </c>
      <c r="O294" s="16">
        <v>10</v>
      </c>
      <c r="P294" s="16">
        <v>0</v>
      </c>
      <c r="Q294" s="16">
        <v>29</v>
      </c>
      <c r="R294" s="17">
        <f t="shared" si="20"/>
        <v>77</v>
      </c>
      <c r="S294" s="16">
        <v>0</v>
      </c>
      <c r="T294" s="17">
        <f t="shared" si="21"/>
        <v>77</v>
      </c>
      <c r="U294" s="19"/>
    </row>
    <row r="295" spans="1:21" ht="14.25" customHeight="1">
      <c r="A295" t="s">
        <v>687</v>
      </c>
      <c r="B295" s="32" t="s">
        <v>688</v>
      </c>
      <c r="C295" s="32" t="s">
        <v>687</v>
      </c>
      <c r="D295" s="32" t="s">
        <v>688</v>
      </c>
      <c r="E295" t="s">
        <v>253</v>
      </c>
      <c r="F295" s="16">
        <v>17</v>
      </c>
      <c r="G295" s="16">
        <v>0</v>
      </c>
      <c r="H295" s="16">
        <v>0</v>
      </c>
      <c r="I295" s="16">
        <v>12</v>
      </c>
      <c r="J295" s="17">
        <f t="shared" si="18"/>
        <v>29</v>
      </c>
      <c r="K295" s="16">
        <v>0</v>
      </c>
      <c r="L295" s="17">
        <f t="shared" si="19"/>
        <v>29</v>
      </c>
      <c r="M295" s="19" t="s">
        <v>799</v>
      </c>
      <c r="N295" s="16">
        <v>27</v>
      </c>
      <c r="O295" s="16">
        <v>0</v>
      </c>
      <c r="P295" s="16">
        <v>0</v>
      </c>
      <c r="Q295" s="16">
        <v>26</v>
      </c>
      <c r="R295" s="17">
        <f t="shared" si="20"/>
        <v>53</v>
      </c>
      <c r="S295" s="16">
        <v>0</v>
      </c>
      <c r="T295" s="17">
        <f t="shared" si="21"/>
        <v>53</v>
      </c>
      <c r="U295" s="19"/>
    </row>
    <row r="296" spans="1:21" ht="14.25" customHeight="1">
      <c r="A296" t="s">
        <v>689</v>
      </c>
      <c r="B296" s="32" t="s">
        <v>690</v>
      </c>
      <c r="C296" s="32" t="s">
        <v>689</v>
      </c>
      <c r="D296" s="32" t="s">
        <v>690</v>
      </c>
      <c r="E296" t="s">
        <v>248</v>
      </c>
      <c r="F296" s="16">
        <v>8</v>
      </c>
      <c r="G296" s="16">
        <v>0</v>
      </c>
      <c r="H296" s="16">
        <v>0</v>
      </c>
      <c r="I296" s="16">
        <v>21</v>
      </c>
      <c r="J296" s="17">
        <f t="shared" si="18"/>
        <v>29</v>
      </c>
      <c r="K296" s="16">
        <v>0</v>
      </c>
      <c r="L296" s="17">
        <f t="shared" si="19"/>
        <v>29</v>
      </c>
      <c r="M296" s="19" t="s">
        <v>799</v>
      </c>
      <c r="N296" s="16">
        <v>100</v>
      </c>
      <c r="O296" s="16">
        <v>0</v>
      </c>
      <c r="P296" s="16">
        <v>0</v>
      </c>
      <c r="Q296" s="16">
        <v>13</v>
      </c>
      <c r="R296" s="17">
        <f t="shared" si="20"/>
        <v>113</v>
      </c>
      <c r="S296" s="16">
        <v>0</v>
      </c>
      <c r="T296" s="17">
        <f t="shared" si="21"/>
        <v>113</v>
      </c>
      <c r="U296" s="19"/>
    </row>
    <row r="297" spans="1:21" ht="14.25" customHeight="1">
      <c r="A297" t="s">
        <v>691</v>
      </c>
      <c r="B297" t="s">
        <v>692</v>
      </c>
      <c r="C297" s="32" t="s">
        <v>691</v>
      </c>
      <c r="D297" s="32" t="s">
        <v>692</v>
      </c>
      <c r="E297" t="s">
        <v>234</v>
      </c>
      <c r="F297" s="16">
        <v>19</v>
      </c>
      <c r="G297" s="16">
        <v>0</v>
      </c>
      <c r="H297" s="16">
        <v>0</v>
      </c>
      <c r="I297" s="16">
        <v>0</v>
      </c>
      <c r="J297" s="17">
        <f t="shared" si="18"/>
        <v>19</v>
      </c>
      <c r="K297" s="16">
        <v>0</v>
      </c>
      <c r="L297" s="17">
        <f t="shared" si="19"/>
        <v>19</v>
      </c>
      <c r="M297" s="19" t="s">
        <v>799</v>
      </c>
      <c r="N297" s="16">
        <v>41</v>
      </c>
      <c r="O297" s="16">
        <v>41</v>
      </c>
      <c r="P297" s="16">
        <v>0</v>
      </c>
      <c r="Q297" s="16">
        <v>26</v>
      </c>
      <c r="R297" s="17">
        <f t="shared" si="20"/>
        <v>108</v>
      </c>
      <c r="S297" s="16">
        <v>0</v>
      </c>
      <c r="T297" s="17">
        <f t="shared" si="21"/>
        <v>108</v>
      </c>
      <c r="U297" s="19"/>
    </row>
    <row r="298" spans="1:21" ht="15">
      <c r="C298" s="32"/>
      <c r="D298" s="32"/>
      <c r="F298" s="18">
        <f t="shared" ref="F298:L298" si="22">SUM(F11:F297)</f>
        <v>22210</v>
      </c>
      <c r="G298" s="18">
        <f t="shared" si="22"/>
        <v>739</v>
      </c>
      <c r="H298" s="18">
        <f t="shared" si="22"/>
        <v>50</v>
      </c>
      <c r="I298" s="18">
        <f t="shared" si="22"/>
        <v>5931</v>
      </c>
      <c r="J298" s="18">
        <f t="shared" si="22"/>
        <v>28930</v>
      </c>
      <c r="K298" s="18">
        <f t="shared" si="22"/>
        <v>11725</v>
      </c>
      <c r="L298" s="18">
        <f t="shared" si="22"/>
        <v>40655</v>
      </c>
      <c r="M298" s="19" t="s">
        <v>802</v>
      </c>
      <c r="N298" s="18">
        <f t="shared" ref="N298:T298" si="23">SUM(N11:N297)</f>
        <v>18280</v>
      </c>
      <c r="O298" s="18">
        <f t="shared" si="23"/>
        <v>576</v>
      </c>
      <c r="P298" s="18">
        <f t="shared" si="23"/>
        <v>5</v>
      </c>
      <c r="Q298" s="18">
        <f t="shared" si="23"/>
        <v>3934</v>
      </c>
      <c r="R298" s="18">
        <f t="shared" si="23"/>
        <v>22795</v>
      </c>
      <c r="S298" s="18">
        <f t="shared" si="23"/>
        <v>7429</v>
      </c>
      <c r="T298" s="18">
        <f t="shared" si="23"/>
        <v>30224</v>
      </c>
      <c r="U298" s="19"/>
    </row>
    <row r="299" spans="1:21" ht="25.5" customHeight="1">
      <c r="C299" s="32"/>
      <c r="D299" s="32"/>
      <c r="F299" s="17"/>
      <c r="G299" s="17"/>
      <c r="H299" s="17"/>
      <c r="I299" s="17"/>
      <c r="J299" s="17"/>
      <c r="K299" s="17"/>
      <c r="L299" s="17"/>
      <c r="M299" s="17"/>
      <c r="N299" s="17"/>
      <c r="O299" s="17"/>
      <c r="P299" s="17"/>
      <c r="Q299" s="17"/>
      <c r="R299" s="17"/>
      <c r="S299" s="17"/>
      <c r="T299" s="17"/>
      <c r="U299" s="17"/>
    </row>
    <row r="300" spans="1:21" ht="14.25" customHeight="1">
      <c r="A300" s="159" t="s">
        <v>693</v>
      </c>
      <c r="C300" s="32"/>
      <c r="D300" s="32"/>
      <c r="F300" s="17"/>
      <c r="G300" s="17"/>
      <c r="H300" s="17"/>
      <c r="I300" s="17"/>
      <c r="J300" s="17"/>
      <c r="K300" s="17"/>
      <c r="L300" s="17"/>
      <c r="M300" s="17"/>
      <c r="N300" s="17"/>
      <c r="O300" s="17"/>
      <c r="P300" s="17"/>
      <c r="Q300" s="17"/>
      <c r="R300" s="17"/>
      <c r="S300" s="17"/>
      <c r="T300" s="17"/>
      <c r="U300" s="17"/>
    </row>
    <row r="301" spans="1:21" ht="14.25" customHeight="1">
      <c r="A301" t="s">
        <v>938</v>
      </c>
      <c r="B301" t="s">
        <v>939</v>
      </c>
      <c r="C301" t="s">
        <v>938</v>
      </c>
      <c r="D301" t="s">
        <v>939</v>
      </c>
      <c r="E301" s="4" t="s">
        <v>696</v>
      </c>
      <c r="F301" s="21" t="s">
        <v>55</v>
      </c>
      <c r="G301" s="16">
        <v>0</v>
      </c>
      <c r="H301" s="16">
        <v>0</v>
      </c>
      <c r="I301" s="16">
        <v>0</v>
      </c>
      <c r="J301" s="17">
        <f t="shared" ref="J301:J308" si="24">SUM(F301:I301)</f>
        <v>0</v>
      </c>
      <c r="K301" s="16">
        <v>0</v>
      </c>
      <c r="L301" s="17">
        <f t="shared" ref="L301:L308" si="25">SUM(J301:K301)</f>
        <v>0</v>
      </c>
      <c r="M301" s="19"/>
      <c r="N301" s="21" t="s">
        <v>55</v>
      </c>
      <c r="O301" s="16">
        <v>0</v>
      </c>
      <c r="P301" s="16">
        <v>0</v>
      </c>
      <c r="Q301" s="16">
        <v>0</v>
      </c>
      <c r="R301" s="17">
        <f t="shared" ref="R301:R308" si="26">SUM(N301:Q301)</f>
        <v>0</v>
      </c>
      <c r="S301" s="16">
        <v>23</v>
      </c>
      <c r="T301" s="17">
        <f t="shared" ref="T301:T308" si="27">SUM(R301:S301)</f>
        <v>23</v>
      </c>
      <c r="U301" s="19"/>
    </row>
    <row r="302" spans="1:21" ht="14.25" customHeight="1">
      <c r="A302" t="s">
        <v>842</v>
      </c>
      <c r="B302" s="32" t="s">
        <v>843</v>
      </c>
      <c r="C302" t="s">
        <v>842</v>
      </c>
      <c r="D302" s="32" t="s">
        <v>843</v>
      </c>
      <c r="E302" s="4" t="s">
        <v>696</v>
      </c>
      <c r="F302" s="21" t="s">
        <v>55</v>
      </c>
      <c r="G302" s="16">
        <v>0</v>
      </c>
      <c r="H302" s="16">
        <v>0</v>
      </c>
      <c r="I302" s="16">
        <v>0</v>
      </c>
      <c r="J302" s="17">
        <f t="shared" si="24"/>
        <v>0</v>
      </c>
      <c r="K302" s="16">
        <v>0</v>
      </c>
      <c r="L302" s="17">
        <f t="shared" ref="L302" si="28">SUM(J302:K302)</f>
        <v>0</v>
      </c>
      <c r="M302" s="19"/>
      <c r="N302" s="21" t="s">
        <v>55</v>
      </c>
      <c r="O302" s="16">
        <v>15</v>
      </c>
      <c r="P302" s="16">
        <v>0</v>
      </c>
      <c r="Q302" s="16">
        <v>21</v>
      </c>
      <c r="R302" s="17">
        <f t="shared" si="26"/>
        <v>36</v>
      </c>
      <c r="S302" s="16">
        <v>125</v>
      </c>
      <c r="T302" s="17">
        <f t="shared" ref="T302" si="29">SUM(R302:S302)</f>
        <v>161</v>
      </c>
      <c r="U302" s="19"/>
    </row>
    <row r="303" spans="1:21" ht="14.25" customHeight="1">
      <c r="A303" t="s">
        <v>927</v>
      </c>
      <c r="B303" s="32" t="s">
        <v>928</v>
      </c>
      <c r="C303" t="s">
        <v>927</v>
      </c>
      <c r="D303" s="32" t="s">
        <v>928</v>
      </c>
      <c r="E303" s="4" t="s">
        <v>696</v>
      </c>
      <c r="F303" s="21" t="s">
        <v>55</v>
      </c>
      <c r="G303" s="16">
        <v>0</v>
      </c>
      <c r="H303" s="16">
        <v>0</v>
      </c>
      <c r="I303" s="16">
        <v>0</v>
      </c>
      <c r="J303" s="17">
        <f t="shared" si="24"/>
        <v>0</v>
      </c>
      <c r="K303" s="16">
        <v>157</v>
      </c>
      <c r="L303" s="17">
        <f t="shared" si="25"/>
        <v>157</v>
      </c>
      <c r="M303" s="19"/>
      <c r="N303" s="21" t="s">
        <v>55</v>
      </c>
      <c r="O303" s="16">
        <v>0</v>
      </c>
      <c r="P303" s="16">
        <v>0</v>
      </c>
      <c r="Q303" s="16">
        <v>0</v>
      </c>
      <c r="R303" s="17">
        <f t="shared" si="26"/>
        <v>0</v>
      </c>
      <c r="S303" s="16">
        <v>6</v>
      </c>
      <c r="T303" s="17">
        <f t="shared" si="27"/>
        <v>6</v>
      </c>
      <c r="U303" s="19"/>
    </row>
    <row r="304" spans="1:21" ht="14.25" customHeight="1">
      <c r="A304" t="s">
        <v>945</v>
      </c>
      <c r="B304" t="s">
        <v>946</v>
      </c>
      <c r="C304" t="s">
        <v>945</v>
      </c>
      <c r="D304" t="s">
        <v>946</v>
      </c>
      <c r="E304" t="s">
        <v>696</v>
      </c>
      <c r="F304" s="21" t="s">
        <v>55</v>
      </c>
      <c r="G304" s="16">
        <v>0</v>
      </c>
      <c r="H304" s="16">
        <v>0</v>
      </c>
      <c r="I304" s="16">
        <v>0</v>
      </c>
      <c r="J304" s="17">
        <f t="shared" si="24"/>
        <v>0</v>
      </c>
      <c r="K304" s="16">
        <v>0</v>
      </c>
      <c r="L304" s="17">
        <f t="shared" si="25"/>
        <v>0</v>
      </c>
      <c r="M304" s="19"/>
      <c r="N304" s="21" t="s">
        <v>55</v>
      </c>
      <c r="O304" s="16">
        <v>0</v>
      </c>
      <c r="P304" s="16">
        <v>0</v>
      </c>
      <c r="Q304" s="16">
        <v>0</v>
      </c>
      <c r="R304" s="17">
        <f t="shared" si="26"/>
        <v>0</v>
      </c>
      <c r="S304" s="16">
        <v>118</v>
      </c>
      <c r="T304" s="17">
        <f t="shared" si="27"/>
        <v>118</v>
      </c>
      <c r="U304" s="19"/>
    </row>
    <row r="305" spans="1:21" ht="14.25" customHeight="1">
      <c r="A305" t="s">
        <v>929</v>
      </c>
      <c r="B305" t="s">
        <v>930</v>
      </c>
      <c r="C305" t="s">
        <v>929</v>
      </c>
      <c r="D305" t="s">
        <v>930</v>
      </c>
      <c r="E305" t="s">
        <v>696</v>
      </c>
      <c r="F305" s="21" t="s">
        <v>55</v>
      </c>
      <c r="G305" s="16">
        <v>0</v>
      </c>
      <c r="H305" s="16">
        <v>0</v>
      </c>
      <c r="I305" s="16">
        <v>0</v>
      </c>
      <c r="J305" s="17">
        <f t="shared" si="24"/>
        <v>0</v>
      </c>
      <c r="K305" s="16">
        <v>72</v>
      </c>
      <c r="L305" s="17">
        <f t="shared" ref="L305:L307" si="30">SUM(J305:K305)</f>
        <v>72</v>
      </c>
      <c r="M305" s="19"/>
      <c r="N305" s="21" t="s">
        <v>55</v>
      </c>
      <c r="O305" s="16">
        <v>0</v>
      </c>
      <c r="P305" s="16">
        <v>0</v>
      </c>
      <c r="Q305" s="16">
        <v>0</v>
      </c>
      <c r="R305" s="17">
        <f t="shared" si="26"/>
        <v>0</v>
      </c>
      <c r="S305" s="16">
        <v>71</v>
      </c>
      <c r="T305" s="17">
        <f t="shared" ref="T305:T307" si="31">SUM(R305:S305)</f>
        <v>71</v>
      </c>
      <c r="U305" s="19"/>
    </row>
    <row r="306" spans="1:21" ht="14.25" customHeight="1">
      <c r="A306" t="s">
        <v>707</v>
      </c>
      <c r="B306" s="32" t="s">
        <v>708</v>
      </c>
      <c r="C306" t="s">
        <v>707</v>
      </c>
      <c r="D306" s="32" t="s">
        <v>708</v>
      </c>
      <c r="E306" s="4" t="s">
        <v>696</v>
      </c>
      <c r="F306" s="21" t="s">
        <v>55</v>
      </c>
      <c r="G306" s="16">
        <v>0</v>
      </c>
      <c r="H306" s="16">
        <v>0</v>
      </c>
      <c r="I306" s="16">
        <v>0</v>
      </c>
      <c r="J306" s="17">
        <f t="shared" si="24"/>
        <v>0</v>
      </c>
      <c r="K306" s="16">
        <v>0</v>
      </c>
      <c r="L306" s="17">
        <f t="shared" si="30"/>
        <v>0</v>
      </c>
      <c r="M306" s="19"/>
      <c r="N306" s="21" t="s">
        <v>55</v>
      </c>
      <c r="O306" s="16">
        <v>0</v>
      </c>
      <c r="P306" s="16">
        <v>0</v>
      </c>
      <c r="Q306" s="16">
        <v>0</v>
      </c>
      <c r="R306" s="17">
        <f t="shared" si="26"/>
        <v>0</v>
      </c>
      <c r="S306" s="16">
        <v>193</v>
      </c>
      <c r="T306" s="17">
        <f t="shared" si="31"/>
        <v>193</v>
      </c>
      <c r="U306" s="19"/>
    </row>
    <row r="307" spans="1:21" ht="14.25" customHeight="1">
      <c r="A307" t="s">
        <v>711</v>
      </c>
      <c r="B307" t="s">
        <v>712</v>
      </c>
      <c r="C307" t="s">
        <v>711</v>
      </c>
      <c r="D307" t="s">
        <v>712</v>
      </c>
      <c r="E307" t="s">
        <v>696</v>
      </c>
      <c r="F307" s="21" t="s">
        <v>55</v>
      </c>
      <c r="G307" s="16">
        <v>0</v>
      </c>
      <c r="H307" s="16">
        <v>0</v>
      </c>
      <c r="I307" s="16">
        <v>0</v>
      </c>
      <c r="J307" s="17">
        <f t="shared" si="24"/>
        <v>0</v>
      </c>
      <c r="K307" s="16">
        <v>0</v>
      </c>
      <c r="L307" s="17">
        <f t="shared" si="30"/>
        <v>0</v>
      </c>
      <c r="M307" s="19"/>
      <c r="N307" s="21" t="s">
        <v>55</v>
      </c>
      <c r="O307" s="16">
        <v>0</v>
      </c>
      <c r="P307" s="16">
        <v>0</v>
      </c>
      <c r="Q307" s="16">
        <v>54</v>
      </c>
      <c r="R307" s="17">
        <f t="shared" si="26"/>
        <v>54</v>
      </c>
      <c r="S307" s="16">
        <v>244</v>
      </c>
      <c r="T307" s="17">
        <f t="shared" si="31"/>
        <v>298</v>
      </c>
      <c r="U307" s="19"/>
    </row>
    <row r="308" spans="1:21" ht="14.25" customHeight="1">
      <c r="A308" t="s">
        <v>891</v>
      </c>
      <c r="B308" t="s">
        <v>892</v>
      </c>
      <c r="C308" t="s">
        <v>891</v>
      </c>
      <c r="D308" t="s">
        <v>892</v>
      </c>
      <c r="E308" t="s">
        <v>696</v>
      </c>
      <c r="F308" s="21" t="s">
        <v>55</v>
      </c>
      <c r="G308" s="16">
        <v>0</v>
      </c>
      <c r="H308" s="16">
        <v>0</v>
      </c>
      <c r="I308" s="16">
        <v>0</v>
      </c>
      <c r="J308" s="17">
        <f t="shared" si="24"/>
        <v>0</v>
      </c>
      <c r="K308" s="16">
        <v>57</v>
      </c>
      <c r="L308" s="17">
        <f t="shared" si="25"/>
        <v>57</v>
      </c>
      <c r="M308" s="19"/>
      <c r="N308" s="21" t="s">
        <v>55</v>
      </c>
      <c r="O308" s="16">
        <v>0</v>
      </c>
      <c r="P308" s="16">
        <v>0</v>
      </c>
      <c r="Q308" s="16">
        <v>0</v>
      </c>
      <c r="R308" s="17">
        <f t="shared" si="26"/>
        <v>0</v>
      </c>
      <c r="S308" s="16">
        <v>0</v>
      </c>
      <c r="T308" s="17">
        <f t="shared" si="27"/>
        <v>0</v>
      </c>
      <c r="U308" s="19"/>
    </row>
    <row r="309" spans="1:21" ht="15">
      <c r="F309" s="20" t="s">
        <v>55</v>
      </c>
      <c r="G309" s="18">
        <f t="shared" ref="G309:L309" si="32">SUM(G301:G308)</f>
        <v>0</v>
      </c>
      <c r="H309" s="18">
        <f t="shared" si="32"/>
        <v>0</v>
      </c>
      <c r="I309" s="18">
        <f t="shared" si="32"/>
        <v>0</v>
      </c>
      <c r="J309" s="18">
        <f t="shared" si="32"/>
        <v>0</v>
      </c>
      <c r="K309" s="18">
        <f t="shared" si="32"/>
        <v>286</v>
      </c>
      <c r="L309" s="18">
        <f t="shared" si="32"/>
        <v>286</v>
      </c>
      <c r="M309" s="19"/>
      <c r="N309" s="28" t="s">
        <v>55</v>
      </c>
      <c r="O309" s="18">
        <f t="shared" ref="O309:T309" si="33">SUM(O301:O308)</f>
        <v>15</v>
      </c>
      <c r="P309" s="18">
        <f t="shared" si="33"/>
        <v>0</v>
      </c>
      <c r="Q309" s="18">
        <f t="shared" si="33"/>
        <v>75</v>
      </c>
      <c r="R309" s="18">
        <f t="shared" si="33"/>
        <v>90</v>
      </c>
      <c r="S309" s="18">
        <f t="shared" si="33"/>
        <v>780</v>
      </c>
      <c r="T309" s="18">
        <f t="shared" si="33"/>
        <v>870</v>
      </c>
      <c r="U309" s="19"/>
    </row>
    <row r="310" spans="1:21" ht="14.25" customHeight="1">
      <c r="B310" s="1"/>
      <c r="F310" s="16"/>
      <c r="G310" s="16"/>
      <c r="H310" s="16"/>
      <c r="I310" s="16"/>
      <c r="J310" s="16"/>
      <c r="K310" s="16"/>
      <c r="L310" s="16"/>
      <c r="M310" s="16"/>
      <c r="N310" s="16"/>
      <c r="O310" s="16"/>
      <c r="P310" s="16"/>
      <c r="Q310" s="16"/>
      <c r="R310" s="16"/>
      <c r="S310" s="16"/>
      <c r="T310" s="16"/>
      <c r="U310" s="16"/>
    </row>
    <row r="311" spans="1:21" ht="12.95">
      <c r="B311" s="1" t="s">
        <v>719</v>
      </c>
      <c r="E311"/>
      <c r="F311" s="31"/>
      <c r="G311" s="31"/>
      <c r="H311" s="31"/>
      <c r="I311" s="31"/>
      <c r="J311" s="31"/>
      <c r="K311" s="31"/>
      <c r="L311" s="31"/>
      <c r="N311" s="31"/>
      <c r="O311" s="31"/>
      <c r="P311" s="31"/>
      <c r="Q311" s="31"/>
      <c r="R311" s="31"/>
      <c r="S311" s="31"/>
      <c r="T311" s="31"/>
    </row>
    <row r="313" spans="1:21" ht="15">
      <c r="A313" s="161" t="s">
        <v>720</v>
      </c>
      <c r="B313" s="32" t="s">
        <v>721</v>
      </c>
      <c r="E313" t="s">
        <v>222</v>
      </c>
      <c r="F313" s="31">
        <v>2192</v>
      </c>
      <c r="G313" s="31">
        <v>0</v>
      </c>
      <c r="H313" s="31">
        <v>0</v>
      </c>
      <c r="I313" s="31">
        <v>684</v>
      </c>
      <c r="J313" s="17">
        <f>SUM(F313:I313)</f>
        <v>2876</v>
      </c>
      <c r="K313" s="31">
        <v>133</v>
      </c>
      <c r="L313" s="17">
        <f>SUM(J313:K313)</f>
        <v>3009</v>
      </c>
      <c r="M313" s="19" t="s">
        <v>802</v>
      </c>
      <c r="N313" s="31">
        <v>1893</v>
      </c>
      <c r="O313" s="31">
        <v>40</v>
      </c>
      <c r="P313" s="31">
        <v>0</v>
      </c>
      <c r="Q313" s="31">
        <v>494</v>
      </c>
      <c r="R313" s="17">
        <f t="shared" ref="R313:R321" si="34">SUM(N313:Q313)</f>
        <v>2427</v>
      </c>
      <c r="S313" s="31">
        <v>547</v>
      </c>
      <c r="T313" s="17">
        <f>SUM(R313:S313)</f>
        <v>2974</v>
      </c>
    </row>
    <row r="314" spans="1:21" ht="15">
      <c r="A314" s="161" t="s">
        <v>722</v>
      </c>
      <c r="B314" s="32" t="s">
        <v>723</v>
      </c>
      <c r="E314" s="4" t="s">
        <v>231</v>
      </c>
      <c r="F314" s="31">
        <v>3514</v>
      </c>
      <c r="G314" s="31">
        <v>19</v>
      </c>
      <c r="H314" s="31">
        <v>0</v>
      </c>
      <c r="I314" s="31">
        <v>1002</v>
      </c>
      <c r="J314" s="17">
        <f>SUM(F314:I314)</f>
        <v>4535</v>
      </c>
      <c r="K314" s="31">
        <v>1430</v>
      </c>
      <c r="L314" s="17">
        <f>SUM(J314:K314)</f>
        <v>5965</v>
      </c>
      <c r="M314" s="19" t="s">
        <v>802</v>
      </c>
      <c r="N314" s="31">
        <v>2525</v>
      </c>
      <c r="O314" s="31">
        <v>169</v>
      </c>
      <c r="P314" s="31">
        <v>0</v>
      </c>
      <c r="Q314" s="31">
        <v>786</v>
      </c>
      <c r="R314" s="17">
        <f t="shared" si="34"/>
        <v>3480</v>
      </c>
      <c r="S314" s="31">
        <v>617</v>
      </c>
      <c r="T314" s="17">
        <f>SUM(R314:S314)</f>
        <v>4097</v>
      </c>
    </row>
    <row r="315" spans="1:21" ht="15">
      <c r="A315" s="161" t="s">
        <v>724</v>
      </c>
      <c r="B315" s="32" t="s">
        <v>725</v>
      </c>
      <c r="E315" s="4" t="s">
        <v>696</v>
      </c>
      <c r="F315" s="21" t="s">
        <v>55</v>
      </c>
      <c r="G315" s="31">
        <v>0</v>
      </c>
      <c r="H315" s="31">
        <v>0</v>
      </c>
      <c r="I315" s="31">
        <v>0</v>
      </c>
      <c r="J315" s="17">
        <f>SUM(F315:I315)</f>
        <v>0</v>
      </c>
      <c r="K315" s="31">
        <v>286</v>
      </c>
      <c r="L315" s="17">
        <f>SUM(J315:K315)</f>
        <v>286</v>
      </c>
      <c r="M315" s="19"/>
      <c r="N315" s="21" t="s">
        <v>55</v>
      </c>
      <c r="O315" s="31">
        <v>15</v>
      </c>
      <c r="P315" s="31">
        <v>0</v>
      </c>
      <c r="Q315" s="31">
        <v>75</v>
      </c>
      <c r="R315" s="17">
        <f t="shared" si="34"/>
        <v>90</v>
      </c>
      <c r="S315" s="31">
        <v>780</v>
      </c>
      <c r="T315" s="17">
        <f>SUM(R315:S315)</f>
        <v>870</v>
      </c>
    </row>
    <row r="316" spans="1:21" ht="15">
      <c r="A316" s="161" t="s">
        <v>726</v>
      </c>
      <c r="B316" s="32" t="s">
        <v>727</v>
      </c>
      <c r="E316" t="s">
        <v>320</v>
      </c>
      <c r="F316" s="31">
        <v>1563</v>
      </c>
      <c r="G316" s="31">
        <v>68</v>
      </c>
      <c r="H316" s="31">
        <v>0</v>
      </c>
      <c r="I316" s="31">
        <v>229</v>
      </c>
      <c r="J316" s="17">
        <f>SUM(F316:I316)</f>
        <v>1860</v>
      </c>
      <c r="K316" s="31">
        <v>908</v>
      </c>
      <c r="L316" s="17">
        <f>SUM(J316:K316)</f>
        <v>2768</v>
      </c>
      <c r="M316" s="19" t="s">
        <v>802</v>
      </c>
      <c r="N316" s="31">
        <v>1550</v>
      </c>
      <c r="O316" s="31">
        <v>29</v>
      </c>
      <c r="P316" s="31">
        <v>5</v>
      </c>
      <c r="Q316" s="31">
        <v>138</v>
      </c>
      <c r="R316" s="17">
        <f t="shared" si="34"/>
        <v>1722</v>
      </c>
      <c r="S316" s="31">
        <v>691</v>
      </c>
      <c r="T316" s="17">
        <f>SUM(R316:S316)</f>
        <v>2413</v>
      </c>
    </row>
    <row r="317" spans="1:21" ht="15">
      <c r="A317" s="161" t="s">
        <v>728</v>
      </c>
      <c r="B317" s="32" t="s">
        <v>729</v>
      </c>
      <c r="E317" t="s">
        <v>253</v>
      </c>
      <c r="F317" s="31">
        <v>3574</v>
      </c>
      <c r="G317" s="31">
        <v>115</v>
      </c>
      <c r="H317" s="31">
        <v>8</v>
      </c>
      <c r="I317" s="31">
        <v>967</v>
      </c>
      <c r="J317" s="17">
        <f>SUM(F317:I317)</f>
        <v>4664</v>
      </c>
      <c r="K317" s="31">
        <v>4234</v>
      </c>
      <c r="L317" s="17">
        <f>SUM(J317:K317)</f>
        <v>8898</v>
      </c>
      <c r="M317" s="19" t="s">
        <v>802</v>
      </c>
      <c r="N317" s="31">
        <v>3111</v>
      </c>
      <c r="O317" s="31">
        <v>79</v>
      </c>
      <c r="P317" s="31">
        <v>0</v>
      </c>
      <c r="Q317" s="31">
        <v>545</v>
      </c>
      <c r="R317" s="17">
        <f t="shared" si="34"/>
        <v>3735</v>
      </c>
      <c r="S317" s="31">
        <v>2151</v>
      </c>
      <c r="T317" s="17">
        <f>SUM(R317:S317)</f>
        <v>5886</v>
      </c>
    </row>
    <row r="318" spans="1:21" ht="15">
      <c r="A318" s="161" t="s">
        <v>730</v>
      </c>
      <c r="B318" s="32" t="s">
        <v>731</v>
      </c>
      <c r="E318" t="s">
        <v>219</v>
      </c>
      <c r="F318" s="31">
        <v>3711</v>
      </c>
      <c r="G318" s="31">
        <v>208</v>
      </c>
      <c r="H318" s="31">
        <v>0</v>
      </c>
      <c r="I318" s="31">
        <v>1766</v>
      </c>
      <c r="J318" s="17">
        <f t="shared" ref="J318:J321" si="35">SUM(F318:I318)</f>
        <v>5685</v>
      </c>
      <c r="K318" s="31">
        <v>1365</v>
      </c>
      <c r="L318" s="17">
        <f t="shared" ref="L318:L321" si="36">SUM(J318:K318)</f>
        <v>7050</v>
      </c>
      <c r="M318" s="19" t="s">
        <v>802</v>
      </c>
      <c r="N318" s="31">
        <v>3033</v>
      </c>
      <c r="O318" s="31">
        <v>106</v>
      </c>
      <c r="P318" s="31">
        <v>0</v>
      </c>
      <c r="Q318" s="31">
        <v>1150</v>
      </c>
      <c r="R318" s="17">
        <f t="shared" si="34"/>
        <v>4289</v>
      </c>
      <c r="S318" s="31">
        <v>1084</v>
      </c>
      <c r="T318" s="17">
        <f t="shared" ref="T318:T321" si="37">SUM(R318:S318)</f>
        <v>5373</v>
      </c>
    </row>
    <row r="319" spans="1:21" ht="15">
      <c r="A319" s="161" t="s">
        <v>732</v>
      </c>
      <c r="B319" s="32" t="s">
        <v>733</v>
      </c>
      <c r="E319" s="4" t="s">
        <v>243</v>
      </c>
      <c r="F319" s="31">
        <v>2358</v>
      </c>
      <c r="G319" s="31">
        <v>53</v>
      </c>
      <c r="H319" s="31">
        <v>26</v>
      </c>
      <c r="I319" s="31">
        <v>641</v>
      </c>
      <c r="J319" s="17">
        <f t="shared" si="35"/>
        <v>3078</v>
      </c>
      <c r="K319" s="31">
        <v>614</v>
      </c>
      <c r="L319" s="17">
        <f t="shared" si="36"/>
        <v>3692</v>
      </c>
      <c r="M319" s="19" t="s">
        <v>802</v>
      </c>
      <c r="N319" s="31">
        <v>1785</v>
      </c>
      <c r="O319" s="31">
        <v>47</v>
      </c>
      <c r="P319" s="31">
        <v>0</v>
      </c>
      <c r="Q319" s="31">
        <v>470</v>
      </c>
      <c r="R319" s="17">
        <f t="shared" si="34"/>
        <v>2302</v>
      </c>
      <c r="S319" s="31">
        <v>374</v>
      </c>
      <c r="T319" s="17">
        <f t="shared" si="37"/>
        <v>2676</v>
      </c>
    </row>
    <row r="320" spans="1:21" ht="15">
      <c r="A320" s="161" t="s">
        <v>734</v>
      </c>
      <c r="B320" s="32" t="s">
        <v>735</v>
      </c>
      <c r="E320" t="s">
        <v>248</v>
      </c>
      <c r="F320" s="31">
        <v>2724</v>
      </c>
      <c r="G320" s="31">
        <v>232</v>
      </c>
      <c r="H320" s="31">
        <v>0</v>
      </c>
      <c r="I320" s="31">
        <v>464</v>
      </c>
      <c r="J320" s="17">
        <f t="shared" si="35"/>
        <v>3420</v>
      </c>
      <c r="K320" s="31">
        <v>1004</v>
      </c>
      <c r="L320" s="17">
        <f t="shared" si="36"/>
        <v>4424</v>
      </c>
      <c r="M320" s="19" t="s">
        <v>802</v>
      </c>
      <c r="N320" s="31">
        <v>2540</v>
      </c>
      <c r="O320" s="31">
        <v>61</v>
      </c>
      <c r="P320" s="31">
        <v>0</v>
      </c>
      <c r="Q320" s="31">
        <v>243</v>
      </c>
      <c r="R320" s="17">
        <f t="shared" si="34"/>
        <v>2844</v>
      </c>
      <c r="S320" s="31">
        <v>1376</v>
      </c>
      <c r="T320" s="17">
        <f t="shared" si="37"/>
        <v>4220</v>
      </c>
    </row>
    <row r="321" spans="1:20" ht="15">
      <c r="A321" s="161" t="s">
        <v>736</v>
      </c>
      <c r="B321" s="32" t="s">
        <v>737</v>
      </c>
      <c r="C321" s="32"/>
      <c r="D321" s="32"/>
      <c r="E321" t="s">
        <v>234</v>
      </c>
      <c r="F321" s="31">
        <v>2574</v>
      </c>
      <c r="G321" s="31">
        <v>44</v>
      </c>
      <c r="H321" s="31">
        <v>16</v>
      </c>
      <c r="I321" s="31">
        <v>178</v>
      </c>
      <c r="J321" s="17">
        <f t="shared" si="35"/>
        <v>2812</v>
      </c>
      <c r="K321" s="31">
        <v>2037</v>
      </c>
      <c r="L321" s="17">
        <f t="shared" si="36"/>
        <v>4849</v>
      </c>
      <c r="M321" s="19" t="s">
        <v>802</v>
      </c>
      <c r="N321" s="31">
        <v>1843</v>
      </c>
      <c r="O321" s="31">
        <v>45</v>
      </c>
      <c r="P321" s="31">
        <v>0</v>
      </c>
      <c r="Q321" s="31">
        <v>108</v>
      </c>
      <c r="R321" s="17">
        <f t="shared" si="34"/>
        <v>1996</v>
      </c>
      <c r="S321" s="31">
        <v>589</v>
      </c>
      <c r="T321" s="17">
        <f t="shared" si="37"/>
        <v>2585</v>
      </c>
    </row>
    <row r="322" spans="1:20" ht="15">
      <c r="A322" s="26" t="s">
        <v>738</v>
      </c>
      <c r="B322" s="26"/>
      <c r="C322" s="26"/>
      <c r="D322" s="26"/>
      <c r="E322" s="26"/>
      <c r="F322" s="18">
        <f t="shared" ref="F322:L322" si="38">SUM(F313:F321)</f>
        <v>22210</v>
      </c>
      <c r="G322" s="18">
        <f t="shared" si="38"/>
        <v>739</v>
      </c>
      <c r="H322" s="18">
        <f t="shared" si="38"/>
        <v>50</v>
      </c>
      <c r="I322" s="18">
        <f t="shared" si="38"/>
        <v>5931</v>
      </c>
      <c r="J322" s="18">
        <f t="shared" si="38"/>
        <v>28930</v>
      </c>
      <c r="K322" s="18">
        <f t="shared" si="38"/>
        <v>12011</v>
      </c>
      <c r="L322" s="18">
        <f t="shared" si="38"/>
        <v>40941</v>
      </c>
      <c r="M322" s="19" t="s">
        <v>802</v>
      </c>
      <c r="N322" s="18">
        <f t="shared" ref="N322:T322" si="39">SUM(N313:N321)</f>
        <v>18280</v>
      </c>
      <c r="O322" s="18">
        <f t="shared" si="39"/>
        <v>591</v>
      </c>
      <c r="P322" s="18">
        <f t="shared" si="39"/>
        <v>5</v>
      </c>
      <c r="Q322" s="18">
        <f t="shared" si="39"/>
        <v>4009</v>
      </c>
      <c r="R322" s="18">
        <f t="shared" si="39"/>
        <v>22885</v>
      </c>
      <c r="S322" s="18">
        <f t="shared" si="39"/>
        <v>8209</v>
      </c>
      <c r="T322" s="18">
        <f t="shared" si="39"/>
        <v>31094</v>
      </c>
    </row>
    <row r="323" spans="1:20">
      <c r="F323" s="16"/>
      <c r="G323" s="16"/>
      <c r="H323" s="16"/>
      <c r="I323" s="16"/>
      <c r="J323" s="16"/>
      <c r="K323" s="16"/>
      <c r="L323" s="16"/>
      <c r="N323" s="16"/>
      <c r="O323" s="16"/>
      <c r="P323" s="16"/>
      <c r="Q323" s="16"/>
      <c r="R323" s="16"/>
      <c r="S323" s="16"/>
      <c r="T323" s="16"/>
    </row>
    <row r="324" spans="1:20" ht="14.45">
      <c r="A324" s="32" t="s">
        <v>947</v>
      </c>
      <c r="L324" s="16"/>
      <c r="T324" s="16"/>
    </row>
    <row r="325" spans="1:20">
      <c r="A325" s="4" t="s">
        <v>208</v>
      </c>
    </row>
    <row r="327" spans="1:20">
      <c r="E327"/>
    </row>
    <row r="329" spans="1:20">
      <c r="L329" s="16"/>
      <c r="T329" s="16"/>
    </row>
    <row r="330" spans="1:20">
      <c r="E330"/>
    </row>
    <row r="331" spans="1:20">
      <c r="E331"/>
    </row>
    <row r="332" spans="1:20">
      <c r="E332"/>
    </row>
    <row r="334" spans="1:20">
      <c r="E334"/>
    </row>
    <row r="335" spans="1:20">
      <c r="E335"/>
    </row>
    <row r="337" spans="5:20">
      <c r="E337"/>
      <c r="L337" s="16"/>
      <c r="T337" s="16"/>
    </row>
    <row r="338" spans="5:20">
      <c r="L338" s="16"/>
      <c r="T338" s="16"/>
    </row>
    <row r="339" spans="5:20">
      <c r="L339" s="16"/>
      <c r="T339" s="16"/>
    </row>
    <row r="340" spans="5:20">
      <c r="E340"/>
      <c r="L340" s="16"/>
      <c r="T340" s="16"/>
    </row>
    <row r="341" spans="5:20">
      <c r="E341"/>
      <c r="L341" s="16"/>
      <c r="T341" s="16"/>
    </row>
    <row r="342" spans="5:20">
      <c r="E342"/>
      <c r="L342" s="16"/>
      <c r="T342" s="16"/>
    </row>
    <row r="343" spans="5:20">
      <c r="L343" s="16"/>
      <c r="T343" s="16"/>
    </row>
    <row r="344" spans="5:20">
      <c r="E344"/>
      <c r="L344" s="16"/>
      <c r="T344" s="16"/>
    </row>
    <row r="345" spans="5:20">
      <c r="E345"/>
      <c r="L345" s="16"/>
      <c r="T345" s="16"/>
    </row>
  </sheetData>
  <mergeCells count="2">
    <mergeCell ref="F8:L8"/>
    <mergeCell ref="N8:T8"/>
  </mergeCells>
  <pageMargins left="0.70866141732283472" right="0.70866141732283472" top="0.55118110236220474" bottom="0.55118110236220474" header="0.31496062992125984" footer="0.31496062992125984"/>
  <pageSetup paperSize="8" scale="92" fitToHeight="0" orientation="landscape" r:id="rId1"/>
  <headerFooter>
    <oddFooter>&amp;RPage &amp;P of &amp;N&amp;C&amp;"Calibri"&amp;11&amp;K000000&amp;"Calibri"&amp;11&amp;K000000&amp;"Calibri"&amp;11&amp;K000000&amp;"arial,Bold"&amp;10&amp;KFF0000OFFICIAL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rowBreaks count="1" manualBreakCount="1">
    <brk id="298" max="16383" man="1"/>
  </rowBreaks>
  <ignoredErrors>
    <ignoredError sqref="J313:J321 R313:R32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328"/>
  <sheetViews>
    <sheetView zoomScaleNormal="100" workbookViewId="0">
      <pane xSplit="3" ySplit="9" topLeftCell="D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 style="4" bestFit="1" customWidth="1"/>
    <col min="4" max="10" width="10.85546875" style="4" customWidth="1"/>
    <col min="11" max="11" width="4" style="4" customWidth="1"/>
    <col min="12" max="18" width="10.85546875" style="4" customWidth="1"/>
    <col min="19" max="19" width="4" style="4" customWidth="1"/>
    <col min="20" max="16384" width="8.5703125" style="4"/>
  </cols>
  <sheetData>
    <row r="1" spans="1:19">
      <c r="R1" s="56" t="str">
        <f>'Table 1'!S1</f>
        <v>Publication date:  5 December 2024</v>
      </c>
    </row>
    <row r="2" spans="1:19" ht="18">
      <c r="A2" s="205" t="s">
        <v>36</v>
      </c>
      <c r="B2" s="206"/>
      <c r="C2" s="206"/>
      <c r="D2" s="206"/>
      <c r="E2" s="206"/>
      <c r="F2" s="206"/>
      <c r="G2" s="206"/>
      <c r="H2" s="206"/>
      <c r="I2" s="206"/>
      <c r="J2" s="206"/>
      <c r="K2" s="206"/>
      <c r="L2" s="206"/>
      <c r="M2" s="206"/>
      <c r="N2" s="206"/>
      <c r="O2" s="206"/>
      <c r="P2" s="206"/>
      <c r="Q2" s="206"/>
      <c r="R2" s="206"/>
    </row>
    <row r="3" spans="1:19" ht="12.95">
      <c r="A3" s="207" t="s">
        <v>37</v>
      </c>
      <c r="B3" s="207"/>
      <c r="C3" s="207"/>
      <c r="D3" s="207"/>
      <c r="E3" s="207"/>
      <c r="F3" s="207"/>
      <c r="G3" s="207"/>
      <c r="H3" s="207"/>
      <c r="I3" s="207"/>
      <c r="J3" s="207"/>
      <c r="K3" s="207"/>
      <c r="L3" s="207"/>
      <c r="M3" s="207"/>
      <c r="N3" s="207"/>
      <c r="O3" s="207"/>
      <c r="P3" s="207"/>
      <c r="Q3" s="207"/>
      <c r="R3" s="207"/>
    </row>
    <row r="4" spans="1:19" ht="8.25" customHeight="1"/>
    <row r="5" spans="1:19" ht="18.75" customHeight="1">
      <c r="A5" s="3" t="s">
        <v>948</v>
      </c>
    </row>
    <row r="6" spans="1:19" ht="17.45">
      <c r="A6" s="3" t="s">
        <v>949</v>
      </c>
    </row>
    <row r="7" spans="1:19" ht="14.25" customHeight="1"/>
    <row r="8" spans="1:19" ht="14.25" customHeight="1">
      <c r="D8" s="200" t="s">
        <v>211</v>
      </c>
      <c r="E8" s="201"/>
      <c r="F8" s="201"/>
      <c r="G8" s="201"/>
      <c r="H8" s="202"/>
      <c r="I8" s="202"/>
      <c r="J8" s="202"/>
      <c r="K8" s="93"/>
      <c r="L8" s="200" t="s">
        <v>212</v>
      </c>
      <c r="M8" s="203"/>
      <c r="N8" s="203"/>
      <c r="O8" s="203"/>
      <c r="P8" s="210"/>
      <c r="Q8" s="210"/>
      <c r="R8" s="210"/>
    </row>
    <row r="9" spans="1:19" ht="51.95">
      <c r="A9" s="14" t="s">
        <v>213</v>
      </c>
      <c r="B9" s="14" t="s">
        <v>950</v>
      </c>
      <c r="C9" s="15" t="s">
        <v>951</v>
      </c>
      <c r="D9" s="57" t="s">
        <v>43</v>
      </c>
      <c r="E9" s="57" t="s">
        <v>44</v>
      </c>
      <c r="F9" s="57" t="s">
        <v>45</v>
      </c>
      <c r="G9" s="57" t="s">
        <v>46</v>
      </c>
      <c r="H9" s="76" t="s">
        <v>952</v>
      </c>
      <c r="I9" s="51" t="s">
        <v>953</v>
      </c>
      <c r="J9" s="55" t="s">
        <v>50</v>
      </c>
      <c r="K9" s="58"/>
      <c r="L9" s="57" t="s">
        <v>43</v>
      </c>
      <c r="M9" s="57" t="s">
        <v>44</v>
      </c>
      <c r="N9" s="57" t="s">
        <v>45</v>
      </c>
      <c r="O9" s="57" t="s">
        <v>46</v>
      </c>
      <c r="P9" s="76" t="s">
        <v>952</v>
      </c>
      <c r="Q9" s="51" t="s">
        <v>953</v>
      </c>
      <c r="R9" s="55" t="s">
        <v>50</v>
      </c>
    </row>
    <row r="10" spans="1:19" ht="25.5" customHeight="1">
      <c r="A10" s="60" t="s">
        <v>216</v>
      </c>
      <c r="B10" s="59"/>
      <c r="C10" s="59"/>
      <c r="D10" s="59"/>
      <c r="E10" s="59"/>
      <c r="F10" s="59"/>
      <c r="G10" s="59"/>
      <c r="H10" s="59"/>
      <c r="I10" s="59"/>
      <c r="J10" s="59"/>
      <c r="K10" s="59"/>
      <c r="L10" s="59"/>
      <c r="M10" s="59"/>
      <c r="N10" s="59"/>
      <c r="O10" s="59"/>
      <c r="P10" s="59"/>
      <c r="Q10" s="59"/>
      <c r="R10" s="59"/>
      <c r="S10" s="19"/>
    </row>
    <row r="11" spans="1:19" ht="14.25" customHeight="1">
      <c r="A11" t="s">
        <v>217</v>
      </c>
      <c r="B11" s="32" t="s">
        <v>218</v>
      </c>
      <c r="C11" t="s">
        <v>954</v>
      </c>
      <c r="D11" s="16">
        <v>5</v>
      </c>
      <c r="E11" s="16">
        <v>0</v>
      </c>
      <c r="F11" s="16">
        <v>0</v>
      </c>
      <c r="G11" s="16">
        <v>0</v>
      </c>
      <c r="H11" s="17">
        <f t="shared" ref="H11:H74" si="0">SUM(D11:G11)</f>
        <v>5</v>
      </c>
      <c r="I11" s="16">
        <v>0</v>
      </c>
      <c r="J11" s="17">
        <f>SUM(H11:I11)</f>
        <v>5</v>
      </c>
      <c r="K11" s="19"/>
      <c r="L11" s="16">
        <v>5</v>
      </c>
      <c r="M11" s="16">
        <v>0</v>
      </c>
      <c r="N11" s="16">
        <v>0</v>
      </c>
      <c r="O11" s="16">
        <v>0</v>
      </c>
      <c r="P11" s="17">
        <f t="shared" ref="P11:P74" si="1">SUM(L11:O11)</f>
        <v>5</v>
      </c>
      <c r="Q11" s="16">
        <v>0</v>
      </c>
      <c r="R11" s="17">
        <f>SUM(P11:Q11)</f>
        <v>5</v>
      </c>
    </row>
    <row r="12" spans="1:19" ht="14.25" customHeight="1">
      <c r="A12" t="s">
        <v>800</v>
      </c>
      <c r="B12" s="32" t="s">
        <v>801</v>
      </c>
      <c r="C12" t="s">
        <v>955</v>
      </c>
      <c r="D12" s="16">
        <v>14</v>
      </c>
      <c r="E12" s="16">
        <v>0</v>
      </c>
      <c r="F12" s="16">
        <v>0</v>
      </c>
      <c r="G12" s="16">
        <v>0</v>
      </c>
      <c r="H12" s="17">
        <f t="shared" si="0"/>
        <v>14</v>
      </c>
      <c r="I12" s="16">
        <v>0</v>
      </c>
      <c r="J12" s="17">
        <f t="shared" ref="J12:J73" si="2">SUM(H12:I12)</f>
        <v>14</v>
      </c>
      <c r="K12" s="19"/>
      <c r="L12" s="16">
        <v>22</v>
      </c>
      <c r="M12" s="16">
        <v>42</v>
      </c>
      <c r="N12" s="16">
        <v>0</v>
      </c>
      <c r="O12" s="16">
        <v>0</v>
      </c>
      <c r="P12" s="17">
        <f t="shared" si="1"/>
        <v>64</v>
      </c>
      <c r="Q12" s="16">
        <v>0</v>
      </c>
      <c r="R12" s="17">
        <f t="shared" ref="R12:R73" si="3">SUM(P12:Q12)</f>
        <v>64</v>
      </c>
      <c r="S12" s="19"/>
    </row>
    <row r="13" spans="1:19" ht="14.25" customHeight="1">
      <c r="A13" t="s">
        <v>220</v>
      </c>
      <c r="B13" s="32" t="s">
        <v>221</v>
      </c>
      <c r="C13" t="s">
        <v>956</v>
      </c>
      <c r="D13" s="16">
        <v>53</v>
      </c>
      <c r="E13" s="16">
        <v>0</v>
      </c>
      <c r="F13" s="16">
        <v>0</v>
      </c>
      <c r="G13" s="16">
        <v>0</v>
      </c>
      <c r="H13" s="17">
        <f t="shared" si="0"/>
        <v>53</v>
      </c>
      <c r="I13" s="16">
        <v>0</v>
      </c>
      <c r="J13" s="17">
        <f t="shared" si="2"/>
        <v>53</v>
      </c>
      <c r="K13" s="19"/>
      <c r="L13" s="16">
        <v>0</v>
      </c>
      <c r="M13" s="16">
        <v>0</v>
      </c>
      <c r="N13" s="16">
        <v>0</v>
      </c>
      <c r="O13" s="16">
        <v>0</v>
      </c>
      <c r="P13" s="17">
        <f t="shared" si="1"/>
        <v>0</v>
      </c>
      <c r="Q13" s="16">
        <v>0</v>
      </c>
      <c r="R13" s="17">
        <f t="shared" si="3"/>
        <v>0</v>
      </c>
      <c r="S13" s="19"/>
    </row>
    <row r="14" spans="1:19" ht="14.25" customHeight="1">
      <c r="A14" t="s">
        <v>223</v>
      </c>
      <c r="B14" s="32" t="s">
        <v>224</v>
      </c>
      <c r="C14" t="s">
        <v>954</v>
      </c>
      <c r="D14" s="16">
        <v>48</v>
      </c>
      <c r="E14" s="16">
        <v>0</v>
      </c>
      <c r="F14" s="16">
        <v>0</v>
      </c>
      <c r="G14" s="16">
        <v>16</v>
      </c>
      <c r="H14" s="17">
        <f t="shared" si="0"/>
        <v>64</v>
      </c>
      <c r="I14" s="16">
        <v>0</v>
      </c>
      <c r="J14" s="17">
        <f t="shared" si="2"/>
        <v>64</v>
      </c>
      <c r="K14" s="19"/>
      <c r="L14" s="16">
        <v>34</v>
      </c>
      <c r="M14" s="16">
        <v>0</v>
      </c>
      <c r="N14" s="16">
        <v>0</v>
      </c>
      <c r="O14" s="16">
        <v>14</v>
      </c>
      <c r="P14" s="17">
        <f t="shared" si="1"/>
        <v>48</v>
      </c>
      <c r="Q14" s="16">
        <v>0</v>
      </c>
      <c r="R14" s="17">
        <f t="shared" si="3"/>
        <v>48</v>
      </c>
      <c r="S14" s="19"/>
    </row>
    <row r="15" spans="1:19" ht="14.25" customHeight="1">
      <c r="A15" t="s">
        <v>225</v>
      </c>
      <c r="B15" s="32" t="s">
        <v>226</v>
      </c>
      <c r="C15" t="s">
        <v>956</v>
      </c>
      <c r="D15" s="16">
        <v>83</v>
      </c>
      <c r="E15" s="16">
        <v>0</v>
      </c>
      <c r="F15" s="16">
        <v>0</v>
      </c>
      <c r="G15" s="16">
        <v>0</v>
      </c>
      <c r="H15" s="17">
        <f t="shared" si="0"/>
        <v>83</v>
      </c>
      <c r="I15" s="16">
        <v>0</v>
      </c>
      <c r="J15" s="17">
        <f t="shared" si="2"/>
        <v>83</v>
      </c>
      <c r="K15" s="19"/>
      <c r="L15" s="16">
        <v>0</v>
      </c>
      <c r="M15" s="16">
        <v>0</v>
      </c>
      <c r="N15" s="16">
        <v>0</v>
      </c>
      <c r="O15" s="16">
        <v>0</v>
      </c>
      <c r="P15" s="17">
        <f t="shared" si="1"/>
        <v>0</v>
      </c>
      <c r="Q15" s="16">
        <v>0</v>
      </c>
      <c r="R15" s="17">
        <f t="shared" si="3"/>
        <v>0</v>
      </c>
      <c r="S15" s="19"/>
    </row>
    <row r="16" spans="1:19" ht="14.25" customHeight="1">
      <c r="A16" t="s">
        <v>227</v>
      </c>
      <c r="B16" s="32" t="s">
        <v>228</v>
      </c>
      <c r="C16" t="s">
        <v>954</v>
      </c>
      <c r="D16" s="16">
        <v>85</v>
      </c>
      <c r="E16" s="16">
        <v>0</v>
      </c>
      <c r="F16" s="16">
        <v>0</v>
      </c>
      <c r="G16" s="16">
        <v>15</v>
      </c>
      <c r="H16" s="17">
        <f t="shared" si="0"/>
        <v>100</v>
      </c>
      <c r="I16" s="16">
        <v>0</v>
      </c>
      <c r="J16" s="17">
        <f t="shared" si="2"/>
        <v>100</v>
      </c>
      <c r="K16" s="19"/>
      <c r="L16" s="16">
        <v>41</v>
      </c>
      <c r="M16" s="16">
        <v>0</v>
      </c>
      <c r="N16" s="16">
        <v>0</v>
      </c>
      <c r="O16" s="16">
        <v>8</v>
      </c>
      <c r="P16" s="17">
        <f t="shared" si="1"/>
        <v>49</v>
      </c>
      <c r="Q16" s="16">
        <v>205</v>
      </c>
      <c r="R16" s="17">
        <f t="shared" si="3"/>
        <v>254</v>
      </c>
      <c r="S16" s="19"/>
    </row>
    <row r="17" spans="1:19" ht="14.25" customHeight="1">
      <c r="A17" t="s">
        <v>883</v>
      </c>
      <c r="B17" s="32" t="s">
        <v>884</v>
      </c>
      <c r="C17" t="s">
        <v>954</v>
      </c>
      <c r="D17" s="16">
        <v>97</v>
      </c>
      <c r="E17" s="16">
        <v>0</v>
      </c>
      <c r="F17" s="16">
        <v>0</v>
      </c>
      <c r="G17" s="16">
        <v>15</v>
      </c>
      <c r="H17" s="17">
        <f t="shared" si="0"/>
        <v>112</v>
      </c>
      <c r="I17" s="16">
        <v>0</v>
      </c>
      <c r="J17" s="17">
        <f t="shared" si="2"/>
        <v>112</v>
      </c>
      <c r="K17" s="19"/>
      <c r="L17" s="16">
        <v>79</v>
      </c>
      <c r="M17" s="16">
        <v>0</v>
      </c>
      <c r="N17" s="16">
        <v>0</v>
      </c>
      <c r="O17" s="16">
        <v>17</v>
      </c>
      <c r="P17" s="17">
        <f t="shared" si="1"/>
        <v>96</v>
      </c>
      <c r="Q17" s="16">
        <v>24</v>
      </c>
      <c r="R17" s="17">
        <f t="shared" si="3"/>
        <v>120</v>
      </c>
      <c r="S17" s="19"/>
    </row>
    <row r="18" spans="1:19" ht="14.25" customHeight="1">
      <c r="A18" t="s">
        <v>229</v>
      </c>
      <c r="B18" s="32" t="s">
        <v>230</v>
      </c>
      <c r="C18" t="s">
        <v>954</v>
      </c>
      <c r="D18" s="16">
        <v>35</v>
      </c>
      <c r="E18" s="16">
        <v>0</v>
      </c>
      <c r="F18" s="16">
        <v>0</v>
      </c>
      <c r="G18" s="16">
        <v>2</v>
      </c>
      <c r="H18" s="17">
        <f t="shared" si="0"/>
        <v>37</v>
      </c>
      <c r="I18" s="16">
        <v>0</v>
      </c>
      <c r="J18" s="17">
        <f t="shared" si="2"/>
        <v>37</v>
      </c>
      <c r="K18" s="19"/>
      <c r="L18" s="16">
        <v>21</v>
      </c>
      <c r="M18" s="16">
        <v>0</v>
      </c>
      <c r="N18" s="16">
        <v>0</v>
      </c>
      <c r="O18" s="16">
        <v>2</v>
      </c>
      <c r="P18" s="17">
        <f t="shared" si="1"/>
        <v>23</v>
      </c>
      <c r="Q18" s="16">
        <v>0</v>
      </c>
      <c r="R18" s="17">
        <f t="shared" si="3"/>
        <v>23</v>
      </c>
      <c r="S18" s="19"/>
    </row>
    <row r="19" spans="1:19" ht="14.25" customHeight="1">
      <c r="A19" t="s">
        <v>232</v>
      </c>
      <c r="B19" s="32" t="s">
        <v>233</v>
      </c>
      <c r="C19" t="s">
        <v>957</v>
      </c>
      <c r="D19" s="16">
        <v>42</v>
      </c>
      <c r="E19" s="16">
        <v>0</v>
      </c>
      <c r="F19" s="16">
        <v>0</v>
      </c>
      <c r="G19" s="16">
        <v>0</v>
      </c>
      <c r="H19" s="17">
        <f t="shared" si="0"/>
        <v>42</v>
      </c>
      <c r="I19" s="16">
        <v>0</v>
      </c>
      <c r="J19" s="17">
        <f t="shared" si="2"/>
        <v>42</v>
      </c>
      <c r="K19" s="19"/>
      <c r="L19" s="16">
        <v>137</v>
      </c>
      <c r="M19" s="16">
        <v>0</v>
      </c>
      <c r="N19" s="16">
        <v>0</v>
      </c>
      <c r="O19" s="16">
        <v>0</v>
      </c>
      <c r="P19" s="17">
        <f t="shared" si="1"/>
        <v>137</v>
      </c>
      <c r="Q19" s="16">
        <v>26</v>
      </c>
      <c r="R19" s="17">
        <f t="shared" si="3"/>
        <v>163</v>
      </c>
      <c r="S19" s="19"/>
    </row>
    <row r="20" spans="1:19" ht="14.25" customHeight="1">
      <c r="A20" t="s">
        <v>848</v>
      </c>
      <c r="B20" s="32" t="s">
        <v>849</v>
      </c>
      <c r="C20" t="s">
        <v>955</v>
      </c>
      <c r="D20" s="16">
        <v>2</v>
      </c>
      <c r="E20" s="16">
        <v>0</v>
      </c>
      <c r="F20" s="16">
        <v>0</v>
      </c>
      <c r="G20" s="16">
        <v>0</v>
      </c>
      <c r="H20" s="17">
        <f t="shared" si="0"/>
        <v>2</v>
      </c>
      <c r="I20" s="16">
        <v>250</v>
      </c>
      <c r="J20" s="17">
        <f t="shared" si="2"/>
        <v>252</v>
      </c>
      <c r="K20" s="19"/>
      <c r="L20" s="16">
        <v>2</v>
      </c>
      <c r="M20" s="16">
        <v>0</v>
      </c>
      <c r="N20" s="16">
        <v>0</v>
      </c>
      <c r="O20" s="16">
        <v>0</v>
      </c>
      <c r="P20" s="17">
        <f t="shared" si="1"/>
        <v>2</v>
      </c>
      <c r="Q20" s="16">
        <v>89</v>
      </c>
      <c r="R20" s="17">
        <f t="shared" si="3"/>
        <v>91</v>
      </c>
      <c r="S20" s="19"/>
    </row>
    <row r="21" spans="1:19" ht="14.25" customHeight="1">
      <c r="A21" t="s">
        <v>235</v>
      </c>
      <c r="B21" s="32" t="s">
        <v>236</v>
      </c>
      <c r="C21" t="s">
        <v>954</v>
      </c>
      <c r="D21" s="16">
        <v>0</v>
      </c>
      <c r="E21" s="16">
        <v>25</v>
      </c>
      <c r="F21" s="16">
        <v>0</v>
      </c>
      <c r="G21" s="16">
        <v>0</v>
      </c>
      <c r="H21" s="17">
        <f t="shared" si="0"/>
        <v>25</v>
      </c>
      <c r="I21" s="16">
        <v>110</v>
      </c>
      <c r="J21" s="17">
        <f t="shared" si="2"/>
        <v>135</v>
      </c>
      <c r="K21" s="19"/>
      <c r="L21" s="16">
        <v>0</v>
      </c>
      <c r="M21" s="16">
        <v>16</v>
      </c>
      <c r="N21" s="16">
        <v>0</v>
      </c>
      <c r="O21" s="16">
        <v>25</v>
      </c>
      <c r="P21" s="17">
        <f t="shared" si="1"/>
        <v>41</v>
      </c>
      <c r="Q21" s="16">
        <v>73</v>
      </c>
      <c r="R21" s="17">
        <f t="shared" si="3"/>
        <v>114</v>
      </c>
      <c r="S21" s="19"/>
    </row>
    <row r="22" spans="1:19" ht="14.25" customHeight="1">
      <c r="A22" t="s">
        <v>237</v>
      </c>
      <c r="B22" s="32" t="s">
        <v>238</v>
      </c>
      <c r="C22" t="s">
        <v>958</v>
      </c>
      <c r="D22" s="16">
        <v>96</v>
      </c>
      <c r="E22" s="16">
        <v>0</v>
      </c>
      <c r="F22" s="16">
        <v>0</v>
      </c>
      <c r="G22" s="16">
        <v>35</v>
      </c>
      <c r="H22" s="17">
        <f t="shared" si="0"/>
        <v>131</v>
      </c>
      <c r="I22" s="16">
        <v>0</v>
      </c>
      <c r="J22" s="17">
        <f t="shared" si="2"/>
        <v>131</v>
      </c>
      <c r="K22" s="19"/>
      <c r="L22" s="16">
        <v>24</v>
      </c>
      <c r="M22" s="16">
        <v>0</v>
      </c>
      <c r="N22" s="16">
        <v>0</v>
      </c>
      <c r="O22" s="16">
        <v>7</v>
      </c>
      <c r="P22" s="17">
        <f t="shared" si="1"/>
        <v>31</v>
      </c>
      <c r="Q22" s="16">
        <v>30</v>
      </c>
      <c r="R22" s="17">
        <f t="shared" si="3"/>
        <v>61</v>
      </c>
      <c r="S22" s="19"/>
    </row>
    <row r="23" spans="1:19" ht="14.25" customHeight="1">
      <c r="A23" t="s">
        <v>239</v>
      </c>
      <c r="B23" s="32" t="s">
        <v>240</v>
      </c>
      <c r="C23" t="s">
        <v>957</v>
      </c>
      <c r="D23" s="16">
        <v>52</v>
      </c>
      <c r="E23" s="16">
        <v>0</v>
      </c>
      <c r="F23" s="16">
        <v>0</v>
      </c>
      <c r="G23" s="16">
        <v>0</v>
      </c>
      <c r="H23" s="17">
        <f t="shared" si="0"/>
        <v>52</v>
      </c>
      <c r="I23" s="16">
        <v>36</v>
      </c>
      <c r="J23" s="17">
        <f t="shared" si="2"/>
        <v>88</v>
      </c>
      <c r="K23" s="19"/>
      <c r="L23" s="16">
        <v>38</v>
      </c>
      <c r="M23" s="16">
        <v>0</v>
      </c>
      <c r="N23" s="16">
        <v>0</v>
      </c>
      <c r="O23" s="16">
        <v>0</v>
      </c>
      <c r="P23" s="17">
        <f t="shared" si="1"/>
        <v>38</v>
      </c>
      <c r="Q23" s="16">
        <v>0</v>
      </c>
      <c r="R23" s="17">
        <f t="shared" si="3"/>
        <v>38</v>
      </c>
      <c r="S23" s="19"/>
    </row>
    <row r="24" spans="1:19" ht="14.25" customHeight="1">
      <c r="A24" t="s">
        <v>241</v>
      </c>
      <c r="B24" s="32" t="s">
        <v>242</v>
      </c>
      <c r="C24" t="s">
        <v>958</v>
      </c>
      <c r="D24" s="16">
        <v>53</v>
      </c>
      <c r="E24" s="16">
        <v>0</v>
      </c>
      <c r="F24" s="16">
        <v>0</v>
      </c>
      <c r="G24" s="16">
        <v>5</v>
      </c>
      <c r="H24" s="17">
        <f t="shared" si="0"/>
        <v>58</v>
      </c>
      <c r="I24" s="16">
        <v>0</v>
      </c>
      <c r="J24" s="17">
        <f t="shared" si="2"/>
        <v>58</v>
      </c>
      <c r="K24" s="19"/>
      <c r="L24" s="16">
        <v>60</v>
      </c>
      <c r="M24" s="16">
        <v>0</v>
      </c>
      <c r="N24" s="16">
        <v>0</v>
      </c>
      <c r="O24" s="16">
        <v>7</v>
      </c>
      <c r="P24" s="17">
        <f t="shared" si="1"/>
        <v>67</v>
      </c>
      <c r="Q24" s="16">
        <v>42</v>
      </c>
      <c r="R24" s="17">
        <f t="shared" si="3"/>
        <v>109</v>
      </c>
      <c r="S24" s="19"/>
    </row>
    <row r="25" spans="1:19" ht="14.25" customHeight="1">
      <c r="A25" t="s">
        <v>244</v>
      </c>
      <c r="B25" s="32" t="s">
        <v>245</v>
      </c>
      <c r="C25" t="s">
        <v>956</v>
      </c>
      <c r="D25" s="16">
        <v>90</v>
      </c>
      <c r="E25" s="16">
        <v>0</v>
      </c>
      <c r="F25" s="16">
        <v>0</v>
      </c>
      <c r="G25" s="16">
        <v>31</v>
      </c>
      <c r="H25" s="17">
        <f t="shared" si="0"/>
        <v>121</v>
      </c>
      <c r="I25" s="16">
        <v>324</v>
      </c>
      <c r="J25" s="17">
        <f t="shared" si="2"/>
        <v>445</v>
      </c>
      <c r="K25" s="19"/>
      <c r="L25" s="16">
        <v>95</v>
      </c>
      <c r="M25" s="16">
        <v>0</v>
      </c>
      <c r="N25" s="16">
        <v>0</v>
      </c>
      <c r="O25" s="16">
        <v>53</v>
      </c>
      <c r="P25" s="17">
        <f t="shared" si="1"/>
        <v>148</v>
      </c>
      <c r="Q25" s="16">
        <v>249</v>
      </c>
      <c r="R25" s="17">
        <f t="shared" si="3"/>
        <v>397</v>
      </c>
      <c r="S25" s="19"/>
    </row>
    <row r="26" spans="1:19" ht="14.25" customHeight="1">
      <c r="A26" t="s">
        <v>246</v>
      </c>
      <c r="B26" s="32" t="s">
        <v>247</v>
      </c>
      <c r="C26" t="s">
        <v>956</v>
      </c>
      <c r="D26" s="16">
        <v>312</v>
      </c>
      <c r="E26" s="16">
        <v>44</v>
      </c>
      <c r="F26" s="16">
        <v>0</v>
      </c>
      <c r="G26" s="16">
        <v>11</v>
      </c>
      <c r="H26" s="17">
        <f t="shared" si="0"/>
        <v>367</v>
      </c>
      <c r="I26" s="16">
        <v>0</v>
      </c>
      <c r="J26" s="17">
        <f t="shared" si="2"/>
        <v>367</v>
      </c>
      <c r="K26" s="19"/>
      <c r="L26" s="16">
        <v>160</v>
      </c>
      <c r="M26" s="16">
        <v>0</v>
      </c>
      <c r="N26" s="16">
        <v>0</v>
      </c>
      <c r="O26" s="16">
        <v>0</v>
      </c>
      <c r="P26" s="17">
        <f t="shared" si="1"/>
        <v>160</v>
      </c>
      <c r="Q26" s="16">
        <v>68</v>
      </c>
      <c r="R26" s="17">
        <f t="shared" si="3"/>
        <v>228</v>
      </c>
      <c r="S26" s="19"/>
    </row>
    <row r="27" spans="1:19" ht="14.25" customHeight="1">
      <c r="A27" t="s">
        <v>249</v>
      </c>
      <c r="B27" s="32" t="s">
        <v>250</v>
      </c>
      <c r="C27" t="s">
        <v>956</v>
      </c>
      <c r="D27" s="16">
        <v>17</v>
      </c>
      <c r="E27" s="16">
        <v>0</v>
      </c>
      <c r="F27" s="16">
        <v>0</v>
      </c>
      <c r="G27" s="16">
        <v>27</v>
      </c>
      <c r="H27" s="17">
        <f t="shared" si="0"/>
        <v>44</v>
      </c>
      <c r="I27" s="16">
        <v>0</v>
      </c>
      <c r="J27" s="17">
        <f t="shared" si="2"/>
        <v>44</v>
      </c>
      <c r="K27" s="19"/>
      <c r="L27" s="16">
        <v>18</v>
      </c>
      <c r="M27" s="16">
        <v>11</v>
      </c>
      <c r="N27" s="16">
        <v>0</v>
      </c>
      <c r="O27" s="16">
        <v>25</v>
      </c>
      <c r="P27" s="17">
        <f t="shared" si="1"/>
        <v>54</v>
      </c>
      <c r="Q27" s="16">
        <v>0</v>
      </c>
      <c r="R27" s="17">
        <f t="shared" si="3"/>
        <v>54</v>
      </c>
      <c r="S27" s="19"/>
    </row>
    <row r="28" spans="1:19" ht="14.25" customHeight="1">
      <c r="A28" t="s">
        <v>251</v>
      </c>
      <c r="B28" s="32" t="s">
        <v>252</v>
      </c>
      <c r="C28" t="s">
        <v>955</v>
      </c>
      <c r="D28" s="16">
        <v>75</v>
      </c>
      <c r="E28" s="16">
        <v>0</v>
      </c>
      <c r="F28" s="16">
        <v>0</v>
      </c>
      <c r="G28" s="16">
        <v>0</v>
      </c>
      <c r="H28" s="17">
        <f t="shared" si="0"/>
        <v>75</v>
      </c>
      <c r="I28" s="16">
        <v>0</v>
      </c>
      <c r="J28" s="17">
        <f t="shared" si="2"/>
        <v>75</v>
      </c>
      <c r="K28" s="19"/>
      <c r="L28" s="16">
        <v>0</v>
      </c>
      <c r="M28" s="16">
        <v>0</v>
      </c>
      <c r="N28" s="16">
        <v>0</v>
      </c>
      <c r="O28" s="16">
        <v>0</v>
      </c>
      <c r="P28" s="17">
        <f t="shared" si="1"/>
        <v>0</v>
      </c>
      <c r="Q28" s="16">
        <v>0</v>
      </c>
      <c r="R28" s="17">
        <f t="shared" si="3"/>
        <v>0</v>
      </c>
      <c r="S28" s="19"/>
    </row>
    <row r="29" spans="1:19" ht="14.25" customHeight="1">
      <c r="A29" t="s">
        <v>254</v>
      </c>
      <c r="B29" s="32" t="s">
        <v>255</v>
      </c>
      <c r="C29" t="s">
        <v>955</v>
      </c>
      <c r="D29" s="16">
        <v>107</v>
      </c>
      <c r="E29" s="16">
        <v>0</v>
      </c>
      <c r="F29" s="16">
        <v>0</v>
      </c>
      <c r="G29" s="16">
        <v>0</v>
      </c>
      <c r="H29" s="17">
        <f t="shared" si="0"/>
        <v>107</v>
      </c>
      <c r="I29" s="16">
        <v>0</v>
      </c>
      <c r="J29" s="17">
        <f t="shared" si="2"/>
        <v>107</v>
      </c>
      <c r="K29" s="19"/>
      <c r="L29" s="16">
        <v>26</v>
      </c>
      <c r="M29" s="16">
        <v>0</v>
      </c>
      <c r="N29" s="16">
        <v>0</v>
      </c>
      <c r="O29" s="16">
        <v>0</v>
      </c>
      <c r="P29" s="17">
        <f t="shared" si="1"/>
        <v>26</v>
      </c>
      <c r="Q29" s="16">
        <v>29</v>
      </c>
      <c r="R29" s="17">
        <f t="shared" si="3"/>
        <v>55</v>
      </c>
      <c r="S29" s="19"/>
    </row>
    <row r="30" spans="1:19" ht="14.25" customHeight="1">
      <c r="A30" t="s">
        <v>256</v>
      </c>
      <c r="B30" s="32" t="s">
        <v>257</v>
      </c>
      <c r="C30" t="s">
        <v>957</v>
      </c>
      <c r="D30" s="16">
        <v>7</v>
      </c>
      <c r="E30" s="16">
        <v>0</v>
      </c>
      <c r="F30" s="16">
        <v>0</v>
      </c>
      <c r="G30" s="16">
        <v>0</v>
      </c>
      <c r="H30" s="17">
        <f t="shared" si="0"/>
        <v>7</v>
      </c>
      <c r="I30" s="16">
        <v>153</v>
      </c>
      <c r="J30" s="17">
        <f t="shared" si="2"/>
        <v>160</v>
      </c>
      <c r="K30" s="19"/>
      <c r="L30" s="16">
        <v>0</v>
      </c>
      <c r="M30" s="16">
        <v>0</v>
      </c>
      <c r="N30" s="16">
        <v>0</v>
      </c>
      <c r="O30" s="16">
        <v>0</v>
      </c>
      <c r="P30" s="17">
        <f t="shared" si="1"/>
        <v>0</v>
      </c>
      <c r="Q30" s="16">
        <v>0</v>
      </c>
      <c r="R30" s="17">
        <f t="shared" si="3"/>
        <v>0</v>
      </c>
      <c r="S30" s="19"/>
    </row>
    <row r="31" spans="1:19" ht="14.25" customHeight="1">
      <c r="A31" t="s">
        <v>258</v>
      </c>
      <c r="B31" s="32" t="s">
        <v>259</v>
      </c>
      <c r="C31" t="s">
        <v>955</v>
      </c>
      <c r="D31" s="16">
        <v>73</v>
      </c>
      <c r="E31" s="16">
        <v>0</v>
      </c>
      <c r="F31" s="16">
        <v>0</v>
      </c>
      <c r="G31" s="16">
        <v>0</v>
      </c>
      <c r="H31" s="17">
        <f t="shared" si="0"/>
        <v>73</v>
      </c>
      <c r="I31" s="16">
        <v>0</v>
      </c>
      <c r="J31" s="17">
        <f t="shared" si="2"/>
        <v>73</v>
      </c>
      <c r="K31" s="19"/>
      <c r="L31" s="16">
        <v>53</v>
      </c>
      <c r="M31" s="16">
        <v>0</v>
      </c>
      <c r="N31" s="16">
        <v>0</v>
      </c>
      <c r="O31" s="16">
        <v>0</v>
      </c>
      <c r="P31" s="17">
        <f t="shared" si="1"/>
        <v>53</v>
      </c>
      <c r="Q31" s="16">
        <v>0</v>
      </c>
      <c r="R31" s="17">
        <f t="shared" si="3"/>
        <v>53</v>
      </c>
      <c r="S31" s="19"/>
    </row>
    <row r="32" spans="1:19" ht="14.25" customHeight="1">
      <c r="A32" t="s">
        <v>260</v>
      </c>
      <c r="B32" s="32" t="s">
        <v>261</v>
      </c>
      <c r="C32" t="s">
        <v>956</v>
      </c>
      <c r="D32" s="16">
        <v>77</v>
      </c>
      <c r="E32" s="16">
        <v>0</v>
      </c>
      <c r="F32" s="16">
        <v>0</v>
      </c>
      <c r="G32" s="16">
        <v>24</v>
      </c>
      <c r="H32" s="17">
        <f t="shared" si="0"/>
        <v>101</v>
      </c>
      <c r="I32" s="16">
        <v>0</v>
      </c>
      <c r="J32" s="17">
        <f t="shared" si="2"/>
        <v>101</v>
      </c>
      <c r="K32" s="19"/>
      <c r="L32" s="16">
        <v>28</v>
      </c>
      <c r="M32" s="16">
        <v>0</v>
      </c>
      <c r="N32" s="16">
        <v>0</v>
      </c>
      <c r="O32" s="16">
        <v>0</v>
      </c>
      <c r="P32" s="17">
        <f t="shared" si="1"/>
        <v>28</v>
      </c>
      <c r="Q32" s="16">
        <v>0</v>
      </c>
      <c r="R32" s="17">
        <f t="shared" si="3"/>
        <v>28</v>
      </c>
      <c r="S32" s="19"/>
    </row>
    <row r="33" spans="1:19" ht="14.25" customHeight="1">
      <c r="A33" t="s">
        <v>898</v>
      </c>
      <c r="B33" s="32" t="s">
        <v>899</v>
      </c>
      <c r="C33" t="s">
        <v>958</v>
      </c>
      <c r="D33" s="16">
        <v>0</v>
      </c>
      <c r="E33" s="16">
        <v>0</v>
      </c>
      <c r="F33" s="16">
        <v>0</v>
      </c>
      <c r="G33" s="16">
        <v>0</v>
      </c>
      <c r="H33" s="17">
        <f t="shared" si="0"/>
        <v>0</v>
      </c>
      <c r="I33" s="16">
        <v>0</v>
      </c>
      <c r="J33" s="17">
        <f t="shared" si="2"/>
        <v>0</v>
      </c>
      <c r="K33" s="19"/>
      <c r="L33" s="16">
        <v>9</v>
      </c>
      <c r="M33" s="16">
        <v>0</v>
      </c>
      <c r="N33" s="16">
        <v>0</v>
      </c>
      <c r="O33" s="16">
        <v>0</v>
      </c>
      <c r="P33" s="17">
        <f t="shared" si="1"/>
        <v>9</v>
      </c>
      <c r="Q33" s="16">
        <v>0</v>
      </c>
      <c r="R33" s="17">
        <f t="shared" si="3"/>
        <v>9</v>
      </c>
      <c r="S33" s="19"/>
    </row>
    <row r="34" spans="1:19" ht="14.25" customHeight="1">
      <c r="A34" t="s">
        <v>264</v>
      </c>
      <c r="B34" s="32" t="s">
        <v>265</v>
      </c>
      <c r="C34" t="s">
        <v>958</v>
      </c>
      <c r="D34" s="16">
        <v>16</v>
      </c>
      <c r="E34" s="16">
        <v>0</v>
      </c>
      <c r="F34" s="16">
        <v>0</v>
      </c>
      <c r="G34" s="16">
        <v>37</v>
      </c>
      <c r="H34" s="17">
        <f t="shared" si="0"/>
        <v>53</v>
      </c>
      <c r="I34" s="16">
        <v>30</v>
      </c>
      <c r="J34" s="17">
        <f t="shared" si="2"/>
        <v>83</v>
      </c>
      <c r="K34" s="19"/>
      <c r="L34" s="16">
        <v>6</v>
      </c>
      <c r="M34" s="16">
        <v>0</v>
      </c>
      <c r="N34" s="16">
        <v>0</v>
      </c>
      <c r="O34" s="16">
        <v>0</v>
      </c>
      <c r="P34" s="17">
        <f t="shared" si="1"/>
        <v>6</v>
      </c>
      <c r="Q34" s="16">
        <v>52</v>
      </c>
      <c r="R34" s="17">
        <f t="shared" si="3"/>
        <v>58</v>
      </c>
      <c r="S34" s="19"/>
    </row>
    <row r="35" spans="1:19" ht="14.25" customHeight="1">
      <c r="A35" t="s">
        <v>266</v>
      </c>
      <c r="B35" s="32" t="s">
        <v>267</v>
      </c>
      <c r="C35" t="s">
        <v>957</v>
      </c>
      <c r="D35" s="16">
        <v>106</v>
      </c>
      <c r="E35" s="16">
        <v>0</v>
      </c>
      <c r="F35" s="16">
        <v>0</v>
      </c>
      <c r="G35" s="16">
        <v>0</v>
      </c>
      <c r="H35" s="17">
        <f t="shared" si="0"/>
        <v>106</v>
      </c>
      <c r="I35" s="16">
        <v>154</v>
      </c>
      <c r="J35" s="17">
        <f t="shared" si="2"/>
        <v>260</v>
      </c>
      <c r="K35" s="19"/>
      <c r="L35" s="16">
        <v>121</v>
      </c>
      <c r="M35" s="16">
        <v>0</v>
      </c>
      <c r="N35" s="16">
        <v>0</v>
      </c>
      <c r="O35" s="16">
        <v>0</v>
      </c>
      <c r="P35" s="17">
        <f t="shared" si="1"/>
        <v>121</v>
      </c>
      <c r="Q35" s="16">
        <v>0</v>
      </c>
      <c r="R35" s="17">
        <f t="shared" si="3"/>
        <v>121</v>
      </c>
      <c r="S35" s="19"/>
    </row>
    <row r="36" spans="1:19" ht="14.25" customHeight="1">
      <c r="A36" t="s">
        <v>268</v>
      </c>
      <c r="B36" s="32" t="s">
        <v>269</v>
      </c>
      <c r="C36" t="s">
        <v>954</v>
      </c>
      <c r="D36" s="16">
        <v>51</v>
      </c>
      <c r="E36" s="16">
        <v>0</v>
      </c>
      <c r="F36" s="16">
        <v>0</v>
      </c>
      <c r="G36" s="16">
        <v>3</v>
      </c>
      <c r="H36" s="17">
        <f t="shared" si="0"/>
        <v>54</v>
      </c>
      <c r="I36" s="16">
        <v>20</v>
      </c>
      <c r="J36" s="17">
        <f t="shared" si="2"/>
        <v>74</v>
      </c>
      <c r="K36" s="19"/>
      <c r="L36" s="16">
        <v>23</v>
      </c>
      <c r="M36" s="16">
        <v>0</v>
      </c>
      <c r="N36" s="16">
        <v>0</v>
      </c>
      <c r="O36" s="16">
        <v>1</v>
      </c>
      <c r="P36" s="17">
        <f t="shared" si="1"/>
        <v>24</v>
      </c>
      <c r="Q36" s="16">
        <v>0</v>
      </c>
      <c r="R36" s="17">
        <f t="shared" si="3"/>
        <v>24</v>
      </c>
      <c r="S36" s="19"/>
    </row>
    <row r="37" spans="1:19" ht="14.25" customHeight="1">
      <c r="A37" t="s">
        <v>270</v>
      </c>
      <c r="B37" s="32" t="s">
        <v>271</v>
      </c>
      <c r="C37" t="s">
        <v>954</v>
      </c>
      <c r="D37" s="16">
        <v>47</v>
      </c>
      <c r="E37" s="16">
        <v>0</v>
      </c>
      <c r="F37" s="16">
        <v>0</v>
      </c>
      <c r="G37" s="16">
        <v>0</v>
      </c>
      <c r="H37" s="17">
        <f t="shared" si="0"/>
        <v>47</v>
      </c>
      <c r="I37" s="16">
        <v>0</v>
      </c>
      <c r="J37" s="17">
        <f t="shared" si="2"/>
        <v>47</v>
      </c>
      <c r="K37" s="19"/>
      <c r="L37" s="16">
        <v>15</v>
      </c>
      <c r="M37" s="16">
        <v>0</v>
      </c>
      <c r="N37" s="16">
        <v>0</v>
      </c>
      <c r="O37" s="16">
        <v>0</v>
      </c>
      <c r="P37" s="17">
        <f t="shared" si="1"/>
        <v>15</v>
      </c>
      <c r="Q37" s="16">
        <v>0</v>
      </c>
      <c r="R37" s="17">
        <f t="shared" si="3"/>
        <v>15</v>
      </c>
      <c r="S37" s="19"/>
    </row>
    <row r="38" spans="1:19" ht="14.25" customHeight="1">
      <c r="A38" t="s">
        <v>741</v>
      </c>
      <c r="B38" s="32" t="s">
        <v>742</v>
      </c>
      <c r="C38" t="s">
        <v>954</v>
      </c>
      <c r="D38" s="16">
        <v>23</v>
      </c>
      <c r="E38" s="16">
        <v>0</v>
      </c>
      <c r="F38" s="16">
        <v>0</v>
      </c>
      <c r="G38" s="16">
        <v>9</v>
      </c>
      <c r="H38" s="17">
        <f t="shared" si="0"/>
        <v>32</v>
      </c>
      <c r="I38" s="16">
        <v>0</v>
      </c>
      <c r="J38" s="17">
        <f t="shared" si="2"/>
        <v>32</v>
      </c>
      <c r="K38" s="19"/>
      <c r="L38" s="16">
        <v>0</v>
      </c>
      <c r="M38" s="16">
        <v>0</v>
      </c>
      <c r="N38" s="16">
        <v>0</v>
      </c>
      <c r="O38" s="16">
        <v>0</v>
      </c>
      <c r="P38" s="17">
        <f t="shared" si="1"/>
        <v>0</v>
      </c>
      <c r="Q38" s="16">
        <v>0</v>
      </c>
      <c r="R38" s="17">
        <f t="shared" si="3"/>
        <v>0</v>
      </c>
      <c r="S38" s="19"/>
    </row>
    <row r="39" spans="1:19" ht="14.25" customHeight="1">
      <c r="A39" t="s">
        <v>272</v>
      </c>
      <c r="B39" s="32" t="s">
        <v>273</v>
      </c>
      <c r="C39" t="s">
        <v>954</v>
      </c>
      <c r="D39" s="16">
        <v>50</v>
      </c>
      <c r="E39" s="16">
        <v>0</v>
      </c>
      <c r="F39" s="16">
        <v>0</v>
      </c>
      <c r="G39" s="16">
        <v>24</v>
      </c>
      <c r="H39" s="17">
        <f t="shared" si="0"/>
        <v>74</v>
      </c>
      <c r="I39" s="16">
        <v>0</v>
      </c>
      <c r="J39" s="17">
        <f t="shared" si="2"/>
        <v>74</v>
      </c>
      <c r="K39" s="19"/>
      <c r="L39" s="16">
        <v>15</v>
      </c>
      <c r="M39" s="16">
        <v>0</v>
      </c>
      <c r="N39" s="16">
        <v>0</v>
      </c>
      <c r="O39" s="16">
        <v>32</v>
      </c>
      <c r="P39" s="17">
        <f t="shared" si="1"/>
        <v>47</v>
      </c>
      <c r="Q39" s="16">
        <v>0</v>
      </c>
      <c r="R39" s="17">
        <f t="shared" si="3"/>
        <v>47</v>
      </c>
      <c r="S39" s="19"/>
    </row>
    <row r="40" spans="1:19" ht="14.25" customHeight="1">
      <c r="A40" t="s">
        <v>274</v>
      </c>
      <c r="B40" s="32" t="s">
        <v>275</v>
      </c>
      <c r="C40" t="s">
        <v>958</v>
      </c>
      <c r="D40" s="16">
        <v>48</v>
      </c>
      <c r="E40" s="16">
        <v>0</v>
      </c>
      <c r="F40" s="16">
        <v>0</v>
      </c>
      <c r="G40" s="16">
        <v>29</v>
      </c>
      <c r="H40" s="17">
        <f t="shared" si="0"/>
        <v>77</v>
      </c>
      <c r="I40" s="16">
        <v>163</v>
      </c>
      <c r="J40" s="17">
        <f t="shared" si="2"/>
        <v>240</v>
      </c>
      <c r="K40" s="19"/>
      <c r="L40" s="16">
        <v>31</v>
      </c>
      <c r="M40" s="16">
        <v>26</v>
      </c>
      <c r="N40" s="16">
        <v>0</v>
      </c>
      <c r="O40" s="16">
        <v>20</v>
      </c>
      <c r="P40" s="17">
        <f t="shared" si="1"/>
        <v>77</v>
      </c>
      <c r="Q40" s="16">
        <v>113</v>
      </c>
      <c r="R40" s="17">
        <f t="shared" si="3"/>
        <v>190</v>
      </c>
      <c r="S40" s="19"/>
    </row>
    <row r="41" spans="1:19" ht="14.25" customHeight="1">
      <c r="A41" t="s">
        <v>276</v>
      </c>
      <c r="B41" s="32" t="s">
        <v>277</v>
      </c>
      <c r="C41" t="s">
        <v>954</v>
      </c>
      <c r="D41" s="16">
        <v>102</v>
      </c>
      <c r="E41" s="16">
        <v>0</v>
      </c>
      <c r="F41" s="16">
        <v>0</v>
      </c>
      <c r="G41" s="16">
        <v>5</v>
      </c>
      <c r="H41" s="17">
        <f t="shared" si="0"/>
        <v>107</v>
      </c>
      <c r="I41" s="16">
        <v>0</v>
      </c>
      <c r="J41" s="17">
        <f t="shared" si="2"/>
        <v>107</v>
      </c>
      <c r="K41" s="19"/>
      <c r="L41" s="16">
        <v>14</v>
      </c>
      <c r="M41" s="16">
        <v>0</v>
      </c>
      <c r="N41" s="16">
        <v>0</v>
      </c>
      <c r="O41" s="16">
        <v>5</v>
      </c>
      <c r="P41" s="17">
        <f t="shared" si="1"/>
        <v>19</v>
      </c>
      <c r="Q41" s="16">
        <v>0</v>
      </c>
      <c r="R41" s="17">
        <f t="shared" si="3"/>
        <v>19</v>
      </c>
      <c r="S41" s="19"/>
    </row>
    <row r="42" spans="1:19" ht="14.25" customHeight="1">
      <c r="A42" t="s">
        <v>743</v>
      </c>
      <c r="B42" s="32" t="s">
        <v>744</v>
      </c>
      <c r="C42" t="s">
        <v>956</v>
      </c>
      <c r="D42" s="16">
        <v>40</v>
      </c>
      <c r="E42" s="16">
        <v>0</v>
      </c>
      <c r="F42" s="16">
        <v>0</v>
      </c>
      <c r="G42" s="16">
        <v>19</v>
      </c>
      <c r="H42" s="17">
        <f t="shared" si="0"/>
        <v>59</v>
      </c>
      <c r="I42" s="16">
        <v>0</v>
      </c>
      <c r="J42" s="17">
        <f t="shared" si="2"/>
        <v>59</v>
      </c>
      <c r="K42" s="19"/>
      <c r="L42" s="16">
        <v>27</v>
      </c>
      <c r="M42" s="16">
        <v>0</v>
      </c>
      <c r="N42" s="16">
        <v>0</v>
      </c>
      <c r="O42" s="16">
        <v>3</v>
      </c>
      <c r="P42" s="17">
        <f t="shared" si="1"/>
        <v>30</v>
      </c>
      <c r="Q42" s="16">
        <v>0</v>
      </c>
      <c r="R42" s="17">
        <f t="shared" si="3"/>
        <v>30</v>
      </c>
      <c r="S42" s="19"/>
    </row>
    <row r="43" spans="1:19" ht="14.25" customHeight="1">
      <c r="A43" t="s">
        <v>278</v>
      </c>
      <c r="B43" s="32" t="s">
        <v>279</v>
      </c>
      <c r="C43" t="s">
        <v>954</v>
      </c>
      <c r="D43" s="16">
        <v>9</v>
      </c>
      <c r="E43" s="16">
        <v>0</v>
      </c>
      <c r="F43" s="16">
        <v>0</v>
      </c>
      <c r="G43" s="16">
        <v>0</v>
      </c>
      <c r="H43" s="17">
        <f t="shared" si="0"/>
        <v>9</v>
      </c>
      <c r="I43" s="16">
        <v>34</v>
      </c>
      <c r="J43" s="17">
        <f t="shared" si="2"/>
        <v>43</v>
      </c>
      <c r="K43" s="19"/>
      <c r="L43" s="16">
        <v>56</v>
      </c>
      <c r="M43" s="16">
        <v>0</v>
      </c>
      <c r="N43" s="16">
        <v>0</v>
      </c>
      <c r="O43" s="16">
        <v>33</v>
      </c>
      <c r="P43" s="17">
        <f t="shared" si="1"/>
        <v>89</v>
      </c>
      <c r="Q43" s="16">
        <v>0</v>
      </c>
      <c r="R43" s="17">
        <f t="shared" si="3"/>
        <v>89</v>
      </c>
      <c r="S43" s="19"/>
    </row>
    <row r="44" spans="1:19" ht="14.25" customHeight="1">
      <c r="A44" t="s">
        <v>280</v>
      </c>
      <c r="B44" s="32" t="s">
        <v>281</v>
      </c>
      <c r="C44" t="s">
        <v>956</v>
      </c>
      <c r="D44" s="16">
        <v>14</v>
      </c>
      <c r="E44" s="16">
        <v>0</v>
      </c>
      <c r="F44" s="16">
        <v>0</v>
      </c>
      <c r="G44" s="16">
        <v>0</v>
      </c>
      <c r="H44" s="17">
        <f t="shared" si="0"/>
        <v>14</v>
      </c>
      <c r="I44" s="16">
        <v>22</v>
      </c>
      <c r="J44" s="17">
        <f t="shared" si="2"/>
        <v>36</v>
      </c>
      <c r="K44" s="19"/>
      <c r="L44" s="16">
        <v>49</v>
      </c>
      <c r="M44" s="16">
        <v>0</v>
      </c>
      <c r="N44" s="16">
        <v>0</v>
      </c>
      <c r="O44" s="16">
        <v>4</v>
      </c>
      <c r="P44" s="17">
        <f t="shared" si="1"/>
        <v>53</v>
      </c>
      <c r="Q44" s="16">
        <v>0</v>
      </c>
      <c r="R44" s="17">
        <f t="shared" si="3"/>
        <v>53</v>
      </c>
      <c r="S44" s="19"/>
    </row>
    <row r="45" spans="1:19" ht="14.25" customHeight="1">
      <c r="A45" t="s">
        <v>284</v>
      </c>
      <c r="B45" s="32" t="s">
        <v>285</v>
      </c>
      <c r="C45" t="s">
        <v>955</v>
      </c>
      <c r="D45" s="16">
        <v>22</v>
      </c>
      <c r="E45" s="16">
        <v>0</v>
      </c>
      <c r="F45" s="16">
        <v>0</v>
      </c>
      <c r="G45" s="16">
        <v>0</v>
      </c>
      <c r="H45" s="17">
        <f t="shared" si="0"/>
        <v>22</v>
      </c>
      <c r="I45" s="16">
        <v>180</v>
      </c>
      <c r="J45" s="17">
        <f t="shared" si="2"/>
        <v>202</v>
      </c>
      <c r="K45" s="19"/>
      <c r="L45" s="16">
        <v>0</v>
      </c>
      <c r="M45" s="16">
        <v>0</v>
      </c>
      <c r="N45" s="16">
        <v>0</v>
      </c>
      <c r="O45" s="16">
        <v>0</v>
      </c>
      <c r="P45" s="17">
        <f t="shared" si="1"/>
        <v>0</v>
      </c>
      <c r="Q45" s="16">
        <v>127</v>
      </c>
      <c r="R45" s="17">
        <f t="shared" si="3"/>
        <v>127</v>
      </c>
      <c r="S45" s="19"/>
    </row>
    <row r="46" spans="1:19" ht="14.25" customHeight="1">
      <c r="A46" t="s">
        <v>286</v>
      </c>
      <c r="B46" s="32" t="s">
        <v>287</v>
      </c>
      <c r="C46" t="s">
        <v>955</v>
      </c>
      <c r="D46" s="16">
        <v>23</v>
      </c>
      <c r="E46" s="16">
        <v>0</v>
      </c>
      <c r="F46" s="16">
        <v>0</v>
      </c>
      <c r="G46" s="16">
        <v>0</v>
      </c>
      <c r="H46" s="17">
        <f t="shared" si="0"/>
        <v>23</v>
      </c>
      <c r="I46" s="16">
        <v>0</v>
      </c>
      <c r="J46" s="17">
        <f t="shared" si="2"/>
        <v>23</v>
      </c>
      <c r="K46" s="19"/>
      <c r="L46" s="16">
        <v>41</v>
      </c>
      <c r="M46" s="16">
        <v>0</v>
      </c>
      <c r="N46" s="16">
        <v>0</v>
      </c>
      <c r="O46" s="16">
        <v>0</v>
      </c>
      <c r="P46" s="17">
        <f t="shared" si="1"/>
        <v>41</v>
      </c>
      <c r="Q46" s="16">
        <v>0</v>
      </c>
      <c r="R46" s="17">
        <f t="shared" si="3"/>
        <v>41</v>
      </c>
      <c r="S46" s="19"/>
    </row>
    <row r="47" spans="1:19" ht="14.25" customHeight="1">
      <c r="A47" t="s">
        <v>288</v>
      </c>
      <c r="B47" s="32" t="s">
        <v>289</v>
      </c>
      <c r="C47" t="s">
        <v>957</v>
      </c>
      <c r="D47" s="16">
        <v>23</v>
      </c>
      <c r="E47" s="16">
        <v>1</v>
      </c>
      <c r="F47" s="16">
        <v>0</v>
      </c>
      <c r="G47" s="16">
        <v>4</v>
      </c>
      <c r="H47" s="17">
        <f t="shared" si="0"/>
        <v>28</v>
      </c>
      <c r="I47" s="16">
        <v>0</v>
      </c>
      <c r="J47" s="17">
        <f t="shared" si="2"/>
        <v>28</v>
      </c>
      <c r="K47" s="19"/>
      <c r="L47" s="16">
        <v>10</v>
      </c>
      <c r="M47" s="16">
        <v>0</v>
      </c>
      <c r="N47" s="16">
        <v>0</v>
      </c>
      <c r="O47" s="16">
        <v>0</v>
      </c>
      <c r="P47" s="17">
        <f t="shared" si="1"/>
        <v>10</v>
      </c>
      <c r="Q47" s="16">
        <v>0</v>
      </c>
      <c r="R47" s="17">
        <f t="shared" si="3"/>
        <v>10</v>
      </c>
      <c r="S47" s="19"/>
    </row>
    <row r="48" spans="1:19" ht="14.25" customHeight="1">
      <c r="A48" t="s">
        <v>290</v>
      </c>
      <c r="B48" s="32" t="s">
        <v>291</v>
      </c>
      <c r="C48" t="s">
        <v>954</v>
      </c>
      <c r="D48" s="16">
        <v>107</v>
      </c>
      <c r="E48" s="16">
        <v>0</v>
      </c>
      <c r="F48" s="16">
        <v>0</v>
      </c>
      <c r="G48" s="16">
        <v>35</v>
      </c>
      <c r="H48" s="17">
        <f t="shared" si="0"/>
        <v>142</v>
      </c>
      <c r="I48" s="16">
        <v>0</v>
      </c>
      <c r="J48" s="17">
        <f t="shared" si="2"/>
        <v>142</v>
      </c>
      <c r="K48" s="19"/>
      <c r="L48" s="16">
        <v>114</v>
      </c>
      <c r="M48" s="16">
        <v>0</v>
      </c>
      <c r="N48" s="16">
        <v>0</v>
      </c>
      <c r="O48" s="16">
        <v>23</v>
      </c>
      <c r="P48" s="17">
        <f t="shared" si="1"/>
        <v>137</v>
      </c>
      <c r="Q48" s="16">
        <v>0</v>
      </c>
      <c r="R48" s="17">
        <f t="shared" si="3"/>
        <v>137</v>
      </c>
      <c r="S48" s="19"/>
    </row>
    <row r="49" spans="1:19" ht="14.25" customHeight="1">
      <c r="A49" t="s">
        <v>803</v>
      </c>
      <c r="B49" s="32" t="s">
        <v>804</v>
      </c>
      <c r="C49" t="s">
        <v>956</v>
      </c>
      <c r="D49" s="16">
        <v>91</v>
      </c>
      <c r="E49" s="16">
        <v>0</v>
      </c>
      <c r="F49" s="16">
        <v>0</v>
      </c>
      <c r="G49" s="16">
        <v>0</v>
      </c>
      <c r="H49" s="17">
        <f t="shared" si="0"/>
        <v>91</v>
      </c>
      <c r="I49" s="16">
        <v>15</v>
      </c>
      <c r="J49" s="17">
        <f t="shared" si="2"/>
        <v>106</v>
      </c>
      <c r="K49" s="19"/>
      <c r="L49" s="16">
        <v>0</v>
      </c>
      <c r="M49" s="16">
        <v>20</v>
      </c>
      <c r="N49" s="16">
        <v>0</v>
      </c>
      <c r="O49" s="16">
        <v>4</v>
      </c>
      <c r="P49" s="17">
        <f t="shared" si="1"/>
        <v>24</v>
      </c>
      <c r="Q49" s="16">
        <v>69</v>
      </c>
      <c r="R49" s="17">
        <f t="shared" si="3"/>
        <v>93</v>
      </c>
      <c r="S49" s="19"/>
    </row>
    <row r="50" spans="1:19" ht="14.25" customHeight="1">
      <c r="A50" t="s">
        <v>292</v>
      </c>
      <c r="B50" s="32" t="s">
        <v>293</v>
      </c>
      <c r="C50" t="s">
        <v>954</v>
      </c>
      <c r="D50" s="16">
        <v>16</v>
      </c>
      <c r="E50" s="16">
        <v>0</v>
      </c>
      <c r="F50" s="16">
        <v>0</v>
      </c>
      <c r="G50" s="16">
        <v>13</v>
      </c>
      <c r="H50" s="17">
        <f t="shared" si="0"/>
        <v>29</v>
      </c>
      <c r="I50" s="16">
        <v>0</v>
      </c>
      <c r="J50" s="17">
        <f t="shared" si="2"/>
        <v>29</v>
      </c>
      <c r="K50" s="19"/>
      <c r="L50" s="16">
        <v>22</v>
      </c>
      <c r="M50" s="16">
        <v>0</v>
      </c>
      <c r="N50" s="16">
        <v>0</v>
      </c>
      <c r="O50" s="16">
        <v>0</v>
      </c>
      <c r="P50" s="17">
        <f t="shared" si="1"/>
        <v>22</v>
      </c>
      <c r="Q50" s="16">
        <v>11</v>
      </c>
      <c r="R50" s="17">
        <f t="shared" si="3"/>
        <v>33</v>
      </c>
      <c r="S50" s="19"/>
    </row>
    <row r="51" spans="1:19" ht="14.25" customHeight="1">
      <c r="A51" t="s">
        <v>805</v>
      </c>
      <c r="B51" s="32" t="s">
        <v>806</v>
      </c>
      <c r="C51" t="s">
        <v>955</v>
      </c>
      <c r="D51" s="16">
        <v>31</v>
      </c>
      <c r="E51" s="16">
        <v>0</v>
      </c>
      <c r="F51" s="16">
        <v>0</v>
      </c>
      <c r="G51" s="16">
        <v>0</v>
      </c>
      <c r="H51" s="17">
        <f t="shared" si="0"/>
        <v>31</v>
      </c>
      <c r="I51" s="16">
        <v>0</v>
      </c>
      <c r="J51" s="17">
        <f t="shared" si="2"/>
        <v>31</v>
      </c>
      <c r="K51" s="19"/>
      <c r="L51" s="16">
        <v>0</v>
      </c>
      <c r="M51" s="16">
        <v>0</v>
      </c>
      <c r="N51" s="16">
        <v>0</v>
      </c>
      <c r="O51" s="16">
        <v>0</v>
      </c>
      <c r="P51" s="17">
        <f t="shared" si="1"/>
        <v>0</v>
      </c>
      <c r="Q51" s="16">
        <v>0</v>
      </c>
      <c r="R51" s="17">
        <f t="shared" si="3"/>
        <v>0</v>
      </c>
      <c r="S51" s="19"/>
    </row>
    <row r="52" spans="1:19" ht="14.25" customHeight="1">
      <c r="A52" t="s">
        <v>294</v>
      </c>
      <c r="B52" s="32" t="s">
        <v>295</v>
      </c>
      <c r="C52" t="s">
        <v>954</v>
      </c>
      <c r="D52" s="16">
        <v>9</v>
      </c>
      <c r="E52" s="16">
        <v>0</v>
      </c>
      <c r="F52" s="16">
        <v>0</v>
      </c>
      <c r="G52" s="16">
        <v>4</v>
      </c>
      <c r="H52" s="17">
        <f t="shared" si="0"/>
        <v>13</v>
      </c>
      <c r="I52" s="16">
        <v>0</v>
      </c>
      <c r="J52" s="17">
        <f t="shared" si="2"/>
        <v>13</v>
      </c>
      <c r="K52" s="19"/>
      <c r="L52" s="16">
        <v>0</v>
      </c>
      <c r="M52" s="16">
        <v>0</v>
      </c>
      <c r="N52" s="16">
        <v>0</v>
      </c>
      <c r="O52" s="16">
        <v>0</v>
      </c>
      <c r="P52" s="17">
        <f t="shared" si="1"/>
        <v>0</v>
      </c>
      <c r="Q52" s="16">
        <v>0</v>
      </c>
      <c r="R52" s="17">
        <f t="shared" si="3"/>
        <v>0</v>
      </c>
      <c r="S52" s="19"/>
    </row>
    <row r="53" spans="1:19" ht="14.25" customHeight="1">
      <c r="A53" t="s">
        <v>296</v>
      </c>
      <c r="B53" s="32" t="s">
        <v>297</v>
      </c>
      <c r="C53" t="s">
        <v>956</v>
      </c>
      <c r="D53" s="16">
        <v>73</v>
      </c>
      <c r="E53" s="16">
        <v>0</v>
      </c>
      <c r="F53" s="16">
        <v>0</v>
      </c>
      <c r="G53" s="16">
        <v>97</v>
      </c>
      <c r="H53" s="17">
        <f t="shared" si="0"/>
        <v>170</v>
      </c>
      <c r="I53" s="16">
        <v>0</v>
      </c>
      <c r="J53" s="17">
        <f t="shared" si="2"/>
        <v>170</v>
      </c>
      <c r="K53" s="19"/>
      <c r="L53" s="16">
        <v>111</v>
      </c>
      <c r="M53" s="16">
        <v>0</v>
      </c>
      <c r="N53" s="16">
        <v>0</v>
      </c>
      <c r="O53" s="16">
        <v>64</v>
      </c>
      <c r="P53" s="17">
        <f t="shared" si="1"/>
        <v>175</v>
      </c>
      <c r="Q53" s="16">
        <v>0</v>
      </c>
      <c r="R53" s="17">
        <f t="shared" si="3"/>
        <v>175</v>
      </c>
      <c r="S53" s="19"/>
    </row>
    <row r="54" spans="1:19" ht="14.25" customHeight="1">
      <c r="A54" t="s">
        <v>745</v>
      </c>
      <c r="B54" s="32" t="s">
        <v>746</v>
      </c>
      <c r="C54" t="s">
        <v>956</v>
      </c>
      <c r="D54" s="16">
        <v>90</v>
      </c>
      <c r="E54" s="16">
        <v>0</v>
      </c>
      <c r="F54" s="16">
        <v>0</v>
      </c>
      <c r="G54" s="16">
        <v>25</v>
      </c>
      <c r="H54" s="17">
        <f t="shared" si="0"/>
        <v>115</v>
      </c>
      <c r="I54" s="16">
        <v>0</v>
      </c>
      <c r="J54" s="17">
        <f t="shared" si="2"/>
        <v>115</v>
      </c>
      <c r="K54" s="19"/>
      <c r="L54" s="16">
        <v>50</v>
      </c>
      <c r="M54" s="16">
        <v>0</v>
      </c>
      <c r="N54" s="16">
        <v>0</v>
      </c>
      <c r="O54" s="16">
        <v>28</v>
      </c>
      <c r="P54" s="17">
        <f t="shared" si="1"/>
        <v>78</v>
      </c>
      <c r="Q54" s="16">
        <v>0</v>
      </c>
      <c r="R54" s="17">
        <f t="shared" si="3"/>
        <v>78</v>
      </c>
      <c r="S54" s="19"/>
    </row>
    <row r="55" spans="1:19" ht="14.25" customHeight="1">
      <c r="A55" t="s">
        <v>298</v>
      </c>
      <c r="B55" s="32" t="s">
        <v>299</v>
      </c>
      <c r="C55" t="s">
        <v>954</v>
      </c>
      <c r="D55" s="16">
        <v>121</v>
      </c>
      <c r="E55" s="16">
        <v>0</v>
      </c>
      <c r="F55" s="16">
        <v>0</v>
      </c>
      <c r="G55" s="16">
        <v>136</v>
      </c>
      <c r="H55" s="17">
        <f t="shared" si="0"/>
        <v>257</v>
      </c>
      <c r="I55" s="16">
        <v>0</v>
      </c>
      <c r="J55" s="17">
        <f t="shared" si="2"/>
        <v>257</v>
      </c>
      <c r="K55" s="19"/>
      <c r="L55" s="16">
        <v>23</v>
      </c>
      <c r="M55" s="16">
        <v>68</v>
      </c>
      <c r="N55" s="16">
        <v>0</v>
      </c>
      <c r="O55" s="16">
        <v>0</v>
      </c>
      <c r="P55" s="17">
        <f t="shared" si="1"/>
        <v>91</v>
      </c>
      <c r="Q55" s="16">
        <v>0</v>
      </c>
      <c r="R55" s="17">
        <f t="shared" si="3"/>
        <v>91</v>
      </c>
      <c r="S55" s="19"/>
    </row>
    <row r="56" spans="1:19" ht="14.25" customHeight="1">
      <c r="A56" t="s">
        <v>300</v>
      </c>
      <c r="B56" s="32" t="s">
        <v>301</v>
      </c>
      <c r="C56" t="s">
        <v>958</v>
      </c>
      <c r="D56" s="16">
        <v>55</v>
      </c>
      <c r="E56" s="16">
        <v>0</v>
      </c>
      <c r="F56" s="16">
        <v>0</v>
      </c>
      <c r="G56" s="16">
        <v>0</v>
      </c>
      <c r="H56" s="17">
        <f t="shared" si="0"/>
        <v>55</v>
      </c>
      <c r="I56" s="16">
        <v>0</v>
      </c>
      <c r="J56" s="17">
        <f t="shared" si="2"/>
        <v>55</v>
      </c>
      <c r="K56" s="19"/>
      <c r="L56" s="16">
        <v>12</v>
      </c>
      <c r="M56" s="16">
        <v>0</v>
      </c>
      <c r="N56" s="16">
        <v>0</v>
      </c>
      <c r="O56" s="16">
        <v>0</v>
      </c>
      <c r="P56" s="17">
        <f t="shared" si="1"/>
        <v>12</v>
      </c>
      <c r="Q56" s="16">
        <v>0</v>
      </c>
      <c r="R56" s="17">
        <f t="shared" si="3"/>
        <v>12</v>
      </c>
      <c r="S56" s="19"/>
    </row>
    <row r="57" spans="1:19" ht="14.25" customHeight="1">
      <c r="A57" t="s">
        <v>302</v>
      </c>
      <c r="B57" s="32" t="s">
        <v>303</v>
      </c>
      <c r="C57" t="s">
        <v>958</v>
      </c>
      <c r="D57" s="16">
        <v>189</v>
      </c>
      <c r="E57" s="16">
        <v>0</v>
      </c>
      <c r="F57" s="16">
        <v>0</v>
      </c>
      <c r="G57" s="16">
        <v>105</v>
      </c>
      <c r="H57" s="17">
        <f t="shared" si="0"/>
        <v>294</v>
      </c>
      <c r="I57" s="16">
        <v>0</v>
      </c>
      <c r="J57" s="17">
        <f t="shared" si="2"/>
        <v>294</v>
      </c>
      <c r="K57" s="19"/>
      <c r="L57" s="16">
        <v>125</v>
      </c>
      <c r="M57" s="16">
        <v>64</v>
      </c>
      <c r="N57" s="16">
        <v>0</v>
      </c>
      <c r="O57" s="16">
        <v>121</v>
      </c>
      <c r="P57" s="17">
        <f t="shared" si="1"/>
        <v>310</v>
      </c>
      <c r="Q57" s="16">
        <v>5</v>
      </c>
      <c r="R57" s="17">
        <f t="shared" si="3"/>
        <v>315</v>
      </c>
      <c r="S57" s="19"/>
    </row>
    <row r="58" spans="1:19" ht="14.25" customHeight="1">
      <c r="A58" t="s">
        <v>304</v>
      </c>
      <c r="B58" s="32" t="s">
        <v>305</v>
      </c>
      <c r="C58" t="s">
        <v>955</v>
      </c>
      <c r="D58" s="16">
        <v>115</v>
      </c>
      <c r="E58" s="16">
        <v>0</v>
      </c>
      <c r="F58" s="16">
        <v>0</v>
      </c>
      <c r="G58" s="16">
        <v>76</v>
      </c>
      <c r="H58" s="17">
        <f t="shared" si="0"/>
        <v>191</v>
      </c>
      <c r="I58" s="16">
        <v>0</v>
      </c>
      <c r="J58" s="17">
        <f t="shared" si="2"/>
        <v>191</v>
      </c>
      <c r="K58" s="19"/>
      <c r="L58" s="16">
        <v>178</v>
      </c>
      <c r="M58" s="16">
        <v>0</v>
      </c>
      <c r="N58" s="16">
        <v>0</v>
      </c>
      <c r="O58" s="16">
        <v>37</v>
      </c>
      <c r="P58" s="17">
        <f t="shared" si="1"/>
        <v>215</v>
      </c>
      <c r="Q58" s="16">
        <v>9</v>
      </c>
      <c r="R58" s="17">
        <f t="shared" si="3"/>
        <v>224</v>
      </c>
      <c r="S58" s="19"/>
    </row>
    <row r="59" spans="1:19" ht="14.25" customHeight="1">
      <c r="A59" t="s">
        <v>306</v>
      </c>
      <c r="B59" s="32" t="s">
        <v>307</v>
      </c>
      <c r="C59" t="s">
        <v>955</v>
      </c>
      <c r="D59" s="16">
        <v>183</v>
      </c>
      <c r="E59" s="16">
        <v>0</v>
      </c>
      <c r="F59" s="16">
        <v>0</v>
      </c>
      <c r="G59" s="16">
        <v>23</v>
      </c>
      <c r="H59" s="17">
        <f t="shared" si="0"/>
        <v>206</v>
      </c>
      <c r="I59" s="16">
        <v>11</v>
      </c>
      <c r="J59" s="17">
        <f t="shared" si="2"/>
        <v>217</v>
      </c>
      <c r="K59" s="19"/>
      <c r="L59" s="16">
        <v>155</v>
      </c>
      <c r="M59" s="16">
        <v>0</v>
      </c>
      <c r="N59" s="16">
        <v>0</v>
      </c>
      <c r="O59" s="16">
        <v>11</v>
      </c>
      <c r="P59" s="17">
        <f t="shared" si="1"/>
        <v>166</v>
      </c>
      <c r="Q59" s="16">
        <v>9</v>
      </c>
      <c r="R59" s="17">
        <f t="shared" si="3"/>
        <v>175</v>
      </c>
      <c r="S59" s="19"/>
    </row>
    <row r="60" spans="1:19" ht="14.25" customHeight="1">
      <c r="A60" t="s">
        <v>308</v>
      </c>
      <c r="B60" s="32" t="s">
        <v>309</v>
      </c>
      <c r="C60" t="s">
        <v>957</v>
      </c>
      <c r="D60" s="16">
        <v>0</v>
      </c>
      <c r="E60" s="16">
        <v>0</v>
      </c>
      <c r="F60" s="16">
        <v>0</v>
      </c>
      <c r="G60" s="16">
        <v>0</v>
      </c>
      <c r="H60" s="17">
        <f t="shared" si="0"/>
        <v>0</v>
      </c>
      <c r="I60" s="16">
        <v>0</v>
      </c>
      <c r="J60" s="17">
        <f t="shared" si="2"/>
        <v>0</v>
      </c>
      <c r="K60" s="19"/>
      <c r="L60" s="16">
        <v>3</v>
      </c>
      <c r="M60" s="16">
        <v>0</v>
      </c>
      <c r="N60" s="16">
        <v>0</v>
      </c>
      <c r="O60" s="16">
        <v>0</v>
      </c>
      <c r="P60" s="17">
        <f t="shared" si="1"/>
        <v>3</v>
      </c>
      <c r="Q60" s="16">
        <v>0</v>
      </c>
      <c r="R60" s="17">
        <f t="shared" si="3"/>
        <v>3</v>
      </c>
      <c r="S60" s="19"/>
    </row>
    <row r="61" spans="1:19" ht="14.25" customHeight="1">
      <c r="A61" t="s">
        <v>310</v>
      </c>
      <c r="B61" s="32" t="s">
        <v>311</v>
      </c>
      <c r="C61" t="s">
        <v>954</v>
      </c>
      <c r="D61" s="16">
        <v>90</v>
      </c>
      <c r="E61" s="16">
        <v>0</v>
      </c>
      <c r="F61" s="16">
        <v>0</v>
      </c>
      <c r="G61" s="16">
        <v>14</v>
      </c>
      <c r="H61" s="17">
        <f t="shared" si="0"/>
        <v>104</v>
      </c>
      <c r="I61" s="16">
        <v>120</v>
      </c>
      <c r="J61" s="17">
        <f t="shared" si="2"/>
        <v>224</v>
      </c>
      <c r="K61" s="19"/>
      <c r="L61" s="16">
        <v>28</v>
      </c>
      <c r="M61" s="16">
        <v>0</v>
      </c>
      <c r="N61" s="16">
        <v>0</v>
      </c>
      <c r="O61" s="16">
        <v>66</v>
      </c>
      <c r="P61" s="17">
        <f t="shared" si="1"/>
        <v>94</v>
      </c>
      <c r="Q61" s="16">
        <v>173</v>
      </c>
      <c r="R61" s="17">
        <f t="shared" si="3"/>
        <v>267</v>
      </c>
      <c r="S61" s="19"/>
    </row>
    <row r="62" spans="1:19" ht="14.25" customHeight="1">
      <c r="A62" t="s">
        <v>885</v>
      </c>
      <c r="B62" s="32" t="s">
        <v>886</v>
      </c>
      <c r="C62" t="s">
        <v>954</v>
      </c>
      <c r="D62" s="16">
        <v>14</v>
      </c>
      <c r="E62" s="16">
        <v>0</v>
      </c>
      <c r="F62" s="16">
        <v>0</v>
      </c>
      <c r="G62" s="16">
        <v>0</v>
      </c>
      <c r="H62" s="17">
        <f t="shared" si="0"/>
        <v>14</v>
      </c>
      <c r="I62" s="16">
        <v>0</v>
      </c>
      <c r="J62" s="17">
        <f t="shared" si="2"/>
        <v>14</v>
      </c>
      <c r="K62" s="19"/>
      <c r="L62" s="16">
        <v>18</v>
      </c>
      <c r="M62" s="16">
        <v>0</v>
      </c>
      <c r="N62" s="16">
        <v>0</v>
      </c>
      <c r="O62" s="16">
        <v>0</v>
      </c>
      <c r="P62" s="17">
        <f t="shared" si="1"/>
        <v>18</v>
      </c>
      <c r="Q62" s="16">
        <v>0</v>
      </c>
      <c r="R62" s="17">
        <f t="shared" si="3"/>
        <v>18</v>
      </c>
      <c r="S62" s="19"/>
    </row>
    <row r="63" spans="1:19" ht="14.25" customHeight="1">
      <c r="A63" t="s">
        <v>747</v>
      </c>
      <c r="B63" s="32" t="s">
        <v>748</v>
      </c>
      <c r="C63" t="s">
        <v>955</v>
      </c>
      <c r="D63" s="16">
        <v>13</v>
      </c>
      <c r="E63" s="16">
        <v>20</v>
      </c>
      <c r="F63" s="16">
        <v>0</v>
      </c>
      <c r="G63" s="16">
        <v>0</v>
      </c>
      <c r="H63" s="17">
        <f t="shared" si="0"/>
        <v>33</v>
      </c>
      <c r="I63" s="16">
        <v>0</v>
      </c>
      <c r="J63" s="17">
        <f t="shared" si="2"/>
        <v>33</v>
      </c>
      <c r="K63" s="19"/>
      <c r="L63" s="16">
        <v>21</v>
      </c>
      <c r="M63" s="16">
        <v>24</v>
      </c>
      <c r="N63" s="16">
        <v>0</v>
      </c>
      <c r="O63" s="16">
        <v>10</v>
      </c>
      <c r="P63" s="17">
        <f t="shared" si="1"/>
        <v>55</v>
      </c>
      <c r="Q63" s="16">
        <v>28</v>
      </c>
      <c r="R63" s="17">
        <f t="shared" si="3"/>
        <v>83</v>
      </c>
      <c r="S63" s="19"/>
    </row>
    <row r="64" spans="1:19" ht="14.25" customHeight="1">
      <c r="A64" t="s">
        <v>900</v>
      </c>
      <c r="B64" s="32" t="s">
        <v>901</v>
      </c>
      <c r="C64" t="s">
        <v>958</v>
      </c>
      <c r="D64" s="16">
        <v>0</v>
      </c>
      <c r="E64" s="16">
        <v>0</v>
      </c>
      <c r="F64" s="16">
        <v>0</v>
      </c>
      <c r="G64" s="16">
        <v>0</v>
      </c>
      <c r="H64" s="17">
        <f t="shared" si="0"/>
        <v>0</v>
      </c>
      <c r="I64" s="16">
        <v>0</v>
      </c>
      <c r="J64" s="17">
        <f t="shared" si="2"/>
        <v>0</v>
      </c>
      <c r="K64" s="19"/>
      <c r="L64" s="16">
        <v>9</v>
      </c>
      <c r="M64" s="16">
        <v>0</v>
      </c>
      <c r="N64" s="16">
        <v>0</v>
      </c>
      <c r="O64" s="16">
        <v>0</v>
      </c>
      <c r="P64" s="17">
        <f t="shared" si="1"/>
        <v>9</v>
      </c>
      <c r="Q64" s="16">
        <v>0</v>
      </c>
      <c r="R64" s="17">
        <f t="shared" si="3"/>
        <v>9</v>
      </c>
      <c r="S64" s="19"/>
    </row>
    <row r="65" spans="1:19" ht="14.25" customHeight="1">
      <c r="A65" t="s">
        <v>312</v>
      </c>
      <c r="B65" s="32" t="s">
        <v>313</v>
      </c>
      <c r="C65" t="s">
        <v>954</v>
      </c>
      <c r="D65" s="16">
        <v>53</v>
      </c>
      <c r="E65" s="16">
        <v>0</v>
      </c>
      <c r="F65" s="16">
        <v>0</v>
      </c>
      <c r="G65" s="16">
        <v>23</v>
      </c>
      <c r="H65" s="17">
        <f t="shared" si="0"/>
        <v>76</v>
      </c>
      <c r="I65" s="16">
        <v>89</v>
      </c>
      <c r="J65" s="17">
        <f t="shared" si="2"/>
        <v>165</v>
      </c>
      <c r="K65" s="19"/>
      <c r="L65" s="16">
        <v>66</v>
      </c>
      <c r="M65" s="16">
        <v>4</v>
      </c>
      <c r="N65" s="16">
        <v>2</v>
      </c>
      <c r="O65" s="16">
        <v>22</v>
      </c>
      <c r="P65" s="17">
        <f t="shared" si="1"/>
        <v>94</v>
      </c>
      <c r="Q65" s="16">
        <v>53</v>
      </c>
      <c r="R65" s="17">
        <f t="shared" si="3"/>
        <v>147</v>
      </c>
      <c r="S65" s="19"/>
    </row>
    <row r="66" spans="1:19" ht="14.25" customHeight="1">
      <c r="A66" t="s">
        <v>807</v>
      </c>
      <c r="B66" s="32" t="s">
        <v>808</v>
      </c>
      <c r="C66" t="s">
        <v>955</v>
      </c>
      <c r="D66" s="16">
        <v>0</v>
      </c>
      <c r="E66" s="16">
        <v>0</v>
      </c>
      <c r="F66" s="16">
        <v>0</v>
      </c>
      <c r="G66" s="16">
        <v>0</v>
      </c>
      <c r="H66" s="17">
        <f t="shared" si="0"/>
        <v>0</v>
      </c>
      <c r="I66" s="16">
        <v>0</v>
      </c>
      <c r="J66" s="17">
        <f t="shared" si="2"/>
        <v>0</v>
      </c>
      <c r="K66" s="19"/>
      <c r="L66" s="16">
        <v>15</v>
      </c>
      <c r="M66" s="16">
        <v>0</v>
      </c>
      <c r="N66" s="16">
        <v>0</v>
      </c>
      <c r="O66" s="16">
        <v>0</v>
      </c>
      <c r="P66" s="17">
        <f t="shared" si="1"/>
        <v>15</v>
      </c>
      <c r="Q66" s="16">
        <v>0</v>
      </c>
      <c r="R66" s="17">
        <f t="shared" si="3"/>
        <v>15</v>
      </c>
      <c r="S66" s="19"/>
    </row>
    <row r="67" spans="1:19" ht="14.25" customHeight="1">
      <c r="A67" t="s">
        <v>860</v>
      </c>
      <c r="B67" s="32" t="s">
        <v>861</v>
      </c>
      <c r="C67" t="s">
        <v>956</v>
      </c>
      <c r="D67" s="16">
        <v>0</v>
      </c>
      <c r="E67" s="16">
        <v>0</v>
      </c>
      <c r="F67" s="16">
        <v>0</v>
      </c>
      <c r="G67" s="16">
        <v>0</v>
      </c>
      <c r="H67" s="17">
        <f t="shared" si="0"/>
        <v>0</v>
      </c>
      <c r="I67" s="16">
        <v>0</v>
      </c>
      <c r="J67" s="17">
        <f t="shared" si="2"/>
        <v>0</v>
      </c>
      <c r="K67" s="19"/>
      <c r="L67" s="16">
        <v>76</v>
      </c>
      <c r="M67" s="16">
        <v>0</v>
      </c>
      <c r="N67" s="16">
        <v>0</v>
      </c>
      <c r="O67" s="16">
        <v>9</v>
      </c>
      <c r="P67" s="17">
        <f t="shared" si="1"/>
        <v>85</v>
      </c>
      <c r="Q67" s="16">
        <v>85</v>
      </c>
      <c r="R67" s="17">
        <f t="shared" si="3"/>
        <v>170</v>
      </c>
      <c r="S67" s="19"/>
    </row>
    <row r="68" spans="1:19" ht="14.25" customHeight="1">
      <c r="A68" t="s">
        <v>314</v>
      </c>
      <c r="B68" s="32" t="s">
        <v>315</v>
      </c>
      <c r="C68" t="s">
        <v>958</v>
      </c>
      <c r="D68" s="16">
        <v>301</v>
      </c>
      <c r="E68" s="16">
        <v>0</v>
      </c>
      <c r="F68" s="16">
        <v>0</v>
      </c>
      <c r="G68" s="16">
        <v>62</v>
      </c>
      <c r="H68" s="17">
        <f t="shared" si="0"/>
        <v>363</v>
      </c>
      <c r="I68" s="16">
        <v>44</v>
      </c>
      <c r="J68" s="17">
        <f t="shared" si="2"/>
        <v>407</v>
      </c>
      <c r="K68" s="19"/>
      <c r="L68" s="16">
        <v>175</v>
      </c>
      <c r="M68" s="16">
        <v>4</v>
      </c>
      <c r="N68" s="16">
        <v>0</v>
      </c>
      <c r="O68" s="16">
        <v>26</v>
      </c>
      <c r="P68" s="17">
        <f t="shared" si="1"/>
        <v>205</v>
      </c>
      <c r="Q68" s="16">
        <v>80</v>
      </c>
      <c r="R68" s="17">
        <f t="shared" si="3"/>
        <v>285</v>
      </c>
      <c r="S68" s="19"/>
    </row>
    <row r="69" spans="1:19" ht="14.25" customHeight="1">
      <c r="A69" t="s">
        <v>316</v>
      </c>
      <c r="B69" s="32" t="s">
        <v>317</v>
      </c>
      <c r="C69" t="s">
        <v>958</v>
      </c>
      <c r="D69" s="16">
        <v>48</v>
      </c>
      <c r="E69" s="16">
        <v>0</v>
      </c>
      <c r="F69" s="16">
        <v>0</v>
      </c>
      <c r="G69" s="16">
        <v>5</v>
      </c>
      <c r="H69" s="17">
        <f t="shared" si="0"/>
        <v>53</v>
      </c>
      <c r="I69" s="16">
        <v>0</v>
      </c>
      <c r="J69" s="17">
        <f t="shared" si="2"/>
        <v>53</v>
      </c>
      <c r="K69" s="19"/>
      <c r="L69" s="16">
        <v>30</v>
      </c>
      <c r="M69" s="16">
        <v>0</v>
      </c>
      <c r="N69" s="16">
        <v>0</v>
      </c>
      <c r="O69" s="16">
        <v>9</v>
      </c>
      <c r="P69" s="17">
        <f t="shared" si="1"/>
        <v>39</v>
      </c>
      <c r="Q69" s="16">
        <v>0</v>
      </c>
      <c r="R69" s="17">
        <f t="shared" si="3"/>
        <v>39</v>
      </c>
      <c r="S69" s="19"/>
    </row>
    <row r="70" spans="1:19" ht="14.25" customHeight="1">
      <c r="A70" t="s">
        <v>318</v>
      </c>
      <c r="B70" s="32" t="s">
        <v>319</v>
      </c>
      <c r="C70" t="s">
        <v>957</v>
      </c>
      <c r="D70" s="16">
        <v>82</v>
      </c>
      <c r="E70" s="16">
        <v>23</v>
      </c>
      <c r="F70" s="16">
        <v>5</v>
      </c>
      <c r="G70" s="16">
        <v>37</v>
      </c>
      <c r="H70" s="17">
        <f t="shared" si="0"/>
        <v>147</v>
      </c>
      <c r="I70" s="16">
        <v>263</v>
      </c>
      <c r="J70" s="17">
        <f t="shared" si="2"/>
        <v>410</v>
      </c>
      <c r="K70" s="19"/>
      <c r="L70" s="16">
        <v>82</v>
      </c>
      <c r="M70" s="16">
        <v>23</v>
      </c>
      <c r="N70" s="16">
        <v>0</v>
      </c>
      <c r="O70" s="16">
        <v>6</v>
      </c>
      <c r="P70" s="17">
        <f t="shared" si="1"/>
        <v>111</v>
      </c>
      <c r="Q70" s="16">
        <v>144</v>
      </c>
      <c r="R70" s="17">
        <f t="shared" si="3"/>
        <v>255</v>
      </c>
      <c r="S70" s="19"/>
    </row>
    <row r="71" spans="1:19" ht="14.25" customHeight="1">
      <c r="A71" t="s">
        <v>321</v>
      </c>
      <c r="B71" s="32" t="s">
        <v>322</v>
      </c>
      <c r="C71" t="s">
        <v>956</v>
      </c>
      <c r="D71" s="16">
        <v>75</v>
      </c>
      <c r="E71" s="16">
        <v>40</v>
      </c>
      <c r="F71" s="16">
        <v>0</v>
      </c>
      <c r="G71" s="16">
        <v>10</v>
      </c>
      <c r="H71" s="17">
        <f t="shared" si="0"/>
        <v>125</v>
      </c>
      <c r="I71" s="16">
        <v>92</v>
      </c>
      <c r="J71" s="17">
        <f t="shared" si="2"/>
        <v>217</v>
      </c>
      <c r="K71" s="19"/>
      <c r="L71" s="16">
        <v>45</v>
      </c>
      <c r="M71" s="16">
        <v>28</v>
      </c>
      <c r="N71" s="16">
        <v>0</v>
      </c>
      <c r="O71" s="16">
        <v>1</v>
      </c>
      <c r="P71" s="17">
        <f t="shared" si="1"/>
        <v>74</v>
      </c>
      <c r="Q71" s="16">
        <v>93</v>
      </c>
      <c r="R71" s="17">
        <f t="shared" si="3"/>
        <v>167</v>
      </c>
      <c r="S71" s="19"/>
    </row>
    <row r="72" spans="1:19" ht="14.25" customHeight="1">
      <c r="A72" t="s">
        <v>809</v>
      </c>
      <c r="B72" s="32" t="s">
        <v>810</v>
      </c>
      <c r="C72" t="s">
        <v>957</v>
      </c>
      <c r="D72" s="16">
        <v>51</v>
      </c>
      <c r="E72" s="16">
        <v>0</v>
      </c>
      <c r="F72" s="16">
        <v>0</v>
      </c>
      <c r="G72" s="16">
        <v>0</v>
      </c>
      <c r="H72" s="17">
        <f t="shared" si="0"/>
        <v>51</v>
      </c>
      <c r="I72" s="16">
        <v>0</v>
      </c>
      <c r="J72" s="17">
        <f t="shared" si="2"/>
        <v>51</v>
      </c>
      <c r="K72" s="19"/>
      <c r="L72" s="16">
        <v>54</v>
      </c>
      <c r="M72" s="16">
        <v>6</v>
      </c>
      <c r="N72" s="16">
        <v>0</v>
      </c>
      <c r="O72" s="16">
        <v>0</v>
      </c>
      <c r="P72" s="17">
        <f t="shared" si="1"/>
        <v>60</v>
      </c>
      <c r="Q72" s="16">
        <v>0</v>
      </c>
      <c r="R72" s="17">
        <f t="shared" si="3"/>
        <v>60</v>
      </c>
      <c r="S72" s="19"/>
    </row>
    <row r="73" spans="1:19" ht="14.25" customHeight="1">
      <c r="A73" t="s">
        <v>749</v>
      </c>
      <c r="B73" s="32" t="s">
        <v>750</v>
      </c>
      <c r="C73" t="s">
        <v>954</v>
      </c>
      <c r="D73" s="16">
        <v>63</v>
      </c>
      <c r="E73" s="16">
        <v>0</v>
      </c>
      <c r="F73" s="16">
        <v>0</v>
      </c>
      <c r="G73" s="16">
        <v>11</v>
      </c>
      <c r="H73" s="17">
        <f t="shared" si="0"/>
        <v>74</v>
      </c>
      <c r="I73" s="16">
        <v>55</v>
      </c>
      <c r="J73" s="17">
        <f t="shared" si="2"/>
        <v>129</v>
      </c>
      <c r="K73" s="19"/>
      <c r="L73" s="16">
        <v>16</v>
      </c>
      <c r="M73" s="16">
        <v>6</v>
      </c>
      <c r="N73" s="16">
        <v>0</v>
      </c>
      <c r="O73" s="16">
        <v>43</v>
      </c>
      <c r="P73" s="17">
        <f t="shared" si="1"/>
        <v>65</v>
      </c>
      <c r="Q73" s="16">
        <v>94</v>
      </c>
      <c r="R73" s="17">
        <f t="shared" si="3"/>
        <v>159</v>
      </c>
      <c r="S73" s="19"/>
    </row>
    <row r="74" spans="1:19" ht="14.25" customHeight="1">
      <c r="A74" t="s">
        <v>325</v>
      </c>
      <c r="B74" s="32" t="s">
        <v>326</v>
      </c>
      <c r="C74" t="s">
        <v>954</v>
      </c>
      <c r="D74" s="16">
        <v>77</v>
      </c>
      <c r="E74" s="16">
        <v>0</v>
      </c>
      <c r="F74" s="16">
        <v>0</v>
      </c>
      <c r="G74" s="16">
        <v>0</v>
      </c>
      <c r="H74" s="17">
        <f t="shared" si="0"/>
        <v>77</v>
      </c>
      <c r="I74" s="16">
        <v>24</v>
      </c>
      <c r="J74" s="17">
        <f t="shared" ref="J74:J135" si="4">SUM(H74:I74)</f>
        <v>101</v>
      </c>
      <c r="K74" s="19"/>
      <c r="L74" s="16">
        <v>116</v>
      </c>
      <c r="M74" s="16">
        <v>0</v>
      </c>
      <c r="N74" s="16">
        <v>0</v>
      </c>
      <c r="O74" s="16">
        <v>0</v>
      </c>
      <c r="P74" s="17">
        <f t="shared" si="1"/>
        <v>116</v>
      </c>
      <c r="Q74" s="16">
        <v>0</v>
      </c>
      <c r="R74" s="17">
        <f t="shared" ref="R74:R135" si="5">SUM(P74:Q74)</f>
        <v>116</v>
      </c>
      <c r="S74" s="19"/>
    </row>
    <row r="75" spans="1:19" ht="14.25" customHeight="1">
      <c r="A75" t="s">
        <v>327</v>
      </c>
      <c r="B75" s="32" t="s">
        <v>328</v>
      </c>
      <c r="C75" t="s">
        <v>957</v>
      </c>
      <c r="D75" s="16">
        <v>73</v>
      </c>
      <c r="E75" s="16">
        <v>0</v>
      </c>
      <c r="F75" s="16">
        <v>0</v>
      </c>
      <c r="G75" s="16">
        <v>0</v>
      </c>
      <c r="H75" s="17">
        <f t="shared" ref="H75:H138" si="6">SUM(D75:G75)</f>
        <v>73</v>
      </c>
      <c r="I75" s="16">
        <v>62</v>
      </c>
      <c r="J75" s="17">
        <f t="shared" si="4"/>
        <v>135</v>
      </c>
      <c r="K75" s="19"/>
      <c r="L75" s="16">
        <v>45</v>
      </c>
      <c r="M75" s="16">
        <v>0</v>
      </c>
      <c r="N75" s="16">
        <v>0</v>
      </c>
      <c r="O75" s="16">
        <v>14</v>
      </c>
      <c r="P75" s="17">
        <f t="shared" ref="P75:P138" si="7">SUM(L75:O75)</f>
        <v>59</v>
      </c>
      <c r="Q75" s="16">
        <v>62</v>
      </c>
      <c r="R75" s="17">
        <f t="shared" si="5"/>
        <v>121</v>
      </c>
      <c r="S75" s="19"/>
    </row>
    <row r="76" spans="1:19" ht="14.25" customHeight="1">
      <c r="A76" t="s">
        <v>329</v>
      </c>
      <c r="B76" s="32" t="s">
        <v>330</v>
      </c>
      <c r="C76" t="s">
        <v>954</v>
      </c>
      <c r="D76" s="16">
        <v>129</v>
      </c>
      <c r="E76" s="16">
        <v>0</v>
      </c>
      <c r="F76" s="16">
        <v>0</v>
      </c>
      <c r="G76" s="16">
        <v>83</v>
      </c>
      <c r="H76" s="17">
        <f t="shared" si="6"/>
        <v>212</v>
      </c>
      <c r="I76" s="16">
        <v>0</v>
      </c>
      <c r="J76" s="17">
        <f t="shared" si="4"/>
        <v>212</v>
      </c>
      <c r="K76" s="19"/>
      <c r="L76" s="16">
        <v>12</v>
      </c>
      <c r="M76" s="16">
        <v>0</v>
      </c>
      <c r="N76" s="16">
        <v>0</v>
      </c>
      <c r="O76" s="16">
        <v>16</v>
      </c>
      <c r="P76" s="17">
        <f t="shared" si="7"/>
        <v>28</v>
      </c>
      <c r="Q76" s="16">
        <v>2</v>
      </c>
      <c r="R76" s="17">
        <f t="shared" si="5"/>
        <v>30</v>
      </c>
      <c r="S76" s="19"/>
    </row>
    <row r="77" spans="1:19" ht="14.25" customHeight="1">
      <c r="A77" t="s">
        <v>862</v>
      </c>
      <c r="B77" s="32" t="s">
        <v>863</v>
      </c>
      <c r="C77" t="s">
        <v>956</v>
      </c>
      <c r="D77" s="16">
        <v>46</v>
      </c>
      <c r="E77" s="16">
        <v>0</v>
      </c>
      <c r="F77" s="16">
        <v>0</v>
      </c>
      <c r="G77" s="16">
        <v>9</v>
      </c>
      <c r="H77" s="17">
        <f t="shared" si="6"/>
        <v>55</v>
      </c>
      <c r="I77" s="16">
        <v>0</v>
      </c>
      <c r="J77" s="17">
        <f t="shared" si="4"/>
        <v>55</v>
      </c>
      <c r="K77" s="19"/>
      <c r="L77" s="16">
        <v>50</v>
      </c>
      <c r="M77" s="16">
        <v>0</v>
      </c>
      <c r="N77" s="16">
        <v>0</v>
      </c>
      <c r="O77" s="16">
        <v>21</v>
      </c>
      <c r="P77" s="17">
        <f t="shared" si="7"/>
        <v>71</v>
      </c>
      <c r="Q77" s="16">
        <v>0</v>
      </c>
      <c r="R77" s="17">
        <f t="shared" si="5"/>
        <v>71</v>
      </c>
      <c r="S77" s="19"/>
    </row>
    <row r="78" spans="1:19" ht="14.25" customHeight="1">
      <c r="A78" t="s">
        <v>331</v>
      </c>
      <c r="B78" s="32" t="s">
        <v>332</v>
      </c>
      <c r="C78" t="s">
        <v>956</v>
      </c>
      <c r="D78" s="16">
        <v>38</v>
      </c>
      <c r="E78" s="16">
        <v>0</v>
      </c>
      <c r="F78" s="16">
        <v>0</v>
      </c>
      <c r="G78" s="16">
        <v>0</v>
      </c>
      <c r="H78" s="17">
        <f t="shared" si="6"/>
        <v>38</v>
      </c>
      <c r="I78" s="16">
        <v>86</v>
      </c>
      <c r="J78" s="17">
        <f t="shared" si="4"/>
        <v>124</v>
      </c>
      <c r="K78" s="19"/>
      <c r="L78" s="16">
        <v>11</v>
      </c>
      <c r="M78" s="16">
        <v>0</v>
      </c>
      <c r="N78" s="16">
        <v>0</v>
      </c>
      <c r="O78" s="16">
        <v>0</v>
      </c>
      <c r="P78" s="17">
        <f t="shared" si="7"/>
        <v>11</v>
      </c>
      <c r="Q78" s="16">
        <v>122</v>
      </c>
      <c r="R78" s="17">
        <f t="shared" si="5"/>
        <v>133</v>
      </c>
      <c r="S78" s="19"/>
    </row>
    <row r="79" spans="1:19" ht="14.25" customHeight="1">
      <c r="A79" t="s">
        <v>333</v>
      </c>
      <c r="B79" s="32" t="s">
        <v>334</v>
      </c>
      <c r="C79" t="s">
        <v>956</v>
      </c>
      <c r="D79" s="16">
        <v>2</v>
      </c>
      <c r="E79" s="16">
        <v>0</v>
      </c>
      <c r="F79" s="16">
        <v>0</v>
      </c>
      <c r="G79" s="16">
        <v>1</v>
      </c>
      <c r="H79" s="17">
        <f t="shared" si="6"/>
        <v>3</v>
      </c>
      <c r="I79" s="16">
        <v>0</v>
      </c>
      <c r="J79" s="17">
        <f t="shared" si="4"/>
        <v>3</v>
      </c>
      <c r="K79" s="19"/>
      <c r="L79" s="16">
        <v>12</v>
      </c>
      <c r="M79" s="16">
        <v>0</v>
      </c>
      <c r="N79" s="16">
        <v>0</v>
      </c>
      <c r="O79" s="16">
        <v>3</v>
      </c>
      <c r="P79" s="17">
        <f t="shared" si="7"/>
        <v>15</v>
      </c>
      <c r="Q79" s="16">
        <v>0</v>
      </c>
      <c r="R79" s="17">
        <f t="shared" si="5"/>
        <v>15</v>
      </c>
      <c r="S79" s="19"/>
    </row>
    <row r="80" spans="1:19" ht="14.25" customHeight="1">
      <c r="A80" t="s">
        <v>335</v>
      </c>
      <c r="B80" s="32" t="s">
        <v>336</v>
      </c>
      <c r="C80" t="s">
        <v>957</v>
      </c>
      <c r="D80" s="16">
        <v>176</v>
      </c>
      <c r="E80" s="16">
        <v>0</v>
      </c>
      <c r="F80" s="16">
        <v>0</v>
      </c>
      <c r="G80" s="16">
        <v>15</v>
      </c>
      <c r="H80" s="17">
        <f t="shared" si="6"/>
        <v>191</v>
      </c>
      <c r="I80" s="16">
        <v>430</v>
      </c>
      <c r="J80" s="17">
        <f t="shared" si="4"/>
        <v>621</v>
      </c>
      <c r="K80" s="19"/>
      <c r="L80" s="16">
        <v>135</v>
      </c>
      <c r="M80" s="16">
        <v>17</v>
      </c>
      <c r="N80" s="16">
        <v>0</v>
      </c>
      <c r="O80" s="16">
        <v>3</v>
      </c>
      <c r="P80" s="17">
        <f t="shared" si="7"/>
        <v>155</v>
      </c>
      <c r="Q80" s="16">
        <v>56</v>
      </c>
      <c r="R80" s="17">
        <f t="shared" si="5"/>
        <v>211</v>
      </c>
      <c r="S80" s="19"/>
    </row>
    <row r="81" spans="1:19" ht="14.25" customHeight="1">
      <c r="A81" t="s">
        <v>339</v>
      </c>
      <c r="B81" s="32" t="s">
        <v>340</v>
      </c>
      <c r="C81" t="s">
        <v>954</v>
      </c>
      <c r="D81" s="16">
        <v>0</v>
      </c>
      <c r="E81" s="16">
        <v>0</v>
      </c>
      <c r="F81" s="16">
        <v>0</v>
      </c>
      <c r="G81" s="16">
        <v>0</v>
      </c>
      <c r="H81" s="17">
        <f t="shared" si="6"/>
        <v>0</v>
      </c>
      <c r="I81" s="16">
        <v>6</v>
      </c>
      <c r="J81" s="17">
        <f t="shared" si="4"/>
        <v>6</v>
      </c>
      <c r="K81" s="19"/>
      <c r="L81" s="16">
        <v>11</v>
      </c>
      <c r="M81" s="16">
        <v>73</v>
      </c>
      <c r="N81" s="16">
        <v>0</v>
      </c>
      <c r="O81" s="16">
        <v>24</v>
      </c>
      <c r="P81" s="17">
        <f t="shared" si="7"/>
        <v>108</v>
      </c>
      <c r="Q81" s="16">
        <v>12</v>
      </c>
      <c r="R81" s="17">
        <f t="shared" si="5"/>
        <v>120</v>
      </c>
      <c r="S81" s="19"/>
    </row>
    <row r="82" spans="1:19" ht="14.25" customHeight="1">
      <c r="A82" t="s">
        <v>341</v>
      </c>
      <c r="B82" s="32" t="s">
        <v>342</v>
      </c>
      <c r="C82" t="s">
        <v>956</v>
      </c>
      <c r="D82" s="16">
        <v>28</v>
      </c>
      <c r="E82" s="16">
        <v>0</v>
      </c>
      <c r="F82" s="16">
        <v>0</v>
      </c>
      <c r="G82" s="16">
        <v>0</v>
      </c>
      <c r="H82" s="17">
        <f t="shared" si="6"/>
        <v>28</v>
      </c>
      <c r="I82" s="16">
        <v>0</v>
      </c>
      <c r="J82" s="17">
        <f t="shared" si="4"/>
        <v>28</v>
      </c>
      <c r="K82" s="19"/>
      <c r="L82" s="16">
        <v>6</v>
      </c>
      <c r="M82" s="16">
        <v>14</v>
      </c>
      <c r="N82" s="16">
        <v>0</v>
      </c>
      <c r="O82" s="16">
        <v>0</v>
      </c>
      <c r="P82" s="17">
        <f t="shared" si="7"/>
        <v>20</v>
      </c>
      <c r="Q82" s="16">
        <v>0</v>
      </c>
      <c r="R82" s="17">
        <f t="shared" si="5"/>
        <v>20</v>
      </c>
      <c r="S82" s="19"/>
    </row>
    <row r="83" spans="1:19" ht="14.25" customHeight="1">
      <c r="A83" t="s">
        <v>343</v>
      </c>
      <c r="B83" s="32" t="s">
        <v>344</v>
      </c>
      <c r="C83" t="s">
        <v>954</v>
      </c>
      <c r="D83" s="16">
        <v>22</v>
      </c>
      <c r="E83" s="16">
        <v>0</v>
      </c>
      <c r="F83" s="16">
        <v>0</v>
      </c>
      <c r="G83" s="16">
        <v>0</v>
      </c>
      <c r="H83" s="17">
        <f t="shared" si="6"/>
        <v>22</v>
      </c>
      <c r="I83" s="16">
        <v>0</v>
      </c>
      <c r="J83" s="17">
        <f t="shared" si="4"/>
        <v>22</v>
      </c>
      <c r="K83" s="19"/>
      <c r="L83" s="16">
        <v>8</v>
      </c>
      <c r="M83" s="16">
        <v>0</v>
      </c>
      <c r="N83" s="16">
        <v>0</v>
      </c>
      <c r="O83" s="16">
        <v>0</v>
      </c>
      <c r="P83" s="17">
        <f t="shared" si="7"/>
        <v>8</v>
      </c>
      <c r="Q83" s="16">
        <v>0</v>
      </c>
      <c r="R83" s="17">
        <f t="shared" si="5"/>
        <v>8</v>
      </c>
      <c r="S83" s="19"/>
    </row>
    <row r="84" spans="1:19" ht="14.25" customHeight="1">
      <c r="A84" t="s">
        <v>345</v>
      </c>
      <c r="B84" s="32" t="s">
        <v>346</v>
      </c>
      <c r="C84" t="s">
        <v>958</v>
      </c>
      <c r="D84" s="16">
        <v>44</v>
      </c>
      <c r="E84" s="16">
        <v>10</v>
      </c>
      <c r="F84" s="16">
        <v>0</v>
      </c>
      <c r="G84" s="16">
        <v>3</v>
      </c>
      <c r="H84" s="17">
        <f t="shared" si="6"/>
        <v>57</v>
      </c>
      <c r="I84" s="16">
        <v>61</v>
      </c>
      <c r="J84" s="17">
        <f t="shared" si="4"/>
        <v>118</v>
      </c>
      <c r="K84" s="19"/>
      <c r="L84" s="16">
        <v>64</v>
      </c>
      <c r="M84" s="16">
        <v>6</v>
      </c>
      <c r="N84" s="16">
        <v>0</v>
      </c>
      <c r="O84" s="16">
        <v>31</v>
      </c>
      <c r="P84" s="17">
        <f t="shared" si="7"/>
        <v>101</v>
      </c>
      <c r="Q84" s="16">
        <v>58</v>
      </c>
      <c r="R84" s="17">
        <f t="shared" si="5"/>
        <v>159</v>
      </c>
      <c r="S84" s="19"/>
    </row>
    <row r="85" spans="1:19" ht="14.25" customHeight="1">
      <c r="A85" t="s">
        <v>902</v>
      </c>
      <c r="B85" s="32" t="s">
        <v>903</v>
      </c>
      <c r="C85" t="s">
        <v>958</v>
      </c>
      <c r="D85" s="16">
        <v>35</v>
      </c>
      <c r="E85" s="16">
        <v>0</v>
      </c>
      <c r="F85" s="16">
        <v>0</v>
      </c>
      <c r="G85" s="16">
        <v>0</v>
      </c>
      <c r="H85" s="17">
        <f t="shared" si="6"/>
        <v>35</v>
      </c>
      <c r="I85" s="16">
        <v>0</v>
      </c>
      <c r="J85" s="17">
        <f t="shared" si="4"/>
        <v>35</v>
      </c>
      <c r="K85" s="19"/>
      <c r="L85" s="16">
        <v>21</v>
      </c>
      <c r="M85" s="16">
        <v>0</v>
      </c>
      <c r="N85" s="16">
        <v>0</v>
      </c>
      <c r="O85" s="16">
        <v>0</v>
      </c>
      <c r="P85" s="17">
        <f t="shared" si="7"/>
        <v>21</v>
      </c>
      <c r="Q85" s="16">
        <v>0</v>
      </c>
      <c r="R85" s="17">
        <f t="shared" si="5"/>
        <v>21</v>
      </c>
      <c r="S85" s="19"/>
    </row>
    <row r="86" spans="1:19" ht="14.25" customHeight="1">
      <c r="A86" t="s">
        <v>347</v>
      </c>
      <c r="B86" s="32" t="s">
        <v>348</v>
      </c>
      <c r="C86" t="s">
        <v>958</v>
      </c>
      <c r="D86" s="16">
        <v>73</v>
      </c>
      <c r="E86" s="16">
        <v>25</v>
      </c>
      <c r="F86" s="16">
        <v>0</v>
      </c>
      <c r="G86" s="16">
        <v>20</v>
      </c>
      <c r="H86" s="17">
        <f t="shared" si="6"/>
        <v>118</v>
      </c>
      <c r="I86" s="16">
        <v>65</v>
      </c>
      <c r="J86" s="17">
        <f t="shared" si="4"/>
        <v>183</v>
      </c>
      <c r="K86" s="19"/>
      <c r="L86" s="16">
        <v>22</v>
      </c>
      <c r="M86" s="16">
        <v>0</v>
      </c>
      <c r="N86" s="16">
        <v>0</v>
      </c>
      <c r="O86" s="16">
        <v>2</v>
      </c>
      <c r="P86" s="17">
        <f t="shared" si="7"/>
        <v>24</v>
      </c>
      <c r="Q86" s="16">
        <v>0</v>
      </c>
      <c r="R86" s="17">
        <f t="shared" si="5"/>
        <v>24</v>
      </c>
      <c r="S86" s="19"/>
    </row>
    <row r="87" spans="1:19" ht="14.25" customHeight="1">
      <c r="A87" t="s">
        <v>349</v>
      </c>
      <c r="B87" s="32" t="s">
        <v>350</v>
      </c>
      <c r="C87" t="s">
        <v>954</v>
      </c>
      <c r="D87" s="16">
        <v>140</v>
      </c>
      <c r="E87" s="16">
        <v>0</v>
      </c>
      <c r="F87" s="16">
        <v>0</v>
      </c>
      <c r="G87" s="16">
        <v>76</v>
      </c>
      <c r="H87" s="17">
        <f t="shared" si="6"/>
        <v>216</v>
      </c>
      <c r="I87" s="16">
        <v>0</v>
      </c>
      <c r="J87" s="17">
        <f t="shared" si="4"/>
        <v>216</v>
      </c>
      <c r="K87" s="19"/>
      <c r="L87" s="16">
        <v>71</v>
      </c>
      <c r="M87" s="16">
        <v>0</v>
      </c>
      <c r="N87" s="16">
        <v>0</v>
      </c>
      <c r="O87" s="16">
        <v>31</v>
      </c>
      <c r="P87" s="17">
        <f t="shared" si="7"/>
        <v>102</v>
      </c>
      <c r="Q87" s="16">
        <v>0</v>
      </c>
      <c r="R87" s="17">
        <f t="shared" si="5"/>
        <v>102</v>
      </c>
      <c r="S87" s="19"/>
    </row>
    <row r="88" spans="1:19" ht="14.25" customHeight="1">
      <c r="A88" t="s">
        <v>351</v>
      </c>
      <c r="B88" s="32" t="s">
        <v>352</v>
      </c>
      <c r="C88" t="s">
        <v>956</v>
      </c>
      <c r="D88" s="16">
        <v>165</v>
      </c>
      <c r="E88" s="16">
        <v>0</v>
      </c>
      <c r="F88" s="16">
        <v>0</v>
      </c>
      <c r="G88" s="16">
        <v>64</v>
      </c>
      <c r="H88" s="17">
        <f t="shared" si="6"/>
        <v>229</v>
      </c>
      <c r="I88" s="16">
        <v>0</v>
      </c>
      <c r="J88" s="17">
        <f t="shared" si="4"/>
        <v>229</v>
      </c>
      <c r="K88" s="19"/>
      <c r="L88" s="16">
        <v>62</v>
      </c>
      <c r="M88" s="16">
        <v>0</v>
      </c>
      <c r="N88" s="16">
        <v>0</v>
      </c>
      <c r="O88" s="16">
        <v>25</v>
      </c>
      <c r="P88" s="17">
        <f t="shared" si="7"/>
        <v>87</v>
      </c>
      <c r="Q88" s="16">
        <v>0</v>
      </c>
      <c r="R88" s="17">
        <f t="shared" si="5"/>
        <v>87</v>
      </c>
      <c r="S88" s="19"/>
    </row>
    <row r="89" spans="1:19" ht="14.25" customHeight="1">
      <c r="A89" t="s">
        <v>864</v>
      </c>
      <c r="B89" s="32" t="s">
        <v>865</v>
      </c>
      <c r="C89" t="s">
        <v>956</v>
      </c>
      <c r="D89" s="16">
        <v>117</v>
      </c>
      <c r="E89" s="16">
        <v>0</v>
      </c>
      <c r="F89" s="16">
        <v>0</v>
      </c>
      <c r="G89" s="16">
        <v>90</v>
      </c>
      <c r="H89" s="17">
        <f t="shared" si="6"/>
        <v>207</v>
      </c>
      <c r="I89" s="16">
        <v>0</v>
      </c>
      <c r="J89" s="17">
        <f t="shared" si="4"/>
        <v>207</v>
      </c>
      <c r="K89" s="19"/>
      <c r="L89" s="16">
        <v>16</v>
      </c>
      <c r="M89" s="16">
        <v>0</v>
      </c>
      <c r="N89" s="16">
        <v>0</v>
      </c>
      <c r="O89" s="16">
        <v>13</v>
      </c>
      <c r="P89" s="17">
        <f t="shared" si="7"/>
        <v>29</v>
      </c>
      <c r="Q89" s="16">
        <v>0</v>
      </c>
      <c r="R89" s="17">
        <f t="shared" si="5"/>
        <v>29</v>
      </c>
      <c r="S89" s="19"/>
    </row>
    <row r="90" spans="1:19" ht="14.25" customHeight="1">
      <c r="A90" t="s">
        <v>353</v>
      </c>
      <c r="B90" s="32" t="s">
        <v>354</v>
      </c>
      <c r="C90" t="s">
        <v>957</v>
      </c>
      <c r="D90" s="16">
        <v>52</v>
      </c>
      <c r="E90" s="16">
        <v>5</v>
      </c>
      <c r="F90" s="16">
        <v>0</v>
      </c>
      <c r="G90" s="16">
        <v>0</v>
      </c>
      <c r="H90" s="17">
        <f t="shared" si="6"/>
        <v>57</v>
      </c>
      <c r="I90" s="16">
        <v>15</v>
      </c>
      <c r="J90" s="17">
        <f t="shared" si="4"/>
        <v>72</v>
      </c>
      <c r="K90" s="19"/>
      <c r="L90" s="16">
        <v>66</v>
      </c>
      <c r="M90" s="16">
        <v>0</v>
      </c>
      <c r="N90" s="16">
        <v>0</v>
      </c>
      <c r="O90" s="16">
        <v>0</v>
      </c>
      <c r="P90" s="17">
        <f t="shared" si="7"/>
        <v>66</v>
      </c>
      <c r="Q90" s="16">
        <v>0</v>
      </c>
      <c r="R90" s="17">
        <f t="shared" si="5"/>
        <v>66</v>
      </c>
      <c r="S90" s="19"/>
    </row>
    <row r="91" spans="1:19" ht="14.25" customHeight="1">
      <c r="A91" t="s">
        <v>355</v>
      </c>
      <c r="B91" s="32" t="s">
        <v>356</v>
      </c>
      <c r="C91" t="s">
        <v>956</v>
      </c>
      <c r="D91" s="16">
        <v>3</v>
      </c>
      <c r="E91" s="16">
        <v>0</v>
      </c>
      <c r="F91" s="16">
        <v>0</v>
      </c>
      <c r="G91" s="16">
        <v>0</v>
      </c>
      <c r="H91" s="17">
        <f t="shared" si="6"/>
        <v>3</v>
      </c>
      <c r="I91" s="16">
        <v>0</v>
      </c>
      <c r="J91" s="17">
        <f t="shared" si="4"/>
        <v>3</v>
      </c>
      <c r="K91" s="19"/>
      <c r="L91" s="16">
        <v>3</v>
      </c>
      <c r="M91" s="16">
        <v>0</v>
      </c>
      <c r="N91" s="16">
        <v>0</v>
      </c>
      <c r="O91" s="16">
        <v>0</v>
      </c>
      <c r="P91" s="17">
        <f t="shared" si="7"/>
        <v>3</v>
      </c>
      <c r="Q91" s="16">
        <v>0</v>
      </c>
      <c r="R91" s="17">
        <f t="shared" si="5"/>
        <v>3</v>
      </c>
      <c r="S91" s="19"/>
    </row>
    <row r="92" spans="1:19" ht="14.25" customHeight="1">
      <c r="A92" t="s">
        <v>359</v>
      </c>
      <c r="B92" s="32" t="s">
        <v>360</v>
      </c>
      <c r="C92" t="s">
        <v>954</v>
      </c>
      <c r="D92" s="16">
        <v>68</v>
      </c>
      <c r="E92" s="16">
        <v>0</v>
      </c>
      <c r="F92" s="16">
        <v>0</v>
      </c>
      <c r="G92" s="16">
        <v>8</v>
      </c>
      <c r="H92" s="17">
        <f t="shared" si="6"/>
        <v>76</v>
      </c>
      <c r="I92" s="16">
        <v>0</v>
      </c>
      <c r="J92" s="17">
        <f t="shared" si="4"/>
        <v>76</v>
      </c>
      <c r="K92" s="19"/>
      <c r="L92" s="16">
        <v>26</v>
      </c>
      <c r="M92" s="16">
        <v>0</v>
      </c>
      <c r="N92" s="16">
        <v>0</v>
      </c>
      <c r="O92" s="16">
        <v>8</v>
      </c>
      <c r="P92" s="17">
        <f t="shared" si="7"/>
        <v>34</v>
      </c>
      <c r="Q92" s="16">
        <v>0</v>
      </c>
      <c r="R92" s="17">
        <f t="shared" si="5"/>
        <v>34</v>
      </c>
      <c r="S92" s="19"/>
    </row>
    <row r="93" spans="1:19" ht="14.25" customHeight="1">
      <c r="A93" t="s">
        <v>361</v>
      </c>
      <c r="B93" s="32" t="s">
        <v>362</v>
      </c>
      <c r="C93" t="s">
        <v>958</v>
      </c>
      <c r="D93" s="16">
        <v>143</v>
      </c>
      <c r="E93" s="16">
        <v>0</v>
      </c>
      <c r="F93" s="16">
        <v>0</v>
      </c>
      <c r="G93" s="16">
        <v>40</v>
      </c>
      <c r="H93" s="17">
        <f t="shared" si="6"/>
        <v>183</v>
      </c>
      <c r="I93" s="16">
        <v>30</v>
      </c>
      <c r="J93" s="17">
        <f t="shared" si="4"/>
        <v>213</v>
      </c>
      <c r="K93" s="19"/>
      <c r="L93" s="16">
        <v>75</v>
      </c>
      <c r="M93" s="16">
        <v>0</v>
      </c>
      <c r="N93" s="16">
        <v>0</v>
      </c>
      <c r="O93" s="16">
        <v>20</v>
      </c>
      <c r="P93" s="17">
        <f t="shared" si="7"/>
        <v>95</v>
      </c>
      <c r="Q93" s="16">
        <v>30</v>
      </c>
      <c r="R93" s="17">
        <f t="shared" si="5"/>
        <v>125</v>
      </c>
      <c r="S93" s="19"/>
    </row>
    <row r="94" spans="1:19" ht="14.25" customHeight="1">
      <c r="A94" t="s">
        <v>811</v>
      </c>
      <c r="B94" s="32" t="s">
        <v>812</v>
      </c>
      <c r="C94" t="s">
        <v>955</v>
      </c>
      <c r="D94" s="16">
        <v>5</v>
      </c>
      <c r="E94" s="16">
        <v>0</v>
      </c>
      <c r="F94" s="16">
        <v>0</v>
      </c>
      <c r="G94" s="16">
        <v>0</v>
      </c>
      <c r="H94" s="17">
        <f t="shared" si="6"/>
        <v>5</v>
      </c>
      <c r="I94" s="16">
        <v>0</v>
      </c>
      <c r="J94" s="17">
        <f t="shared" si="4"/>
        <v>5</v>
      </c>
      <c r="K94" s="19"/>
      <c r="L94" s="16">
        <v>28</v>
      </c>
      <c r="M94" s="16">
        <v>0</v>
      </c>
      <c r="N94" s="16">
        <v>0</v>
      </c>
      <c r="O94" s="16">
        <v>0</v>
      </c>
      <c r="P94" s="17">
        <f t="shared" si="7"/>
        <v>28</v>
      </c>
      <c r="Q94" s="16">
        <v>0</v>
      </c>
      <c r="R94" s="17">
        <f t="shared" si="5"/>
        <v>28</v>
      </c>
      <c r="S94" s="19"/>
    </row>
    <row r="95" spans="1:19" ht="14.25" customHeight="1">
      <c r="A95" t="s">
        <v>751</v>
      </c>
      <c r="B95" s="32" t="s">
        <v>752</v>
      </c>
      <c r="C95" t="s">
        <v>954</v>
      </c>
      <c r="D95" s="16">
        <v>44</v>
      </c>
      <c r="E95" s="16">
        <v>0</v>
      </c>
      <c r="F95" s="16">
        <v>0</v>
      </c>
      <c r="G95" s="16">
        <v>2</v>
      </c>
      <c r="H95" s="17">
        <f t="shared" si="6"/>
        <v>46</v>
      </c>
      <c r="I95" s="16">
        <v>0</v>
      </c>
      <c r="J95" s="17">
        <f t="shared" si="4"/>
        <v>46</v>
      </c>
      <c r="K95" s="19"/>
      <c r="L95" s="16">
        <v>3</v>
      </c>
      <c r="M95" s="16">
        <v>0</v>
      </c>
      <c r="N95" s="16">
        <v>0</v>
      </c>
      <c r="O95" s="16">
        <v>28</v>
      </c>
      <c r="P95" s="17">
        <f t="shared" si="7"/>
        <v>31</v>
      </c>
      <c r="Q95" s="16">
        <v>0</v>
      </c>
      <c r="R95" s="17">
        <f t="shared" si="5"/>
        <v>31</v>
      </c>
      <c r="S95" s="19"/>
    </row>
    <row r="96" spans="1:19" ht="14.25" customHeight="1">
      <c r="A96" t="s">
        <v>363</v>
      </c>
      <c r="B96" s="32" t="s">
        <v>364</v>
      </c>
      <c r="C96" t="s">
        <v>954</v>
      </c>
      <c r="D96" s="16">
        <v>17</v>
      </c>
      <c r="E96" s="16">
        <v>0</v>
      </c>
      <c r="F96" s="16">
        <v>0</v>
      </c>
      <c r="G96" s="16">
        <v>1</v>
      </c>
      <c r="H96" s="17">
        <f t="shared" si="6"/>
        <v>18</v>
      </c>
      <c r="I96" s="16">
        <v>0</v>
      </c>
      <c r="J96" s="17">
        <f t="shared" si="4"/>
        <v>18</v>
      </c>
      <c r="K96" s="19"/>
      <c r="L96" s="16">
        <v>9</v>
      </c>
      <c r="M96" s="16">
        <v>0</v>
      </c>
      <c r="N96" s="16">
        <v>0</v>
      </c>
      <c r="O96" s="16">
        <v>1</v>
      </c>
      <c r="P96" s="17">
        <f t="shared" si="7"/>
        <v>10</v>
      </c>
      <c r="Q96" s="16">
        <v>0</v>
      </c>
      <c r="R96" s="17">
        <f t="shared" si="5"/>
        <v>10</v>
      </c>
      <c r="S96" s="19"/>
    </row>
    <row r="97" spans="1:19" ht="14.25" customHeight="1">
      <c r="A97" t="s">
        <v>850</v>
      </c>
      <c r="B97" s="32" t="s">
        <v>851</v>
      </c>
      <c r="C97" t="s">
        <v>954</v>
      </c>
      <c r="D97" s="16">
        <v>10</v>
      </c>
      <c r="E97" s="16">
        <v>0</v>
      </c>
      <c r="F97" s="16">
        <v>0</v>
      </c>
      <c r="G97" s="16">
        <v>9</v>
      </c>
      <c r="H97" s="17">
        <f t="shared" si="6"/>
        <v>19</v>
      </c>
      <c r="I97" s="16">
        <v>0</v>
      </c>
      <c r="J97" s="17">
        <f t="shared" si="4"/>
        <v>19</v>
      </c>
      <c r="K97" s="19"/>
      <c r="L97" s="16">
        <v>45</v>
      </c>
      <c r="M97" s="16">
        <v>0</v>
      </c>
      <c r="N97" s="16">
        <v>0</v>
      </c>
      <c r="O97" s="16">
        <v>0</v>
      </c>
      <c r="P97" s="17">
        <f t="shared" si="7"/>
        <v>45</v>
      </c>
      <c r="Q97" s="16">
        <v>1</v>
      </c>
      <c r="R97" s="17">
        <f t="shared" si="5"/>
        <v>46</v>
      </c>
      <c r="S97" s="19"/>
    </row>
    <row r="98" spans="1:19" ht="14.25" customHeight="1">
      <c r="A98" t="s">
        <v>365</v>
      </c>
      <c r="B98" s="32" t="s">
        <v>366</v>
      </c>
      <c r="C98" t="s">
        <v>956</v>
      </c>
      <c r="D98" s="16">
        <v>36</v>
      </c>
      <c r="E98" s="16">
        <v>0</v>
      </c>
      <c r="F98" s="16">
        <v>0</v>
      </c>
      <c r="G98" s="16">
        <v>8</v>
      </c>
      <c r="H98" s="17">
        <f t="shared" si="6"/>
        <v>44</v>
      </c>
      <c r="I98" s="16">
        <v>0</v>
      </c>
      <c r="J98" s="17">
        <f t="shared" si="4"/>
        <v>44</v>
      </c>
      <c r="K98" s="19"/>
      <c r="L98" s="16">
        <v>16</v>
      </c>
      <c r="M98" s="16">
        <v>0</v>
      </c>
      <c r="N98" s="16">
        <v>0</v>
      </c>
      <c r="O98" s="16">
        <v>8</v>
      </c>
      <c r="P98" s="17">
        <f t="shared" si="7"/>
        <v>24</v>
      </c>
      <c r="Q98" s="16">
        <v>0</v>
      </c>
      <c r="R98" s="17">
        <f t="shared" si="5"/>
        <v>24</v>
      </c>
      <c r="S98" s="19"/>
    </row>
    <row r="99" spans="1:19" ht="14.25" customHeight="1">
      <c r="A99" t="s">
        <v>367</v>
      </c>
      <c r="B99" s="32" t="s">
        <v>368</v>
      </c>
      <c r="C99" t="s">
        <v>958</v>
      </c>
      <c r="D99" s="16">
        <v>17</v>
      </c>
      <c r="E99" s="16">
        <v>0</v>
      </c>
      <c r="F99" s="16">
        <v>0</v>
      </c>
      <c r="G99" s="16">
        <v>0</v>
      </c>
      <c r="H99" s="17">
        <f t="shared" si="6"/>
        <v>17</v>
      </c>
      <c r="I99" s="16">
        <v>0</v>
      </c>
      <c r="J99" s="17">
        <f t="shared" si="4"/>
        <v>17</v>
      </c>
      <c r="K99" s="19"/>
      <c r="L99" s="16">
        <v>8</v>
      </c>
      <c r="M99" s="16">
        <v>0</v>
      </c>
      <c r="N99" s="16">
        <v>0</v>
      </c>
      <c r="O99" s="16">
        <v>0</v>
      </c>
      <c r="P99" s="17">
        <f t="shared" si="7"/>
        <v>8</v>
      </c>
      <c r="Q99" s="16">
        <v>0</v>
      </c>
      <c r="R99" s="17">
        <f t="shared" si="5"/>
        <v>8</v>
      </c>
      <c r="S99" s="19"/>
    </row>
    <row r="100" spans="1:19" ht="14.25" customHeight="1">
      <c r="A100" t="s">
        <v>369</v>
      </c>
      <c r="B100" s="32" t="s">
        <v>370</v>
      </c>
      <c r="C100" t="s">
        <v>958</v>
      </c>
      <c r="D100" s="16">
        <v>57</v>
      </c>
      <c r="E100" s="16">
        <v>0</v>
      </c>
      <c r="F100" s="16">
        <v>0</v>
      </c>
      <c r="G100" s="16">
        <v>8</v>
      </c>
      <c r="H100" s="17">
        <f t="shared" si="6"/>
        <v>65</v>
      </c>
      <c r="I100" s="16">
        <v>35</v>
      </c>
      <c r="J100" s="17">
        <f t="shared" si="4"/>
        <v>100</v>
      </c>
      <c r="K100" s="19"/>
      <c r="L100" s="16">
        <v>19</v>
      </c>
      <c r="M100" s="16">
        <v>0</v>
      </c>
      <c r="N100" s="16">
        <v>0</v>
      </c>
      <c r="O100" s="16">
        <v>8</v>
      </c>
      <c r="P100" s="17">
        <f t="shared" si="7"/>
        <v>27</v>
      </c>
      <c r="Q100" s="16">
        <v>105</v>
      </c>
      <c r="R100" s="17">
        <f t="shared" si="5"/>
        <v>132</v>
      </c>
      <c r="S100" s="19"/>
    </row>
    <row r="101" spans="1:19" ht="14.25" customHeight="1">
      <c r="A101" t="s">
        <v>371</v>
      </c>
      <c r="B101" s="32" t="s">
        <v>372</v>
      </c>
      <c r="C101" t="s">
        <v>954</v>
      </c>
      <c r="D101" s="16">
        <v>18</v>
      </c>
      <c r="E101" s="16">
        <v>0</v>
      </c>
      <c r="F101" s="16">
        <v>0</v>
      </c>
      <c r="G101" s="16">
        <v>6</v>
      </c>
      <c r="H101" s="17">
        <f t="shared" si="6"/>
        <v>24</v>
      </c>
      <c r="I101" s="16">
        <v>0</v>
      </c>
      <c r="J101" s="17">
        <f t="shared" si="4"/>
        <v>24</v>
      </c>
      <c r="K101" s="19"/>
      <c r="L101" s="16">
        <v>61</v>
      </c>
      <c r="M101" s="16">
        <v>0</v>
      </c>
      <c r="N101" s="16">
        <v>0</v>
      </c>
      <c r="O101" s="16">
        <v>0</v>
      </c>
      <c r="P101" s="17">
        <f t="shared" si="7"/>
        <v>61</v>
      </c>
      <c r="Q101" s="16">
        <v>0</v>
      </c>
      <c r="R101" s="17">
        <f t="shared" si="5"/>
        <v>61</v>
      </c>
      <c r="S101" s="19"/>
    </row>
    <row r="102" spans="1:19" ht="14.25" customHeight="1">
      <c r="A102" t="s">
        <v>904</v>
      </c>
      <c r="B102" s="32" t="s">
        <v>905</v>
      </c>
      <c r="C102" t="s">
        <v>954</v>
      </c>
      <c r="D102" s="16">
        <v>12</v>
      </c>
      <c r="E102" s="16">
        <v>0</v>
      </c>
      <c r="F102" s="16">
        <v>0</v>
      </c>
      <c r="G102" s="16">
        <v>0</v>
      </c>
      <c r="H102" s="17">
        <f t="shared" si="6"/>
        <v>12</v>
      </c>
      <c r="I102" s="16">
        <v>0</v>
      </c>
      <c r="J102" s="17">
        <f t="shared" si="4"/>
        <v>12</v>
      </c>
      <c r="K102" s="19"/>
      <c r="L102" s="16">
        <v>5</v>
      </c>
      <c r="M102" s="16">
        <v>0</v>
      </c>
      <c r="N102" s="16">
        <v>0</v>
      </c>
      <c r="O102" s="16">
        <v>0</v>
      </c>
      <c r="P102" s="17">
        <f t="shared" si="7"/>
        <v>5</v>
      </c>
      <c r="Q102" s="16">
        <v>0</v>
      </c>
      <c r="R102" s="17">
        <f t="shared" si="5"/>
        <v>5</v>
      </c>
      <c r="S102" s="19"/>
    </row>
    <row r="103" spans="1:19" ht="14.25" customHeight="1">
      <c r="A103" t="s">
        <v>373</v>
      </c>
      <c r="B103" s="32" t="s">
        <v>374</v>
      </c>
      <c r="C103" t="s">
        <v>958</v>
      </c>
      <c r="D103" s="16">
        <v>45</v>
      </c>
      <c r="E103" s="16">
        <v>0</v>
      </c>
      <c r="F103" s="16">
        <v>0</v>
      </c>
      <c r="G103" s="16">
        <v>6</v>
      </c>
      <c r="H103" s="17">
        <f t="shared" si="6"/>
        <v>51</v>
      </c>
      <c r="I103" s="16">
        <v>0</v>
      </c>
      <c r="J103" s="17">
        <f t="shared" si="4"/>
        <v>51</v>
      </c>
      <c r="K103" s="19"/>
      <c r="L103" s="16">
        <v>51</v>
      </c>
      <c r="M103" s="16">
        <v>0</v>
      </c>
      <c r="N103" s="16">
        <v>0</v>
      </c>
      <c r="O103" s="16">
        <v>6</v>
      </c>
      <c r="P103" s="17">
        <f t="shared" si="7"/>
        <v>57</v>
      </c>
      <c r="Q103" s="16">
        <v>15</v>
      </c>
      <c r="R103" s="17">
        <f t="shared" si="5"/>
        <v>72</v>
      </c>
      <c r="S103" s="19"/>
    </row>
    <row r="104" spans="1:19" ht="14.25" customHeight="1">
      <c r="A104" t="s">
        <v>375</v>
      </c>
      <c r="B104" s="32" t="s">
        <v>376</v>
      </c>
      <c r="C104" t="s">
        <v>955</v>
      </c>
      <c r="D104" s="16">
        <v>8</v>
      </c>
      <c r="E104" s="16">
        <v>0</v>
      </c>
      <c r="F104" s="16">
        <v>0</v>
      </c>
      <c r="G104" s="16">
        <v>0</v>
      </c>
      <c r="H104" s="17">
        <f t="shared" si="6"/>
        <v>8</v>
      </c>
      <c r="I104" s="16">
        <v>0</v>
      </c>
      <c r="J104" s="17">
        <f t="shared" si="4"/>
        <v>8</v>
      </c>
      <c r="K104" s="19"/>
      <c r="L104" s="16">
        <v>37</v>
      </c>
      <c r="M104" s="16">
        <v>0</v>
      </c>
      <c r="N104" s="16">
        <v>0</v>
      </c>
      <c r="O104" s="16">
        <v>0</v>
      </c>
      <c r="P104" s="17">
        <f t="shared" si="7"/>
        <v>37</v>
      </c>
      <c r="Q104" s="16">
        <v>0</v>
      </c>
      <c r="R104" s="17">
        <f t="shared" si="5"/>
        <v>37</v>
      </c>
      <c r="S104" s="19"/>
    </row>
    <row r="105" spans="1:19" ht="14.25" customHeight="1">
      <c r="A105" t="s">
        <v>377</v>
      </c>
      <c r="B105" s="32" t="s">
        <v>378</v>
      </c>
      <c r="C105" t="s">
        <v>957</v>
      </c>
      <c r="D105" s="16">
        <v>34</v>
      </c>
      <c r="E105" s="16">
        <v>0</v>
      </c>
      <c r="F105" s="16">
        <v>0</v>
      </c>
      <c r="G105" s="16">
        <v>8</v>
      </c>
      <c r="H105" s="17">
        <f t="shared" si="6"/>
        <v>42</v>
      </c>
      <c r="I105" s="16">
        <v>0</v>
      </c>
      <c r="J105" s="17">
        <f t="shared" si="4"/>
        <v>42</v>
      </c>
      <c r="K105" s="19"/>
      <c r="L105" s="16">
        <v>27</v>
      </c>
      <c r="M105" s="16">
        <v>0</v>
      </c>
      <c r="N105" s="16">
        <v>0</v>
      </c>
      <c r="O105" s="16">
        <v>8</v>
      </c>
      <c r="P105" s="17">
        <f t="shared" si="7"/>
        <v>35</v>
      </c>
      <c r="Q105" s="16">
        <v>46</v>
      </c>
      <c r="R105" s="17">
        <f t="shared" si="5"/>
        <v>81</v>
      </c>
      <c r="S105" s="19"/>
    </row>
    <row r="106" spans="1:19" ht="14.25" customHeight="1">
      <c r="A106" t="s">
        <v>379</v>
      </c>
      <c r="B106" s="32" t="s">
        <v>380</v>
      </c>
      <c r="C106" t="s">
        <v>956</v>
      </c>
      <c r="D106" s="16">
        <v>38</v>
      </c>
      <c r="E106" s="16">
        <v>0</v>
      </c>
      <c r="F106" s="16">
        <v>0</v>
      </c>
      <c r="G106" s="16">
        <v>20</v>
      </c>
      <c r="H106" s="17">
        <f t="shared" si="6"/>
        <v>58</v>
      </c>
      <c r="I106" s="16">
        <v>0</v>
      </c>
      <c r="J106" s="17">
        <f t="shared" si="4"/>
        <v>58</v>
      </c>
      <c r="K106" s="19"/>
      <c r="L106" s="16">
        <v>18</v>
      </c>
      <c r="M106" s="16">
        <v>0</v>
      </c>
      <c r="N106" s="16">
        <v>0</v>
      </c>
      <c r="O106" s="16">
        <v>0</v>
      </c>
      <c r="P106" s="17">
        <f t="shared" si="7"/>
        <v>18</v>
      </c>
      <c r="Q106" s="16">
        <v>0</v>
      </c>
      <c r="R106" s="17">
        <f t="shared" si="5"/>
        <v>18</v>
      </c>
      <c r="S106" s="19"/>
    </row>
    <row r="107" spans="1:19" ht="14.25" customHeight="1">
      <c r="A107" t="s">
        <v>381</v>
      </c>
      <c r="B107" s="32" t="s">
        <v>382</v>
      </c>
      <c r="C107" t="s">
        <v>958</v>
      </c>
      <c r="D107" s="16">
        <v>10</v>
      </c>
      <c r="E107" s="16">
        <v>0</v>
      </c>
      <c r="F107" s="16">
        <v>0</v>
      </c>
      <c r="G107" s="16">
        <v>2</v>
      </c>
      <c r="H107" s="17">
        <f t="shared" si="6"/>
        <v>12</v>
      </c>
      <c r="I107" s="16">
        <v>0</v>
      </c>
      <c r="J107" s="17">
        <f t="shared" si="4"/>
        <v>12</v>
      </c>
      <c r="K107" s="19"/>
      <c r="L107" s="16">
        <v>10</v>
      </c>
      <c r="M107" s="16">
        <v>0</v>
      </c>
      <c r="N107" s="16">
        <v>0</v>
      </c>
      <c r="O107" s="16">
        <v>0</v>
      </c>
      <c r="P107" s="17">
        <f t="shared" si="7"/>
        <v>10</v>
      </c>
      <c r="Q107" s="16">
        <v>52</v>
      </c>
      <c r="R107" s="17">
        <f t="shared" si="5"/>
        <v>62</v>
      </c>
      <c r="S107" s="19"/>
    </row>
    <row r="108" spans="1:19" ht="14.25" customHeight="1">
      <c r="A108" t="s">
        <v>383</v>
      </c>
      <c r="B108" s="32" t="s">
        <v>384</v>
      </c>
      <c r="C108" t="s">
        <v>958</v>
      </c>
      <c r="D108" s="16">
        <v>28</v>
      </c>
      <c r="E108" s="16">
        <v>0</v>
      </c>
      <c r="F108" s="16">
        <v>0</v>
      </c>
      <c r="G108" s="16">
        <v>9</v>
      </c>
      <c r="H108" s="17">
        <f t="shared" si="6"/>
        <v>37</v>
      </c>
      <c r="I108" s="16">
        <v>30</v>
      </c>
      <c r="J108" s="17">
        <f t="shared" si="4"/>
        <v>67</v>
      </c>
      <c r="K108" s="19"/>
      <c r="L108" s="16">
        <v>44</v>
      </c>
      <c r="M108" s="16">
        <v>0</v>
      </c>
      <c r="N108" s="16">
        <v>0</v>
      </c>
      <c r="O108" s="16">
        <v>9</v>
      </c>
      <c r="P108" s="17">
        <f t="shared" si="7"/>
        <v>53</v>
      </c>
      <c r="Q108" s="16">
        <v>41</v>
      </c>
      <c r="R108" s="17">
        <f t="shared" si="5"/>
        <v>94</v>
      </c>
      <c r="S108" s="19"/>
    </row>
    <row r="109" spans="1:19" ht="14.25" customHeight="1">
      <c r="A109" t="s">
        <v>385</v>
      </c>
      <c r="B109" s="32" t="s">
        <v>386</v>
      </c>
      <c r="C109" t="s">
        <v>954</v>
      </c>
      <c r="D109" s="16">
        <v>21</v>
      </c>
      <c r="E109" s="16">
        <v>0</v>
      </c>
      <c r="F109" s="16">
        <v>0</v>
      </c>
      <c r="G109" s="16">
        <v>0</v>
      </c>
      <c r="H109" s="17">
        <f t="shared" si="6"/>
        <v>21</v>
      </c>
      <c r="I109" s="16">
        <v>0</v>
      </c>
      <c r="J109" s="17">
        <f t="shared" si="4"/>
        <v>21</v>
      </c>
      <c r="K109" s="19"/>
      <c r="L109" s="16">
        <v>81</v>
      </c>
      <c r="M109" s="16">
        <v>0</v>
      </c>
      <c r="N109" s="16">
        <v>0</v>
      </c>
      <c r="O109" s="16">
        <v>13</v>
      </c>
      <c r="P109" s="17">
        <f t="shared" si="7"/>
        <v>94</v>
      </c>
      <c r="Q109" s="16">
        <v>12</v>
      </c>
      <c r="R109" s="17">
        <f t="shared" si="5"/>
        <v>106</v>
      </c>
      <c r="S109" s="19"/>
    </row>
    <row r="110" spans="1:19" ht="14.25" customHeight="1">
      <c r="A110" t="s">
        <v>387</v>
      </c>
      <c r="B110" s="32" t="s">
        <v>388</v>
      </c>
      <c r="C110" t="s">
        <v>954</v>
      </c>
      <c r="D110" s="16">
        <v>0</v>
      </c>
      <c r="E110" s="16">
        <v>0</v>
      </c>
      <c r="F110" s="16">
        <v>0</v>
      </c>
      <c r="G110" s="16">
        <v>0</v>
      </c>
      <c r="H110" s="17">
        <f t="shared" si="6"/>
        <v>0</v>
      </c>
      <c r="I110" s="16">
        <v>0</v>
      </c>
      <c r="J110" s="17">
        <f t="shared" si="4"/>
        <v>0</v>
      </c>
      <c r="K110" s="19"/>
      <c r="L110" s="16">
        <v>14</v>
      </c>
      <c r="M110" s="16">
        <v>0</v>
      </c>
      <c r="N110" s="16">
        <v>0</v>
      </c>
      <c r="O110" s="16">
        <v>0</v>
      </c>
      <c r="P110" s="17">
        <f t="shared" si="7"/>
        <v>14</v>
      </c>
      <c r="Q110" s="16">
        <v>0</v>
      </c>
      <c r="R110" s="17">
        <f t="shared" si="5"/>
        <v>14</v>
      </c>
      <c r="S110" s="19"/>
    </row>
    <row r="111" spans="1:19" ht="14.25" customHeight="1">
      <c r="A111" t="s">
        <v>389</v>
      </c>
      <c r="B111" s="32" t="s">
        <v>390</v>
      </c>
      <c r="C111" t="s">
        <v>954</v>
      </c>
      <c r="D111" s="16">
        <v>76</v>
      </c>
      <c r="E111" s="16">
        <v>0</v>
      </c>
      <c r="F111" s="16">
        <v>0</v>
      </c>
      <c r="G111" s="16">
        <v>38</v>
      </c>
      <c r="H111" s="17">
        <f t="shared" si="6"/>
        <v>114</v>
      </c>
      <c r="I111" s="16">
        <v>0</v>
      </c>
      <c r="J111" s="17">
        <f t="shared" si="4"/>
        <v>114</v>
      </c>
      <c r="K111" s="19"/>
      <c r="L111" s="16">
        <v>43</v>
      </c>
      <c r="M111" s="16">
        <v>0</v>
      </c>
      <c r="N111" s="16">
        <v>0</v>
      </c>
      <c r="O111" s="16">
        <v>0</v>
      </c>
      <c r="P111" s="17">
        <f t="shared" si="7"/>
        <v>43</v>
      </c>
      <c r="Q111" s="16">
        <v>0</v>
      </c>
      <c r="R111" s="17">
        <f t="shared" si="5"/>
        <v>43</v>
      </c>
      <c r="S111" s="19"/>
    </row>
    <row r="112" spans="1:19" ht="14.25" customHeight="1">
      <c r="A112" t="s">
        <v>391</v>
      </c>
      <c r="B112" s="32" t="s">
        <v>392</v>
      </c>
      <c r="C112" t="s">
        <v>955</v>
      </c>
      <c r="D112" s="16">
        <v>191</v>
      </c>
      <c r="E112" s="16">
        <v>0</v>
      </c>
      <c r="F112" s="16">
        <v>0</v>
      </c>
      <c r="G112" s="16">
        <v>10</v>
      </c>
      <c r="H112" s="17">
        <f t="shared" si="6"/>
        <v>201</v>
      </c>
      <c r="I112" s="16">
        <v>106</v>
      </c>
      <c r="J112" s="17">
        <f t="shared" si="4"/>
        <v>307</v>
      </c>
      <c r="K112" s="19"/>
      <c r="L112" s="16">
        <v>140</v>
      </c>
      <c r="M112" s="16">
        <v>0</v>
      </c>
      <c r="N112" s="16">
        <v>0</v>
      </c>
      <c r="O112" s="16">
        <v>12</v>
      </c>
      <c r="P112" s="17">
        <f t="shared" si="7"/>
        <v>152</v>
      </c>
      <c r="Q112" s="16">
        <v>83</v>
      </c>
      <c r="R112" s="17">
        <f t="shared" si="5"/>
        <v>235</v>
      </c>
      <c r="S112" s="19"/>
    </row>
    <row r="113" spans="1:19" ht="14.25" customHeight="1">
      <c r="A113" t="s">
        <v>813</v>
      </c>
      <c r="B113" s="32" t="s">
        <v>814</v>
      </c>
      <c r="C113" t="s">
        <v>957</v>
      </c>
      <c r="D113" s="16">
        <v>3</v>
      </c>
      <c r="E113" s="16">
        <v>0</v>
      </c>
      <c r="F113" s="16">
        <v>0</v>
      </c>
      <c r="G113" s="16">
        <v>0</v>
      </c>
      <c r="H113" s="17">
        <f t="shared" si="6"/>
        <v>3</v>
      </c>
      <c r="I113" s="16">
        <v>0</v>
      </c>
      <c r="J113" s="17">
        <f t="shared" si="4"/>
        <v>3</v>
      </c>
      <c r="K113" s="19"/>
      <c r="L113" s="16">
        <v>14</v>
      </c>
      <c r="M113" s="16">
        <v>0</v>
      </c>
      <c r="N113" s="16">
        <v>0</v>
      </c>
      <c r="O113" s="16">
        <v>26</v>
      </c>
      <c r="P113" s="17">
        <f t="shared" si="7"/>
        <v>40</v>
      </c>
      <c r="Q113" s="16">
        <v>17</v>
      </c>
      <c r="R113" s="17">
        <f t="shared" si="5"/>
        <v>57</v>
      </c>
      <c r="S113" s="19"/>
    </row>
    <row r="114" spans="1:19" ht="14.25" customHeight="1">
      <c r="A114" t="s">
        <v>393</v>
      </c>
      <c r="B114" s="32" t="s">
        <v>394</v>
      </c>
      <c r="C114" t="s">
        <v>956</v>
      </c>
      <c r="D114" s="16">
        <v>30</v>
      </c>
      <c r="E114" s="16">
        <v>0</v>
      </c>
      <c r="F114" s="16">
        <v>0</v>
      </c>
      <c r="G114" s="16">
        <v>0</v>
      </c>
      <c r="H114" s="17">
        <f t="shared" si="6"/>
        <v>30</v>
      </c>
      <c r="I114" s="16">
        <v>0</v>
      </c>
      <c r="J114" s="17">
        <f t="shared" si="4"/>
        <v>30</v>
      </c>
      <c r="K114" s="19"/>
      <c r="L114" s="16">
        <v>39</v>
      </c>
      <c r="M114" s="16">
        <v>0</v>
      </c>
      <c r="N114" s="16">
        <v>0</v>
      </c>
      <c r="O114" s="16">
        <v>9</v>
      </c>
      <c r="P114" s="17">
        <f t="shared" si="7"/>
        <v>48</v>
      </c>
      <c r="Q114" s="16">
        <v>0</v>
      </c>
      <c r="R114" s="17">
        <f t="shared" si="5"/>
        <v>48</v>
      </c>
      <c r="S114" s="19"/>
    </row>
    <row r="115" spans="1:19" ht="14.25" customHeight="1">
      <c r="A115" t="s">
        <v>395</v>
      </c>
      <c r="B115" s="32" t="s">
        <v>396</v>
      </c>
      <c r="C115" t="s">
        <v>954</v>
      </c>
      <c r="D115" s="16">
        <v>28</v>
      </c>
      <c r="E115" s="16">
        <v>0</v>
      </c>
      <c r="F115" s="16">
        <v>0</v>
      </c>
      <c r="G115" s="16">
        <v>30</v>
      </c>
      <c r="H115" s="17">
        <f t="shared" si="6"/>
        <v>58</v>
      </c>
      <c r="I115" s="16">
        <v>0</v>
      </c>
      <c r="J115" s="17">
        <f t="shared" si="4"/>
        <v>58</v>
      </c>
      <c r="K115" s="19"/>
      <c r="L115" s="16">
        <v>18</v>
      </c>
      <c r="M115" s="16">
        <v>0</v>
      </c>
      <c r="N115" s="16">
        <v>0</v>
      </c>
      <c r="O115" s="16">
        <v>0</v>
      </c>
      <c r="P115" s="17">
        <f t="shared" si="7"/>
        <v>18</v>
      </c>
      <c r="Q115" s="16">
        <v>0</v>
      </c>
      <c r="R115" s="17">
        <f t="shared" si="5"/>
        <v>18</v>
      </c>
      <c r="S115" s="19"/>
    </row>
    <row r="116" spans="1:19" ht="14.25" customHeight="1">
      <c r="A116" t="s">
        <v>815</v>
      </c>
      <c r="B116" s="32" t="s">
        <v>816</v>
      </c>
      <c r="C116" t="s">
        <v>957</v>
      </c>
      <c r="D116" s="16">
        <v>25</v>
      </c>
      <c r="E116" s="16">
        <v>4</v>
      </c>
      <c r="F116" s="16">
        <v>0</v>
      </c>
      <c r="G116" s="16">
        <v>1</v>
      </c>
      <c r="H116" s="17">
        <f t="shared" si="6"/>
        <v>30</v>
      </c>
      <c r="I116" s="16">
        <v>0</v>
      </c>
      <c r="J116" s="17">
        <f t="shared" si="4"/>
        <v>30</v>
      </c>
      <c r="K116" s="19"/>
      <c r="L116" s="16">
        <v>40</v>
      </c>
      <c r="M116" s="16">
        <v>4</v>
      </c>
      <c r="N116" s="16">
        <v>0</v>
      </c>
      <c r="O116" s="16">
        <v>0</v>
      </c>
      <c r="P116" s="17">
        <f t="shared" si="7"/>
        <v>44</v>
      </c>
      <c r="Q116" s="16">
        <v>0</v>
      </c>
      <c r="R116" s="17">
        <f t="shared" si="5"/>
        <v>44</v>
      </c>
      <c r="S116" s="19"/>
    </row>
    <row r="117" spans="1:19" ht="14.25" customHeight="1">
      <c r="A117" t="s">
        <v>397</v>
      </c>
      <c r="B117" s="32" t="s">
        <v>398</v>
      </c>
      <c r="C117" t="s">
        <v>958</v>
      </c>
      <c r="D117" s="16">
        <v>117</v>
      </c>
      <c r="E117" s="16">
        <v>0</v>
      </c>
      <c r="F117" s="16">
        <v>0</v>
      </c>
      <c r="G117" s="16">
        <v>42</v>
      </c>
      <c r="H117" s="17">
        <f t="shared" si="6"/>
        <v>159</v>
      </c>
      <c r="I117" s="16">
        <v>0</v>
      </c>
      <c r="J117" s="17">
        <f t="shared" si="4"/>
        <v>159</v>
      </c>
      <c r="K117" s="19"/>
      <c r="L117" s="16">
        <v>81</v>
      </c>
      <c r="M117" s="16">
        <v>0</v>
      </c>
      <c r="N117" s="16">
        <v>0</v>
      </c>
      <c r="O117" s="16">
        <v>16</v>
      </c>
      <c r="P117" s="17">
        <f t="shared" si="7"/>
        <v>97</v>
      </c>
      <c r="Q117" s="16">
        <v>0</v>
      </c>
      <c r="R117" s="17">
        <f t="shared" si="5"/>
        <v>97</v>
      </c>
      <c r="S117" s="19"/>
    </row>
    <row r="118" spans="1:19" ht="14.25" customHeight="1">
      <c r="A118" t="s">
        <v>399</v>
      </c>
      <c r="B118" s="32" t="s">
        <v>400</v>
      </c>
      <c r="C118" t="s">
        <v>957</v>
      </c>
      <c r="D118" s="16">
        <v>49</v>
      </c>
      <c r="E118" s="16">
        <v>2</v>
      </c>
      <c r="F118" s="16">
        <v>0</v>
      </c>
      <c r="G118" s="16">
        <v>1</v>
      </c>
      <c r="H118" s="17">
        <f t="shared" si="6"/>
        <v>52</v>
      </c>
      <c r="I118" s="16">
        <v>31</v>
      </c>
      <c r="J118" s="17">
        <f t="shared" si="4"/>
        <v>83</v>
      </c>
      <c r="K118" s="19"/>
      <c r="L118" s="16">
        <v>101</v>
      </c>
      <c r="M118" s="16">
        <v>0</v>
      </c>
      <c r="N118" s="16">
        <v>0</v>
      </c>
      <c r="O118" s="16">
        <v>4</v>
      </c>
      <c r="P118" s="17">
        <f t="shared" si="7"/>
        <v>105</v>
      </c>
      <c r="Q118" s="16">
        <v>47</v>
      </c>
      <c r="R118" s="17">
        <f t="shared" si="5"/>
        <v>152</v>
      </c>
      <c r="S118" s="19"/>
    </row>
    <row r="119" spans="1:19" ht="14.25" customHeight="1">
      <c r="A119" t="s">
        <v>401</v>
      </c>
      <c r="B119" s="32" t="s">
        <v>402</v>
      </c>
      <c r="C119" t="s">
        <v>954</v>
      </c>
      <c r="D119" s="16">
        <v>113</v>
      </c>
      <c r="E119" s="16">
        <v>0</v>
      </c>
      <c r="F119" s="16">
        <v>0</v>
      </c>
      <c r="G119" s="16">
        <v>7</v>
      </c>
      <c r="H119" s="17">
        <f t="shared" si="6"/>
        <v>120</v>
      </c>
      <c r="I119" s="16">
        <v>0</v>
      </c>
      <c r="J119" s="17">
        <f t="shared" si="4"/>
        <v>120</v>
      </c>
      <c r="K119" s="19"/>
      <c r="L119" s="16">
        <v>15</v>
      </c>
      <c r="M119" s="16">
        <v>0</v>
      </c>
      <c r="N119" s="16">
        <v>0</v>
      </c>
      <c r="O119" s="16">
        <v>5</v>
      </c>
      <c r="P119" s="17">
        <f t="shared" si="7"/>
        <v>20</v>
      </c>
      <c r="Q119" s="16">
        <v>0</v>
      </c>
      <c r="R119" s="17">
        <f t="shared" si="5"/>
        <v>20</v>
      </c>
      <c r="S119" s="19"/>
    </row>
    <row r="120" spans="1:19" ht="14.25" customHeight="1">
      <c r="A120" t="s">
        <v>403</v>
      </c>
      <c r="B120" s="32" t="s">
        <v>404</v>
      </c>
      <c r="C120" t="s">
        <v>958</v>
      </c>
      <c r="D120" s="16">
        <v>107</v>
      </c>
      <c r="E120" s="16">
        <v>0</v>
      </c>
      <c r="F120" s="16">
        <v>0</v>
      </c>
      <c r="G120" s="16">
        <v>38</v>
      </c>
      <c r="H120" s="17">
        <f t="shared" si="6"/>
        <v>145</v>
      </c>
      <c r="I120" s="16">
        <v>0</v>
      </c>
      <c r="J120" s="17">
        <f t="shared" si="4"/>
        <v>145</v>
      </c>
      <c r="K120" s="19"/>
      <c r="L120" s="16">
        <v>42</v>
      </c>
      <c r="M120" s="16">
        <v>0</v>
      </c>
      <c r="N120" s="16">
        <v>0</v>
      </c>
      <c r="O120" s="16">
        <v>18</v>
      </c>
      <c r="P120" s="17">
        <f t="shared" si="7"/>
        <v>60</v>
      </c>
      <c r="Q120" s="16">
        <v>0</v>
      </c>
      <c r="R120" s="17">
        <f t="shared" si="5"/>
        <v>60</v>
      </c>
      <c r="S120" s="19"/>
    </row>
    <row r="121" spans="1:19" ht="14.25" customHeight="1">
      <c r="A121" t="s">
        <v>405</v>
      </c>
      <c r="B121" s="32" t="s">
        <v>406</v>
      </c>
      <c r="C121" t="s">
        <v>956</v>
      </c>
      <c r="D121" s="16">
        <v>0</v>
      </c>
      <c r="E121" s="16">
        <v>0</v>
      </c>
      <c r="F121" s="16">
        <v>0</v>
      </c>
      <c r="G121" s="16">
        <v>0</v>
      </c>
      <c r="H121" s="17">
        <f t="shared" si="6"/>
        <v>0</v>
      </c>
      <c r="I121" s="16">
        <v>0</v>
      </c>
      <c r="J121" s="17">
        <f t="shared" si="4"/>
        <v>0</v>
      </c>
      <c r="K121" s="19"/>
      <c r="L121" s="16">
        <v>17</v>
      </c>
      <c r="M121" s="16">
        <v>3</v>
      </c>
      <c r="N121" s="16">
        <v>0</v>
      </c>
      <c r="O121" s="16">
        <v>3</v>
      </c>
      <c r="P121" s="17">
        <f t="shared" si="7"/>
        <v>23</v>
      </c>
      <c r="Q121" s="16">
        <v>0</v>
      </c>
      <c r="R121" s="17">
        <f t="shared" si="5"/>
        <v>23</v>
      </c>
      <c r="S121" s="19"/>
    </row>
    <row r="122" spans="1:19" ht="14.25" customHeight="1">
      <c r="A122" t="s">
        <v>755</v>
      </c>
      <c r="B122" s="32" t="s">
        <v>756</v>
      </c>
      <c r="C122" t="s">
        <v>954</v>
      </c>
      <c r="D122" s="16">
        <v>7</v>
      </c>
      <c r="E122" s="16">
        <v>7</v>
      </c>
      <c r="F122" s="16">
        <v>0</v>
      </c>
      <c r="G122" s="16">
        <v>10</v>
      </c>
      <c r="H122" s="17">
        <f t="shared" si="6"/>
        <v>24</v>
      </c>
      <c r="I122" s="16">
        <v>0</v>
      </c>
      <c r="J122" s="17">
        <f t="shared" si="4"/>
        <v>24</v>
      </c>
      <c r="K122" s="19"/>
      <c r="L122" s="16">
        <v>45</v>
      </c>
      <c r="M122" s="16">
        <v>0</v>
      </c>
      <c r="N122" s="16">
        <v>0</v>
      </c>
      <c r="O122" s="16">
        <v>0</v>
      </c>
      <c r="P122" s="17">
        <f t="shared" si="7"/>
        <v>45</v>
      </c>
      <c r="Q122" s="16">
        <v>0</v>
      </c>
      <c r="R122" s="17">
        <f t="shared" si="5"/>
        <v>45</v>
      </c>
      <c r="S122" s="19"/>
    </row>
    <row r="123" spans="1:19" ht="14.25" customHeight="1">
      <c r="A123" t="s">
        <v>757</v>
      </c>
      <c r="B123" s="32" t="s">
        <v>758</v>
      </c>
      <c r="C123" t="s">
        <v>956</v>
      </c>
      <c r="D123" s="16">
        <v>14</v>
      </c>
      <c r="E123" s="16">
        <v>0</v>
      </c>
      <c r="F123" s="16">
        <v>0</v>
      </c>
      <c r="G123" s="16">
        <v>0</v>
      </c>
      <c r="H123" s="17">
        <f t="shared" si="6"/>
        <v>14</v>
      </c>
      <c r="I123" s="16">
        <v>0</v>
      </c>
      <c r="J123" s="17">
        <f t="shared" si="4"/>
        <v>14</v>
      </c>
      <c r="K123" s="19"/>
      <c r="L123" s="16">
        <v>0</v>
      </c>
      <c r="M123" s="16">
        <v>0</v>
      </c>
      <c r="N123" s="16">
        <v>0</v>
      </c>
      <c r="O123" s="16">
        <v>0</v>
      </c>
      <c r="P123" s="17">
        <f t="shared" si="7"/>
        <v>0</v>
      </c>
      <c r="Q123" s="16">
        <v>0</v>
      </c>
      <c r="R123" s="17">
        <f t="shared" si="5"/>
        <v>0</v>
      </c>
      <c r="S123" s="19"/>
    </row>
    <row r="124" spans="1:19" ht="14.25" customHeight="1">
      <c r="A124" t="s">
        <v>407</v>
      </c>
      <c r="B124" s="32" t="s">
        <v>408</v>
      </c>
      <c r="C124" t="s">
        <v>956</v>
      </c>
      <c r="D124" s="16">
        <v>50</v>
      </c>
      <c r="E124" s="16">
        <v>0</v>
      </c>
      <c r="F124" s="16">
        <v>0</v>
      </c>
      <c r="G124" s="16">
        <v>23</v>
      </c>
      <c r="H124" s="17">
        <f t="shared" si="6"/>
        <v>73</v>
      </c>
      <c r="I124" s="16">
        <v>0</v>
      </c>
      <c r="J124" s="17">
        <f t="shared" si="4"/>
        <v>73</v>
      </c>
      <c r="K124" s="19"/>
      <c r="L124" s="16">
        <v>13</v>
      </c>
      <c r="M124" s="16">
        <v>13</v>
      </c>
      <c r="N124" s="16">
        <v>0</v>
      </c>
      <c r="O124" s="16">
        <v>11</v>
      </c>
      <c r="P124" s="17">
        <f t="shared" si="7"/>
        <v>37</v>
      </c>
      <c r="Q124" s="16">
        <v>0</v>
      </c>
      <c r="R124" s="17">
        <f t="shared" si="5"/>
        <v>37</v>
      </c>
      <c r="S124" s="19"/>
    </row>
    <row r="125" spans="1:19" ht="14.25" customHeight="1">
      <c r="A125" t="s">
        <v>759</v>
      </c>
      <c r="B125" s="32" t="s">
        <v>760</v>
      </c>
      <c r="C125" t="s">
        <v>954</v>
      </c>
      <c r="D125" s="16">
        <v>42</v>
      </c>
      <c r="E125" s="16">
        <v>0</v>
      </c>
      <c r="F125" s="16">
        <v>0</v>
      </c>
      <c r="G125" s="16">
        <v>31</v>
      </c>
      <c r="H125" s="17">
        <f t="shared" si="6"/>
        <v>73</v>
      </c>
      <c r="I125" s="16">
        <v>0</v>
      </c>
      <c r="J125" s="17">
        <f t="shared" si="4"/>
        <v>73</v>
      </c>
      <c r="K125" s="19"/>
      <c r="L125" s="16">
        <v>121</v>
      </c>
      <c r="M125" s="16">
        <v>0</v>
      </c>
      <c r="N125" s="16">
        <v>0</v>
      </c>
      <c r="O125" s="16">
        <v>34</v>
      </c>
      <c r="P125" s="17">
        <f t="shared" si="7"/>
        <v>155</v>
      </c>
      <c r="Q125" s="16">
        <v>0</v>
      </c>
      <c r="R125" s="17">
        <f t="shared" si="5"/>
        <v>155</v>
      </c>
      <c r="S125" s="19"/>
    </row>
    <row r="126" spans="1:19" ht="14.25" customHeight="1">
      <c r="A126" t="s">
        <v>409</v>
      </c>
      <c r="B126" s="32" t="s">
        <v>410</v>
      </c>
      <c r="C126" t="s">
        <v>954</v>
      </c>
      <c r="D126" s="16">
        <v>83</v>
      </c>
      <c r="E126" s="16">
        <v>0</v>
      </c>
      <c r="F126" s="16">
        <v>0</v>
      </c>
      <c r="G126" s="16">
        <v>37</v>
      </c>
      <c r="H126" s="17">
        <f t="shared" si="6"/>
        <v>120</v>
      </c>
      <c r="I126" s="16">
        <v>32</v>
      </c>
      <c r="J126" s="17">
        <f t="shared" si="4"/>
        <v>152</v>
      </c>
      <c r="K126" s="19"/>
      <c r="L126" s="16">
        <v>4</v>
      </c>
      <c r="M126" s="16">
        <v>6</v>
      </c>
      <c r="N126" s="16">
        <v>0</v>
      </c>
      <c r="O126" s="16">
        <v>0</v>
      </c>
      <c r="P126" s="17">
        <f t="shared" si="7"/>
        <v>10</v>
      </c>
      <c r="Q126" s="16">
        <v>0</v>
      </c>
      <c r="R126" s="17">
        <f t="shared" si="5"/>
        <v>10</v>
      </c>
      <c r="S126" s="19"/>
    </row>
    <row r="127" spans="1:19" ht="14.25" customHeight="1">
      <c r="A127" t="s">
        <v>411</v>
      </c>
      <c r="B127" s="32" t="s">
        <v>412</v>
      </c>
      <c r="C127" t="s">
        <v>955</v>
      </c>
      <c r="D127" s="16">
        <v>5</v>
      </c>
      <c r="E127" s="16">
        <v>0</v>
      </c>
      <c r="F127" s="16">
        <v>0</v>
      </c>
      <c r="G127" s="16">
        <v>0</v>
      </c>
      <c r="H127" s="17">
        <f t="shared" si="6"/>
        <v>5</v>
      </c>
      <c r="I127" s="16">
        <v>0</v>
      </c>
      <c r="J127" s="17">
        <f t="shared" si="4"/>
        <v>5</v>
      </c>
      <c r="K127" s="19"/>
      <c r="L127" s="16">
        <v>16</v>
      </c>
      <c r="M127" s="16">
        <v>0</v>
      </c>
      <c r="N127" s="16">
        <v>0</v>
      </c>
      <c r="O127" s="16">
        <v>0</v>
      </c>
      <c r="P127" s="17">
        <f t="shared" si="7"/>
        <v>16</v>
      </c>
      <c r="Q127" s="16">
        <v>46</v>
      </c>
      <c r="R127" s="17">
        <f t="shared" si="5"/>
        <v>62</v>
      </c>
      <c r="S127" s="19"/>
    </row>
    <row r="128" spans="1:19" ht="14.25" customHeight="1">
      <c r="A128" t="s">
        <v>413</v>
      </c>
      <c r="B128" s="32" t="s">
        <v>414</v>
      </c>
      <c r="C128" t="s">
        <v>954</v>
      </c>
      <c r="D128" s="16">
        <v>0</v>
      </c>
      <c r="E128" s="16">
        <v>0</v>
      </c>
      <c r="F128" s="16">
        <v>0</v>
      </c>
      <c r="G128" s="16">
        <v>0</v>
      </c>
      <c r="H128" s="17">
        <f t="shared" si="6"/>
        <v>0</v>
      </c>
      <c r="I128" s="16">
        <v>0</v>
      </c>
      <c r="J128" s="17">
        <f t="shared" si="4"/>
        <v>0</v>
      </c>
      <c r="K128" s="19"/>
      <c r="L128" s="16">
        <v>0</v>
      </c>
      <c r="M128" s="16">
        <v>0</v>
      </c>
      <c r="N128" s="16">
        <v>0</v>
      </c>
      <c r="O128" s="16">
        <v>0</v>
      </c>
      <c r="P128" s="17">
        <f t="shared" si="7"/>
        <v>0</v>
      </c>
      <c r="Q128" s="16">
        <v>77</v>
      </c>
      <c r="R128" s="17">
        <f t="shared" si="5"/>
        <v>77</v>
      </c>
      <c r="S128" s="19"/>
    </row>
    <row r="129" spans="1:19" ht="14.25" customHeight="1">
      <c r="A129" t="s">
        <v>415</v>
      </c>
      <c r="B129" s="32" t="s">
        <v>416</v>
      </c>
      <c r="C129" t="s">
        <v>958</v>
      </c>
      <c r="D129" s="16">
        <v>25</v>
      </c>
      <c r="E129" s="16">
        <v>0</v>
      </c>
      <c r="F129" s="16">
        <v>0</v>
      </c>
      <c r="G129" s="16">
        <v>48</v>
      </c>
      <c r="H129" s="17">
        <f t="shared" si="6"/>
        <v>73</v>
      </c>
      <c r="I129" s="16">
        <v>97</v>
      </c>
      <c r="J129" s="17">
        <f t="shared" si="4"/>
        <v>170</v>
      </c>
      <c r="K129" s="19"/>
      <c r="L129" s="16">
        <v>18</v>
      </c>
      <c r="M129" s="16">
        <v>0</v>
      </c>
      <c r="N129" s="16">
        <v>0</v>
      </c>
      <c r="O129" s="16">
        <v>15</v>
      </c>
      <c r="P129" s="17">
        <f t="shared" si="7"/>
        <v>33</v>
      </c>
      <c r="Q129" s="16">
        <v>38</v>
      </c>
      <c r="R129" s="17">
        <f t="shared" si="5"/>
        <v>71</v>
      </c>
      <c r="S129" s="19"/>
    </row>
    <row r="130" spans="1:19" ht="14.25" customHeight="1">
      <c r="A130" t="s">
        <v>817</v>
      </c>
      <c r="B130" s="32" t="s">
        <v>818</v>
      </c>
      <c r="C130" t="s">
        <v>958</v>
      </c>
      <c r="D130" s="16">
        <v>0</v>
      </c>
      <c r="E130" s="16">
        <v>0</v>
      </c>
      <c r="F130" s="16">
        <v>0</v>
      </c>
      <c r="G130" s="16">
        <v>0</v>
      </c>
      <c r="H130" s="17">
        <f t="shared" si="6"/>
        <v>0</v>
      </c>
      <c r="I130" s="16">
        <v>0</v>
      </c>
      <c r="J130" s="17">
        <f t="shared" si="4"/>
        <v>0</v>
      </c>
      <c r="K130" s="19"/>
      <c r="L130" s="16">
        <v>2</v>
      </c>
      <c r="M130" s="16">
        <v>0</v>
      </c>
      <c r="N130" s="16">
        <v>0</v>
      </c>
      <c r="O130" s="16">
        <v>0</v>
      </c>
      <c r="P130" s="17">
        <f t="shared" si="7"/>
        <v>2</v>
      </c>
      <c r="Q130" s="16">
        <v>0</v>
      </c>
      <c r="R130" s="17">
        <f t="shared" si="5"/>
        <v>2</v>
      </c>
      <c r="S130" s="19"/>
    </row>
    <row r="131" spans="1:19" ht="14.25" customHeight="1">
      <c r="A131" t="s">
        <v>866</v>
      </c>
      <c r="B131" s="32" t="s">
        <v>867</v>
      </c>
      <c r="C131" t="s">
        <v>956</v>
      </c>
      <c r="D131" s="16">
        <v>47</v>
      </c>
      <c r="E131" s="16">
        <v>0</v>
      </c>
      <c r="F131" s="16">
        <v>0</v>
      </c>
      <c r="G131" s="16">
        <v>23</v>
      </c>
      <c r="H131" s="17">
        <f t="shared" si="6"/>
        <v>70</v>
      </c>
      <c r="I131" s="16">
        <v>0</v>
      </c>
      <c r="J131" s="17">
        <f t="shared" si="4"/>
        <v>70</v>
      </c>
      <c r="K131" s="19"/>
      <c r="L131" s="16">
        <v>7</v>
      </c>
      <c r="M131" s="16">
        <v>9</v>
      </c>
      <c r="N131" s="16">
        <v>0</v>
      </c>
      <c r="O131" s="16">
        <v>7</v>
      </c>
      <c r="P131" s="17">
        <f t="shared" si="7"/>
        <v>23</v>
      </c>
      <c r="Q131" s="16">
        <v>4</v>
      </c>
      <c r="R131" s="17">
        <f t="shared" si="5"/>
        <v>27</v>
      </c>
      <c r="S131" s="19"/>
    </row>
    <row r="132" spans="1:19" ht="14.25" customHeight="1">
      <c r="A132" t="s">
        <v>417</v>
      </c>
      <c r="B132" s="32" t="s">
        <v>959</v>
      </c>
      <c r="C132" t="s">
        <v>954</v>
      </c>
      <c r="D132" s="16">
        <v>4</v>
      </c>
      <c r="E132" s="16">
        <v>0</v>
      </c>
      <c r="F132" s="16">
        <v>0</v>
      </c>
      <c r="G132" s="16">
        <v>0</v>
      </c>
      <c r="H132" s="17">
        <f t="shared" si="6"/>
        <v>4</v>
      </c>
      <c r="I132" s="16">
        <v>57</v>
      </c>
      <c r="J132" s="17">
        <f t="shared" si="4"/>
        <v>61</v>
      </c>
      <c r="K132" s="19"/>
      <c r="L132" s="16">
        <v>45</v>
      </c>
      <c r="M132" s="16">
        <v>0</v>
      </c>
      <c r="N132" s="16">
        <v>0</v>
      </c>
      <c r="O132" s="16">
        <v>0</v>
      </c>
      <c r="P132" s="17">
        <f t="shared" si="7"/>
        <v>45</v>
      </c>
      <c r="Q132" s="16">
        <v>22</v>
      </c>
      <c r="R132" s="17">
        <f t="shared" si="5"/>
        <v>67</v>
      </c>
      <c r="S132" s="19"/>
    </row>
    <row r="133" spans="1:19" ht="14.25" customHeight="1">
      <c r="A133" t="s">
        <v>419</v>
      </c>
      <c r="B133" s="32" t="s">
        <v>819</v>
      </c>
      <c r="C133" t="s">
        <v>957</v>
      </c>
      <c r="D133" s="16">
        <v>160</v>
      </c>
      <c r="E133" s="16">
        <v>0</v>
      </c>
      <c r="F133" s="16">
        <v>0</v>
      </c>
      <c r="G133" s="16">
        <v>0</v>
      </c>
      <c r="H133" s="17">
        <f t="shared" si="6"/>
        <v>160</v>
      </c>
      <c r="I133" s="16">
        <v>0</v>
      </c>
      <c r="J133" s="17">
        <f t="shared" si="4"/>
        <v>160</v>
      </c>
      <c r="K133" s="19"/>
      <c r="L133" s="16">
        <v>125</v>
      </c>
      <c r="M133" s="16">
        <v>0</v>
      </c>
      <c r="N133" s="16">
        <v>0</v>
      </c>
      <c r="O133" s="16">
        <v>4</v>
      </c>
      <c r="P133" s="17">
        <f t="shared" si="7"/>
        <v>129</v>
      </c>
      <c r="Q133" s="16">
        <v>0</v>
      </c>
      <c r="R133" s="17">
        <f t="shared" si="5"/>
        <v>129</v>
      </c>
      <c r="S133" s="19"/>
    </row>
    <row r="134" spans="1:19" ht="14.25" customHeight="1">
      <c r="A134" t="s">
        <v>421</v>
      </c>
      <c r="B134" s="32" t="s">
        <v>422</v>
      </c>
      <c r="C134" t="s">
        <v>957</v>
      </c>
      <c r="D134" s="16">
        <v>20</v>
      </c>
      <c r="E134" s="16">
        <v>0</v>
      </c>
      <c r="F134" s="16">
        <v>0</v>
      </c>
      <c r="G134" s="16">
        <v>0</v>
      </c>
      <c r="H134" s="17">
        <f t="shared" si="6"/>
        <v>20</v>
      </c>
      <c r="I134" s="16">
        <v>0</v>
      </c>
      <c r="J134" s="17">
        <f t="shared" si="4"/>
        <v>20</v>
      </c>
      <c r="K134" s="19"/>
      <c r="L134" s="16">
        <v>31</v>
      </c>
      <c r="M134" s="16">
        <v>38</v>
      </c>
      <c r="N134" s="16">
        <v>0</v>
      </c>
      <c r="O134" s="16">
        <v>0</v>
      </c>
      <c r="P134" s="17">
        <f t="shared" si="7"/>
        <v>69</v>
      </c>
      <c r="Q134" s="16">
        <v>8</v>
      </c>
      <c r="R134" s="17">
        <f t="shared" si="5"/>
        <v>77</v>
      </c>
      <c r="S134" s="19"/>
    </row>
    <row r="135" spans="1:19" ht="14.25" customHeight="1">
      <c r="A135" t="s">
        <v>423</v>
      </c>
      <c r="B135" s="32" t="s">
        <v>424</v>
      </c>
      <c r="C135" t="s">
        <v>955</v>
      </c>
      <c r="D135" s="16">
        <v>109</v>
      </c>
      <c r="E135" s="16">
        <v>0</v>
      </c>
      <c r="F135" s="16">
        <v>0</v>
      </c>
      <c r="G135" s="16">
        <v>10</v>
      </c>
      <c r="H135" s="17">
        <f t="shared" si="6"/>
        <v>119</v>
      </c>
      <c r="I135" s="16">
        <v>0</v>
      </c>
      <c r="J135" s="17">
        <f t="shared" si="4"/>
        <v>119</v>
      </c>
      <c r="K135" s="19"/>
      <c r="L135" s="16">
        <v>46</v>
      </c>
      <c r="M135" s="16">
        <v>0</v>
      </c>
      <c r="N135" s="16">
        <v>0</v>
      </c>
      <c r="O135" s="16">
        <v>10</v>
      </c>
      <c r="P135" s="17">
        <f t="shared" si="7"/>
        <v>56</v>
      </c>
      <c r="Q135" s="16">
        <v>0</v>
      </c>
      <c r="R135" s="17">
        <f t="shared" si="5"/>
        <v>56</v>
      </c>
      <c r="S135" s="19"/>
    </row>
    <row r="136" spans="1:19" ht="14.25" customHeight="1">
      <c r="A136" t="s">
        <v>425</v>
      </c>
      <c r="B136" s="32" t="s">
        <v>426</v>
      </c>
      <c r="C136" t="s">
        <v>955</v>
      </c>
      <c r="D136" s="16">
        <v>155</v>
      </c>
      <c r="E136" s="16">
        <v>0</v>
      </c>
      <c r="F136" s="16">
        <v>0</v>
      </c>
      <c r="G136" s="16">
        <v>0</v>
      </c>
      <c r="H136" s="17">
        <f t="shared" si="6"/>
        <v>155</v>
      </c>
      <c r="I136" s="16">
        <v>95</v>
      </c>
      <c r="J136" s="17">
        <f t="shared" ref="J136:J195" si="8">SUM(H136:I136)</f>
        <v>250</v>
      </c>
      <c r="K136" s="19"/>
      <c r="L136" s="16">
        <v>73</v>
      </c>
      <c r="M136" s="16">
        <v>0</v>
      </c>
      <c r="N136" s="16">
        <v>0</v>
      </c>
      <c r="O136" s="16">
        <v>0</v>
      </c>
      <c r="P136" s="17">
        <f t="shared" si="7"/>
        <v>73</v>
      </c>
      <c r="Q136" s="16">
        <v>121</v>
      </c>
      <c r="R136" s="17">
        <f t="shared" ref="R136:R195" si="9">SUM(P136:Q136)</f>
        <v>194</v>
      </c>
      <c r="S136" s="19"/>
    </row>
    <row r="137" spans="1:19" ht="14.25" customHeight="1">
      <c r="A137" t="s">
        <v>427</v>
      </c>
      <c r="B137" s="32" t="s">
        <v>428</v>
      </c>
      <c r="C137" t="s">
        <v>957</v>
      </c>
      <c r="D137" s="16">
        <v>167</v>
      </c>
      <c r="E137" s="16">
        <v>2</v>
      </c>
      <c r="F137" s="16">
        <v>0</v>
      </c>
      <c r="G137" s="16">
        <v>10</v>
      </c>
      <c r="H137" s="17">
        <f t="shared" si="6"/>
        <v>179</v>
      </c>
      <c r="I137" s="16">
        <v>80</v>
      </c>
      <c r="J137" s="17">
        <f t="shared" si="8"/>
        <v>259</v>
      </c>
      <c r="K137" s="19"/>
      <c r="L137" s="16">
        <v>70</v>
      </c>
      <c r="M137" s="16">
        <v>3</v>
      </c>
      <c r="N137" s="16">
        <v>0</v>
      </c>
      <c r="O137" s="16">
        <v>9</v>
      </c>
      <c r="P137" s="17">
        <f t="shared" si="7"/>
        <v>82</v>
      </c>
      <c r="Q137" s="16">
        <v>74</v>
      </c>
      <c r="R137" s="17">
        <f t="shared" si="9"/>
        <v>156</v>
      </c>
      <c r="S137" s="19"/>
    </row>
    <row r="138" spans="1:19" ht="14.25" customHeight="1">
      <c r="A138" t="s">
        <v>429</v>
      </c>
      <c r="B138" s="32" t="s">
        <v>430</v>
      </c>
      <c r="C138" t="s">
        <v>956</v>
      </c>
      <c r="D138" s="16">
        <v>0</v>
      </c>
      <c r="E138" s="16">
        <v>0</v>
      </c>
      <c r="F138" s="16">
        <v>0</v>
      </c>
      <c r="G138" s="16">
        <v>0</v>
      </c>
      <c r="H138" s="17">
        <f t="shared" si="6"/>
        <v>0</v>
      </c>
      <c r="I138" s="16">
        <v>0</v>
      </c>
      <c r="J138" s="17">
        <f t="shared" si="8"/>
        <v>0</v>
      </c>
      <c r="K138" s="19"/>
      <c r="L138" s="16">
        <v>50</v>
      </c>
      <c r="M138" s="16">
        <v>0</v>
      </c>
      <c r="N138" s="16">
        <v>0</v>
      </c>
      <c r="O138" s="16">
        <v>0</v>
      </c>
      <c r="P138" s="17">
        <f t="shared" si="7"/>
        <v>50</v>
      </c>
      <c r="Q138" s="16">
        <v>0</v>
      </c>
      <c r="R138" s="17">
        <f t="shared" si="9"/>
        <v>50</v>
      </c>
      <c r="S138" s="19"/>
    </row>
    <row r="139" spans="1:19" ht="14.25" customHeight="1">
      <c r="A139" t="s">
        <v>431</v>
      </c>
      <c r="B139" s="32" t="s">
        <v>432</v>
      </c>
      <c r="C139" t="s">
        <v>954</v>
      </c>
      <c r="D139" s="16">
        <v>9</v>
      </c>
      <c r="E139" s="16">
        <v>0</v>
      </c>
      <c r="F139" s="16">
        <v>0</v>
      </c>
      <c r="G139" s="16">
        <v>38</v>
      </c>
      <c r="H139" s="17">
        <f t="shared" ref="H139:H202" si="10">SUM(D139:G139)</f>
        <v>47</v>
      </c>
      <c r="I139" s="16">
        <v>0</v>
      </c>
      <c r="J139" s="17">
        <f t="shared" si="8"/>
        <v>47</v>
      </c>
      <c r="K139" s="19"/>
      <c r="L139" s="16">
        <v>9</v>
      </c>
      <c r="M139" s="16">
        <v>0</v>
      </c>
      <c r="N139" s="16">
        <v>0</v>
      </c>
      <c r="O139" s="16">
        <v>0</v>
      </c>
      <c r="P139" s="17">
        <f t="shared" ref="P139:P202" si="11">SUM(L139:O139)</f>
        <v>9</v>
      </c>
      <c r="Q139" s="16">
        <v>0</v>
      </c>
      <c r="R139" s="17">
        <f t="shared" si="9"/>
        <v>9</v>
      </c>
      <c r="S139" s="19"/>
    </row>
    <row r="140" spans="1:19" ht="14.25" customHeight="1">
      <c r="A140" t="s">
        <v>433</v>
      </c>
      <c r="B140" s="32" t="s">
        <v>434</v>
      </c>
      <c r="C140" t="s">
        <v>956</v>
      </c>
      <c r="D140" s="16">
        <v>34</v>
      </c>
      <c r="E140" s="16">
        <v>0</v>
      </c>
      <c r="F140" s="16">
        <v>0</v>
      </c>
      <c r="G140" s="16">
        <v>28</v>
      </c>
      <c r="H140" s="17">
        <f t="shared" si="10"/>
        <v>62</v>
      </c>
      <c r="I140" s="16">
        <v>0</v>
      </c>
      <c r="J140" s="17">
        <f t="shared" si="8"/>
        <v>62</v>
      </c>
      <c r="K140" s="19"/>
      <c r="L140" s="16">
        <v>43</v>
      </c>
      <c r="M140" s="16">
        <v>0</v>
      </c>
      <c r="N140" s="16">
        <v>0</v>
      </c>
      <c r="O140" s="16">
        <v>0</v>
      </c>
      <c r="P140" s="17">
        <f t="shared" si="11"/>
        <v>43</v>
      </c>
      <c r="Q140" s="16">
        <v>0</v>
      </c>
      <c r="R140" s="17">
        <f t="shared" si="9"/>
        <v>43</v>
      </c>
      <c r="S140" s="19"/>
    </row>
    <row r="141" spans="1:19" ht="14.25" customHeight="1">
      <c r="A141" t="s">
        <v>435</v>
      </c>
      <c r="B141" s="32" t="s">
        <v>436</v>
      </c>
      <c r="C141" t="s">
        <v>956</v>
      </c>
      <c r="D141" s="16">
        <v>39</v>
      </c>
      <c r="E141" s="16">
        <v>0</v>
      </c>
      <c r="F141" s="16">
        <v>0</v>
      </c>
      <c r="G141" s="16">
        <v>18</v>
      </c>
      <c r="H141" s="17">
        <f t="shared" si="10"/>
        <v>57</v>
      </c>
      <c r="I141" s="16">
        <v>0</v>
      </c>
      <c r="J141" s="17">
        <f t="shared" si="8"/>
        <v>57</v>
      </c>
      <c r="K141" s="19"/>
      <c r="L141" s="16">
        <v>28</v>
      </c>
      <c r="M141" s="16">
        <v>0</v>
      </c>
      <c r="N141" s="16">
        <v>0</v>
      </c>
      <c r="O141" s="16">
        <v>8</v>
      </c>
      <c r="P141" s="17">
        <f t="shared" si="11"/>
        <v>36</v>
      </c>
      <c r="Q141" s="16">
        <v>0</v>
      </c>
      <c r="R141" s="17">
        <f t="shared" si="9"/>
        <v>36</v>
      </c>
      <c r="S141" s="19"/>
    </row>
    <row r="142" spans="1:19" ht="14.25" customHeight="1">
      <c r="A142" t="s">
        <v>437</v>
      </c>
      <c r="B142" s="32" t="s">
        <v>438</v>
      </c>
      <c r="C142" t="s">
        <v>955</v>
      </c>
      <c r="D142" s="16">
        <v>381</v>
      </c>
      <c r="E142" s="16">
        <v>0</v>
      </c>
      <c r="F142" s="16">
        <v>0</v>
      </c>
      <c r="G142" s="16">
        <v>83</v>
      </c>
      <c r="H142" s="17">
        <f t="shared" si="10"/>
        <v>464</v>
      </c>
      <c r="I142" s="16">
        <v>32</v>
      </c>
      <c r="J142" s="17">
        <f t="shared" si="8"/>
        <v>496</v>
      </c>
      <c r="K142" s="19"/>
      <c r="L142" s="16">
        <v>253</v>
      </c>
      <c r="M142" s="16">
        <v>240</v>
      </c>
      <c r="N142" s="16">
        <v>0</v>
      </c>
      <c r="O142" s="16">
        <v>19</v>
      </c>
      <c r="P142" s="17">
        <f t="shared" si="11"/>
        <v>512</v>
      </c>
      <c r="Q142" s="16">
        <v>206</v>
      </c>
      <c r="R142" s="17">
        <f t="shared" si="9"/>
        <v>718</v>
      </c>
      <c r="S142" s="19"/>
    </row>
    <row r="143" spans="1:19" ht="14.25" customHeight="1">
      <c r="A143" t="s">
        <v>439</v>
      </c>
      <c r="B143" s="32" t="s">
        <v>440</v>
      </c>
      <c r="C143" t="s">
        <v>956</v>
      </c>
      <c r="D143" s="16">
        <v>11</v>
      </c>
      <c r="E143" s="16">
        <v>0</v>
      </c>
      <c r="F143" s="16">
        <v>0</v>
      </c>
      <c r="G143" s="16">
        <v>9</v>
      </c>
      <c r="H143" s="17">
        <f t="shared" si="10"/>
        <v>20</v>
      </c>
      <c r="I143" s="16">
        <v>0</v>
      </c>
      <c r="J143" s="17">
        <f t="shared" si="8"/>
        <v>20</v>
      </c>
      <c r="K143" s="19"/>
      <c r="L143" s="16">
        <v>15</v>
      </c>
      <c r="M143" s="16">
        <v>0</v>
      </c>
      <c r="N143" s="16">
        <v>0</v>
      </c>
      <c r="O143" s="16">
        <v>11</v>
      </c>
      <c r="P143" s="17">
        <f t="shared" si="11"/>
        <v>26</v>
      </c>
      <c r="Q143" s="16">
        <v>0</v>
      </c>
      <c r="R143" s="17">
        <f t="shared" si="9"/>
        <v>26</v>
      </c>
      <c r="S143" s="19"/>
    </row>
    <row r="144" spans="1:19" ht="14.25" customHeight="1">
      <c r="A144" t="s">
        <v>441</v>
      </c>
      <c r="B144" s="32" t="s">
        <v>442</v>
      </c>
      <c r="C144" t="s">
        <v>954</v>
      </c>
      <c r="D144" s="16">
        <v>128</v>
      </c>
      <c r="E144" s="16">
        <v>0</v>
      </c>
      <c r="F144" s="16">
        <v>0</v>
      </c>
      <c r="G144" s="16">
        <v>81</v>
      </c>
      <c r="H144" s="17">
        <f t="shared" si="10"/>
        <v>209</v>
      </c>
      <c r="I144" s="16">
        <v>0</v>
      </c>
      <c r="J144" s="17">
        <f t="shared" si="8"/>
        <v>209</v>
      </c>
      <c r="K144" s="19"/>
      <c r="L144" s="16">
        <v>130</v>
      </c>
      <c r="M144" s="16">
        <v>0</v>
      </c>
      <c r="N144" s="16">
        <v>0</v>
      </c>
      <c r="O144" s="16">
        <v>34</v>
      </c>
      <c r="P144" s="17">
        <f t="shared" si="11"/>
        <v>164</v>
      </c>
      <c r="Q144" s="16">
        <v>0</v>
      </c>
      <c r="R144" s="17">
        <f t="shared" si="9"/>
        <v>164</v>
      </c>
      <c r="S144" s="19"/>
    </row>
    <row r="145" spans="1:19" ht="14.25" customHeight="1">
      <c r="A145" t="s">
        <v>443</v>
      </c>
      <c r="B145" s="32" t="s">
        <v>444</v>
      </c>
      <c r="C145" t="s">
        <v>954</v>
      </c>
      <c r="D145" s="16">
        <v>27</v>
      </c>
      <c r="E145" s="16">
        <v>0</v>
      </c>
      <c r="F145" s="16">
        <v>0</v>
      </c>
      <c r="G145" s="16">
        <v>12</v>
      </c>
      <c r="H145" s="17">
        <f t="shared" si="10"/>
        <v>39</v>
      </c>
      <c r="I145" s="16">
        <v>0</v>
      </c>
      <c r="J145" s="17">
        <f t="shared" si="8"/>
        <v>39</v>
      </c>
      <c r="K145" s="19"/>
      <c r="L145" s="16">
        <v>35</v>
      </c>
      <c r="M145" s="16">
        <v>0</v>
      </c>
      <c r="N145" s="16">
        <v>0</v>
      </c>
      <c r="O145" s="16">
        <v>0</v>
      </c>
      <c r="P145" s="17">
        <f t="shared" si="11"/>
        <v>35</v>
      </c>
      <c r="Q145" s="16">
        <v>0</v>
      </c>
      <c r="R145" s="17">
        <f t="shared" si="9"/>
        <v>35</v>
      </c>
      <c r="S145" s="19"/>
    </row>
    <row r="146" spans="1:19" ht="14.25" customHeight="1">
      <c r="A146" t="s">
        <v>447</v>
      </c>
      <c r="B146" s="32" t="s">
        <v>448</v>
      </c>
      <c r="C146" t="s">
        <v>955</v>
      </c>
      <c r="D146" s="16">
        <v>99</v>
      </c>
      <c r="E146" s="16">
        <v>0</v>
      </c>
      <c r="F146" s="16">
        <v>0</v>
      </c>
      <c r="G146" s="16">
        <v>58</v>
      </c>
      <c r="H146" s="17">
        <f t="shared" si="10"/>
        <v>157</v>
      </c>
      <c r="I146" s="16">
        <v>532</v>
      </c>
      <c r="J146" s="17">
        <f t="shared" si="8"/>
        <v>689</v>
      </c>
      <c r="K146" s="19"/>
      <c r="L146" s="16">
        <v>79</v>
      </c>
      <c r="M146" s="16">
        <v>0</v>
      </c>
      <c r="N146" s="16">
        <v>0</v>
      </c>
      <c r="O146" s="16">
        <v>36</v>
      </c>
      <c r="P146" s="17">
        <f t="shared" si="11"/>
        <v>115</v>
      </c>
      <c r="Q146" s="16">
        <v>230</v>
      </c>
      <c r="R146" s="17">
        <f t="shared" si="9"/>
        <v>345</v>
      </c>
      <c r="S146" s="19"/>
    </row>
    <row r="147" spans="1:19" ht="14.25" customHeight="1">
      <c r="A147" t="s">
        <v>449</v>
      </c>
      <c r="B147" s="32" t="s">
        <v>450</v>
      </c>
      <c r="C147" t="s">
        <v>956</v>
      </c>
      <c r="D147" s="16">
        <v>31</v>
      </c>
      <c r="E147" s="16">
        <v>0</v>
      </c>
      <c r="F147" s="16">
        <v>0</v>
      </c>
      <c r="G147" s="16">
        <v>0</v>
      </c>
      <c r="H147" s="17">
        <f t="shared" si="10"/>
        <v>31</v>
      </c>
      <c r="I147" s="16">
        <v>170</v>
      </c>
      <c r="J147" s="17">
        <f t="shared" si="8"/>
        <v>201</v>
      </c>
      <c r="K147" s="19"/>
      <c r="L147" s="16">
        <v>71</v>
      </c>
      <c r="M147" s="16">
        <v>0</v>
      </c>
      <c r="N147" s="16">
        <v>0</v>
      </c>
      <c r="O147" s="16">
        <v>10</v>
      </c>
      <c r="P147" s="17">
        <f t="shared" si="11"/>
        <v>81</v>
      </c>
      <c r="Q147" s="16">
        <v>43</v>
      </c>
      <c r="R147" s="17">
        <f t="shared" si="9"/>
        <v>124</v>
      </c>
      <c r="S147" s="19"/>
    </row>
    <row r="148" spans="1:19" ht="14.25" customHeight="1">
      <c r="A148" t="s">
        <v>451</v>
      </c>
      <c r="B148" s="32" t="s">
        <v>960</v>
      </c>
      <c r="C148" t="s">
        <v>954</v>
      </c>
      <c r="D148" s="16">
        <v>26</v>
      </c>
      <c r="E148" s="16">
        <v>38</v>
      </c>
      <c r="F148" s="16">
        <v>0</v>
      </c>
      <c r="G148" s="16">
        <v>66</v>
      </c>
      <c r="H148" s="17">
        <f t="shared" si="10"/>
        <v>130</v>
      </c>
      <c r="I148" s="16">
        <v>67</v>
      </c>
      <c r="J148" s="17">
        <f t="shared" si="8"/>
        <v>197</v>
      </c>
      <c r="K148" s="19"/>
      <c r="L148" s="16">
        <v>106</v>
      </c>
      <c r="M148" s="16">
        <v>0</v>
      </c>
      <c r="N148" s="16">
        <v>0</v>
      </c>
      <c r="O148" s="16">
        <v>69</v>
      </c>
      <c r="P148" s="17">
        <f t="shared" si="11"/>
        <v>175</v>
      </c>
      <c r="Q148" s="16">
        <v>34</v>
      </c>
      <c r="R148" s="17">
        <f t="shared" si="9"/>
        <v>209</v>
      </c>
      <c r="S148" s="19"/>
    </row>
    <row r="149" spans="1:19" ht="14.25" customHeight="1">
      <c r="A149" t="s">
        <v>453</v>
      </c>
      <c r="B149" s="32" t="s">
        <v>454</v>
      </c>
      <c r="C149" t="s">
        <v>956</v>
      </c>
      <c r="D149" s="16">
        <v>15</v>
      </c>
      <c r="E149" s="16">
        <v>0</v>
      </c>
      <c r="F149" s="16">
        <v>0</v>
      </c>
      <c r="G149" s="16">
        <v>4</v>
      </c>
      <c r="H149" s="17">
        <f t="shared" si="10"/>
        <v>19</v>
      </c>
      <c r="I149" s="16">
        <v>0</v>
      </c>
      <c r="J149" s="17">
        <f t="shared" si="8"/>
        <v>19</v>
      </c>
      <c r="K149" s="19"/>
      <c r="L149" s="16">
        <v>4</v>
      </c>
      <c r="M149" s="16">
        <v>0</v>
      </c>
      <c r="N149" s="16">
        <v>0</v>
      </c>
      <c r="O149" s="16">
        <v>0</v>
      </c>
      <c r="P149" s="17">
        <f t="shared" si="11"/>
        <v>4</v>
      </c>
      <c r="Q149" s="16">
        <v>0</v>
      </c>
      <c r="R149" s="17">
        <f t="shared" si="9"/>
        <v>4</v>
      </c>
      <c r="S149" s="19"/>
    </row>
    <row r="150" spans="1:19" ht="14.25" customHeight="1">
      <c r="A150" t="s">
        <v>820</v>
      </c>
      <c r="B150" s="32" t="s">
        <v>821</v>
      </c>
      <c r="C150" t="s">
        <v>958</v>
      </c>
      <c r="D150" s="16">
        <v>0</v>
      </c>
      <c r="E150" s="16">
        <v>0</v>
      </c>
      <c r="F150" s="16">
        <v>0</v>
      </c>
      <c r="G150" s="16">
        <v>3</v>
      </c>
      <c r="H150" s="17">
        <f t="shared" si="10"/>
        <v>3</v>
      </c>
      <c r="I150" s="16">
        <v>0</v>
      </c>
      <c r="J150" s="17">
        <f t="shared" si="8"/>
        <v>3</v>
      </c>
      <c r="K150" s="19"/>
      <c r="L150" s="16">
        <v>18</v>
      </c>
      <c r="M150" s="16">
        <v>11</v>
      </c>
      <c r="N150" s="16">
        <v>0</v>
      </c>
      <c r="O150" s="16">
        <v>3</v>
      </c>
      <c r="P150" s="17">
        <f t="shared" si="11"/>
        <v>32</v>
      </c>
      <c r="Q150" s="16">
        <v>5</v>
      </c>
      <c r="R150" s="17">
        <f t="shared" si="9"/>
        <v>37</v>
      </c>
      <c r="S150" s="19"/>
    </row>
    <row r="151" spans="1:19" ht="14.25" customHeight="1">
      <c r="A151" t="s">
        <v>455</v>
      </c>
      <c r="B151" s="32" t="s">
        <v>456</v>
      </c>
      <c r="C151" t="s">
        <v>958</v>
      </c>
      <c r="D151" s="16">
        <v>80</v>
      </c>
      <c r="E151" s="16">
        <v>0</v>
      </c>
      <c r="F151" s="16">
        <v>0</v>
      </c>
      <c r="G151" s="16">
        <v>43</v>
      </c>
      <c r="H151" s="17">
        <f t="shared" si="10"/>
        <v>123</v>
      </c>
      <c r="I151" s="16">
        <v>98</v>
      </c>
      <c r="J151" s="17">
        <f t="shared" si="8"/>
        <v>221</v>
      </c>
      <c r="K151" s="19"/>
      <c r="L151" s="16">
        <v>20</v>
      </c>
      <c r="M151" s="16">
        <v>0</v>
      </c>
      <c r="N151" s="16">
        <v>0</v>
      </c>
      <c r="O151" s="16">
        <v>6</v>
      </c>
      <c r="P151" s="17">
        <f t="shared" si="11"/>
        <v>26</v>
      </c>
      <c r="Q151" s="16">
        <v>25</v>
      </c>
      <c r="R151" s="17">
        <f t="shared" si="9"/>
        <v>51</v>
      </c>
      <c r="S151" s="19"/>
    </row>
    <row r="152" spans="1:19" ht="14.25" customHeight="1">
      <c r="A152" t="s">
        <v>457</v>
      </c>
      <c r="B152" s="32" t="s">
        <v>458</v>
      </c>
      <c r="C152" t="s">
        <v>954</v>
      </c>
      <c r="D152" s="16">
        <v>85</v>
      </c>
      <c r="E152" s="16">
        <v>0</v>
      </c>
      <c r="F152" s="16">
        <v>0</v>
      </c>
      <c r="G152" s="16">
        <v>15</v>
      </c>
      <c r="H152" s="17">
        <f t="shared" si="10"/>
        <v>100</v>
      </c>
      <c r="I152" s="16">
        <v>0</v>
      </c>
      <c r="J152" s="17">
        <f t="shared" si="8"/>
        <v>100</v>
      </c>
      <c r="K152" s="19"/>
      <c r="L152" s="16">
        <v>32</v>
      </c>
      <c r="M152" s="16">
        <v>21</v>
      </c>
      <c r="N152" s="16">
        <v>0</v>
      </c>
      <c r="O152" s="16">
        <v>3</v>
      </c>
      <c r="P152" s="17">
        <f t="shared" si="11"/>
        <v>56</v>
      </c>
      <c r="Q152" s="16">
        <v>0</v>
      </c>
      <c r="R152" s="17">
        <f t="shared" si="9"/>
        <v>56</v>
      </c>
      <c r="S152" s="19"/>
    </row>
    <row r="153" spans="1:19" ht="14.25" customHeight="1">
      <c r="A153" t="s">
        <v>761</v>
      </c>
      <c r="B153" s="32" t="s">
        <v>762</v>
      </c>
      <c r="C153" t="s">
        <v>954</v>
      </c>
      <c r="D153" s="16">
        <v>60</v>
      </c>
      <c r="E153" s="16">
        <v>0</v>
      </c>
      <c r="F153" s="16">
        <v>0</v>
      </c>
      <c r="G153" s="16">
        <v>29</v>
      </c>
      <c r="H153" s="17">
        <f t="shared" si="10"/>
        <v>89</v>
      </c>
      <c r="I153" s="16">
        <v>0</v>
      </c>
      <c r="J153" s="17">
        <f t="shared" si="8"/>
        <v>89</v>
      </c>
      <c r="K153" s="19"/>
      <c r="L153" s="16">
        <v>62</v>
      </c>
      <c r="M153" s="16">
        <v>0</v>
      </c>
      <c r="N153" s="16">
        <v>0</v>
      </c>
      <c r="O153" s="16">
        <v>12</v>
      </c>
      <c r="P153" s="17">
        <f t="shared" si="11"/>
        <v>74</v>
      </c>
      <c r="Q153" s="16">
        <v>144</v>
      </c>
      <c r="R153" s="17">
        <f t="shared" si="9"/>
        <v>218</v>
      </c>
      <c r="S153" s="19"/>
    </row>
    <row r="154" spans="1:19" ht="14.25" customHeight="1">
      <c r="A154" t="s">
        <v>459</v>
      </c>
      <c r="B154" s="32" t="s">
        <v>460</v>
      </c>
      <c r="C154" t="s">
        <v>957</v>
      </c>
      <c r="D154" s="16">
        <v>61</v>
      </c>
      <c r="E154" s="16">
        <v>0</v>
      </c>
      <c r="F154" s="16">
        <v>0</v>
      </c>
      <c r="G154" s="16">
        <v>3</v>
      </c>
      <c r="H154" s="17">
        <f t="shared" si="10"/>
        <v>64</v>
      </c>
      <c r="I154" s="16">
        <v>11</v>
      </c>
      <c r="J154" s="17">
        <f t="shared" si="8"/>
        <v>75</v>
      </c>
      <c r="K154" s="19"/>
      <c r="L154" s="16">
        <v>73</v>
      </c>
      <c r="M154" s="16">
        <v>0</v>
      </c>
      <c r="N154" s="16">
        <v>0</v>
      </c>
      <c r="O154" s="16">
        <v>14</v>
      </c>
      <c r="P154" s="17">
        <f t="shared" si="11"/>
        <v>87</v>
      </c>
      <c r="Q154" s="16">
        <v>30</v>
      </c>
      <c r="R154" s="17">
        <f t="shared" si="9"/>
        <v>117</v>
      </c>
      <c r="S154" s="19"/>
    </row>
    <row r="155" spans="1:19" ht="14.25" customHeight="1">
      <c r="A155" t="s">
        <v>461</v>
      </c>
      <c r="B155" s="32" t="s">
        <v>462</v>
      </c>
      <c r="C155" t="s">
        <v>956</v>
      </c>
      <c r="D155" s="16">
        <v>124</v>
      </c>
      <c r="E155" s="16">
        <v>0</v>
      </c>
      <c r="F155" s="16">
        <v>0</v>
      </c>
      <c r="G155" s="16">
        <v>24</v>
      </c>
      <c r="H155" s="17">
        <f t="shared" si="10"/>
        <v>148</v>
      </c>
      <c r="I155" s="16">
        <v>128</v>
      </c>
      <c r="J155" s="17">
        <f t="shared" si="8"/>
        <v>276</v>
      </c>
      <c r="K155" s="19"/>
      <c r="L155" s="16">
        <v>83</v>
      </c>
      <c r="M155" s="16">
        <v>6</v>
      </c>
      <c r="N155" s="16">
        <v>0</v>
      </c>
      <c r="O155" s="16">
        <v>15</v>
      </c>
      <c r="P155" s="17">
        <f t="shared" si="11"/>
        <v>104</v>
      </c>
      <c r="Q155" s="16">
        <v>217</v>
      </c>
      <c r="R155" s="17">
        <f t="shared" si="9"/>
        <v>321</v>
      </c>
      <c r="S155" s="19"/>
    </row>
    <row r="156" spans="1:19" ht="14.25" customHeight="1">
      <c r="A156" t="s">
        <v>763</v>
      </c>
      <c r="B156" s="32" t="s">
        <v>764</v>
      </c>
      <c r="C156" t="s">
        <v>954</v>
      </c>
      <c r="D156" s="16">
        <v>4</v>
      </c>
      <c r="E156" s="16">
        <v>10</v>
      </c>
      <c r="F156" s="16">
        <v>0</v>
      </c>
      <c r="G156" s="16">
        <v>4</v>
      </c>
      <c r="H156" s="17">
        <f t="shared" si="10"/>
        <v>18</v>
      </c>
      <c r="I156" s="16">
        <v>0</v>
      </c>
      <c r="J156" s="17">
        <f t="shared" si="8"/>
        <v>18</v>
      </c>
      <c r="K156" s="19"/>
      <c r="L156" s="16">
        <v>17</v>
      </c>
      <c r="M156" s="16">
        <v>0</v>
      </c>
      <c r="N156" s="16">
        <v>0</v>
      </c>
      <c r="O156" s="16">
        <v>9</v>
      </c>
      <c r="P156" s="17">
        <f t="shared" si="11"/>
        <v>26</v>
      </c>
      <c r="Q156" s="16">
        <v>0</v>
      </c>
      <c r="R156" s="17">
        <f t="shared" si="9"/>
        <v>26</v>
      </c>
      <c r="S156" s="19"/>
    </row>
    <row r="157" spans="1:19" ht="14.25" customHeight="1">
      <c r="A157" t="s">
        <v>463</v>
      </c>
      <c r="B157" s="32" t="s">
        <v>464</v>
      </c>
      <c r="C157" t="s">
        <v>958</v>
      </c>
      <c r="D157" s="16">
        <v>9</v>
      </c>
      <c r="E157" s="16">
        <v>0</v>
      </c>
      <c r="F157" s="16">
        <v>0</v>
      </c>
      <c r="G157" s="16">
        <v>2</v>
      </c>
      <c r="H157" s="17">
        <f t="shared" si="10"/>
        <v>11</v>
      </c>
      <c r="I157" s="16">
        <v>0</v>
      </c>
      <c r="J157" s="17">
        <f t="shared" si="8"/>
        <v>11</v>
      </c>
      <c r="K157" s="19"/>
      <c r="L157" s="16">
        <v>9</v>
      </c>
      <c r="M157" s="16">
        <v>0</v>
      </c>
      <c r="N157" s="16">
        <v>0</v>
      </c>
      <c r="O157" s="16">
        <v>3</v>
      </c>
      <c r="P157" s="17">
        <f t="shared" si="11"/>
        <v>12</v>
      </c>
      <c r="Q157" s="16">
        <v>0</v>
      </c>
      <c r="R157" s="17">
        <f t="shared" si="9"/>
        <v>12</v>
      </c>
      <c r="S157" s="19"/>
    </row>
    <row r="158" spans="1:19" ht="14.25" customHeight="1">
      <c r="A158" t="s">
        <v>465</v>
      </c>
      <c r="B158" s="32" t="s">
        <v>466</v>
      </c>
      <c r="C158" t="s">
        <v>956</v>
      </c>
      <c r="D158" s="16">
        <v>87</v>
      </c>
      <c r="E158" s="16">
        <v>0</v>
      </c>
      <c r="F158" s="16">
        <v>0</v>
      </c>
      <c r="G158" s="16">
        <v>15</v>
      </c>
      <c r="H158" s="17">
        <f t="shared" si="10"/>
        <v>102</v>
      </c>
      <c r="I158" s="16">
        <v>0</v>
      </c>
      <c r="J158" s="17">
        <f t="shared" si="8"/>
        <v>102</v>
      </c>
      <c r="K158" s="19"/>
      <c r="L158" s="16">
        <v>26</v>
      </c>
      <c r="M158" s="16">
        <v>0</v>
      </c>
      <c r="N158" s="16">
        <v>0</v>
      </c>
      <c r="O158" s="16">
        <v>0</v>
      </c>
      <c r="P158" s="17">
        <f t="shared" si="11"/>
        <v>26</v>
      </c>
      <c r="Q158" s="16">
        <v>0</v>
      </c>
      <c r="R158" s="17">
        <f t="shared" si="9"/>
        <v>26</v>
      </c>
      <c r="S158" s="19"/>
    </row>
    <row r="159" spans="1:19" ht="14.25" customHeight="1">
      <c r="A159" t="s">
        <v>467</v>
      </c>
      <c r="B159" s="32" t="s">
        <v>468</v>
      </c>
      <c r="C159" t="s">
        <v>957</v>
      </c>
      <c r="D159" s="16">
        <v>412</v>
      </c>
      <c r="E159" s="16">
        <v>0</v>
      </c>
      <c r="F159" s="16">
        <v>0</v>
      </c>
      <c r="G159" s="16">
        <v>0</v>
      </c>
      <c r="H159" s="17">
        <f t="shared" si="10"/>
        <v>412</v>
      </c>
      <c r="I159" s="16">
        <v>376</v>
      </c>
      <c r="J159" s="17">
        <f t="shared" si="8"/>
        <v>788</v>
      </c>
      <c r="K159" s="19"/>
      <c r="L159" s="16">
        <v>91</v>
      </c>
      <c r="M159" s="16">
        <v>0</v>
      </c>
      <c r="N159" s="16">
        <v>0</v>
      </c>
      <c r="O159" s="16">
        <v>5</v>
      </c>
      <c r="P159" s="17">
        <f t="shared" si="11"/>
        <v>96</v>
      </c>
      <c r="Q159" s="16">
        <v>137</v>
      </c>
      <c r="R159" s="17">
        <f t="shared" si="9"/>
        <v>233</v>
      </c>
      <c r="S159" s="19"/>
    </row>
    <row r="160" spans="1:19" ht="14.25" customHeight="1">
      <c r="A160" t="s">
        <v>469</v>
      </c>
      <c r="B160" s="32" t="s">
        <v>470</v>
      </c>
      <c r="C160" t="s">
        <v>956</v>
      </c>
      <c r="D160" s="16">
        <v>10</v>
      </c>
      <c r="E160" s="16">
        <v>0</v>
      </c>
      <c r="F160" s="16">
        <v>0</v>
      </c>
      <c r="G160" s="16">
        <v>0</v>
      </c>
      <c r="H160" s="17">
        <f t="shared" si="10"/>
        <v>10</v>
      </c>
      <c r="I160" s="16">
        <v>0</v>
      </c>
      <c r="J160" s="17">
        <f t="shared" si="8"/>
        <v>10</v>
      </c>
      <c r="K160" s="19"/>
      <c r="L160" s="16">
        <v>0</v>
      </c>
      <c r="M160" s="16">
        <v>0</v>
      </c>
      <c r="N160" s="16">
        <v>0</v>
      </c>
      <c r="O160" s="16">
        <v>0</v>
      </c>
      <c r="P160" s="17">
        <f t="shared" si="11"/>
        <v>0</v>
      </c>
      <c r="Q160" s="16">
        <v>43</v>
      </c>
      <c r="R160" s="17">
        <f t="shared" si="9"/>
        <v>43</v>
      </c>
      <c r="S160" s="19"/>
    </row>
    <row r="161" spans="1:19" ht="14.25" customHeight="1">
      <c r="A161" t="s">
        <v>471</v>
      </c>
      <c r="B161" s="32" t="s">
        <v>472</v>
      </c>
      <c r="C161" t="s">
        <v>958</v>
      </c>
      <c r="D161" s="16">
        <v>0</v>
      </c>
      <c r="E161" s="16">
        <v>0</v>
      </c>
      <c r="F161" s="16">
        <v>0</v>
      </c>
      <c r="G161" s="16">
        <v>1</v>
      </c>
      <c r="H161" s="17">
        <f t="shared" si="10"/>
        <v>1</v>
      </c>
      <c r="I161" s="16">
        <v>9</v>
      </c>
      <c r="J161" s="17">
        <f t="shared" si="8"/>
        <v>10</v>
      </c>
      <c r="K161" s="19"/>
      <c r="L161" s="16">
        <v>25</v>
      </c>
      <c r="M161" s="16">
        <v>0</v>
      </c>
      <c r="N161" s="16">
        <v>0</v>
      </c>
      <c r="O161" s="16">
        <v>19</v>
      </c>
      <c r="P161" s="17">
        <f t="shared" si="11"/>
        <v>44</v>
      </c>
      <c r="Q161" s="16">
        <v>0</v>
      </c>
      <c r="R161" s="17">
        <f t="shared" si="9"/>
        <v>44</v>
      </c>
      <c r="S161" s="19"/>
    </row>
    <row r="162" spans="1:19" ht="14.25" customHeight="1">
      <c r="A162" t="s">
        <v>906</v>
      </c>
      <c r="B162" s="32" t="s">
        <v>907</v>
      </c>
      <c r="C162" t="s">
        <v>958</v>
      </c>
      <c r="D162" s="16">
        <v>20</v>
      </c>
      <c r="E162" s="16">
        <v>0</v>
      </c>
      <c r="F162" s="16">
        <v>0</v>
      </c>
      <c r="G162" s="16">
        <v>10</v>
      </c>
      <c r="H162" s="17">
        <f t="shared" si="10"/>
        <v>30</v>
      </c>
      <c r="I162" s="16">
        <v>58</v>
      </c>
      <c r="J162" s="17">
        <f t="shared" si="8"/>
        <v>88</v>
      </c>
      <c r="K162" s="19"/>
      <c r="L162" s="16">
        <v>8</v>
      </c>
      <c r="M162" s="16">
        <v>26</v>
      </c>
      <c r="N162" s="16">
        <v>0</v>
      </c>
      <c r="O162" s="16">
        <v>10</v>
      </c>
      <c r="P162" s="17">
        <f t="shared" si="11"/>
        <v>44</v>
      </c>
      <c r="Q162" s="16">
        <v>49</v>
      </c>
      <c r="R162" s="17">
        <f t="shared" si="9"/>
        <v>93</v>
      </c>
      <c r="S162" s="19"/>
    </row>
    <row r="163" spans="1:19" ht="14.25" customHeight="1">
      <c r="A163" t="s">
        <v>473</v>
      </c>
      <c r="B163" s="32" t="s">
        <v>474</v>
      </c>
      <c r="C163" t="s">
        <v>957</v>
      </c>
      <c r="D163" s="16">
        <v>56</v>
      </c>
      <c r="E163" s="16">
        <v>0</v>
      </c>
      <c r="F163" s="16">
        <v>0</v>
      </c>
      <c r="G163" s="16">
        <v>0</v>
      </c>
      <c r="H163" s="17">
        <f t="shared" si="10"/>
        <v>56</v>
      </c>
      <c r="I163" s="16">
        <v>0</v>
      </c>
      <c r="J163" s="17">
        <f t="shared" si="8"/>
        <v>56</v>
      </c>
      <c r="K163" s="19"/>
      <c r="L163" s="16">
        <v>92</v>
      </c>
      <c r="M163" s="16">
        <v>0</v>
      </c>
      <c r="N163" s="16">
        <v>0</v>
      </c>
      <c r="O163" s="16">
        <v>6</v>
      </c>
      <c r="P163" s="17">
        <f t="shared" si="11"/>
        <v>98</v>
      </c>
      <c r="Q163" s="16">
        <v>1</v>
      </c>
      <c r="R163" s="17">
        <f t="shared" si="9"/>
        <v>99</v>
      </c>
      <c r="S163" s="19"/>
    </row>
    <row r="164" spans="1:19" ht="14.25" customHeight="1">
      <c r="A164" t="s">
        <v>475</v>
      </c>
      <c r="B164" s="32" t="s">
        <v>476</v>
      </c>
      <c r="C164" t="s">
        <v>957</v>
      </c>
      <c r="D164" s="16">
        <v>4</v>
      </c>
      <c r="E164" s="16">
        <v>0</v>
      </c>
      <c r="F164" s="16">
        <v>0</v>
      </c>
      <c r="G164" s="16">
        <v>0</v>
      </c>
      <c r="H164" s="17">
        <f t="shared" si="10"/>
        <v>4</v>
      </c>
      <c r="I164" s="16">
        <v>8</v>
      </c>
      <c r="J164" s="17">
        <f t="shared" si="8"/>
        <v>12</v>
      </c>
      <c r="K164" s="19"/>
      <c r="L164" s="16">
        <v>11</v>
      </c>
      <c r="M164" s="16">
        <v>0</v>
      </c>
      <c r="N164" s="16">
        <v>0</v>
      </c>
      <c r="O164" s="16">
        <v>4</v>
      </c>
      <c r="P164" s="17">
        <f t="shared" si="11"/>
        <v>15</v>
      </c>
      <c r="Q164" s="16">
        <v>1</v>
      </c>
      <c r="R164" s="17">
        <f t="shared" si="9"/>
        <v>16</v>
      </c>
      <c r="S164" s="19"/>
    </row>
    <row r="165" spans="1:19" ht="14.25" customHeight="1">
      <c r="A165" t="s">
        <v>765</v>
      </c>
      <c r="B165" s="32" t="s">
        <v>766</v>
      </c>
      <c r="C165" t="s">
        <v>954</v>
      </c>
      <c r="D165" s="16">
        <v>22</v>
      </c>
      <c r="E165" s="16">
        <v>0</v>
      </c>
      <c r="F165" s="16">
        <v>0</v>
      </c>
      <c r="G165" s="16">
        <v>14</v>
      </c>
      <c r="H165" s="17">
        <f t="shared" si="10"/>
        <v>36</v>
      </c>
      <c r="I165" s="16">
        <v>0</v>
      </c>
      <c r="J165" s="17">
        <f t="shared" si="8"/>
        <v>36</v>
      </c>
      <c r="K165" s="19"/>
      <c r="L165" s="16">
        <v>1</v>
      </c>
      <c r="M165" s="16">
        <v>0</v>
      </c>
      <c r="N165" s="16">
        <v>0</v>
      </c>
      <c r="O165" s="16">
        <v>0</v>
      </c>
      <c r="P165" s="17">
        <f t="shared" si="11"/>
        <v>1</v>
      </c>
      <c r="Q165" s="16">
        <v>0</v>
      </c>
      <c r="R165" s="17">
        <f t="shared" si="9"/>
        <v>1</v>
      </c>
      <c r="S165" s="19"/>
    </row>
    <row r="166" spans="1:19" ht="14.25" customHeight="1">
      <c r="A166" t="s">
        <v>477</v>
      </c>
      <c r="B166" s="32" t="s">
        <v>478</v>
      </c>
      <c r="C166" t="s">
        <v>956</v>
      </c>
      <c r="D166" s="16">
        <v>31</v>
      </c>
      <c r="E166" s="16">
        <v>0</v>
      </c>
      <c r="F166" s="16">
        <v>0</v>
      </c>
      <c r="G166" s="16">
        <v>16</v>
      </c>
      <c r="H166" s="17">
        <f t="shared" si="10"/>
        <v>47</v>
      </c>
      <c r="I166" s="16">
        <v>0</v>
      </c>
      <c r="J166" s="17">
        <f t="shared" si="8"/>
        <v>47</v>
      </c>
      <c r="K166" s="19"/>
      <c r="L166" s="16">
        <v>20</v>
      </c>
      <c r="M166" s="16">
        <v>0</v>
      </c>
      <c r="N166" s="16">
        <v>0</v>
      </c>
      <c r="O166" s="16">
        <v>9</v>
      </c>
      <c r="P166" s="17">
        <f t="shared" si="11"/>
        <v>29</v>
      </c>
      <c r="Q166" s="16">
        <v>0</v>
      </c>
      <c r="R166" s="17">
        <f t="shared" si="9"/>
        <v>29</v>
      </c>
      <c r="S166" s="19"/>
    </row>
    <row r="167" spans="1:19" ht="14.25" customHeight="1">
      <c r="A167" t="s">
        <v>479</v>
      </c>
      <c r="B167" s="32" t="s">
        <v>480</v>
      </c>
      <c r="C167" t="s">
        <v>957</v>
      </c>
      <c r="D167" s="16">
        <v>30</v>
      </c>
      <c r="E167" s="16">
        <v>0</v>
      </c>
      <c r="F167" s="16">
        <v>0</v>
      </c>
      <c r="G167" s="16">
        <v>0</v>
      </c>
      <c r="H167" s="17">
        <f t="shared" si="10"/>
        <v>30</v>
      </c>
      <c r="I167" s="16">
        <v>0</v>
      </c>
      <c r="J167" s="17">
        <f t="shared" si="8"/>
        <v>30</v>
      </c>
      <c r="K167" s="19"/>
      <c r="L167" s="16">
        <v>65</v>
      </c>
      <c r="M167" s="16">
        <v>0</v>
      </c>
      <c r="N167" s="16">
        <v>0</v>
      </c>
      <c r="O167" s="16">
        <v>0</v>
      </c>
      <c r="P167" s="17">
        <f t="shared" si="11"/>
        <v>65</v>
      </c>
      <c r="Q167" s="16">
        <v>0</v>
      </c>
      <c r="R167" s="17">
        <f t="shared" si="9"/>
        <v>65</v>
      </c>
      <c r="S167" s="19"/>
    </row>
    <row r="168" spans="1:19" ht="14.25" customHeight="1">
      <c r="A168" t="s">
        <v>481</v>
      </c>
      <c r="B168" s="32" t="s">
        <v>482</v>
      </c>
      <c r="C168" t="s">
        <v>954</v>
      </c>
      <c r="D168" s="16">
        <v>56</v>
      </c>
      <c r="E168" s="16">
        <v>0</v>
      </c>
      <c r="F168" s="16">
        <v>0</v>
      </c>
      <c r="G168" s="16">
        <v>0</v>
      </c>
      <c r="H168" s="17">
        <f t="shared" si="10"/>
        <v>56</v>
      </c>
      <c r="I168" s="16">
        <v>0</v>
      </c>
      <c r="J168" s="17">
        <f t="shared" si="8"/>
        <v>56</v>
      </c>
      <c r="K168" s="19"/>
      <c r="L168" s="16">
        <v>61</v>
      </c>
      <c r="M168" s="16">
        <v>0</v>
      </c>
      <c r="N168" s="16">
        <v>0</v>
      </c>
      <c r="O168" s="16">
        <v>3</v>
      </c>
      <c r="P168" s="17">
        <f t="shared" si="11"/>
        <v>64</v>
      </c>
      <c r="Q168" s="16">
        <v>0</v>
      </c>
      <c r="R168" s="17">
        <f t="shared" si="9"/>
        <v>64</v>
      </c>
      <c r="S168" s="19"/>
    </row>
    <row r="169" spans="1:19" ht="14.25" customHeight="1">
      <c r="A169" t="s">
        <v>485</v>
      </c>
      <c r="B169" s="32" t="s">
        <v>486</v>
      </c>
      <c r="C169" t="s">
        <v>958</v>
      </c>
      <c r="D169" s="16">
        <v>57</v>
      </c>
      <c r="E169" s="16">
        <v>0</v>
      </c>
      <c r="F169" s="16">
        <v>0</v>
      </c>
      <c r="G169" s="16">
        <v>0</v>
      </c>
      <c r="H169" s="17">
        <f t="shared" si="10"/>
        <v>57</v>
      </c>
      <c r="I169" s="16">
        <v>0</v>
      </c>
      <c r="J169" s="17">
        <f t="shared" si="8"/>
        <v>57</v>
      </c>
      <c r="K169" s="19"/>
      <c r="L169" s="16">
        <v>51</v>
      </c>
      <c r="M169" s="16">
        <v>0</v>
      </c>
      <c r="N169" s="16">
        <v>0</v>
      </c>
      <c r="O169" s="16">
        <v>9</v>
      </c>
      <c r="P169" s="17">
        <f t="shared" si="11"/>
        <v>60</v>
      </c>
      <c r="Q169" s="16">
        <v>13</v>
      </c>
      <c r="R169" s="17">
        <f t="shared" si="9"/>
        <v>73</v>
      </c>
      <c r="S169" s="19"/>
    </row>
    <row r="170" spans="1:19" ht="14.25" customHeight="1">
      <c r="A170" t="s">
        <v>487</v>
      </c>
      <c r="B170" s="32" t="s">
        <v>488</v>
      </c>
      <c r="C170" t="s">
        <v>957</v>
      </c>
      <c r="D170" s="16">
        <v>121</v>
      </c>
      <c r="E170" s="16">
        <v>0</v>
      </c>
      <c r="F170" s="16">
        <v>0</v>
      </c>
      <c r="G170" s="16">
        <v>0</v>
      </c>
      <c r="H170" s="17">
        <f t="shared" si="10"/>
        <v>121</v>
      </c>
      <c r="I170" s="16">
        <v>0</v>
      </c>
      <c r="J170" s="17">
        <f t="shared" si="8"/>
        <v>121</v>
      </c>
      <c r="K170" s="19"/>
      <c r="L170" s="16">
        <v>75</v>
      </c>
      <c r="M170" s="16">
        <v>0</v>
      </c>
      <c r="N170" s="16">
        <v>0</v>
      </c>
      <c r="O170" s="16">
        <v>0</v>
      </c>
      <c r="P170" s="17">
        <f t="shared" si="11"/>
        <v>75</v>
      </c>
      <c r="Q170" s="16">
        <v>0</v>
      </c>
      <c r="R170" s="17">
        <f t="shared" si="9"/>
        <v>75</v>
      </c>
      <c r="S170" s="19"/>
    </row>
    <row r="171" spans="1:19" ht="14.25" customHeight="1">
      <c r="A171" t="s">
        <v>489</v>
      </c>
      <c r="B171" s="32" t="s">
        <v>490</v>
      </c>
      <c r="C171" t="s">
        <v>956</v>
      </c>
      <c r="D171" s="16">
        <v>37</v>
      </c>
      <c r="E171" s="16">
        <v>0</v>
      </c>
      <c r="F171" s="16">
        <v>0</v>
      </c>
      <c r="G171" s="16">
        <v>11</v>
      </c>
      <c r="H171" s="17">
        <f t="shared" si="10"/>
        <v>48</v>
      </c>
      <c r="I171" s="16">
        <v>0</v>
      </c>
      <c r="J171" s="17">
        <f t="shared" si="8"/>
        <v>48</v>
      </c>
      <c r="K171" s="19"/>
      <c r="L171" s="16">
        <v>30</v>
      </c>
      <c r="M171" s="16">
        <v>0</v>
      </c>
      <c r="N171" s="16">
        <v>0</v>
      </c>
      <c r="O171" s="16">
        <v>11</v>
      </c>
      <c r="P171" s="17">
        <f t="shared" si="11"/>
        <v>41</v>
      </c>
      <c r="Q171" s="16">
        <v>0</v>
      </c>
      <c r="R171" s="17">
        <f t="shared" si="9"/>
        <v>41</v>
      </c>
      <c r="S171" s="19"/>
    </row>
    <row r="172" spans="1:19" ht="14.25" customHeight="1">
      <c r="A172" t="s">
        <v>491</v>
      </c>
      <c r="B172" s="32" t="s">
        <v>492</v>
      </c>
      <c r="C172" t="s">
        <v>956</v>
      </c>
      <c r="D172" s="16">
        <v>84</v>
      </c>
      <c r="E172" s="16">
        <v>0</v>
      </c>
      <c r="F172" s="16">
        <v>0</v>
      </c>
      <c r="G172" s="16">
        <v>29</v>
      </c>
      <c r="H172" s="17">
        <f t="shared" si="10"/>
        <v>113</v>
      </c>
      <c r="I172" s="16">
        <v>131</v>
      </c>
      <c r="J172" s="17">
        <f t="shared" si="8"/>
        <v>244</v>
      </c>
      <c r="K172" s="19"/>
      <c r="L172" s="16">
        <v>68</v>
      </c>
      <c r="M172" s="16">
        <v>0</v>
      </c>
      <c r="N172" s="16">
        <v>0</v>
      </c>
      <c r="O172" s="16">
        <v>22</v>
      </c>
      <c r="P172" s="17">
        <f t="shared" si="11"/>
        <v>90</v>
      </c>
      <c r="Q172" s="16">
        <v>0</v>
      </c>
      <c r="R172" s="17">
        <f t="shared" si="9"/>
        <v>90</v>
      </c>
      <c r="S172" s="19"/>
    </row>
    <row r="173" spans="1:19" ht="14.25" customHeight="1">
      <c r="A173" t="s">
        <v>868</v>
      </c>
      <c r="B173" s="32" t="s">
        <v>869</v>
      </c>
      <c r="C173" t="s">
        <v>956</v>
      </c>
      <c r="D173" s="16">
        <v>71</v>
      </c>
      <c r="E173" s="16">
        <v>0</v>
      </c>
      <c r="F173" s="16">
        <v>0</v>
      </c>
      <c r="G173" s="16">
        <v>26</v>
      </c>
      <c r="H173" s="17">
        <f t="shared" si="10"/>
        <v>97</v>
      </c>
      <c r="I173" s="16">
        <v>65</v>
      </c>
      <c r="J173" s="17">
        <f t="shared" si="8"/>
        <v>162</v>
      </c>
      <c r="K173" s="19"/>
      <c r="L173" s="16">
        <v>11</v>
      </c>
      <c r="M173" s="16">
        <v>30</v>
      </c>
      <c r="N173" s="16">
        <v>0</v>
      </c>
      <c r="O173" s="16">
        <v>30</v>
      </c>
      <c r="P173" s="17">
        <f t="shared" si="11"/>
        <v>71</v>
      </c>
      <c r="Q173" s="16">
        <v>204</v>
      </c>
      <c r="R173" s="17">
        <f t="shared" si="9"/>
        <v>275</v>
      </c>
      <c r="S173" s="19"/>
    </row>
    <row r="174" spans="1:19" ht="14.25" customHeight="1">
      <c r="A174" t="s">
        <v>495</v>
      </c>
      <c r="B174" s="32" t="s">
        <v>496</v>
      </c>
      <c r="C174" t="s">
        <v>957</v>
      </c>
      <c r="D174" s="16">
        <v>79</v>
      </c>
      <c r="E174" s="16">
        <v>87</v>
      </c>
      <c r="F174" s="16">
        <v>0</v>
      </c>
      <c r="G174" s="16">
        <v>55</v>
      </c>
      <c r="H174" s="17">
        <f t="shared" si="10"/>
        <v>221</v>
      </c>
      <c r="I174" s="16">
        <v>286</v>
      </c>
      <c r="J174" s="17">
        <f t="shared" si="8"/>
        <v>507</v>
      </c>
      <c r="K174" s="19"/>
      <c r="L174" s="16">
        <v>170</v>
      </c>
      <c r="M174" s="16">
        <v>12</v>
      </c>
      <c r="N174" s="16">
        <v>0</v>
      </c>
      <c r="O174" s="16">
        <v>6</v>
      </c>
      <c r="P174" s="17">
        <f t="shared" si="11"/>
        <v>188</v>
      </c>
      <c r="Q174" s="16">
        <v>0</v>
      </c>
      <c r="R174" s="17">
        <f t="shared" si="9"/>
        <v>188</v>
      </c>
      <c r="S174" s="19"/>
    </row>
    <row r="175" spans="1:19" ht="14.25" customHeight="1">
      <c r="A175" t="s">
        <v>497</v>
      </c>
      <c r="B175" s="32" t="s">
        <v>498</v>
      </c>
      <c r="C175" t="s">
        <v>954</v>
      </c>
      <c r="D175" s="16">
        <v>2</v>
      </c>
      <c r="E175" s="16">
        <v>0</v>
      </c>
      <c r="F175" s="16">
        <v>0</v>
      </c>
      <c r="G175" s="16">
        <v>0</v>
      </c>
      <c r="H175" s="17">
        <f t="shared" si="10"/>
        <v>2</v>
      </c>
      <c r="I175" s="16">
        <v>0</v>
      </c>
      <c r="J175" s="17">
        <f t="shared" si="8"/>
        <v>2</v>
      </c>
      <c r="K175" s="19"/>
      <c r="L175" s="16">
        <v>6</v>
      </c>
      <c r="M175" s="16">
        <v>0</v>
      </c>
      <c r="N175" s="16">
        <v>0</v>
      </c>
      <c r="O175" s="16">
        <v>0</v>
      </c>
      <c r="P175" s="17">
        <f t="shared" si="11"/>
        <v>6</v>
      </c>
      <c r="Q175" s="16">
        <v>0</v>
      </c>
      <c r="R175" s="17">
        <f t="shared" si="9"/>
        <v>6</v>
      </c>
      <c r="S175" s="19"/>
    </row>
    <row r="176" spans="1:19" ht="14.25" customHeight="1">
      <c r="A176" t="s">
        <v>499</v>
      </c>
      <c r="B176" s="32" t="s">
        <v>500</v>
      </c>
      <c r="C176" t="s">
        <v>956</v>
      </c>
      <c r="D176" s="16">
        <v>161</v>
      </c>
      <c r="E176" s="16">
        <v>0</v>
      </c>
      <c r="F176" s="16">
        <v>0</v>
      </c>
      <c r="G176" s="16">
        <v>20</v>
      </c>
      <c r="H176" s="17">
        <f t="shared" si="10"/>
        <v>181</v>
      </c>
      <c r="I176" s="16">
        <v>15</v>
      </c>
      <c r="J176" s="17">
        <f t="shared" si="8"/>
        <v>196</v>
      </c>
      <c r="K176" s="19"/>
      <c r="L176" s="16">
        <v>171</v>
      </c>
      <c r="M176" s="16">
        <v>0</v>
      </c>
      <c r="N176" s="16">
        <v>0</v>
      </c>
      <c r="O176" s="16">
        <v>4</v>
      </c>
      <c r="P176" s="17">
        <f t="shared" si="11"/>
        <v>175</v>
      </c>
      <c r="Q176" s="16">
        <v>101</v>
      </c>
      <c r="R176" s="17">
        <f t="shared" si="9"/>
        <v>276</v>
      </c>
      <c r="S176" s="19"/>
    </row>
    <row r="177" spans="1:19" ht="14.25" customHeight="1">
      <c r="A177" t="s">
        <v>501</v>
      </c>
      <c r="B177" s="32" t="s">
        <v>502</v>
      </c>
      <c r="C177" t="s">
        <v>956</v>
      </c>
      <c r="D177" s="16">
        <v>35</v>
      </c>
      <c r="E177" s="16">
        <v>0</v>
      </c>
      <c r="F177" s="16">
        <v>0</v>
      </c>
      <c r="G177" s="16">
        <v>6</v>
      </c>
      <c r="H177" s="17">
        <f t="shared" si="10"/>
        <v>41</v>
      </c>
      <c r="I177" s="16">
        <v>1</v>
      </c>
      <c r="J177" s="17">
        <f t="shared" si="8"/>
        <v>42</v>
      </c>
      <c r="K177" s="19"/>
      <c r="L177" s="16">
        <v>112</v>
      </c>
      <c r="M177" s="16">
        <v>3</v>
      </c>
      <c r="N177" s="16">
        <v>0</v>
      </c>
      <c r="O177" s="16">
        <v>11</v>
      </c>
      <c r="P177" s="17">
        <f t="shared" si="11"/>
        <v>126</v>
      </c>
      <c r="Q177" s="16">
        <v>45</v>
      </c>
      <c r="R177" s="17">
        <f t="shared" si="9"/>
        <v>171</v>
      </c>
      <c r="S177" s="19"/>
    </row>
    <row r="178" spans="1:19" ht="14.25" customHeight="1">
      <c r="A178" t="s">
        <v>852</v>
      </c>
      <c r="B178" s="32" t="s">
        <v>853</v>
      </c>
      <c r="C178" t="s">
        <v>956</v>
      </c>
      <c r="D178" s="16">
        <v>43</v>
      </c>
      <c r="E178" s="16">
        <v>0</v>
      </c>
      <c r="F178" s="16">
        <v>0</v>
      </c>
      <c r="G178" s="16">
        <v>18</v>
      </c>
      <c r="H178" s="17">
        <f t="shared" si="10"/>
        <v>61</v>
      </c>
      <c r="I178" s="16">
        <v>0</v>
      </c>
      <c r="J178" s="17">
        <f t="shared" si="8"/>
        <v>61</v>
      </c>
      <c r="K178" s="19"/>
      <c r="L178" s="16">
        <v>0</v>
      </c>
      <c r="M178" s="16">
        <v>0</v>
      </c>
      <c r="N178" s="16">
        <v>0</v>
      </c>
      <c r="O178" s="16">
        <v>5</v>
      </c>
      <c r="P178" s="17">
        <f t="shared" si="11"/>
        <v>5</v>
      </c>
      <c r="Q178" s="16">
        <v>0</v>
      </c>
      <c r="R178" s="17">
        <f t="shared" si="9"/>
        <v>5</v>
      </c>
      <c r="S178" s="19"/>
    </row>
    <row r="179" spans="1:19" ht="14.25" customHeight="1">
      <c r="A179" t="s">
        <v>503</v>
      </c>
      <c r="B179" s="32" t="s">
        <v>504</v>
      </c>
      <c r="C179" t="s">
        <v>955</v>
      </c>
      <c r="D179" s="16">
        <v>0</v>
      </c>
      <c r="E179" s="16">
        <v>0</v>
      </c>
      <c r="F179" s="16">
        <v>0</v>
      </c>
      <c r="G179" s="16">
        <v>0</v>
      </c>
      <c r="H179" s="17">
        <f t="shared" si="10"/>
        <v>0</v>
      </c>
      <c r="I179" s="16">
        <v>5</v>
      </c>
      <c r="J179" s="17">
        <f t="shared" si="8"/>
        <v>5</v>
      </c>
      <c r="K179" s="19"/>
      <c r="L179" s="16">
        <v>15</v>
      </c>
      <c r="M179" s="16">
        <v>0</v>
      </c>
      <c r="N179" s="16">
        <v>0</v>
      </c>
      <c r="O179" s="16">
        <v>0</v>
      </c>
      <c r="P179" s="17">
        <f t="shared" si="11"/>
        <v>15</v>
      </c>
      <c r="Q179" s="16">
        <v>57</v>
      </c>
      <c r="R179" s="17">
        <f t="shared" si="9"/>
        <v>72</v>
      </c>
      <c r="S179" s="19"/>
    </row>
    <row r="180" spans="1:19" ht="14.25" customHeight="1">
      <c r="A180" t="s">
        <v>505</v>
      </c>
      <c r="B180" s="32" t="s">
        <v>506</v>
      </c>
      <c r="C180" t="s">
        <v>958</v>
      </c>
      <c r="D180" s="16">
        <v>17</v>
      </c>
      <c r="E180" s="16">
        <v>0</v>
      </c>
      <c r="F180" s="16">
        <v>0</v>
      </c>
      <c r="G180" s="16">
        <v>10</v>
      </c>
      <c r="H180" s="17">
        <f t="shared" si="10"/>
        <v>27</v>
      </c>
      <c r="I180" s="16">
        <v>0</v>
      </c>
      <c r="J180" s="17">
        <f t="shared" si="8"/>
        <v>27</v>
      </c>
      <c r="K180" s="19"/>
      <c r="L180" s="16">
        <v>62</v>
      </c>
      <c r="M180" s="16">
        <v>89</v>
      </c>
      <c r="N180" s="16">
        <v>0</v>
      </c>
      <c r="O180" s="16">
        <v>0</v>
      </c>
      <c r="P180" s="17">
        <f t="shared" si="11"/>
        <v>151</v>
      </c>
      <c r="Q180" s="16">
        <v>0</v>
      </c>
      <c r="R180" s="17">
        <f t="shared" si="9"/>
        <v>151</v>
      </c>
      <c r="S180" s="19"/>
    </row>
    <row r="181" spans="1:19" ht="14.25" customHeight="1">
      <c r="A181" t="s">
        <v>767</v>
      </c>
      <c r="B181" s="32" t="s">
        <v>768</v>
      </c>
      <c r="C181" t="s">
        <v>955</v>
      </c>
      <c r="D181" s="16">
        <v>0</v>
      </c>
      <c r="E181" s="16">
        <v>0</v>
      </c>
      <c r="F181" s="16">
        <v>0</v>
      </c>
      <c r="G181" s="16">
        <v>0</v>
      </c>
      <c r="H181" s="17">
        <f t="shared" si="10"/>
        <v>0</v>
      </c>
      <c r="I181" s="16">
        <v>0</v>
      </c>
      <c r="J181" s="17">
        <f t="shared" si="8"/>
        <v>0</v>
      </c>
      <c r="K181" s="19"/>
      <c r="L181" s="16">
        <v>51</v>
      </c>
      <c r="M181" s="16">
        <v>0</v>
      </c>
      <c r="N181" s="16">
        <v>0</v>
      </c>
      <c r="O181" s="16">
        <v>0</v>
      </c>
      <c r="P181" s="17">
        <f t="shared" si="11"/>
        <v>51</v>
      </c>
      <c r="Q181" s="16">
        <v>0</v>
      </c>
      <c r="R181" s="17">
        <f t="shared" si="9"/>
        <v>51</v>
      </c>
      <c r="S181" s="19"/>
    </row>
    <row r="182" spans="1:19" ht="14.25" customHeight="1">
      <c r="A182" t="s">
        <v>507</v>
      </c>
      <c r="B182" s="32" t="s">
        <v>508</v>
      </c>
      <c r="C182" t="s">
        <v>954</v>
      </c>
      <c r="D182" s="16">
        <v>38</v>
      </c>
      <c r="E182" s="16">
        <v>15</v>
      </c>
      <c r="F182" s="16">
        <v>0</v>
      </c>
      <c r="G182" s="16">
        <v>16</v>
      </c>
      <c r="H182" s="17">
        <f t="shared" si="10"/>
        <v>69</v>
      </c>
      <c r="I182" s="16">
        <v>0</v>
      </c>
      <c r="J182" s="17">
        <f t="shared" si="8"/>
        <v>69</v>
      </c>
      <c r="K182" s="19"/>
      <c r="L182" s="16">
        <v>27</v>
      </c>
      <c r="M182" s="16">
        <v>55</v>
      </c>
      <c r="N182" s="16">
        <v>0</v>
      </c>
      <c r="O182" s="16">
        <v>23</v>
      </c>
      <c r="P182" s="17">
        <f t="shared" si="11"/>
        <v>105</v>
      </c>
      <c r="Q182" s="16">
        <v>121</v>
      </c>
      <c r="R182" s="17">
        <f t="shared" si="9"/>
        <v>226</v>
      </c>
      <c r="S182" s="19"/>
    </row>
    <row r="183" spans="1:19" ht="14.25" customHeight="1">
      <c r="A183" t="s">
        <v>509</v>
      </c>
      <c r="B183" s="32" t="s">
        <v>510</v>
      </c>
      <c r="C183" t="s">
        <v>958</v>
      </c>
      <c r="D183" s="16">
        <v>166</v>
      </c>
      <c r="E183" s="16">
        <v>0</v>
      </c>
      <c r="F183" s="16">
        <v>0</v>
      </c>
      <c r="G183" s="16">
        <v>43</v>
      </c>
      <c r="H183" s="17">
        <f t="shared" si="10"/>
        <v>209</v>
      </c>
      <c r="I183" s="16">
        <v>77</v>
      </c>
      <c r="J183" s="17">
        <f t="shared" si="8"/>
        <v>286</v>
      </c>
      <c r="K183" s="19"/>
      <c r="L183" s="16">
        <v>141</v>
      </c>
      <c r="M183" s="16">
        <v>41</v>
      </c>
      <c r="N183" s="16">
        <v>0</v>
      </c>
      <c r="O183" s="16">
        <v>41</v>
      </c>
      <c r="P183" s="17">
        <f t="shared" si="11"/>
        <v>223</v>
      </c>
      <c r="Q183" s="16">
        <v>93</v>
      </c>
      <c r="R183" s="17">
        <f t="shared" si="9"/>
        <v>316</v>
      </c>
      <c r="S183" s="19"/>
    </row>
    <row r="184" spans="1:19" ht="14.25" customHeight="1">
      <c r="A184" t="s">
        <v>908</v>
      </c>
      <c r="B184" s="32" t="s">
        <v>909</v>
      </c>
      <c r="C184" t="s">
        <v>958</v>
      </c>
      <c r="D184" s="16">
        <v>10</v>
      </c>
      <c r="E184" s="16">
        <v>0</v>
      </c>
      <c r="F184" s="16">
        <v>0</v>
      </c>
      <c r="G184" s="16">
        <v>0</v>
      </c>
      <c r="H184" s="17">
        <f t="shared" si="10"/>
        <v>10</v>
      </c>
      <c r="I184" s="16">
        <v>0</v>
      </c>
      <c r="J184" s="17">
        <f t="shared" si="8"/>
        <v>10</v>
      </c>
      <c r="K184" s="19"/>
      <c r="L184" s="16">
        <v>14</v>
      </c>
      <c r="M184" s="16">
        <v>0</v>
      </c>
      <c r="N184" s="16">
        <v>0</v>
      </c>
      <c r="O184" s="16">
        <v>0</v>
      </c>
      <c r="P184" s="17">
        <f t="shared" si="11"/>
        <v>14</v>
      </c>
      <c r="Q184" s="16">
        <v>0</v>
      </c>
      <c r="R184" s="17">
        <f t="shared" si="9"/>
        <v>14</v>
      </c>
      <c r="S184" s="19"/>
    </row>
    <row r="185" spans="1:19" ht="14.25" customHeight="1">
      <c r="A185" t="s">
        <v>769</v>
      </c>
      <c r="B185" s="32" t="s">
        <v>770</v>
      </c>
      <c r="C185" t="s">
        <v>958</v>
      </c>
      <c r="D185" s="16">
        <v>55</v>
      </c>
      <c r="E185" s="16">
        <v>0</v>
      </c>
      <c r="F185" s="16">
        <v>0</v>
      </c>
      <c r="G185" s="16">
        <v>22</v>
      </c>
      <c r="H185" s="17">
        <f t="shared" si="10"/>
        <v>77</v>
      </c>
      <c r="I185" s="16">
        <v>0</v>
      </c>
      <c r="J185" s="17">
        <f t="shared" si="8"/>
        <v>77</v>
      </c>
      <c r="K185" s="19"/>
      <c r="L185" s="16">
        <v>57</v>
      </c>
      <c r="M185" s="16">
        <v>0</v>
      </c>
      <c r="N185" s="16">
        <v>0</v>
      </c>
      <c r="O185" s="16">
        <v>11</v>
      </c>
      <c r="P185" s="17">
        <f t="shared" si="11"/>
        <v>68</v>
      </c>
      <c r="Q185" s="16">
        <v>0</v>
      </c>
      <c r="R185" s="17">
        <f t="shared" si="9"/>
        <v>68</v>
      </c>
      <c r="S185" s="19"/>
    </row>
    <row r="186" spans="1:19" ht="14.25" customHeight="1">
      <c r="A186" t="s">
        <v>511</v>
      </c>
      <c r="B186" s="32" t="s">
        <v>512</v>
      </c>
      <c r="C186" t="s">
        <v>955</v>
      </c>
      <c r="D186" s="16">
        <v>71</v>
      </c>
      <c r="E186" s="16">
        <v>59</v>
      </c>
      <c r="F186" s="16">
        <v>0</v>
      </c>
      <c r="G186" s="16">
        <v>43</v>
      </c>
      <c r="H186" s="17">
        <f t="shared" si="10"/>
        <v>173</v>
      </c>
      <c r="I186" s="16">
        <v>331</v>
      </c>
      <c r="J186" s="17">
        <f t="shared" si="8"/>
        <v>504</v>
      </c>
      <c r="K186" s="19"/>
      <c r="L186" s="16">
        <v>67</v>
      </c>
      <c r="M186" s="16">
        <v>3</v>
      </c>
      <c r="N186" s="16">
        <v>0</v>
      </c>
      <c r="O186" s="16">
        <v>13</v>
      </c>
      <c r="P186" s="17">
        <f t="shared" si="11"/>
        <v>83</v>
      </c>
      <c r="Q186" s="16">
        <v>24</v>
      </c>
      <c r="R186" s="17">
        <f t="shared" si="9"/>
        <v>107</v>
      </c>
      <c r="S186" s="19"/>
    </row>
    <row r="187" spans="1:19" ht="14.25" customHeight="1">
      <c r="A187" t="s">
        <v>910</v>
      </c>
      <c r="B187" s="32" t="s">
        <v>911</v>
      </c>
      <c r="C187" t="s">
        <v>958</v>
      </c>
      <c r="D187" s="16">
        <v>48</v>
      </c>
      <c r="E187" s="16">
        <v>0</v>
      </c>
      <c r="F187" s="16">
        <v>0</v>
      </c>
      <c r="G187" s="16">
        <v>2</v>
      </c>
      <c r="H187" s="17">
        <f t="shared" si="10"/>
        <v>50</v>
      </c>
      <c r="I187" s="16">
        <v>0</v>
      </c>
      <c r="J187" s="17">
        <f t="shared" si="8"/>
        <v>50</v>
      </c>
      <c r="K187" s="19"/>
      <c r="L187" s="16">
        <v>47</v>
      </c>
      <c r="M187" s="16">
        <v>0</v>
      </c>
      <c r="N187" s="16">
        <v>0</v>
      </c>
      <c r="O187" s="16">
        <v>6</v>
      </c>
      <c r="P187" s="17">
        <f t="shared" si="11"/>
        <v>53</v>
      </c>
      <c r="Q187" s="16">
        <v>0</v>
      </c>
      <c r="R187" s="17">
        <f t="shared" si="9"/>
        <v>53</v>
      </c>
      <c r="S187" s="19"/>
    </row>
    <row r="188" spans="1:19" ht="14.25" customHeight="1">
      <c r="A188" t="s">
        <v>513</v>
      </c>
      <c r="B188" s="32" t="s">
        <v>514</v>
      </c>
      <c r="C188" t="s">
        <v>958</v>
      </c>
      <c r="D188" s="16">
        <v>17</v>
      </c>
      <c r="E188" s="16">
        <v>0</v>
      </c>
      <c r="F188" s="16">
        <v>0</v>
      </c>
      <c r="G188" s="16">
        <v>0</v>
      </c>
      <c r="H188" s="17">
        <f t="shared" si="10"/>
        <v>17</v>
      </c>
      <c r="I188" s="16">
        <v>20</v>
      </c>
      <c r="J188" s="17">
        <f t="shared" si="8"/>
        <v>37</v>
      </c>
      <c r="K188" s="19"/>
      <c r="L188" s="16">
        <v>7</v>
      </c>
      <c r="M188" s="16">
        <v>0</v>
      </c>
      <c r="N188" s="16">
        <v>0</v>
      </c>
      <c r="O188" s="16">
        <v>10</v>
      </c>
      <c r="P188" s="17">
        <f t="shared" si="11"/>
        <v>17</v>
      </c>
      <c r="Q188" s="16">
        <v>244</v>
      </c>
      <c r="R188" s="17">
        <f t="shared" si="9"/>
        <v>261</v>
      </c>
      <c r="S188" s="19"/>
    </row>
    <row r="189" spans="1:19" ht="14.25" customHeight="1">
      <c r="A189" t="s">
        <v>515</v>
      </c>
      <c r="B189" s="32" t="s">
        <v>516</v>
      </c>
      <c r="C189" t="s">
        <v>957</v>
      </c>
      <c r="D189" s="16">
        <v>141</v>
      </c>
      <c r="E189" s="16">
        <v>0</v>
      </c>
      <c r="F189" s="16">
        <v>0</v>
      </c>
      <c r="G189" s="16">
        <v>0</v>
      </c>
      <c r="H189" s="17">
        <f t="shared" si="10"/>
        <v>141</v>
      </c>
      <c r="I189" s="16">
        <v>14</v>
      </c>
      <c r="J189" s="17">
        <f t="shared" si="8"/>
        <v>155</v>
      </c>
      <c r="K189" s="19"/>
      <c r="L189" s="16">
        <v>26</v>
      </c>
      <c r="M189" s="16">
        <v>0</v>
      </c>
      <c r="N189" s="16">
        <v>0</v>
      </c>
      <c r="O189" s="16">
        <v>0</v>
      </c>
      <c r="P189" s="17">
        <f t="shared" si="11"/>
        <v>26</v>
      </c>
      <c r="Q189" s="16">
        <v>0</v>
      </c>
      <c r="R189" s="17">
        <f t="shared" si="9"/>
        <v>26</v>
      </c>
      <c r="S189" s="19"/>
    </row>
    <row r="190" spans="1:19" ht="14.25" customHeight="1">
      <c r="A190" t="s">
        <v>519</v>
      </c>
      <c r="B190" s="32" t="s">
        <v>520</v>
      </c>
      <c r="C190" t="s">
        <v>954</v>
      </c>
      <c r="D190" s="16">
        <v>10</v>
      </c>
      <c r="E190" s="16">
        <v>0</v>
      </c>
      <c r="F190" s="16">
        <v>0</v>
      </c>
      <c r="G190" s="16">
        <v>45</v>
      </c>
      <c r="H190" s="17">
        <f t="shared" si="10"/>
        <v>55</v>
      </c>
      <c r="I190" s="16">
        <v>0</v>
      </c>
      <c r="J190" s="17">
        <f t="shared" si="8"/>
        <v>55</v>
      </c>
      <c r="K190" s="19"/>
      <c r="L190" s="16">
        <v>48</v>
      </c>
      <c r="M190" s="16">
        <v>0</v>
      </c>
      <c r="N190" s="16">
        <v>0</v>
      </c>
      <c r="O190" s="16">
        <v>0</v>
      </c>
      <c r="P190" s="17">
        <f t="shared" si="11"/>
        <v>48</v>
      </c>
      <c r="Q190" s="16">
        <v>0</v>
      </c>
      <c r="R190" s="17">
        <f t="shared" si="9"/>
        <v>48</v>
      </c>
      <c r="S190" s="19"/>
    </row>
    <row r="191" spans="1:19" ht="14.25" customHeight="1">
      <c r="A191" t="s">
        <v>521</v>
      </c>
      <c r="B191" s="32" t="s">
        <v>522</v>
      </c>
      <c r="C191" t="s">
        <v>955</v>
      </c>
      <c r="D191" s="16">
        <v>20</v>
      </c>
      <c r="E191" s="16">
        <v>0</v>
      </c>
      <c r="F191" s="16">
        <v>0</v>
      </c>
      <c r="G191" s="16">
        <v>10</v>
      </c>
      <c r="H191" s="17">
        <f t="shared" si="10"/>
        <v>30</v>
      </c>
      <c r="I191" s="16">
        <v>0</v>
      </c>
      <c r="J191" s="17">
        <f t="shared" si="8"/>
        <v>30</v>
      </c>
      <c r="K191" s="19"/>
      <c r="L191" s="16">
        <v>23</v>
      </c>
      <c r="M191" s="16">
        <v>17</v>
      </c>
      <c r="N191" s="16">
        <v>0</v>
      </c>
      <c r="O191" s="16">
        <v>24</v>
      </c>
      <c r="P191" s="17">
        <f t="shared" si="11"/>
        <v>64</v>
      </c>
      <c r="Q191" s="16">
        <v>0</v>
      </c>
      <c r="R191" s="17">
        <f t="shared" si="9"/>
        <v>64</v>
      </c>
      <c r="S191" s="19"/>
    </row>
    <row r="192" spans="1:19" ht="14.25" customHeight="1">
      <c r="A192" t="s">
        <v>822</v>
      </c>
      <c r="B192" s="32" t="s">
        <v>823</v>
      </c>
      <c r="C192" t="s">
        <v>957</v>
      </c>
      <c r="D192" s="16">
        <v>0</v>
      </c>
      <c r="E192" s="16">
        <v>0</v>
      </c>
      <c r="F192" s="16">
        <v>0</v>
      </c>
      <c r="G192" s="16">
        <v>0</v>
      </c>
      <c r="H192" s="17">
        <f t="shared" si="10"/>
        <v>0</v>
      </c>
      <c r="I192" s="16">
        <v>20</v>
      </c>
      <c r="J192" s="17">
        <f t="shared" si="8"/>
        <v>20</v>
      </c>
      <c r="K192" s="19"/>
      <c r="L192" s="16">
        <v>0</v>
      </c>
      <c r="M192" s="16">
        <v>0</v>
      </c>
      <c r="N192" s="16">
        <v>0</v>
      </c>
      <c r="O192" s="16">
        <v>0</v>
      </c>
      <c r="P192" s="17">
        <f t="shared" si="11"/>
        <v>0</v>
      </c>
      <c r="Q192" s="16">
        <v>0</v>
      </c>
      <c r="R192" s="17">
        <f t="shared" si="9"/>
        <v>0</v>
      </c>
      <c r="S192" s="19"/>
    </row>
    <row r="193" spans="1:19" ht="14.25" customHeight="1">
      <c r="A193" t="s">
        <v>523</v>
      </c>
      <c r="B193" s="32" t="s">
        <v>524</v>
      </c>
      <c r="C193" t="s">
        <v>955</v>
      </c>
      <c r="D193" s="16">
        <v>65</v>
      </c>
      <c r="E193" s="16">
        <v>0</v>
      </c>
      <c r="F193" s="16">
        <v>0</v>
      </c>
      <c r="G193" s="16">
        <v>0</v>
      </c>
      <c r="H193" s="17">
        <f t="shared" si="10"/>
        <v>65</v>
      </c>
      <c r="I193" s="16">
        <v>56</v>
      </c>
      <c r="J193" s="17">
        <f t="shared" si="8"/>
        <v>121</v>
      </c>
      <c r="K193" s="19"/>
      <c r="L193" s="16">
        <v>27</v>
      </c>
      <c r="M193" s="16">
        <v>4</v>
      </c>
      <c r="N193" s="16">
        <v>0</v>
      </c>
      <c r="O193" s="16">
        <v>0</v>
      </c>
      <c r="P193" s="17">
        <f t="shared" si="11"/>
        <v>31</v>
      </c>
      <c r="Q193" s="16">
        <v>77</v>
      </c>
      <c r="R193" s="17">
        <f t="shared" si="9"/>
        <v>108</v>
      </c>
      <c r="S193" s="19"/>
    </row>
    <row r="194" spans="1:19" ht="14.25" customHeight="1">
      <c r="A194" t="s">
        <v>771</v>
      </c>
      <c r="B194" s="32" t="s">
        <v>772</v>
      </c>
      <c r="C194" t="s">
        <v>954</v>
      </c>
      <c r="D194" s="16">
        <v>13</v>
      </c>
      <c r="E194" s="16">
        <v>0</v>
      </c>
      <c r="F194" s="16">
        <v>0</v>
      </c>
      <c r="G194" s="16">
        <v>2</v>
      </c>
      <c r="H194" s="17">
        <f t="shared" si="10"/>
        <v>15</v>
      </c>
      <c r="I194" s="16">
        <v>0</v>
      </c>
      <c r="J194" s="17">
        <f t="shared" si="8"/>
        <v>15</v>
      </c>
      <c r="K194" s="19"/>
      <c r="L194" s="16">
        <v>54</v>
      </c>
      <c r="M194" s="16">
        <v>0</v>
      </c>
      <c r="N194" s="16">
        <v>0</v>
      </c>
      <c r="O194" s="16">
        <v>0</v>
      </c>
      <c r="P194" s="17">
        <f t="shared" si="11"/>
        <v>54</v>
      </c>
      <c r="Q194" s="16">
        <v>0</v>
      </c>
      <c r="R194" s="17">
        <f t="shared" si="9"/>
        <v>54</v>
      </c>
      <c r="S194" s="19"/>
    </row>
    <row r="195" spans="1:19" ht="14.25" customHeight="1">
      <c r="A195" t="s">
        <v>525</v>
      </c>
      <c r="B195" s="32" t="s">
        <v>526</v>
      </c>
      <c r="C195" t="s">
        <v>955</v>
      </c>
      <c r="D195" s="16">
        <v>3</v>
      </c>
      <c r="E195" s="16">
        <v>0</v>
      </c>
      <c r="F195" s="16">
        <v>0</v>
      </c>
      <c r="G195" s="16">
        <v>9</v>
      </c>
      <c r="H195" s="17">
        <f t="shared" si="10"/>
        <v>12</v>
      </c>
      <c r="I195" s="16">
        <v>28</v>
      </c>
      <c r="J195" s="17">
        <f t="shared" si="8"/>
        <v>40</v>
      </c>
      <c r="K195" s="19"/>
      <c r="L195" s="16">
        <v>3</v>
      </c>
      <c r="M195" s="16">
        <v>0</v>
      </c>
      <c r="N195" s="16">
        <v>0</v>
      </c>
      <c r="O195" s="16">
        <v>9</v>
      </c>
      <c r="P195" s="17">
        <f t="shared" si="11"/>
        <v>12</v>
      </c>
      <c r="Q195" s="16">
        <v>0</v>
      </c>
      <c r="R195" s="17">
        <f t="shared" si="9"/>
        <v>12</v>
      </c>
      <c r="S195" s="19"/>
    </row>
    <row r="196" spans="1:19" ht="14.25" customHeight="1">
      <c r="A196" t="s">
        <v>527</v>
      </c>
      <c r="B196" s="32" t="s">
        <v>528</v>
      </c>
      <c r="C196" t="s">
        <v>954</v>
      </c>
      <c r="D196" s="16">
        <v>1</v>
      </c>
      <c r="E196" s="16">
        <v>0</v>
      </c>
      <c r="F196" s="16">
        <v>0</v>
      </c>
      <c r="G196" s="16">
        <v>0</v>
      </c>
      <c r="H196" s="17">
        <f t="shared" si="10"/>
        <v>1</v>
      </c>
      <c r="I196" s="16">
        <v>0</v>
      </c>
      <c r="J196" s="17">
        <f t="shared" ref="J196:J257" si="12">SUM(H196:I196)</f>
        <v>1</v>
      </c>
      <c r="K196" s="19"/>
      <c r="L196" s="16">
        <v>45</v>
      </c>
      <c r="M196" s="16">
        <v>42</v>
      </c>
      <c r="N196" s="16">
        <v>0</v>
      </c>
      <c r="O196" s="16">
        <v>16</v>
      </c>
      <c r="P196" s="17">
        <f t="shared" si="11"/>
        <v>103</v>
      </c>
      <c r="Q196" s="16">
        <v>0</v>
      </c>
      <c r="R196" s="17">
        <f t="shared" ref="R196:R257" si="13">SUM(P196:Q196)</f>
        <v>103</v>
      </c>
      <c r="S196" s="19"/>
    </row>
    <row r="197" spans="1:19" ht="14.25" customHeight="1">
      <c r="A197" t="s">
        <v>529</v>
      </c>
      <c r="B197" s="32" t="s">
        <v>530</v>
      </c>
      <c r="C197" t="s">
        <v>957</v>
      </c>
      <c r="D197" s="16">
        <v>64</v>
      </c>
      <c r="E197" s="16">
        <v>0</v>
      </c>
      <c r="F197" s="16">
        <v>0</v>
      </c>
      <c r="G197" s="16">
        <v>6</v>
      </c>
      <c r="H197" s="17">
        <f t="shared" si="10"/>
        <v>70</v>
      </c>
      <c r="I197" s="16">
        <v>0</v>
      </c>
      <c r="J197" s="17">
        <f t="shared" si="12"/>
        <v>70</v>
      </c>
      <c r="K197" s="19"/>
      <c r="L197" s="16">
        <v>40</v>
      </c>
      <c r="M197" s="16">
        <v>0</v>
      </c>
      <c r="N197" s="16">
        <v>0</v>
      </c>
      <c r="O197" s="16">
        <v>6</v>
      </c>
      <c r="P197" s="17">
        <f t="shared" si="11"/>
        <v>46</v>
      </c>
      <c r="Q197" s="16">
        <v>35</v>
      </c>
      <c r="R197" s="17">
        <f t="shared" si="13"/>
        <v>81</v>
      </c>
      <c r="S197" s="19"/>
    </row>
    <row r="198" spans="1:19" ht="14.25" customHeight="1">
      <c r="A198" t="s">
        <v>531</v>
      </c>
      <c r="B198" s="32" t="s">
        <v>532</v>
      </c>
      <c r="C198" t="s">
        <v>956</v>
      </c>
      <c r="D198" s="16">
        <v>0</v>
      </c>
      <c r="E198" s="16">
        <v>7</v>
      </c>
      <c r="F198" s="16">
        <v>0</v>
      </c>
      <c r="G198" s="16">
        <v>0</v>
      </c>
      <c r="H198" s="17">
        <f t="shared" si="10"/>
        <v>7</v>
      </c>
      <c r="I198" s="16">
        <v>0</v>
      </c>
      <c r="J198" s="17">
        <f t="shared" si="12"/>
        <v>7</v>
      </c>
      <c r="K198" s="19"/>
      <c r="L198" s="16">
        <v>6</v>
      </c>
      <c r="M198" s="16">
        <v>7</v>
      </c>
      <c r="N198" s="16">
        <v>0</v>
      </c>
      <c r="O198" s="16">
        <v>3</v>
      </c>
      <c r="P198" s="17">
        <f t="shared" si="11"/>
        <v>16</v>
      </c>
      <c r="Q198" s="16">
        <v>0</v>
      </c>
      <c r="R198" s="17">
        <f t="shared" si="13"/>
        <v>16</v>
      </c>
      <c r="S198" s="19"/>
    </row>
    <row r="199" spans="1:19" ht="14.25" customHeight="1">
      <c r="A199" t="s">
        <v>773</v>
      </c>
      <c r="B199" s="32" t="s">
        <v>774</v>
      </c>
      <c r="C199" t="s">
        <v>954</v>
      </c>
      <c r="D199" s="16">
        <v>13</v>
      </c>
      <c r="E199" s="16">
        <v>0</v>
      </c>
      <c r="F199" s="16">
        <v>0</v>
      </c>
      <c r="G199" s="16">
        <v>0</v>
      </c>
      <c r="H199" s="17">
        <f t="shared" si="10"/>
        <v>13</v>
      </c>
      <c r="I199" s="16">
        <v>0</v>
      </c>
      <c r="J199" s="17">
        <f t="shared" si="12"/>
        <v>13</v>
      </c>
      <c r="K199" s="19"/>
      <c r="L199" s="16">
        <v>5</v>
      </c>
      <c r="M199" s="16">
        <v>0</v>
      </c>
      <c r="N199" s="16">
        <v>0</v>
      </c>
      <c r="O199" s="16">
        <v>6</v>
      </c>
      <c r="P199" s="17">
        <f t="shared" si="11"/>
        <v>11</v>
      </c>
      <c r="Q199" s="16">
        <v>0</v>
      </c>
      <c r="R199" s="17">
        <f t="shared" si="13"/>
        <v>11</v>
      </c>
      <c r="S199" s="19"/>
    </row>
    <row r="200" spans="1:19" ht="14.25" customHeight="1">
      <c r="A200" t="s">
        <v>533</v>
      </c>
      <c r="B200" s="32" t="s">
        <v>534</v>
      </c>
      <c r="C200" t="s">
        <v>956</v>
      </c>
      <c r="D200" s="16">
        <v>17</v>
      </c>
      <c r="E200" s="16">
        <v>0</v>
      </c>
      <c r="F200" s="16">
        <v>0</v>
      </c>
      <c r="G200" s="16">
        <v>8</v>
      </c>
      <c r="H200" s="17">
        <f t="shared" si="10"/>
        <v>25</v>
      </c>
      <c r="I200" s="16">
        <v>280</v>
      </c>
      <c r="J200" s="17">
        <f t="shared" si="12"/>
        <v>305</v>
      </c>
      <c r="K200" s="19"/>
      <c r="L200" s="16">
        <v>17</v>
      </c>
      <c r="M200" s="16">
        <v>0</v>
      </c>
      <c r="N200" s="16">
        <v>0</v>
      </c>
      <c r="O200" s="16">
        <v>8</v>
      </c>
      <c r="P200" s="17">
        <f t="shared" si="11"/>
        <v>25</v>
      </c>
      <c r="Q200" s="16">
        <v>45</v>
      </c>
      <c r="R200" s="17">
        <f t="shared" si="13"/>
        <v>70</v>
      </c>
      <c r="S200" s="19"/>
    </row>
    <row r="201" spans="1:19" ht="14.25" customHeight="1">
      <c r="A201" t="s">
        <v>775</v>
      </c>
      <c r="B201" s="32" t="s">
        <v>776</v>
      </c>
      <c r="C201" t="s">
        <v>958</v>
      </c>
      <c r="D201" s="16">
        <v>133</v>
      </c>
      <c r="E201" s="16">
        <v>0</v>
      </c>
      <c r="F201" s="16">
        <v>0</v>
      </c>
      <c r="G201" s="16">
        <v>42</v>
      </c>
      <c r="H201" s="17">
        <f t="shared" si="10"/>
        <v>175</v>
      </c>
      <c r="I201" s="16">
        <v>128</v>
      </c>
      <c r="J201" s="17">
        <f t="shared" si="12"/>
        <v>303</v>
      </c>
      <c r="K201" s="19"/>
      <c r="L201" s="16">
        <v>45</v>
      </c>
      <c r="M201" s="16">
        <v>0</v>
      </c>
      <c r="N201" s="16">
        <v>0</v>
      </c>
      <c r="O201" s="16">
        <v>9</v>
      </c>
      <c r="P201" s="17">
        <f t="shared" si="11"/>
        <v>54</v>
      </c>
      <c r="Q201" s="16">
        <v>24</v>
      </c>
      <c r="R201" s="17">
        <f t="shared" si="13"/>
        <v>78</v>
      </c>
      <c r="S201" s="19"/>
    </row>
    <row r="202" spans="1:19" ht="14.25" customHeight="1">
      <c r="A202" t="s">
        <v>777</v>
      </c>
      <c r="B202" s="32" t="s">
        <v>778</v>
      </c>
      <c r="C202" t="s">
        <v>956</v>
      </c>
      <c r="D202" s="16">
        <v>15</v>
      </c>
      <c r="E202" s="16">
        <v>0</v>
      </c>
      <c r="F202" s="16">
        <v>0</v>
      </c>
      <c r="G202" s="16">
        <v>6</v>
      </c>
      <c r="H202" s="17">
        <f t="shared" si="10"/>
        <v>21</v>
      </c>
      <c r="I202" s="16">
        <v>58</v>
      </c>
      <c r="J202" s="17">
        <f t="shared" si="12"/>
        <v>79</v>
      </c>
      <c r="K202" s="19"/>
      <c r="L202" s="16">
        <v>15</v>
      </c>
      <c r="M202" s="16">
        <v>0</v>
      </c>
      <c r="N202" s="16">
        <v>0</v>
      </c>
      <c r="O202" s="16">
        <v>6</v>
      </c>
      <c r="P202" s="17">
        <f t="shared" si="11"/>
        <v>21</v>
      </c>
      <c r="Q202" s="16">
        <v>0</v>
      </c>
      <c r="R202" s="17">
        <f t="shared" si="13"/>
        <v>21</v>
      </c>
      <c r="S202" s="19"/>
    </row>
    <row r="203" spans="1:19" ht="14.25" customHeight="1">
      <c r="A203" t="s">
        <v>535</v>
      </c>
      <c r="B203" s="32" t="s">
        <v>536</v>
      </c>
      <c r="C203" t="s">
        <v>955</v>
      </c>
      <c r="D203" s="16">
        <v>232</v>
      </c>
      <c r="E203" s="16">
        <v>2</v>
      </c>
      <c r="F203" s="16">
        <v>0</v>
      </c>
      <c r="G203" s="16">
        <v>30</v>
      </c>
      <c r="H203" s="17">
        <f t="shared" ref="H203:H265" si="14">SUM(D203:G203)</f>
        <v>264</v>
      </c>
      <c r="I203" s="16">
        <v>0</v>
      </c>
      <c r="J203" s="17">
        <f t="shared" si="12"/>
        <v>264</v>
      </c>
      <c r="K203" s="19"/>
      <c r="L203" s="16">
        <v>141</v>
      </c>
      <c r="M203" s="16">
        <v>2</v>
      </c>
      <c r="N203" s="16">
        <v>0</v>
      </c>
      <c r="O203" s="16">
        <v>56</v>
      </c>
      <c r="P203" s="17">
        <f t="shared" ref="P203:P265" si="15">SUM(L203:O203)</f>
        <v>199</v>
      </c>
      <c r="Q203" s="16">
        <v>47</v>
      </c>
      <c r="R203" s="17">
        <f t="shared" si="13"/>
        <v>246</v>
      </c>
      <c r="S203" s="19"/>
    </row>
    <row r="204" spans="1:19" ht="14.25" customHeight="1">
      <c r="A204" t="s">
        <v>537</v>
      </c>
      <c r="B204" s="32" t="s">
        <v>538</v>
      </c>
      <c r="C204" t="s">
        <v>956</v>
      </c>
      <c r="D204" s="16">
        <v>16</v>
      </c>
      <c r="E204" s="16">
        <v>0</v>
      </c>
      <c r="F204" s="16">
        <v>0</v>
      </c>
      <c r="G204" s="16">
        <v>7</v>
      </c>
      <c r="H204" s="17">
        <f t="shared" si="14"/>
        <v>23</v>
      </c>
      <c r="I204" s="16">
        <v>0</v>
      </c>
      <c r="J204" s="17">
        <f t="shared" si="12"/>
        <v>23</v>
      </c>
      <c r="K204" s="19"/>
      <c r="L204" s="16">
        <v>193</v>
      </c>
      <c r="M204" s="16">
        <v>0</v>
      </c>
      <c r="N204" s="16">
        <v>0</v>
      </c>
      <c r="O204" s="16">
        <v>7</v>
      </c>
      <c r="P204" s="17">
        <f t="shared" si="15"/>
        <v>200</v>
      </c>
      <c r="Q204" s="16">
        <v>22</v>
      </c>
      <c r="R204" s="17">
        <f t="shared" si="13"/>
        <v>222</v>
      </c>
      <c r="S204" s="19"/>
    </row>
    <row r="205" spans="1:19" ht="14.25" customHeight="1">
      <c r="A205" t="s">
        <v>826</v>
      </c>
      <c r="B205" s="32" t="s">
        <v>827</v>
      </c>
      <c r="C205" t="s">
        <v>957</v>
      </c>
      <c r="D205" s="16">
        <v>62</v>
      </c>
      <c r="E205" s="16">
        <v>0</v>
      </c>
      <c r="F205" s="16">
        <v>0</v>
      </c>
      <c r="G205" s="16">
        <v>0</v>
      </c>
      <c r="H205" s="17">
        <f t="shared" si="14"/>
        <v>62</v>
      </c>
      <c r="I205" s="16">
        <v>0</v>
      </c>
      <c r="J205" s="17">
        <f t="shared" si="12"/>
        <v>62</v>
      </c>
      <c r="K205" s="19"/>
      <c r="L205" s="16">
        <v>17</v>
      </c>
      <c r="M205" s="16">
        <v>0</v>
      </c>
      <c r="N205" s="16">
        <v>0</v>
      </c>
      <c r="O205" s="16">
        <v>3</v>
      </c>
      <c r="P205" s="17">
        <f t="shared" si="15"/>
        <v>20</v>
      </c>
      <c r="Q205" s="16">
        <v>17</v>
      </c>
      <c r="R205" s="17">
        <f t="shared" si="13"/>
        <v>37</v>
      </c>
      <c r="S205" s="19"/>
    </row>
    <row r="206" spans="1:19" ht="14.25" customHeight="1">
      <c r="A206" t="s">
        <v>828</v>
      </c>
      <c r="B206" s="32" t="s">
        <v>829</v>
      </c>
      <c r="C206" t="s">
        <v>958</v>
      </c>
      <c r="D206" s="16">
        <v>17</v>
      </c>
      <c r="E206" s="16">
        <v>0</v>
      </c>
      <c r="F206" s="16">
        <v>0</v>
      </c>
      <c r="G206" s="16">
        <v>0</v>
      </c>
      <c r="H206" s="17">
        <f t="shared" si="14"/>
        <v>17</v>
      </c>
      <c r="I206" s="16">
        <v>0</v>
      </c>
      <c r="J206" s="17">
        <f t="shared" si="12"/>
        <v>17</v>
      </c>
      <c r="K206" s="19"/>
      <c r="L206" s="16">
        <v>6</v>
      </c>
      <c r="M206" s="16">
        <v>0</v>
      </c>
      <c r="N206" s="16">
        <v>0</v>
      </c>
      <c r="O206" s="16">
        <v>0</v>
      </c>
      <c r="P206" s="17">
        <f t="shared" si="15"/>
        <v>6</v>
      </c>
      <c r="Q206" s="16">
        <v>0</v>
      </c>
      <c r="R206" s="17">
        <f t="shared" si="13"/>
        <v>6</v>
      </c>
      <c r="S206" s="19"/>
    </row>
    <row r="207" spans="1:19" ht="14.25" customHeight="1">
      <c r="A207" t="s">
        <v>539</v>
      </c>
      <c r="B207" s="32" t="s">
        <v>540</v>
      </c>
      <c r="C207" t="s">
        <v>955</v>
      </c>
      <c r="D207" s="16">
        <v>40</v>
      </c>
      <c r="E207" s="16">
        <v>28</v>
      </c>
      <c r="F207" s="16">
        <v>0</v>
      </c>
      <c r="G207" s="16">
        <v>10</v>
      </c>
      <c r="H207" s="17">
        <f t="shared" si="14"/>
        <v>78</v>
      </c>
      <c r="I207" s="16">
        <v>74</v>
      </c>
      <c r="J207" s="17">
        <f t="shared" si="12"/>
        <v>152</v>
      </c>
      <c r="K207" s="19"/>
      <c r="L207" s="16">
        <v>82</v>
      </c>
      <c r="M207" s="16">
        <v>0</v>
      </c>
      <c r="N207" s="16">
        <v>0</v>
      </c>
      <c r="O207" s="16">
        <v>3</v>
      </c>
      <c r="P207" s="17">
        <f t="shared" si="15"/>
        <v>85</v>
      </c>
      <c r="Q207" s="16">
        <v>0</v>
      </c>
      <c r="R207" s="17">
        <f t="shared" si="13"/>
        <v>85</v>
      </c>
      <c r="S207" s="19"/>
    </row>
    <row r="208" spans="1:19" ht="14.25" customHeight="1">
      <c r="A208" t="s">
        <v>830</v>
      </c>
      <c r="B208" s="32" t="s">
        <v>831</v>
      </c>
      <c r="C208" t="s">
        <v>957</v>
      </c>
      <c r="D208" s="16">
        <v>13</v>
      </c>
      <c r="E208" s="16">
        <v>0</v>
      </c>
      <c r="F208" s="16">
        <v>0</v>
      </c>
      <c r="G208" s="16">
        <v>5</v>
      </c>
      <c r="H208" s="17">
        <f t="shared" si="14"/>
        <v>18</v>
      </c>
      <c r="I208" s="16">
        <v>0</v>
      </c>
      <c r="J208" s="17">
        <f t="shared" si="12"/>
        <v>18</v>
      </c>
      <c r="K208" s="19"/>
      <c r="L208" s="16">
        <v>13</v>
      </c>
      <c r="M208" s="16">
        <v>0</v>
      </c>
      <c r="N208" s="16">
        <v>0</v>
      </c>
      <c r="O208" s="16">
        <v>5</v>
      </c>
      <c r="P208" s="17">
        <f t="shared" si="15"/>
        <v>18</v>
      </c>
      <c r="Q208" s="16">
        <v>0</v>
      </c>
      <c r="R208" s="17">
        <f t="shared" si="13"/>
        <v>18</v>
      </c>
      <c r="S208" s="19"/>
    </row>
    <row r="209" spans="1:19" ht="14.25" customHeight="1">
      <c r="A209" t="s">
        <v>541</v>
      </c>
      <c r="B209" s="32" t="s">
        <v>542</v>
      </c>
      <c r="C209" t="s">
        <v>954</v>
      </c>
      <c r="D209" s="16">
        <v>61</v>
      </c>
      <c r="E209" s="16">
        <v>0</v>
      </c>
      <c r="F209" s="16">
        <v>0</v>
      </c>
      <c r="G209" s="16">
        <v>60</v>
      </c>
      <c r="H209" s="17">
        <f t="shared" si="14"/>
        <v>121</v>
      </c>
      <c r="I209" s="16">
        <v>0</v>
      </c>
      <c r="J209" s="17">
        <f t="shared" si="12"/>
        <v>121</v>
      </c>
      <c r="K209" s="19"/>
      <c r="L209" s="16">
        <v>34</v>
      </c>
      <c r="M209" s="16">
        <v>0</v>
      </c>
      <c r="N209" s="16">
        <v>0</v>
      </c>
      <c r="O209" s="16">
        <v>56</v>
      </c>
      <c r="P209" s="17">
        <f t="shared" si="15"/>
        <v>90</v>
      </c>
      <c r="Q209" s="16">
        <v>10</v>
      </c>
      <c r="R209" s="17">
        <f t="shared" si="13"/>
        <v>100</v>
      </c>
      <c r="S209" s="19"/>
    </row>
    <row r="210" spans="1:19" ht="14.25" customHeight="1">
      <c r="A210" t="s">
        <v>543</v>
      </c>
      <c r="B210" s="32" t="s">
        <v>544</v>
      </c>
      <c r="C210" t="s">
        <v>957</v>
      </c>
      <c r="D210" s="16">
        <v>63</v>
      </c>
      <c r="E210" s="16">
        <v>0</v>
      </c>
      <c r="F210" s="16">
        <v>0</v>
      </c>
      <c r="G210" s="16">
        <v>0</v>
      </c>
      <c r="H210" s="17">
        <f t="shared" si="14"/>
        <v>63</v>
      </c>
      <c r="I210" s="16">
        <v>0</v>
      </c>
      <c r="J210" s="17">
        <f t="shared" si="12"/>
        <v>63</v>
      </c>
      <c r="K210" s="19"/>
      <c r="L210" s="16">
        <v>100</v>
      </c>
      <c r="M210" s="16">
        <v>33</v>
      </c>
      <c r="N210" s="16">
        <v>0</v>
      </c>
      <c r="O210" s="16">
        <v>17</v>
      </c>
      <c r="P210" s="17">
        <f t="shared" si="15"/>
        <v>150</v>
      </c>
      <c r="Q210" s="16">
        <v>235</v>
      </c>
      <c r="R210" s="17">
        <f t="shared" si="13"/>
        <v>385</v>
      </c>
      <c r="S210" s="19"/>
    </row>
    <row r="211" spans="1:19" ht="14.25" customHeight="1">
      <c r="A211" t="s">
        <v>753</v>
      </c>
      <c r="B211" s="32" t="s">
        <v>912</v>
      </c>
      <c r="C211" t="s">
        <v>954</v>
      </c>
      <c r="D211" s="16">
        <v>25</v>
      </c>
      <c r="E211" s="16">
        <v>0</v>
      </c>
      <c r="F211" s="16">
        <v>0</v>
      </c>
      <c r="G211" s="16">
        <v>0</v>
      </c>
      <c r="H211" s="17">
        <f t="shared" si="14"/>
        <v>25</v>
      </c>
      <c r="I211" s="16">
        <v>0</v>
      </c>
      <c r="J211" s="17">
        <f t="shared" si="12"/>
        <v>25</v>
      </c>
      <c r="K211" s="19"/>
      <c r="L211" s="16">
        <v>33</v>
      </c>
      <c r="M211" s="16">
        <v>0</v>
      </c>
      <c r="N211" s="16">
        <v>0</v>
      </c>
      <c r="O211" s="16">
        <v>16</v>
      </c>
      <c r="P211" s="17">
        <f t="shared" si="15"/>
        <v>49</v>
      </c>
      <c r="Q211" s="16">
        <v>12</v>
      </c>
      <c r="R211" s="17">
        <f t="shared" si="13"/>
        <v>61</v>
      </c>
      <c r="S211" s="19"/>
    </row>
    <row r="212" spans="1:19" ht="14.25" customHeight="1">
      <c r="A212" t="s">
        <v>545</v>
      </c>
      <c r="B212" s="32" t="s">
        <v>546</v>
      </c>
      <c r="C212" t="s">
        <v>956</v>
      </c>
      <c r="D212" s="16">
        <v>351</v>
      </c>
      <c r="E212" s="16">
        <v>0</v>
      </c>
      <c r="F212" s="16">
        <v>0</v>
      </c>
      <c r="G212" s="16">
        <v>21</v>
      </c>
      <c r="H212" s="17">
        <f t="shared" si="14"/>
        <v>372</v>
      </c>
      <c r="I212" s="16">
        <v>0</v>
      </c>
      <c r="J212" s="17">
        <f t="shared" si="12"/>
        <v>372</v>
      </c>
      <c r="K212" s="19"/>
      <c r="L212" s="16">
        <v>114</v>
      </c>
      <c r="M212" s="16">
        <v>0</v>
      </c>
      <c r="N212" s="16">
        <v>0</v>
      </c>
      <c r="O212" s="16">
        <v>17</v>
      </c>
      <c r="P212" s="17">
        <f t="shared" si="15"/>
        <v>131</v>
      </c>
      <c r="Q212" s="16">
        <v>0</v>
      </c>
      <c r="R212" s="17">
        <f t="shared" si="13"/>
        <v>131</v>
      </c>
      <c r="S212" s="19"/>
    </row>
    <row r="213" spans="1:19" ht="14.25" customHeight="1">
      <c r="A213" t="s">
        <v>547</v>
      </c>
      <c r="B213" s="32" t="s">
        <v>548</v>
      </c>
      <c r="C213" t="s">
        <v>958</v>
      </c>
      <c r="D213" s="16">
        <v>3</v>
      </c>
      <c r="E213" s="16">
        <v>10</v>
      </c>
      <c r="F213" s="16">
        <v>0</v>
      </c>
      <c r="G213" s="16">
        <v>14</v>
      </c>
      <c r="H213" s="17">
        <f t="shared" si="14"/>
        <v>27</v>
      </c>
      <c r="I213" s="16">
        <v>60</v>
      </c>
      <c r="J213" s="17">
        <f t="shared" si="12"/>
        <v>87</v>
      </c>
      <c r="K213" s="19"/>
      <c r="L213" s="16">
        <v>3</v>
      </c>
      <c r="M213" s="16">
        <v>25</v>
      </c>
      <c r="N213" s="16">
        <v>0</v>
      </c>
      <c r="O213" s="16">
        <v>14</v>
      </c>
      <c r="P213" s="17">
        <f t="shared" si="15"/>
        <v>42</v>
      </c>
      <c r="Q213" s="16">
        <v>72</v>
      </c>
      <c r="R213" s="17">
        <f t="shared" si="13"/>
        <v>114</v>
      </c>
      <c r="S213" s="19"/>
    </row>
    <row r="214" spans="1:19" ht="14.25" customHeight="1">
      <c r="A214" t="s">
        <v>549</v>
      </c>
      <c r="B214" s="32" t="s">
        <v>550</v>
      </c>
      <c r="C214" t="s">
        <v>956</v>
      </c>
      <c r="D214" s="16">
        <v>52</v>
      </c>
      <c r="E214" s="16">
        <v>0</v>
      </c>
      <c r="F214" s="16">
        <v>0</v>
      </c>
      <c r="G214" s="16">
        <v>0</v>
      </c>
      <c r="H214" s="17">
        <f t="shared" si="14"/>
        <v>52</v>
      </c>
      <c r="I214" s="16">
        <v>81</v>
      </c>
      <c r="J214" s="17">
        <f t="shared" si="12"/>
        <v>133</v>
      </c>
      <c r="K214" s="19"/>
      <c r="L214" s="16">
        <v>125</v>
      </c>
      <c r="M214" s="16">
        <v>0</v>
      </c>
      <c r="N214" s="16">
        <v>0</v>
      </c>
      <c r="O214" s="16">
        <v>4</v>
      </c>
      <c r="P214" s="17">
        <f t="shared" si="15"/>
        <v>129</v>
      </c>
      <c r="Q214" s="16">
        <v>37</v>
      </c>
      <c r="R214" s="17">
        <f t="shared" si="13"/>
        <v>166</v>
      </c>
      <c r="S214" s="19"/>
    </row>
    <row r="215" spans="1:19" ht="14.25" customHeight="1">
      <c r="A215" t="s">
        <v>553</v>
      </c>
      <c r="B215" s="32" t="s">
        <v>554</v>
      </c>
      <c r="C215" t="s">
        <v>954</v>
      </c>
      <c r="D215" s="16">
        <v>15</v>
      </c>
      <c r="E215" s="16">
        <v>0</v>
      </c>
      <c r="F215" s="16">
        <v>0</v>
      </c>
      <c r="G215" s="16">
        <v>8</v>
      </c>
      <c r="H215" s="17">
        <f t="shared" si="14"/>
        <v>23</v>
      </c>
      <c r="I215" s="16">
        <v>0</v>
      </c>
      <c r="J215" s="17">
        <f t="shared" si="12"/>
        <v>23</v>
      </c>
      <c r="K215" s="19"/>
      <c r="L215" s="16">
        <v>16</v>
      </c>
      <c r="M215" s="16">
        <v>0</v>
      </c>
      <c r="N215" s="16">
        <v>0</v>
      </c>
      <c r="O215" s="16">
        <v>0</v>
      </c>
      <c r="P215" s="17">
        <f t="shared" si="15"/>
        <v>16</v>
      </c>
      <c r="Q215" s="16">
        <v>0</v>
      </c>
      <c r="R215" s="17">
        <f t="shared" si="13"/>
        <v>16</v>
      </c>
      <c r="S215" s="19"/>
    </row>
    <row r="216" spans="1:19" ht="14.25" customHeight="1">
      <c r="A216" t="s">
        <v>555</v>
      </c>
      <c r="B216" s="32" t="s">
        <v>556</v>
      </c>
      <c r="C216" t="s">
        <v>956</v>
      </c>
      <c r="D216" s="16">
        <v>32</v>
      </c>
      <c r="E216" s="16">
        <v>0</v>
      </c>
      <c r="F216" s="16">
        <v>0</v>
      </c>
      <c r="G216" s="16">
        <v>0</v>
      </c>
      <c r="H216" s="17">
        <f t="shared" si="14"/>
        <v>32</v>
      </c>
      <c r="I216" s="16">
        <v>66</v>
      </c>
      <c r="J216" s="17">
        <f t="shared" si="12"/>
        <v>98</v>
      </c>
      <c r="K216" s="19"/>
      <c r="L216" s="16">
        <v>16</v>
      </c>
      <c r="M216" s="16">
        <v>0</v>
      </c>
      <c r="N216" s="16">
        <v>0</v>
      </c>
      <c r="O216" s="16">
        <v>0</v>
      </c>
      <c r="P216" s="17">
        <f t="shared" si="15"/>
        <v>16</v>
      </c>
      <c r="Q216" s="16">
        <v>39</v>
      </c>
      <c r="R216" s="17">
        <f t="shared" si="13"/>
        <v>55</v>
      </c>
      <c r="S216" s="19"/>
    </row>
    <row r="217" spans="1:19" ht="14.25" customHeight="1">
      <c r="A217" t="s">
        <v>557</v>
      </c>
      <c r="B217" s="32" t="s">
        <v>558</v>
      </c>
      <c r="C217" t="s">
        <v>958</v>
      </c>
      <c r="D217" s="16">
        <v>147</v>
      </c>
      <c r="E217" s="16">
        <v>0</v>
      </c>
      <c r="F217" s="16">
        <v>0</v>
      </c>
      <c r="G217" s="16">
        <v>6</v>
      </c>
      <c r="H217" s="17">
        <f t="shared" si="14"/>
        <v>153</v>
      </c>
      <c r="I217" s="16">
        <v>0</v>
      </c>
      <c r="J217" s="17">
        <f t="shared" si="12"/>
        <v>153</v>
      </c>
      <c r="K217" s="19"/>
      <c r="L217" s="16">
        <v>23</v>
      </c>
      <c r="M217" s="16">
        <v>20</v>
      </c>
      <c r="N217" s="16">
        <v>0</v>
      </c>
      <c r="O217" s="16">
        <v>8</v>
      </c>
      <c r="P217" s="17">
        <f t="shared" si="15"/>
        <v>51</v>
      </c>
      <c r="Q217" s="16">
        <v>22</v>
      </c>
      <c r="R217" s="17">
        <f t="shared" si="13"/>
        <v>73</v>
      </c>
      <c r="S217" s="19"/>
    </row>
    <row r="218" spans="1:19" ht="14.25" customHeight="1">
      <c r="A218" t="s">
        <v>559</v>
      </c>
      <c r="B218" s="32" t="s">
        <v>560</v>
      </c>
      <c r="C218" t="s">
        <v>958</v>
      </c>
      <c r="D218" s="16">
        <v>65</v>
      </c>
      <c r="E218" s="16">
        <v>0</v>
      </c>
      <c r="F218" s="16">
        <v>0</v>
      </c>
      <c r="G218" s="16">
        <v>43</v>
      </c>
      <c r="H218" s="17">
        <f t="shared" si="14"/>
        <v>108</v>
      </c>
      <c r="I218" s="16">
        <v>0</v>
      </c>
      <c r="J218" s="17">
        <f t="shared" si="12"/>
        <v>108</v>
      </c>
      <c r="K218" s="19"/>
      <c r="L218" s="16">
        <v>20</v>
      </c>
      <c r="M218" s="16">
        <v>0</v>
      </c>
      <c r="N218" s="16">
        <v>0</v>
      </c>
      <c r="O218" s="16">
        <v>8</v>
      </c>
      <c r="P218" s="17">
        <f t="shared" si="15"/>
        <v>28</v>
      </c>
      <c r="Q218" s="16">
        <v>0</v>
      </c>
      <c r="R218" s="17">
        <f t="shared" si="13"/>
        <v>28</v>
      </c>
      <c r="S218" s="19"/>
    </row>
    <row r="219" spans="1:19" ht="14.25" customHeight="1">
      <c r="A219" t="s">
        <v>561</v>
      </c>
      <c r="B219" s="32" t="s">
        <v>562</v>
      </c>
      <c r="C219" t="s">
        <v>956</v>
      </c>
      <c r="D219" s="16">
        <v>2</v>
      </c>
      <c r="E219" s="16">
        <v>0</v>
      </c>
      <c r="F219" s="16">
        <v>0</v>
      </c>
      <c r="G219" s="16">
        <v>3</v>
      </c>
      <c r="H219" s="17">
        <f t="shared" si="14"/>
        <v>5</v>
      </c>
      <c r="I219" s="16">
        <v>0</v>
      </c>
      <c r="J219" s="17">
        <f t="shared" si="12"/>
        <v>5</v>
      </c>
      <c r="K219" s="19"/>
      <c r="L219" s="16">
        <v>39</v>
      </c>
      <c r="M219" s="16">
        <v>0</v>
      </c>
      <c r="N219" s="16">
        <v>0</v>
      </c>
      <c r="O219" s="16">
        <v>17</v>
      </c>
      <c r="P219" s="17">
        <f t="shared" si="15"/>
        <v>56</v>
      </c>
      <c r="Q219" s="16">
        <v>0</v>
      </c>
      <c r="R219" s="17">
        <f t="shared" si="13"/>
        <v>56</v>
      </c>
      <c r="S219" s="19"/>
    </row>
    <row r="220" spans="1:19" ht="14.25" customHeight="1">
      <c r="A220" t="s">
        <v>563</v>
      </c>
      <c r="B220" s="32" t="s">
        <v>564</v>
      </c>
      <c r="C220" t="s">
        <v>956</v>
      </c>
      <c r="D220" s="16">
        <v>6</v>
      </c>
      <c r="E220" s="16">
        <v>0</v>
      </c>
      <c r="F220" s="16">
        <v>0</v>
      </c>
      <c r="G220" s="16">
        <v>0</v>
      </c>
      <c r="H220" s="17">
        <f t="shared" si="14"/>
        <v>6</v>
      </c>
      <c r="I220" s="16">
        <v>0</v>
      </c>
      <c r="J220" s="17">
        <f t="shared" si="12"/>
        <v>6</v>
      </c>
      <c r="K220" s="19"/>
      <c r="L220" s="16">
        <v>55</v>
      </c>
      <c r="M220" s="16">
        <v>0</v>
      </c>
      <c r="N220" s="16">
        <v>0</v>
      </c>
      <c r="O220" s="16">
        <v>21</v>
      </c>
      <c r="P220" s="17">
        <f t="shared" si="15"/>
        <v>76</v>
      </c>
      <c r="Q220" s="16">
        <v>0</v>
      </c>
      <c r="R220" s="17">
        <f t="shared" si="13"/>
        <v>76</v>
      </c>
      <c r="S220" s="19"/>
    </row>
    <row r="221" spans="1:19" ht="14.25" customHeight="1">
      <c r="A221" t="s">
        <v>834</v>
      </c>
      <c r="B221" s="32" t="s">
        <v>835</v>
      </c>
      <c r="C221" t="s">
        <v>955</v>
      </c>
      <c r="D221" s="16">
        <v>26</v>
      </c>
      <c r="E221" s="16">
        <v>0</v>
      </c>
      <c r="F221" s="16">
        <v>0</v>
      </c>
      <c r="G221" s="16">
        <v>0</v>
      </c>
      <c r="H221" s="17">
        <f t="shared" si="14"/>
        <v>26</v>
      </c>
      <c r="I221" s="16">
        <v>0</v>
      </c>
      <c r="J221" s="17">
        <f t="shared" si="12"/>
        <v>26</v>
      </c>
      <c r="K221" s="19"/>
      <c r="L221" s="16">
        <v>20</v>
      </c>
      <c r="M221" s="16">
        <v>0</v>
      </c>
      <c r="N221" s="16">
        <v>0</v>
      </c>
      <c r="O221" s="16">
        <v>11</v>
      </c>
      <c r="P221" s="17">
        <f t="shared" si="15"/>
        <v>31</v>
      </c>
      <c r="Q221" s="16">
        <v>0</v>
      </c>
      <c r="R221" s="17">
        <f t="shared" si="13"/>
        <v>31</v>
      </c>
      <c r="S221" s="19"/>
    </row>
    <row r="222" spans="1:19" ht="14.25" customHeight="1">
      <c r="A222" t="s">
        <v>565</v>
      </c>
      <c r="B222" s="32" t="s">
        <v>566</v>
      </c>
      <c r="C222" t="s">
        <v>954</v>
      </c>
      <c r="D222" s="16">
        <v>33</v>
      </c>
      <c r="E222" s="16">
        <v>0</v>
      </c>
      <c r="F222" s="16">
        <v>0</v>
      </c>
      <c r="G222" s="16">
        <v>18</v>
      </c>
      <c r="H222" s="17">
        <f t="shared" si="14"/>
        <v>51</v>
      </c>
      <c r="I222" s="16">
        <v>0</v>
      </c>
      <c r="J222" s="17">
        <f t="shared" si="12"/>
        <v>51</v>
      </c>
      <c r="K222" s="19"/>
      <c r="L222" s="16">
        <v>11</v>
      </c>
      <c r="M222" s="16">
        <v>0</v>
      </c>
      <c r="N222" s="16">
        <v>0</v>
      </c>
      <c r="O222" s="16">
        <v>12</v>
      </c>
      <c r="P222" s="17">
        <f t="shared" si="15"/>
        <v>23</v>
      </c>
      <c r="Q222" s="16">
        <v>0</v>
      </c>
      <c r="R222" s="17">
        <f t="shared" si="13"/>
        <v>23</v>
      </c>
      <c r="S222" s="19"/>
    </row>
    <row r="223" spans="1:19" ht="14.25" customHeight="1">
      <c r="A223" t="s">
        <v>870</v>
      </c>
      <c r="B223" s="32" t="s">
        <v>871</v>
      </c>
      <c r="C223" t="s">
        <v>956</v>
      </c>
      <c r="D223" s="16">
        <v>66</v>
      </c>
      <c r="E223" s="16">
        <v>0</v>
      </c>
      <c r="F223" s="16">
        <v>0</v>
      </c>
      <c r="G223" s="16">
        <v>42</v>
      </c>
      <c r="H223" s="17">
        <f t="shared" si="14"/>
        <v>108</v>
      </c>
      <c r="I223" s="16">
        <v>0</v>
      </c>
      <c r="J223" s="17">
        <f t="shared" si="12"/>
        <v>108</v>
      </c>
      <c r="K223" s="19"/>
      <c r="L223" s="16">
        <v>29</v>
      </c>
      <c r="M223" s="16">
        <v>3</v>
      </c>
      <c r="N223" s="16">
        <v>0</v>
      </c>
      <c r="O223" s="16">
        <v>7</v>
      </c>
      <c r="P223" s="17">
        <f t="shared" si="15"/>
        <v>39</v>
      </c>
      <c r="Q223" s="16">
        <v>0</v>
      </c>
      <c r="R223" s="17">
        <f t="shared" si="13"/>
        <v>39</v>
      </c>
      <c r="S223" s="19"/>
    </row>
    <row r="224" spans="1:19" ht="14.25" customHeight="1">
      <c r="A224" t="s">
        <v>567</v>
      </c>
      <c r="B224" s="32" t="s">
        <v>568</v>
      </c>
      <c r="C224" t="s">
        <v>958</v>
      </c>
      <c r="D224" s="16">
        <v>208</v>
      </c>
      <c r="E224" s="16">
        <v>0</v>
      </c>
      <c r="F224" s="16">
        <v>0</v>
      </c>
      <c r="G224" s="16">
        <v>14</v>
      </c>
      <c r="H224" s="17">
        <f t="shared" si="14"/>
        <v>222</v>
      </c>
      <c r="I224" s="16">
        <v>4</v>
      </c>
      <c r="J224" s="17">
        <f t="shared" si="12"/>
        <v>226</v>
      </c>
      <c r="K224" s="19"/>
      <c r="L224" s="16">
        <v>94</v>
      </c>
      <c r="M224" s="16">
        <v>0</v>
      </c>
      <c r="N224" s="16">
        <v>0</v>
      </c>
      <c r="O224" s="16">
        <v>16</v>
      </c>
      <c r="P224" s="17">
        <f t="shared" si="15"/>
        <v>110</v>
      </c>
      <c r="Q224" s="16">
        <v>14</v>
      </c>
      <c r="R224" s="17">
        <f t="shared" si="13"/>
        <v>124</v>
      </c>
      <c r="S224" s="19"/>
    </row>
    <row r="225" spans="1:19" ht="14.25" customHeight="1">
      <c r="A225" t="s">
        <v>569</v>
      </c>
      <c r="B225" s="32" t="s">
        <v>570</v>
      </c>
      <c r="C225" t="s">
        <v>955</v>
      </c>
      <c r="D225" s="16">
        <v>4</v>
      </c>
      <c r="E225" s="16">
        <v>0</v>
      </c>
      <c r="F225" s="16">
        <v>0</v>
      </c>
      <c r="G225" s="16">
        <v>18</v>
      </c>
      <c r="H225" s="17">
        <f t="shared" si="14"/>
        <v>22</v>
      </c>
      <c r="I225" s="16">
        <v>0</v>
      </c>
      <c r="J225" s="17">
        <f t="shared" si="12"/>
        <v>22</v>
      </c>
      <c r="K225" s="19"/>
      <c r="L225" s="16">
        <v>65</v>
      </c>
      <c r="M225" s="16">
        <v>0</v>
      </c>
      <c r="N225" s="16">
        <v>0</v>
      </c>
      <c r="O225" s="16">
        <v>18</v>
      </c>
      <c r="P225" s="17">
        <f t="shared" si="15"/>
        <v>83</v>
      </c>
      <c r="Q225" s="16">
        <v>20</v>
      </c>
      <c r="R225" s="17">
        <f t="shared" si="13"/>
        <v>103</v>
      </c>
      <c r="S225" s="19"/>
    </row>
    <row r="226" spans="1:19" ht="14.25" customHeight="1">
      <c r="A226" t="s">
        <v>836</v>
      </c>
      <c r="B226" s="32" t="s">
        <v>837</v>
      </c>
      <c r="C226" t="s">
        <v>958</v>
      </c>
      <c r="D226" s="16">
        <v>64</v>
      </c>
      <c r="E226" s="16">
        <v>0</v>
      </c>
      <c r="F226" s="16">
        <v>0</v>
      </c>
      <c r="G226" s="16">
        <v>18</v>
      </c>
      <c r="H226" s="17">
        <f t="shared" si="14"/>
        <v>82</v>
      </c>
      <c r="I226" s="16">
        <v>0</v>
      </c>
      <c r="J226" s="17">
        <f t="shared" si="12"/>
        <v>82</v>
      </c>
      <c r="K226" s="19"/>
      <c r="L226" s="16">
        <v>20</v>
      </c>
      <c r="M226" s="16">
        <v>0</v>
      </c>
      <c r="N226" s="16">
        <v>0</v>
      </c>
      <c r="O226" s="16">
        <v>7</v>
      </c>
      <c r="P226" s="17">
        <f t="shared" si="15"/>
        <v>27</v>
      </c>
      <c r="Q226" s="16">
        <v>0</v>
      </c>
      <c r="R226" s="17">
        <f t="shared" si="13"/>
        <v>27</v>
      </c>
      <c r="S226" s="19"/>
    </row>
    <row r="227" spans="1:19" ht="14.25" customHeight="1">
      <c r="A227" t="s">
        <v>571</v>
      </c>
      <c r="B227" s="32" t="s">
        <v>572</v>
      </c>
      <c r="C227" t="s">
        <v>956</v>
      </c>
      <c r="D227" s="16">
        <v>62</v>
      </c>
      <c r="E227" s="16">
        <v>0</v>
      </c>
      <c r="F227" s="16">
        <v>0</v>
      </c>
      <c r="G227" s="16">
        <v>12</v>
      </c>
      <c r="H227" s="17">
        <f t="shared" si="14"/>
        <v>74</v>
      </c>
      <c r="I227" s="16">
        <v>0</v>
      </c>
      <c r="J227" s="17">
        <f t="shared" si="12"/>
        <v>74</v>
      </c>
      <c r="K227" s="19"/>
      <c r="L227" s="16">
        <v>0</v>
      </c>
      <c r="M227" s="16">
        <v>23</v>
      </c>
      <c r="N227" s="16">
        <v>0</v>
      </c>
      <c r="O227" s="16">
        <v>8</v>
      </c>
      <c r="P227" s="17">
        <f t="shared" si="15"/>
        <v>31</v>
      </c>
      <c r="Q227" s="16">
        <v>0</v>
      </c>
      <c r="R227" s="17">
        <f t="shared" si="13"/>
        <v>31</v>
      </c>
      <c r="S227" s="19"/>
    </row>
    <row r="228" spans="1:19" ht="14.25" customHeight="1">
      <c r="A228" t="s">
        <v>573</v>
      </c>
      <c r="B228" s="32" t="s">
        <v>574</v>
      </c>
      <c r="C228" t="s">
        <v>957</v>
      </c>
      <c r="D228" s="16">
        <v>120</v>
      </c>
      <c r="E228" s="16">
        <v>10</v>
      </c>
      <c r="F228" s="16">
        <v>0</v>
      </c>
      <c r="G228" s="16">
        <v>0</v>
      </c>
      <c r="H228" s="17">
        <f t="shared" si="14"/>
        <v>130</v>
      </c>
      <c r="I228" s="16">
        <v>138</v>
      </c>
      <c r="J228" s="17">
        <f t="shared" si="12"/>
        <v>268</v>
      </c>
      <c r="K228" s="19"/>
      <c r="L228" s="16">
        <v>109</v>
      </c>
      <c r="M228" s="16">
        <v>4</v>
      </c>
      <c r="N228" s="16">
        <v>0</v>
      </c>
      <c r="O228" s="16">
        <v>0</v>
      </c>
      <c r="P228" s="17">
        <f t="shared" si="15"/>
        <v>113</v>
      </c>
      <c r="Q228" s="16">
        <v>87</v>
      </c>
      <c r="R228" s="17">
        <f t="shared" si="13"/>
        <v>200</v>
      </c>
      <c r="S228" s="19"/>
    </row>
    <row r="229" spans="1:19" ht="14.25" customHeight="1">
      <c r="A229" t="s">
        <v>575</v>
      </c>
      <c r="B229" s="32" t="s">
        <v>576</v>
      </c>
      <c r="C229" t="s">
        <v>958</v>
      </c>
      <c r="D229" s="16">
        <v>31</v>
      </c>
      <c r="E229" s="16">
        <v>0</v>
      </c>
      <c r="F229" s="16">
        <v>0</v>
      </c>
      <c r="G229" s="16">
        <v>9</v>
      </c>
      <c r="H229" s="17">
        <f t="shared" si="14"/>
        <v>40</v>
      </c>
      <c r="I229" s="16">
        <v>0</v>
      </c>
      <c r="J229" s="17">
        <f t="shared" si="12"/>
        <v>40</v>
      </c>
      <c r="K229" s="19"/>
      <c r="L229" s="16">
        <v>76</v>
      </c>
      <c r="M229" s="16">
        <v>0</v>
      </c>
      <c r="N229" s="16">
        <v>0</v>
      </c>
      <c r="O229" s="16">
        <v>13</v>
      </c>
      <c r="P229" s="17">
        <f t="shared" si="15"/>
        <v>89</v>
      </c>
      <c r="Q229" s="16">
        <v>198</v>
      </c>
      <c r="R229" s="17">
        <f t="shared" si="13"/>
        <v>287</v>
      </c>
      <c r="S229" s="19"/>
    </row>
    <row r="230" spans="1:19" ht="14.25" customHeight="1">
      <c r="A230" t="s">
        <v>779</v>
      </c>
      <c r="B230" s="32" t="s">
        <v>780</v>
      </c>
      <c r="C230" t="s">
        <v>954</v>
      </c>
      <c r="D230" s="16">
        <v>66</v>
      </c>
      <c r="E230" s="16">
        <v>0</v>
      </c>
      <c r="F230" s="16">
        <v>0</v>
      </c>
      <c r="G230" s="16">
        <v>54</v>
      </c>
      <c r="H230" s="17">
        <f t="shared" si="14"/>
        <v>120</v>
      </c>
      <c r="I230" s="16">
        <v>0</v>
      </c>
      <c r="J230" s="17">
        <f t="shared" si="12"/>
        <v>120</v>
      </c>
      <c r="K230" s="19"/>
      <c r="L230" s="16">
        <v>78</v>
      </c>
      <c r="M230" s="16">
        <v>0</v>
      </c>
      <c r="N230" s="16">
        <v>0</v>
      </c>
      <c r="O230" s="16">
        <v>8</v>
      </c>
      <c r="P230" s="17">
        <f t="shared" si="15"/>
        <v>86</v>
      </c>
      <c r="Q230" s="16">
        <v>0</v>
      </c>
      <c r="R230" s="17">
        <f t="shared" si="13"/>
        <v>86</v>
      </c>
      <c r="S230" s="19"/>
    </row>
    <row r="231" spans="1:19" ht="14.25" customHeight="1">
      <c r="A231" t="s">
        <v>838</v>
      </c>
      <c r="B231" s="32" t="s">
        <v>839</v>
      </c>
      <c r="C231" t="s">
        <v>954</v>
      </c>
      <c r="D231" s="16">
        <v>56</v>
      </c>
      <c r="E231" s="16">
        <v>0</v>
      </c>
      <c r="F231" s="16">
        <v>0</v>
      </c>
      <c r="G231" s="16">
        <v>13</v>
      </c>
      <c r="H231" s="17">
        <f t="shared" si="14"/>
        <v>69</v>
      </c>
      <c r="I231" s="16">
        <v>0</v>
      </c>
      <c r="J231" s="17">
        <f t="shared" si="12"/>
        <v>69</v>
      </c>
      <c r="K231" s="19"/>
      <c r="L231" s="16">
        <v>56</v>
      </c>
      <c r="M231" s="16">
        <v>12</v>
      </c>
      <c r="N231" s="16">
        <v>0</v>
      </c>
      <c r="O231" s="16">
        <v>50</v>
      </c>
      <c r="P231" s="17">
        <f t="shared" si="15"/>
        <v>118</v>
      </c>
      <c r="Q231" s="16">
        <v>0</v>
      </c>
      <c r="R231" s="17">
        <f t="shared" si="13"/>
        <v>118</v>
      </c>
      <c r="S231" s="19"/>
    </row>
    <row r="232" spans="1:19" ht="14.25" customHeight="1">
      <c r="A232" t="s">
        <v>577</v>
      </c>
      <c r="B232" s="32" t="s">
        <v>578</v>
      </c>
      <c r="C232" t="s">
        <v>954</v>
      </c>
      <c r="D232" s="16">
        <v>0</v>
      </c>
      <c r="E232" s="16">
        <v>0</v>
      </c>
      <c r="F232" s="16">
        <v>0</v>
      </c>
      <c r="G232" s="16">
        <v>0</v>
      </c>
      <c r="H232" s="17">
        <f t="shared" si="14"/>
        <v>0</v>
      </c>
      <c r="I232" s="16">
        <v>0</v>
      </c>
      <c r="J232" s="17">
        <f t="shared" si="12"/>
        <v>0</v>
      </c>
      <c r="K232" s="19"/>
      <c r="L232" s="16">
        <v>68</v>
      </c>
      <c r="M232" s="16">
        <v>0</v>
      </c>
      <c r="N232" s="16">
        <v>0</v>
      </c>
      <c r="O232" s="16">
        <v>0</v>
      </c>
      <c r="P232" s="17">
        <f t="shared" si="15"/>
        <v>68</v>
      </c>
      <c r="Q232" s="16">
        <v>0</v>
      </c>
      <c r="R232" s="17">
        <f t="shared" si="13"/>
        <v>68</v>
      </c>
      <c r="S232" s="19"/>
    </row>
    <row r="233" spans="1:19" ht="14.25" customHeight="1">
      <c r="A233" t="s">
        <v>913</v>
      </c>
      <c r="B233" s="32" t="s">
        <v>914</v>
      </c>
      <c r="C233" t="s">
        <v>954</v>
      </c>
      <c r="D233" s="16">
        <v>54</v>
      </c>
      <c r="E233" s="16">
        <v>0</v>
      </c>
      <c r="F233" s="16">
        <v>0</v>
      </c>
      <c r="G233" s="16">
        <v>6</v>
      </c>
      <c r="H233" s="17">
        <f t="shared" si="14"/>
        <v>60</v>
      </c>
      <c r="I233" s="16">
        <v>0</v>
      </c>
      <c r="J233" s="17">
        <f t="shared" si="12"/>
        <v>60</v>
      </c>
      <c r="K233" s="19"/>
      <c r="L233" s="16">
        <v>95</v>
      </c>
      <c r="M233" s="16">
        <v>0</v>
      </c>
      <c r="N233" s="16">
        <v>0</v>
      </c>
      <c r="O233" s="16">
        <v>2</v>
      </c>
      <c r="P233" s="17">
        <f t="shared" si="15"/>
        <v>97</v>
      </c>
      <c r="Q233" s="16">
        <v>0</v>
      </c>
      <c r="R233" s="17">
        <f t="shared" si="13"/>
        <v>97</v>
      </c>
      <c r="S233" s="19"/>
    </row>
    <row r="234" spans="1:19" ht="14.25" customHeight="1">
      <c r="A234" t="s">
        <v>579</v>
      </c>
      <c r="B234" s="32" t="s">
        <v>580</v>
      </c>
      <c r="C234" t="s">
        <v>955</v>
      </c>
      <c r="D234" s="16">
        <v>0</v>
      </c>
      <c r="E234" s="16">
        <v>0</v>
      </c>
      <c r="F234" s="16">
        <v>0</v>
      </c>
      <c r="G234" s="16">
        <v>0</v>
      </c>
      <c r="H234" s="17">
        <f t="shared" si="14"/>
        <v>0</v>
      </c>
      <c r="I234" s="16">
        <v>0</v>
      </c>
      <c r="J234" s="17">
        <f t="shared" si="12"/>
        <v>0</v>
      </c>
      <c r="K234" s="19"/>
      <c r="L234" s="16">
        <v>9</v>
      </c>
      <c r="M234" s="16">
        <v>0</v>
      </c>
      <c r="N234" s="16">
        <v>0</v>
      </c>
      <c r="O234" s="16">
        <v>9</v>
      </c>
      <c r="P234" s="17">
        <f t="shared" si="15"/>
        <v>18</v>
      </c>
      <c r="Q234" s="16">
        <v>18</v>
      </c>
      <c r="R234" s="17">
        <f t="shared" si="13"/>
        <v>36</v>
      </c>
      <c r="S234" s="19"/>
    </row>
    <row r="235" spans="1:19" ht="14.25" customHeight="1">
      <c r="A235" t="s">
        <v>581</v>
      </c>
      <c r="B235" s="32" t="s">
        <v>582</v>
      </c>
      <c r="C235" t="s">
        <v>956</v>
      </c>
      <c r="D235" s="16">
        <v>131</v>
      </c>
      <c r="E235" s="16">
        <v>0</v>
      </c>
      <c r="F235" s="16">
        <v>0</v>
      </c>
      <c r="G235" s="16">
        <v>6</v>
      </c>
      <c r="H235" s="17">
        <f t="shared" si="14"/>
        <v>137</v>
      </c>
      <c r="I235" s="16">
        <v>0</v>
      </c>
      <c r="J235" s="17">
        <f t="shared" si="12"/>
        <v>137</v>
      </c>
      <c r="K235" s="19"/>
      <c r="L235" s="16">
        <v>55</v>
      </c>
      <c r="M235" s="16">
        <v>0</v>
      </c>
      <c r="N235" s="16">
        <v>0</v>
      </c>
      <c r="O235" s="16">
        <v>0</v>
      </c>
      <c r="P235" s="17">
        <f t="shared" si="15"/>
        <v>55</v>
      </c>
      <c r="Q235" s="16">
        <v>0</v>
      </c>
      <c r="R235" s="17">
        <f t="shared" si="13"/>
        <v>55</v>
      </c>
      <c r="S235" s="19"/>
    </row>
    <row r="236" spans="1:19" ht="14.25" customHeight="1">
      <c r="A236" t="s">
        <v>583</v>
      </c>
      <c r="B236" s="32" t="s">
        <v>584</v>
      </c>
      <c r="C236" t="s">
        <v>956</v>
      </c>
      <c r="D236" s="16">
        <v>0</v>
      </c>
      <c r="E236" s="16">
        <v>0</v>
      </c>
      <c r="F236" s="16">
        <v>0</v>
      </c>
      <c r="G236" s="16">
        <v>0</v>
      </c>
      <c r="H236" s="17">
        <f t="shared" si="14"/>
        <v>0</v>
      </c>
      <c r="I236" s="16">
        <v>6</v>
      </c>
      <c r="J236" s="17">
        <f t="shared" si="12"/>
        <v>6</v>
      </c>
      <c r="K236" s="19"/>
      <c r="L236" s="16">
        <v>0</v>
      </c>
      <c r="M236" s="16">
        <v>0</v>
      </c>
      <c r="N236" s="16">
        <v>0</v>
      </c>
      <c r="O236" s="16">
        <v>12</v>
      </c>
      <c r="P236" s="17">
        <f t="shared" si="15"/>
        <v>12</v>
      </c>
      <c r="Q236" s="16">
        <v>4</v>
      </c>
      <c r="R236" s="17">
        <f t="shared" si="13"/>
        <v>16</v>
      </c>
      <c r="S236" s="19"/>
    </row>
    <row r="237" spans="1:19" ht="14.25" customHeight="1">
      <c r="A237" t="s">
        <v>840</v>
      </c>
      <c r="B237" s="32" t="s">
        <v>841</v>
      </c>
      <c r="C237" t="s">
        <v>954</v>
      </c>
      <c r="D237" s="16">
        <v>0</v>
      </c>
      <c r="E237" s="16">
        <v>0</v>
      </c>
      <c r="F237" s="16">
        <v>0</v>
      </c>
      <c r="G237" s="16">
        <v>0</v>
      </c>
      <c r="H237" s="17">
        <f t="shared" si="14"/>
        <v>0</v>
      </c>
      <c r="I237" s="16">
        <v>0</v>
      </c>
      <c r="J237" s="17">
        <f t="shared" si="12"/>
        <v>0</v>
      </c>
      <c r="K237" s="19"/>
      <c r="L237" s="16">
        <v>2</v>
      </c>
      <c r="M237" s="16">
        <v>0</v>
      </c>
      <c r="N237" s="16">
        <v>0</v>
      </c>
      <c r="O237" s="16">
        <v>0</v>
      </c>
      <c r="P237" s="17">
        <f t="shared" si="15"/>
        <v>2</v>
      </c>
      <c r="Q237" s="16">
        <v>0</v>
      </c>
      <c r="R237" s="17">
        <f t="shared" si="13"/>
        <v>2</v>
      </c>
      <c r="S237" s="19"/>
    </row>
    <row r="238" spans="1:19" ht="14.25" customHeight="1">
      <c r="A238" t="s">
        <v>585</v>
      </c>
      <c r="B238" s="32" t="s">
        <v>586</v>
      </c>
      <c r="C238" t="s">
        <v>955</v>
      </c>
      <c r="D238" s="16">
        <v>76</v>
      </c>
      <c r="E238" s="16">
        <v>0</v>
      </c>
      <c r="F238" s="16">
        <v>0</v>
      </c>
      <c r="G238" s="16">
        <v>56</v>
      </c>
      <c r="H238" s="17">
        <f t="shared" si="14"/>
        <v>132</v>
      </c>
      <c r="I238" s="16">
        <v>0</v>
      </c>
      <c r="J238" s="17">
        <f t="shared" si="12"/>
        <v>132</v>
      </c>
      <c r="K238" s="19"/>
      <c r="L238" s="16">
        <v>36</v>
      </c>
      <c r="M238" s="16">
        <v>0</v>
      </c>
      <c r="N238" s="16">
        <v>0</v>
      </c>
      <c r="O238" s="16">
        <v>13</v>
      </c>
      <c r="P238" s="17">
        <f t="shared" si="15"/>
        <v>49</v>
      </c>
      <c r="Q238" s="16">
        <v>0</v>
      </c>
      <c r="R238" s="17">
        <f t="shared" si="13"/>
        <v>49</v>
      </c>
      <c r="S238" s="19"/>
    </row>
    <row r="239" spans="1:19" ht="14.25" customHeight="1">
      <c r="A239" t="s">
        <v>587</v>
      </c>
      <c r="B239" s="32" t="s">
        <v>588</v>
      </c>
      <c r="C239" t="s">
        <v>957</v>
      </c>
      <c r="D239" s="16">
        <v>64</v>
      </c>
      <c r="E239" s="16">
        <v>0</v>
      </c>
      <c r="F239" s="16">
        <v>0</v>
      </c>
      <c r="G239" s="16">
        <v>0</v>
      </c>
      <c r="H239" s="17">
        <f t="shared" si="14"/>
        <v>64</v>
      </c>
      <c r="I239" s="16">
        <v>149</v>
      </c>
      <c r="J239" s="17">
        <f t="shared" si="12"/>
        <v>213</v>
      </c>
      <c r="K239" s="19"/>
      <c r="L239" s="16">
        <v>73</v>
      </c>
      <c r="M239" s="16">
        <v>12</v>
      </c>
      <c r="N239" s="16">
        <v>0</v>
      </c>
      <c r="O239" s="16">
        <v>7</v>
      </c>
      <c r="P239" s="17">
        <f t="shared" si="15"/>
        <v>92</v>
      </c>
      <c r="Q239" s="16">
        <v>207</v>
      </c>
      <c r="R239" s="17">
        <f t="shared" si="13"/>
        <v>299</v>
      </c>
      <c r="S239" s="19"/>
    </row>
    <row r="240" spans="1:19" ht="14.25" customHeight="1">
      <c r="A240" t="s">
        <v>589</v>
      </c>
      <c r="B240" s="32" t="s">
        <v>590</v>
      </c>
      <c r="C240" t="s">
        <v>956</v>
      </c>
      <c r="D240" s="16">
        <v>43</v>
      </c>
      <c r="E240" s="16">
        <v>0</v>
      </c>
      <c r="F240" s="16">
        <v>0</v>
      </c>
      <c r="G240" s="16">
        <v>0</v>
      </c>
      <c r="H240" s="17">
        <f t="shared" si="14"/>
        <v>43</v>
      </c>
      <c r="I240" s="16">
        <v>344</v>
      </c>
      <c r="J240" s="17">
        <f t="shared" si="12"/>
        <v>387</v>
      </c>
      <c r="K240" s="19"/>
      <c r="L240" s="16">
        <v>41</v>
      </c>
      <c r="M240" s="16">
        <v>8</v>
      </c>
      <c r="N240" s="16">
        <v>0</v>
      </c>
      <c r="O240" s="16">
        <v>0</v>
      </c>
      <c r="P240" s="17">
        <f t="shared" si="15"/>
        <v>49</v>
      </c>
      <c r="Q240" s="16">
        <v>97</v>
      </c>
      <c r="R240" s="17">
        <f t="shared" si="13"/>
        <v>146</v>
      </c>
      <c r="S240" s="19"/>
    </row>
    <row r="241" spans="1:19" ht="14.25" customHeight="1">
      <c r="A241" t="s">
        <v>591</v>
      </c>
      <c r="B241" s="32" t="s">
        <v>592</v>
      </c>
      <c r="C241" t="s">
        <v>956</v>
      </c>
      <c r="D241" s="16">
        <v>133</v>
      </c>
      <c r="E241" s="16">
        <v>0</v>
      </c>
      <c r="F241" s="16">
        <v>0</v>
      </c>
      <c r="G241" s="16">
        <v>46</v>
      </c>
      <c r="H241" s="17">
        <f t="shared" si="14"/>
        <v>179</v>
      </c>
      <c r="I241" s="16">
        <v>0</v>
      </c>
      <c r="J241" s="17">
        <f t="shared" si="12"/>
        <v>179</v>
      </c>
      <c r="K241" s="19"/>
      <c r="L241" s="16">
        <v>123</v>
      </c>
      <c r="M241" s="16">
        <v>0</v>
      </c>
      <c r="N241" s="16">
        <v>0</v>
      </c>
      <c r="O241" s="16">
        <v>28</v>
      </c>
      <c r="P241" s="17">
        <f t="shared" si="15"/>
        <v>151</v>
      </c>
      <c r="Q241" s="16">
        <v>0</v>
      </c>
      <c r="R241" s="17">
        <f t="shared" si="13"/>
        <v>151</v>
      </c>
      <c r="S241" s="19"/>
    </row>
    <row r="242" spans="1:19" ht="14.25" customHeight="1">
      <c r="A242" t="s">
        <v>593</v>
      </c>
      <c r="B242" s="32" t="s">
        <v>594</v>
      </c>
      <c r="C242" t="s">
        <v>958</v>
      </c>
      <c r="D242" s="16">
        <v>93</v>
      </c>
      <c r="E242" s="16">
        <v>11</v>
      </c>
      <c r="F242" s="16">
        <v>0</v>
      </c>
      <c r="G242" s="16">
        <v>18</v>
      </c>
      <c r="H242" s="17">
        <f t="shared" si="14"/>
        <v>122</v>
      </c>
      <c r="I242" s="16">
        <v>0</v>
      </c>
      <c r="J242" s="17">
        <f t="shared" si="12"/>
        <v>122</v>
      </c>
      <c r="K242" s="19"/>
      <c r="L242" s="16">
        <v>46</v>
      </c>
      <c r="M242" s="16">
        <v>7</v>
      </c>
      <c r="N242" s="16">
        <v>0</v>
      </c>
      <c r="O242" s="16">
        <v>0</v>
      </c>
      <c r="P242" s="17">
        <f t="shared" si="15"/>
        <v>53</v>
      </c>
      <c r="Q242" s="16">
        <v>0</v>
      </c>
      <c r="R242" s="17">
        <f t="shared" si="13"/>
        <v>53</v>
      </c>
      <c r="S242" s="19"/>
    </row>
    <row r="243" spans="1:19" ht="14.25" customHeight="1">
      <c r="A243" t="s">
        <v>915</v>
      </c>
      <c r="B243" s="32" t="s">
        <v>916</v>
      </c>
      <c r="C243" t="s">
        <v>954</v>
      </c>
      <c r="D243" s="16">
        <v>50</v>
      </c>
      <c r="E243" s="16">
        <v>0</v>
      </c>
      <c r="F243" s="16">
        <v>0</v>
      </c>
      <c r="G243" s="16">
        <v>10</v>
      </c>
      <c r="H243" s="17">
        <f t="shared" si="14"/>
        <v>60</v>
      </c>
      <c r="I243" s="16">
        <v>0</v>
      </c>
      <c r="J243" s="17">
        <f t="shared" si="12"/>
        <v>60</v>
      </c>
      <c r="K243" s="19"/>
      <c r="L243" s="16">
        <v>11</v>
      </c>
      <c r="M243" s="16">
        <v>2</v>
      </c>
      <c r="N243" s="16">
        <v>0</v>
      </c>
      <c r="O243" s="16">
        <v>14</v>
      </c>
      <c r="P243" s="17">
        <f t="shared" si="15"/>
        <v>27</v>
      </c>
      <c r="Q243" s="16">
        <v>0</v>
      </c>
      <c r="R243" s="17">
        <f t="shared" si="13"/>
        <v>27</v>
      </c>
      <c r="S243" s="19"/>
    </row>
    <row r="244" spans="1:19" ht="14.25" customHeight="1">
      <c r="A244" t="s">
        <v>595</v>
      </c>
      <c r="B244" s="32" t="s">
        <v>596</v>
      </c>
      <c r="C244" t="s">
        <v>957</v>
      </c>
      <c r="D244" s="16">
        <v>1</v>
      </c>
      <c r="E244" s="16">
        <v>0</v>
      </c>
      <c r="F244" s="16">
        <v>0</v>
      </c>
      <c r="G244" s="16">
        <v>17</v>
      </c>
      <c r="H244" s="17">
        <f t="shared" si="14"/>
        <v>18</v>
      </c>
      <c r="I244" s="16">
        <v>471</v>
      </c>
      <c r="J244" s="17">
        <f t="shared" si="12"/>
        <v>489</v>
      </c>
      <c r="K244" s="19"/>
      <c r="L244" s="16">
        <v>71</v>
      </c>
      <c r="M244" s="16">
        <v>0</v>
      </c>
      <c r="N244" s="16">
        <v>0</v>
      </c>
      <c r="O244" s="16">
        <v>45</v>
      </c>
      <c r="P244" s="17">
        <f t="shared" si="15"/>
        <v>116</v>
      </c>
      <c r="Q244" s="16">
        <v>101</v>
      </c>
      <c r="R244" s="17">
        <f t="shared" si="13"/>
        <v>217</v>
      </c>
      <c r="S244" s="19"/>
    </row>
    <row r="245" spans="1:19" ht="14.25" customHeight="1">
      <c r="A245" t="s">
        <v>597</v>
      </c>
      <c r="B245" s="32" t="s">
        <v>598</v>
      </c>
      <c r="C245" t="s">
        <v>954</v>
      </c>
      <c r="D245" s="16">
        <v>78</v>
      </c>
      <c r="E245" s="16">
        <v>0</v>
      </c>
      <c r="F245" s="16">
        <v>0</v>
      </c>
      <c r="G245" s="16">
        <v>34</v>
      </c>
      <c r="H245" s="17">
        <f t="shared" si="14"/>
        <v>112</v>
      </c>
      <c r="I245" s="16">
        <v>0</v>
      </c>
      <c r="J245" s="17">
        <f t="shared" si="12"/>
        <v>112</v>
      </c>
      <c r="K245" s="19"/>
      <c r="L245" s="16">
        <v>13</v>
      </c>
      <c r="M245" s="16">
        <v>0</v>
      </c>
      <c r="N245" s="16">
        <v>0</v>
      </c>
      <c r="O245" s="16">
        <v>9</v>
      </c>
      <c r="P245" s="17">
        <f t="shared" si="15"/>
        <v>22</v>
      </c>
      <c r="Q245" s="16">
        <v>0</v>
      </c>
      <c r="R245" s="17">
        <f t="shared" si="13"/>
        <v>22</v>
      </c>
      <c r="S245" s="19"/>
    </row>
    <row r="246" spans="1:19" ht="14.25" customHeight="1">
      <c r="A246" t="s">
        <v>599</v>
      </c>
      <c r="B246" s="32" t="s">
        <v>600</v>
      </c>
      <c r="C246" t="s">
        <v>958</v>
      </c>
      <c r="D246" s="16">
        <v>80</v>
      </c>
      <c r="E246" s="16">
        <v>0</v>
      </c>
      <c r="F246" s="16">
        <v>0</v>
      </c>
      <c r="G246" s="16">
        <v>2</v>
      </c>
      <c r="H246" s="17">
        <f t="shared" si="14"/>
        <v>82</v>
      </c>
      <c r="I246" s="16">
        <v>0</v>
      </c>
      <c r="J246" s="17">
        <f t="shared" si="12"/>
        <v>82</v>
      </c>
      <c r="K246" s="19"/>
      <c r="L246" s="16">
        <v>48</v>
      </c>
      <c r="M246" s="16">
        <v>0</v>
      </c>
      <c r="N246" s="16">
        <v>0</v>
      </c>
      <c r="O246" s="16">
        <v>2</v>
      </c>
      <c r="P246" s="17">
        <f t="shared" si="15"/>
        <v>50</v>
      </c>
      <c r="Q246" s="16">
        <v>0</v>
      </c>
      <c r="R246" s="17">
        <f t="shared" si="13"/>
        <v>50</v>
      </c>
      <c r="S246" s="19"/>
    </row>
    <row r="247" spans="1:19" ht="14.25" customHeight="1">
      <c r="A247" t="s">
        <v>601</v>
      </c>
      <c r="B247" s="32" t="s">
        <v>602</v>
      </c>
      <c r="C247" t="s">
        <v>955</v>
      </c>
      <c r="D247" s="16">
        <v>94</v>
      </c>
      <c r="E247" s="16">
        <v>0</v>
      </c>
      <c r="F247" s="16">
        <v>0</v>
      </c>
      <c r="G247" s="16">
        <v>0</v>
      </c>
      <c r="H247" s="17">
        <f t="shared" si="14"/>
        <v>94</v>
      </c>
      <c r="I247" s="16">
        <v>53</v>
      </c>
      <c r="J247" s="17">
        <f t="shared" si="12"/>
        <v>147</v>
      </c>
      <c r="K247" s="19"/>
      <c r="L247" s="16">
        <v>83</v>
      </c>
      <c r="M247" s="16">
        <v>0</v>
      </c>
      <c r="N247" s="16">
        <v>0</v>
      </c>
      <c r="O247" s="16">
        <v>0</v>
      </c>
      <c r="P247" s="17">
        <f t="shared" si="15"/>
        <v>83</v>
      </c>
      <c r="Q247" s="16">
        <v>67</v>
      </c>
      <c r="R247" s="17">
        <f t="shared" si="13"/>
        <v>150</v>
      </c>
      <c r="S247" s="19"/>
    </row>
    <row r="248" spans="1:19" ht="14.25" customHeight="1">
      <c r="A248" t="s">
        <v>872</v>
      </c>
      <c r="B248" s="32" t="s">
        <v>873</v>
      </c>
      <c r="C248" t="s">
        <v>956</v>
      </c>
      <c r="D248" s="16">
        <v>1</v>
      </c>
      <c r="E248" s="16">
        <v>0</v>
      </c>
      <c r="F248" s="16">
        <v>0</v>
      </c>
      <c r="G248" s="16">
        <v>0</v>
      </c>
      <c r="H248" s="17">
        <f t="shared" si="14"/>
        <v>1</v>
      </c>
      <c r="I248" s="16">
        <v>0</v>
      </c>
      <c r="J248" s="17">
        <f t="shared" si="12"/>
        <v>1</v>
      </c>
      <c r="K248" s="19"/>
      <c r="L248" s="16">
        <v>18</v>
      </c>
      <c r="M248" s="16">
        <v>0</v>
      </c>
      <c r="N248" s="16">
        <v>0</v>
      </c>
      <c r="O248" s="16">
        <v>0</v>
      </c>
      <c r="P248" s="17">
        <f t="shared" si="15"/>
        <v>18</v>
      </c>
      <c r="Q248" s="16">
        <v>0</v>
      </c>
      <c r="R248" s="17">
        <f t="shared" si="13"/>
        <v>18</v>
      </c>
      <c r="S248" s="19"/>
    </row>
    <row r="249" spans="1:19" ht="14.25" customHeight="1">
      <c r="A249" t="s">
        <v>603</v>
      </c>
      <c r="B249" s="32" t="s">
        <v>604</v>
      </c>
      <c r="C249" t="s">
        <v>954</v>
      </c>
      <c r="D249" s="16">
        <v>38</v>
      </c>
      <c r="E249" s="16">
        <v>0</v>
      </c>
      <c r="F249" s="16">
        <v>0</v>
      </c>
      <c r="G249" s="16">
        <v>20</v>
      </c>
      <c r="H249" s="17">
        <f t="shared" si="14"/>
        <v>58</v>
      </c>
      <c r="I249" s="16">
        <v>0</v>
      </c>
      <c r="J249" s="17">
        <f t="shared" si="12"/>
        <v>58</v>
      </c>
      <c r="K249" s="19"/>
      <c r="L249" s="16">
        <v>8</v>
      </c>
      <c r="M249" s="16">
        <v>0</v>
      </c>
      <c r="N249" s="16">
        <v>0</v>
      </c>
      <c r="O249" s="16">
        <v>2</v>
      </c>
      <c r="P249" s="17">
        <f t="shared" si="15"/>
        <v>10</v>
      </c>
      <c r="Q249" s="16">
        <v>0</v>
      </c>
      <c r="R249" s="17">
        <f t="shared" si="13"/>
        <v>10</v>
      </c>
      <c r="S249" s="19"/>
    </row>
    <row r="250" spans="1:19" ht="14.25" customHeight="1">
      <c r="A250" t="s">
        <v>917</v>
      </c>
      <c r="B250" s="32" t="s">
        <v>918</v>
      </c>
      <c r="C250" t="s">
        <v>958</v>
      </c>
      <c r="D250" s="16">
        <v>46</v>
      </c>
      <c r="E250" s="16">
        <v>0</v>
      </c>
      <c r="F250" s="16">
        <v>0</v>
      </c>
      <c r="G250" s="16">
        <v>0</v>
      </c>
      <c r="H250" s="17">
        <f t="shared" si="14"/>
        <v>46</v>
      </c>
      <c r="I250" s="16">
        <v>0</v>
      </c>
      <c r="J250" s="17">
        <f t="shared" si="12"/>
        <v>46</v>
      </c>
      <c r="K250" s="19"/>
      <c r="L250" s="16">
        <v>34</v>
      </c>
      <c r="M250" s="16">
        <v>17</v>
      </c>
      <c r="N250" s="16">
        <v>0</v>
      </c>
      <c r="O250" s="16">
        <v>36</v>
      </c>
      <c r="P250" s="17">
        <f t="shared" si="15"/>
        <v>87</v>
      </c>
      <c r="Q250" s="16">
        <v>0</v>
      </c>
      <c r="R250" s="17">
        <f t="shared" si="13"/>
        <v>87</v>
      </c>
      <c r="S250" s="19"/>
    </row>
    <row r="251" spans="1:19" ht="14.25" customHeight="1">
      <c r="A251" t="s">
        <v>605</v>
      </c>
      <c r="B251" s="32" t="s">
        <v>606</v>
      </c>
      <c r="C251" t="s">
        <v>958</v>
      </c>
      <c r="D251" s="16">
        <v>56</v>
      </c>
      <c r="E251" s="16">
        <v>0</v>
      </c>
      <c r="F251" s="16">
        <v>0</v>
      </c>
      <c r="G251" s="16">
        <v>41</v>
      </c>
      <c r="H251" s="17">
        <f t="shared" si="14"/>
        <v>97</v>
      </c>
      <c r="I251" s="16">
        <v>0</v>
      </c>
      <c r="J251" s="17">
        <f t="shared" si="12"/>
        <v>97</v>
      </c>
      <c r="K251" s="19"/>
      <c r="L251" s="16">
        <v>17</v>
      </c>
      <c r="M251" s="16">
        <v>0</v>
      </c>
      <c r="N251" s="16">
        <v>0</v>
      </c>
      <c r="O251" s="16">
        <v>22</v>
      </c>
      <c r="P251" s="17">
        <f t="shared" si="15"/>
        <v>39</v>
      </c>
      <c r="Q251" s="16">
        <v>0</v>
      </c>
      <c r="R251" s="17">
        <f t="shared" si="13"/>
        <v>39</v>
      </c>
      <c r="S251" s="19"/>
    </row>
    <row r="252" spans="1:19" ht="14.25" customHeight="1">
      <c r="A252" t="s">
        <v>607</v>
      </c>
      <c r="B252" s="32" t="s">
        <v>608</v>
      </c>
      <c r="C252" t="s">
        <v>956</v>
      </c>
      <c r="D252" s="16">
        <v>60</v>
      </c>
      <c r="E252" s="16">
        <v>88</v>
      </c>
      <c r="F252" s="16">
        <v>0</v>
      </c>
      <c r="G252" s="16">
        <v>48</v>
      </c>
      <c r="H252" s="17">
        <f t="shared" si="14"/>
        <v>196</v>
      </c>
      <c r="I252" s="16">
        <v>765</v>
      </c>
      <c r="J252" s="17">
        <f t="shared" si="12"/>
        <v>961</v>
      </c>
      <c r="K252" s="19"/>
      <c r="L252" s="16">
        <v>161</v>
      </c>
      <c r="M252" s="16">
        <v>57</v>
      </c>
      <c r="N252" s="16">
        <v>0</v>
      </c>
      <c r="O252" s="16">
        <v>23</v>
      </c>
      <c r="P252" s="17">
        <f t="shared" si="15"/>
        <v>241</v>
      </c>
      <c r="Q252" s="16">
        <v>392</v>
      </c>
      <c r="R252" s="17">
        <f t="shared" si="13"/>
        <v>633</v>
      </c>
      <c r="S252" s="19"/>
    </row>
    <row r="253" spans="1:19" ht="14.25" customHeight="1">
      <c r="A253" t="s">
        <v>609</v>
      </c>
      <c r="B253" s="32" t="s">
        <v>610</v>
      </c>
      <c r="C253" t="s">
        <v>954</v>
      </c>
      <c r="D253" s="16">
        <v>28</v>
      </c>
      <c r="E253" s="16">
        <v>0</v>
      </c>
      <c r="F253" s="16">
        <v>0</v>
      </c>
      <c r="G253" s="16">
        <v>2</v>
      </c>
      <c r="H253" s="17">
        <f t="shared" si="14"/>
        <v>30</v>
      </c>
      <c r="I253" s="16">
        <v>0</v>
      </c>
      <c r="J253" s="17">
        <f t="shared" si="12"/>
        <v>30</v>
      </c>
      <c r="K253" s="19"/>
      <c r="L253" s="16">
        <v>21</v>
      </c>
      <c r="M253" s="16">
        <v>0</v>
      </c>
      <c r="N253" s="16">
        <v>0</v>
      </c>
      <c r="O253" s="16">
        <v>2</v>
      </c>
      <c r="P253" s="17">
        <f t="shared" si="15"/>
        <v>23</v>
      </c>
      <c r="Q253" s="16">
        <v>0</v>
      </c>
      <c r="R253" s="17">
        <f t="shared" si="13"/>
        <v>23</v>
      </c>
      <c r="S253" s="19"/>
    </row>
    <row r="254" spans="1:19" ht="14.25" customHeight="1">
      <c r="A254" t="s">
        <v>611</v>
      </c>
      <c r="B254" s="32" t="s">
        <v>612</v>
      </c>
      <c r="C254" t="s">
        <v>958</v>
      </c>
      <c r="D254" s="16">
        <v>103</v>
      </c>
      <c r="E254" s="16">
        <v>0</v>
      </c>
      <c r="F254" s="16">
        <v>0</v>
      </c>
      <c r="G254" s="16">
        <v>8</v>
      </c>
      <c r="H254" s="17">
        <f t="shared" si="14"/>
        <v>111</v>
      </c>
      <c r="I254" s="16">
        <v>0</v>
      </c>
      <c r="J254" s="17">
        <f t="shared" si="12"/>
        <v>111</v>
      </c>
      <c r="K254" s="19"/>
      <c r="L254" s="16">
        <v>61</v>
      </c>
      <c r="M254" s="16">
        <v>16</v>
      </c>
      <c r="N254" s="16">
        <v>0</v>
      </c>
      <c r="O254" s="16">
        <v>15</v>
      </c>
      <c r="P254" s="17">
        <f t="shared" si="15"/>
        <v>92</v>
      </c>
      <c r="Q254" s="16">
        <v>0</v>
      </c>
      <c r="R254" s="17">
        <f t="shared" si="13"/>
        <v>92</v>
      </c>
      <c r="S254" s="19"/>
    </row>
    <row r="255" spans="1:19" ht="14.25" customHeight="1">
      <c r="A255" t="s">
        <v>613</v>
      </c>
      <c r="B255" s="32" t="s">
        <v>614</v>
      </c>
      <c r="C255" t="s">
        <v>958</v>
      </c>
      <c r="D255" s="16">
        <v>42</v>
      </c>
      <c r="E255" s="16">
        <v>12</v>
      </c>
      <c r="F255" s="16">
        <v>0</v>
      </c>
      <c r="G255" s="16">
        <v>12</v>
      </c>
      <c r="H255" s="17">
        <f t="shared" si="14"/>
        <v>66</v>
      </c>
      <c r="I255" s="16">
        <v>0</v>
      </c>
      <c r="J255" s="17">
        <f t="shared" si="12"/>
        <v>66</v>
      </c>
      <c r="K255" s="19"/>
      <c r="L255" s="16">
        <v>22</v>
      </c>
      <c r="M255" s="16">
        <v>0</v>
      </c>
      <c r="N255" s="16">
        <v>0</v>
      </c>
      <c r="O255" s="16">
        <v>0</v>
      </c>
      <c r="P255" s="17">
        <f t="shared" si="15"/>
        <v>22</v>
      </c>
      <c r="Q255" s="16">
        <v>0</v>
      </c>
      <c r="R255" s="17">
        <f t="shared" si="13"/>
        <v>22</v>
      </c>
      <c r="S255" s="19"/>
    </row>
    <row r="256" spans="1:19" ht="14.25" customHeight="1">
      <c r="A256" t="s">
        <v>615</v>
      </c>
      <c r="B256" s="32" t="s">
        <v>616</v>
      </c>
      <c r="C256" t="s">
        <v>954</v>
      </c>
      <c r="D256" s="16">
        <v>39</v>
      </c>
      <c r="E256" s="16">
        <v>0</v>
      </c>
      <c r="F256" s="16">
        <v>0</v>
      </c>
      <c r="G256" s="16">
        <v>0</v>
      </c>
      <c r="H256" s="17">
        <f t="shared" si="14"/>
        <v>39</v>
      </c>
      <c r="I256" s="16">
        <v>0</v>
      </c>
      <c r="J256" s="17">
        <f t="shared" si="12"/>
        <v>39</v>
      </c>
      <c r="K256" s="19"/>
      <c r="L256" s="16">
        <v>19</v>
      </c>
      <c r="M256" s="16">
        <v>0</v>
      </c>
      <c r="N256" s="16">
        <v>0</v>
      </c>
      <c r="O256" s="16">
        <v>0</v>
      </c>
      <c r="P256" s="17">
        <f t="shared" si="15"/>
        <v>19</v>
      </c>
      <c r="Q256" s="16">
        <v>0</v>
      </c>
      <c r="R256" s="17">
        <f t="shared" si="13"/>
        <v>19</v>
      </c>
      <c r="S256" s="19"/>
    </row>
    <row r="257" spans="1:19" ht="14.25" customHeight="1">
      <c r="A257" t="s">
        <v>619</v>
      </c>
      <c r="B257" s="32" t="s">
        <v>620</v>
      </c>
      <c r="C257" t="s">
        <v>954</v>
      </c>
      <c r="D257" s="16">
        <v>102</v>
      </c>
      <c r="E257" s="16">
        <v>0</v>
      </c>
      <c r="F257" s="16">
        <v>0</v>
      </c>
      <c r="G257" s="16">
        <v>37</v>
      </c>
      <c r="H257" s="17">
        <f t="shared" si="14"/>
        <v>139</v>
      </c>
      <c r="I257" s="16">
        <v>0</v>
      </c>
      <c r="J257" s="17">
        <f t="shared" si="12"/>
        <v>139</v>
      </c>
      <c r="K257" s="19"/>
      <c r="L257" s="16">
        <v>94</v>
      </c>
      <c r="M257" s="16">
        <v>0</v>
      </c>
      <c r="N257" s="16">
        <v>0</v>
      </c>
      <c r="O257" s="16">
        <v>1</v>
      </c>
      <c r="P257" s="17">
        <f t="shared" si="15"/>
        <v>95</v>
      </c>
      <c r="Q257" s="16">
        <v>0</v>
      </c>
      <c r="R257" s="17">
        <f t="shared" si="13"/>
        <v>95</v>
      </c>
      <c r="S257" s="19"/>
    </row>
    <row r="258" spans="1:19" ht="14.25" customHeight="1">
      <c r="A258" t="s">
        <v>621</v>
      </c>
      <c r="B258" s="32" t="s">
        <v>622</v>
      </c>
      <c r="C258" t="s">
        <v>954</v>
      </c>
      <c r="D258" s="16">
        <v>0</v>
      </c>
      <c r="E258" s="16">
        <v>0</v>
      </c>
      <c r="F258" s="16">
        <v>0</v>
      </c>
      <c r="G258" s="16">
        <v>22</v>
      </c>
      <c r="H258" s="17">
        <f t="shared" si="14"/>
        <v>22</v>
      </c>
      <c r="I258" s="16">
        <v>189</v>
      </c>
      <c r="J258" s="17">
        <f t="shared" ref="J258:J296" si="16">SUM(H258:I258)</f>
        <v>211</v>
      </c>
      <c r="K258" s="19"/>
      <c r="L258" s="16">
        <v>43</v>
      </c>
      <c r="M258" s="16">
        <v>0</v>
      </c>
      <c r="N258" s="16">
        <v>0</v>
      </c>
      <c r="O258" s="16">
        <v>51</v>
      </c>
      <c r="P258" s="17">
        <f t="shared" si="15"/>
        <v>94</v>
      </c>
      <c r="Q258" s="16">
        <v>31</v>
      </c>
      <c r="R258" s="17">
        <f t="shared" ref="R258:R296" si="17">SUM(P258:Q258)</f>
        <v>125</v>
      </c>
      <c r="S258" s="19"/>
    </row>
    <row r="259" spans="1:19" ht="14.25" customHeight="1">
      <c r="A259" t="s">
        <v>623</v>
      </c>
      <c r="B259" s="32" t="s">
        <v>624</v>
      </c>
      <c r="C259" t="s">
        <v>958</v>
      </c>
      <c r="D259" s="16">
        <v>15</v>
      </c>
      <c r="E259" s="16">
        <v>0</v>
      </c>
      <c r="F259" s="16">
        <v>0</v>
      </c>
      <c r="G259" s="16">
        <v>14</v>
      </c>
      <c r="H259" s="17">
        <f t="shared" si="14"/>
        <v>29</v>
      </c>
      <c r="I259" s="16">
        <v>0</v>
      </c>
      <c r="J259" s="17">
        <f t="shared" si="16"/>
        <v>29</v>
      </c>
      <c r="K259" s="19"/>
      <c r="L259" s="16">
        <v>5</v>
      </c>
      <c r="M259" s="16">
        <v>10</v>
      </c>
      <c r="N259" s="16">
        <v>0</v>
      </c>
      <c r="O259" s="16">
        <v>19</v>
      </c>
      <c r="P259" s="17">
        <f t="shared" si="15"/>
        <v>34</v>
      </c>
      <c r="Q259" s="16">
        <v>41</v>
      </c>
      <c r="R259" s="17">
        <f t="shared" si="17"/>
        <v>75</v>
      </c>
      <c r="S259" s="19"/>
    </row>
    <row r="260" spans="1:19" ht="14.25" customHeight="1">
      <c r="A260" t="s">
        <v>625</v>
      </c>
      <c r="B260" s="32" t="s">
        <v>626</v>
      </c>
      <c r="C260" t="s">
        <v>958</v>
      </c>
      <c r="D260" s="16">
        <v>20</v>
      </c>
      <c r="E260" s="16">
        <v>0</v>
      </c>
      <c r="F260" s="16">
        <v>0</v>
      </c>
      <c r="G260" s="16">
        <v>0</v>
      </c>
      <c r="H260" s="17">
        <f t="shared" si="14"/>
        <v>20</v>
      </c>
      <c r="I260" s="16">
        <v>0</v>
      </c>
      <c r="J260" s="17">
        <f t="shared" si="16"/>
        <v>20</v>
      </c>
      <c r="K260" s="19"/>
      <c r="L260" s="16">
        <v>8</v>
      </c>
      <c r="M260" s="16">
        <v>0</v>
      </c>
      <c r="N260" s="16">
        <v>0</v>
      </c>
      <c r="O260" s="16">
        <v>0</v>
      </c>
      <c r="P260" s="17">
        <f t="shared" si="15"/>
        <v>8</v>
      </c>
      <c r="Q260" s="16">
        <v>0</v>
      </c>
      <c r="R260" s="17">
        <f t="shared" si="17"/>
        <v>8</v>
      </c>
      <c r="S260" s="19"/>
    </row>
    <row r="261" spans="1:19" ht="14.25" customHeight="1">
      <c r="A261" t="s">
        <v>627</v>
      </c>
      <c r="B261" s="32" t="s">
        <v>628</v>
      </c>
      <c r="C261" t="s">
        <v>955</v>
      </c>
      <c r="D261" s="16">
        <v>84</v>
      </c>
      <c r="E261" s="16">
        <v>0</v>
      </c>
      <c r="F261" s="16">
        <v>0</v>
      </c>
      <c r="G261" s="16">
        <v>22</v>
      </c>
      <c r="H261" s="17">
        <f t="shared" si="14"/>
        <v>106</v>
      </c>
      <c r="I261" s="16">
        <v>0</v>
      </c>
      <c r="J261" s="17">
        <f t="shared" si="16"/>
        <v>106</v>
      </c>
      <c r="K261" s="19"/>
      <c r="L261" s="16">
        <v>15</v>
      </c>
      <c r="M261" s="16">
        <v>0</v>
      </c>
      <c r="N261" s="16">
        <v>0</v>
      </c>
      <c r="O261" s="16">
        <v>30</v>
      </c>
      <c r="P261" s="17">
        <f t="shared" si="15"/>
        <v>45</v>
      </c>
      <c r="Q261" s="16">
        <v>0</v>
      </c>
      <c r="R261" s="17">
        <f t="shared" si="17"/>
        <v>45</v>
      </c>
      <c r="S261" s="19"/>
    </row>
    <row r="262" spans="1:19" ht="14.25" customHeight="1">
      <c r="A262" t="s">
        <v>629</v>
      </c>
      <c r="B262" s="32" t="s">
        <v>630</v>
      </c>
      <c r="C262" t="s">
        <v>954</v>
      </c>
      <c r="D262" s="16">
        <v>13</v>
      </c>
      <c r="E262" s="16">
        <v>0</v>
      </c>
      <c r="F262" s="16">
        <v>0</v>
      </c>
      <c r="G262" s="16">
        <v>40</v>
      </c>
      <c r="H262" s="17">
        <f t="shared" si="14"/>
        <v>53</v>
      </c>
      <c r="I262" s="16">
        <v>0</v>
      </c>
      <c r="J262" s="17">
        <f t="shared" si="16"/>
        <v>53</v>
      </c>
      <c r="K262" s="19"/>
      <c r="L262" s="16">
        <v>52</v>
      </c>
      <c r="M262" s="16">
        <v>0</v>
      </c>
      <c r="N262" s="16">
        <v>0</v>
      </c>
      <c r="O262" s="16">
        <v>4</v>
      </c>
      <c r="P262" s="17">
        <f t="shared" si="15"/>
        <v>56</v>
      </c>
      <c r="Q262" s="16">
        <v>0</v>
      </c>
      <c r="R262" s="17">
        <f t="shared" si="17"/>
        <v>56</v>
      </c>
      <c r="S262" s="19"/>
    </row>
    <row r="263" spans="1:19" ht="14.25" customHeight="1">
      <c r="A263" t="s">
        <v>631</v>
      </c>
      <c r="B263" s="32" t="s">
        <v>632</v>
      </c>
      <c r="C263" t="s">
        <v>954</v>
      </c>
      <c r="D263" s="16">
        <v>121</v>
      </c>
      <c r="E263" s="16">
        <v>0</v>
      </c>
      <c r="F263" s="16">
        <v>0</v>
      </c>
      <c r="G263" s="16">
        <v>39</v>
      </c>
      <c r="H263" s="17">
        <f t="shared" si="14"/>
        <v>160</v>
      </c>
      <c r="I263" s="16">
        <v>0</v>
      </c>
      <c r="J263" s="17">
        <f t="shared" si="16"/>
        <v>160</v>
      </c>
      <c r="K263" s="19"/>
      <c r="L263" s="16">
        <v>51</v>
      </c>
      <c r="M263" s="16">
        <v>0</v>
      </c>
      <c r="N263" s="16">
        <v>0</v>
      </c>
      <c r="O263" s="16">
        <v>27</v>
      </c>
      <c r="P263" s="17">
        <f t="shared" si="15"/>
        <v>78</v>
      </c>
      <c r="Q263" s="16">
        <v>0</v>
      </c>
      <c r="R263" s="17">
        <f t="shared" si="17"/>
        <v>78</v>
      </c>
      <c r="S263" s="19"/>
    </row>
    <row r="264" spans="1:19" ht="14.25" customHeight="1">
      <c r="A264" t="s">
        <v>633</v>
      </c>
      <c r="B264" s="32" t="s">
        <v>634</v>
      </c>
      <c r="C264" t="s">
        <v>958</v>
      </c>
      <c r="D264" s="16">
        <v>203</v>
      </c>
      <c r="E264" s="16">
        <v>0</v>
      </c>
      <c r="F264" s="16">
        <v>0</v>
      </c>
      <c r="G264" s="16">
        <v>6</v>
      </c>
      <c r="H264" s="17">
        <f t="shared" si="14"/>
        <v>209</v>
      </c>
      <c r="I264" s="16">
        <v>0</v>
      </c>
      <c r="J264" s="17">
        <f t="shared" si="16"/>
        <v>209</v>
      </c>
      <c r="K264" s="19"/>
      <c r="L264" s="16">
        <v>130</v>
      </c>
      <c r="M264" s="16">
        <v>0</v>
      </c>
      <c r="N264" s="16">
        <v>0</v>
      </c>
      <c r="O264" s="16">
        <v>6</v>
      </c>
      <c r="P264" s="17">
        <f t="shared" si="15"/>
        <v>136</v>
      </c>
      <c r="Q264" s="16">
        <v>0</v>
      </c>
      <c r="R264" s="17">
        <f t="shared" si="17"/>
        <v>136</v>
      </c>
      <c r="S264" s="19"/>
    </row>
    <row r="265" spans="1:19" ht="14.25" customHeight="1">
      <c r="A265" t="s">
        <v>635</v>
      </c>
      <c r="B265" s="32" t="s">
        <v>636</v>
      </c>
      <c r="C265" t="s">
        <v>957</v>
      </c>
      <c r="D265" s="16">
        <v>61</v>
      </c>
      <c r="E265" s="16">
        <v>0</v>
      </c>
      <c r="F265" s="16">
        <v>0</v>
      </c>
      <c r="G265" s="16">
        <v>13</v>
      </c>
      <c r="H265" s="17">
        <f t="shared" si="14"/>
        <v>74</v>
      </c>
      <c r="I265" s="16">
        <v>0</v>
      </c>
      <c r="J265" s="17">
        <f t="shared" si="16"/>
        <v>74</v>
      </c>
      <c r="K265" s="19"/>
      <c r="L265" s="16">
        <v>137</v>
      </c>
      <c r="M265" s="16">
        <v>19</v>
      </c>
      <c r="N265" s="16">
        <v>0</v>
      </c>
      <c r="O265" s="16">
        <v>0</v>
      </c>
      <c r="P265" s="17">
        <f t="shared" si="15"/>
        <v>156</v>
      </c>
      <c r="Q265" s="16">
        <v>138</v>
      </c>
      <c r="R265" s="17">
        <f t="shared" si="17"/>
        <v>294</v>
      </c>
      <c r="S265" s="19"/>
    </row>
    <row r="266" spans="1:19" ht="14.25" customHeight="1">
      <c r="A266" t="s">
        <v>637</v>
      </c>
      <c r="B266" s="32" t="s">
        <v>638</v>
      </c>
      <c r="C266" t="s">
        <v>956</v>
      </c>
      <c r="D266" s="16">
        <v>203</v>
      </c>
      <c r="E266" s="16">
        <v>0</v>
      </c>
      <c r="F266" s="16">
        <v>0</v>
      </c>
      <c r="G266" s="16">
        <v>0</v>
      </c>
      <c r="H266" s="17">
        <f t="shared" ref="H266:H297" si="18">SUM(D266:G266)</f>
        <v>203</v>
      </c>
      <c r="I266" s="16">
        <v>0</v>
      </c>
      <c r="J266" s="17">
        <f t="shared" si="16"/>
        <v>203</v>
      </c>
      <c r="K266" s="19"/>
      <c r="L266" s="16">
        <v>239</v>
      </c>
      <c r="M266" s="16">
        <v>0</v>
      </c>
      <c r="N266" s="16">
        <v>0</v>
      </c>
      <c r="O266" s="16">
        <v>0</v>
      </c>
      <c r="P266" s="17">
        <f t="shared" ref="P266:P297" si="19">SUM(L266:O266)</f>
        <v>239</v>
      </c>
      <c r="Q266" s="16">
        <v>0</v>
      </c>
      <c r="R266" s="17">
        <f t="shared" si="17"/>
        <v>239</v>
      </c>
      <c r="S266" s="19"/>
    </row>
    <row r="267" spans="1:19" ht="14.25" customHeight="1">
      <c r="A267" t="s">
        <v>639</v>
      </c>
      <c r="B267" s="32" t="s">
        <v>640</v>
      </c>
      <c r="C267" t="s">
        <v>955</v>
      </c>
      <c r="D267" s="16">
        <v>87</v>
      </c>
      <c r="E267" s="16">
        <v>0</v>
      </c>
      <c r="F267" s="16">
        <v>0</v>
      </c>
      <c r="G267" s="16">
        <v>40</v>
      </c>
      <c r="H267" s="17">
        <f t="shared" si="18"/>
        <v>127</v>
      </c>
      <c r="I267" s="16">
        <v>0</v>
      </c>
      <c r="J267" s="17">
        <f t="shared" si="16"/>
        <v>127</v>
      </c>
      <c r="K267" s="19"/>
      <c r="L267" s="16">
        <v>92</v>
      </c>
      <c r="M267" s="16">
        <v>36</v>
      </c>
      <c r="N267" s="16">
        <v>0</v>
      </c>
      <c r="O267" s="16">
        <v>17</v>
      </c>
      <c r="P267" s="17">
        <f t="shared" si="19"/>
        <v>145</v>
      </c>
      <c r="Q267" s="16">
        <v>157</v>
      </c>
      <c r="R267" s="17">
        <f t="shared" si="17"/>
        <v>302</v>
      </c>
      <c r="S267" s="19"/>
    </row>
    <row r="268" spans="1:19" ht="14.25" customHeight="1">
      <c r="A268" t="s">
        <v>641</v>
      </c>
      <c r="B268" s="32" t="s">
        <v>642</v>
      </c>
      <c r="C268" t="s">
        <v>956</v>
      </c>
      <c r="D268" s="16">
        <v>83</v>
      </c>
      <c r="E268" s="16">
        <v>0</v>
      </c>
      <c r="F268" s="16">
        <v>0</v>
      </c>
      <c r="G268" s="16">
        <v>39</v>
      </c>
      <c r="H268" s="17">
        <f t="shared" si="18"/>
        <v>122</v>
      </c>
      <c r="I268" s="16">
        <v>0</v>
      </c>
      <c r="J268" s="17">
        <f t="shared" si="16"/>
        <v>122</v>
      </c>
      <c r="K268" s="19"/>
      <c r="L268" s="16">
        <v>19</v>
      </c>
      <c r="M268" s="16">
        <v>0</v>
      </c>
      <c r="N268" s="16">
        <v>0</v>
      </c>
      <c r="O268" s="16">
        <v>0</v>
      </c>
      <c r="P268" s="17">
        <f t="shared" si="19"/>
        <v>19</v>
      </c>
      <c r="Q268" s="16">
        <v>0</v>
      </c>
      <c r="R268" s="17">
        <f t="shared" si="17"/>
        <v>19</v>
      </c>
      <c r="S268" s="19"/>
    </row>
    <row r="269" spans="1:19" ht="14.25" customHeight="1">
      <c r="A269" t="s">
        <v>643</v>
      </c>
      <c r="B269" s="32" t="s">
        <v>644</v>
      </c>
      <c r="C269" t="s">
        <v>954</v>
      </c>
      <c r="D269" s="16">
        <v>54</v>
      </c>
      <c r="E269" s="16">
        <v>0</v>
      </c>
      <c r="F269" s="16">
        <v>0</v>
      </c>
      <c r="G269" s="16">
        <v>0</v>
      </c>
      <c r="H269" s="17">
        <f t="shared" si="18"/>
        <v>54</v>
      </c>
      <c r="I269" s="16">
        <v>0</v>
      </c>
      <c r="J269" s="17">
        <f t="shared" si="16"/>
        <v>54</v>
      </c>
      <c r="K269" s="19"/>
      <c r="L269" s="16">
        <v>13</v>
      </c>
      <c r="M269" s="16">
        <v>0</v>
      </c>
      <c r="N269" s="16">
        <v>0</v>
      </c>
      <c r="O269" s="16">
        <v>0</v>
      </c>
      <c r="P269" s="17">
        <f t="shared" si="19"/>
        <v>13</v>
      </c>
      <c r="Q269" s="16">
        <v>0</v>
      </c>
      <c r="R269" s="17">
        <f t="shared" si="17"/>
        <v>13</v>
      </c>
      <c r="S269" s="19"/>
    </row>
    <row r="270" spans="1:19" ht="14.25" customHeight="1">
      <c r="A270" t="s">
        <v>919</v>
      </c>
      <c r="B270" s="32" t="s">
        <v>920</v>
      </c>
      <c r="C270" t="s">
        <v>954</v>
      </c>
      <c r="D270" s="16">
        <v>68</v>
      </c>
      <c r="E270" s="16">
        <v>0</v>
      </c>
      <c r="F270" s="16">
        <v>0</v>
      </c>
      <c r="G270" s="16">
        <v>4</v>
      </c>
      <c r="H270" s="17">
        <f t="shared" si="18"/>
        <v>72</v>
      </c>
      <c r="I270" s="16">
        <v>0</v>
      </c>
      <c r="J270" s="17">
        <f t="shared" si="16"/>
        <v>72</v>
      </c>
      <c r="K270" s="19"/>
      <c r="L270" s="16">
        <v>14</v>
      </c>
      <c r="M270" s="16">
        <v>0</v>
      </c>
      <c r="N270" s="16">
        <v>0</v>
      </c>
      <c r="O270" s="16">
        <v>0</v>
      </c>
      <c r="P270" s="17">
        <f t="shared" si="19"/>
        <v>14</v>
      </c>
      <c r="Q270" s="16">
        <v>0</v>
      </c>
      <c r="R270" s="17">
        <f t="shared" si="17"/>
        <v>14</v>
      </c>
      <c r="S270" s="19"/>
    </row>
    <row r="271" spans="1:19" ht="14.25" customHeight="1">
      <c r="A271" t="s">
        <v>645</v>
      </c>
      <c r="B271" s="32" t="s">
        <v>646</v>
      </c>
      <c r="C271" t="s">
        <v>954</v>
      </c>
      <c r="D271" s="16">
        <v>26</v>
      </c>
      <c r="E271" s="16">
        <v>0</v>
      </c>
      <c r="F271" s="16">
        <v>0</v>
      </c>
      <c r="G271" s="16">
        <v>0</v>
      </c>
      <c r="H271" s="17">
        <f t="shared" si="18"/>
        <v>26</v>
      </c>
      <c r="I271" s="16">
        <v>0</v>
      </c>
      <c r="J271" s="17">
        <f t="shared" si="16"/>
        <v>26</v>
      </c>
      <c r="K271" s="19"/>
      <c r="L271" s="16">
        <v>16</v>
      </c>
      <c r="M271" s="16">
        <v>0</v>
      </c>
      <c r="N271" s="16">
        <v>0</v>
      </c>
      <c r="O271" s="16">
        <v>0</v>
      </c>
      <c r="P271" s="17">
        <f t="shared" si="19"/>
        <v>16</v>
      </c>
      <c r="Q271" s="16">
        <v>24</v>
      </c>
      <c r="R271" s="17">
        <f t="shared" si="17"/>
        <v>40</v>
      </c>
      <c r="S271" s="19"/>
    </row>
    <row r="272" spans="1:19" ht="14.25" customHeight="1">
      <c r="A272" t="s">
        <v>647</v>
      </c>
      <c r="B272" s="32" t="s">
        <v>648</v>
      </c>
      <c r="C272" t="s">
        <v>954</v>
      </c>
      <c r="D272" s="16">
        <v>3</v>
      </c>
      <c r="E272" s="16">
        <v>0</v>
      </c>
      <c r="F272" s="16">
        <v>0</v>
      </c>
      <c r="G272" s="16">
        <v>0</v>
      </c>
      <c r="H272" s="17">
        <f t="shared" si="18"/>
        <v>3</v>
      </c>
      <c r="I272" s="16">
        <v>0</v>
      </c>
      <c r="J272" s="17">
        <f t="shared" si="16"/>
        <v>3</v>
      </c>
      <c r="K272" s="19"/>
      <c r="L272" s="16">
        <v>75</v>
      </c>
      <c r="M272" s="16">
        <v>0</v>
      </c>
      <c r="N272" s="16">
        <v>0</v>
      </c>
      <c r="O272" s="16">
        <v>14</v>
      </c>
      <c r="P272" s="17">
        <f t="shared" si="19"/>
        <v>89</v>
      </c>
      <c r="Q272" s="16">
        <v>0</v>
      </c>
      <c r="R272" s="17">
        <f t="shared" si="17"/>
        <v>89</v>
      </c>
      <c r="S272" s="19"/>
    </row>
    <row r="273" spans="1:19" ht="14.25" customHeight="1">
      <c r="A273" t="s">
        <v>874</v>
      </c>
      <c r="B273" s="32" t="s">
        <v>875</v>
      </c>
      <c r="C273" t="s">
        <v>956</v>
      </c>
      <c r="D273" s="16">
        <v>0</v>
      </c>
      <c r="E273" s="16">
        <v>0</v>
      </c>
      <c r="F273" s="16">
        <v>0</v>
      </c>
      <c r="G273" s="16">
        <v>0</v>
      </c>
      <c r="H273" s="17">
        <f t="shared" si="18"/>
        <v>0</v>
      </c>
      <c r="I273" s="16">
        <v>0</v>
      </c>
      <c r="J273" s="17">
        <f t="shared" si="16"/>
        <v>0</v>
      </c>
      <c r="K273" s="19"/>
      <c r="L273" s="16">
        <v>125</v>
      </c>
      <c r="M273" s="16">
        <v>0</v>
      </c>
      <c r="N273" s="16">
        <v>0</v>
      </c>
      <c r="O273" s="16">
        <v>15</v>
      </c>
      <c r="P273" s="17">
        <f t="shared" si="19"/>
        <v>140</v>
      </c>
      <c r="Q273" s="16">
        <v>0</v>
      </c>
      <c r="R273" s="17">
        <f t="shared" si="17"/>
        <v>140</v>
      </c>
      <c r="S273" s="19"/>
    </row>
    <row r="274" spans="1:19" ht="14.25" customHeight="1">
      <c r="A274" t="s">
        <v>649</v>
      </c>
      <c r="B274" s="32" t="s">
        <v>650</v>
      </c>
      <c r="C274" t="s">
        <v>954</v>
      </c>
      <c r="D274" s="16">
        <v>18</v>
      </c>
      <c r="E274" s="16">
        <v>0</v>
      </c>
      <c r="F274" s="16">
        <v>0</v>
      </c>
      <c r="G274" s="16">
        <v>3</v>
      </c>
      <c r="H274" s="17">
        <f t="shared" si="18"/>
        <v>21</v>
      </c>
      <c r="I274" s="16">
        <v>0</v>
      </c>
      <c r="J274" s="17">
        <f t="shared" si="16"/>
        <v>21</v>
      </c>
      <c r="K274" s="19"/>
      <c r="L274" s="16">
        <v>31</v>
      </c>
      <c r="M274" s="16">
        <v>0</v>
      </c>
      <c r="N274" s="16">
        <v>0</v>
      </c>
      <c r="O274" s="16">
        <v>29</v>
      </c>
      <c r="P274" s="17">
        <f t="shared" si="19"/>
        <v>60</v>
      </c>
      <c r="Q274" s="16">
        <v>0</v>
      </c>
      <c r="R274" s="17">
        <f t="shared" si="17"/>
        <v>60</v>
      </c>
      <c r="S274" s="19"/>
    </row>
    <row r="275" spans="1:19" ht="14.25" customHeight="1">
      <c r="A275" t="s">
        <v>651</v>
      </c>
      <c r="B275" s="32" t="s">
        <v>652</v>
      </c>
      <c r="C275" t="s">
        <v>958</v>
      </c>
      <c r="D275" s="16">
        <v>14</v>
      </c>
      <c r="E275" s="16">
        <v>4</v>
      </c>
      <c r="F275" s="16">
        <v>0</v>
      </c>
      <c r="G275" s="16">
        <v>5</v>
      </c>
      <c r="H275" s="17">
        <f t="shared" si="18"/>
        <v>23</v>
      </c>
      <c r="I275" s="16">
        <v>0</v>
      </c>
      <c r="J275" s="17">
        <f t="shared" si="16"/>
        <v>23</v>
      </c>
      <c r="K275" s="19"/>
      <c r="L275" s="16">
        <v>42</v>
      </c>
      <c r="M275" s="16">
        <v>0</v>
      </c>
      <c r="N275" s="16">
        <v>0</v>
      </c>
      <c r="O275" s="16">
        <v>19</v>
      </c>
      <c r="P275" s="17">
        <f t="shared" si="19"/>
        <v>61</v>
      </c>
      <c r="Q275" s="16">
        <v>0</v>
      </c>
      <c r="R275" s="17">
        <f t="shared" si="17"/>
        <v>61</v>
      </c>
      <c r="S275" s="19"/>
    </row>
    <row r="276" spans="1:19" ht="14.25" customHeight="1">
      <c r="A276" t="s">
        <v>653</v>
      </c>
      <c r="B276" s="32" t="s">
        <v>654</v>
      </c>
      <c r="C276" t="s">
        <v>958</v>
      </c>
      <c r="D276" s="16">
        <v>12</v>
      </c>
      <c r="E276" s="16">
        <v>0</v>
      </c>
      <c r="F276" s="16">
        <v>0</v>
      </c>
      <c r="G276" s="16">
        <v>0</v>
      </c>
      <c r="H276" s="17">
        <f t="shared" si="18"/>
        <v>12</v>
      </c>
      <c r="I276" s="16">
        <v>0</v>
      </c>
      <c r="J276" s="17">
        <f t="shared" si="16"/>
        <v>12</v>
      </c>
      <c r="K276" s="19"/>
      <c r="L276" s="16">
        <v>14</v>
      </c>
      <c r="M276" s="16">
        <v>0</v>
      </c>
      <c r="N276" s="16">
        <v>0</v>
      </c>
      <c r="O276" s="16">
        <v>0</v>
      </c>
      <c r="P276" s="17">
        <f t="shared" si="19"/>
        <v>14</v>
      </c>
      <c r="Q276" s="16">
        <v>0</v>
      </c>
      <c r="R276" s="17">
        <f t="shared" si="17"/>
        <v>14</v>
      </c>
      <c r="S276" s="19"/>
    </row>
    <row r="277" spans="1:19" ht="14.25" customHeight="1">
      <c r="A277" t="s">
        <v>921</v>
      </c>
      <c r="B277" s="32" t="s">
        <v>922</v>
      </c>
      <c r="C277" t="s">
        <v>958</v>
      </c>
      <c r="D277" s="16">
        <v>99</v>
      </c>
      <c r="E277" s="16">
        <v>0</v>
      </c>
      <c r="F277" s="16">
        <v>0</v>
      </c>
      <c r="G277" s="16">
        <v>25</v>
      </c>
      <c r="H277" s="17">
        <f t="shared" si="18"/>
        <v>124</v>
      </c>
      <c r="I277" s="16">
        <v>0</v>
      </c>
      <c r="J277" s="17">
        <f t="shared" si="16"/>
        <v>124</v>
      </c>
      <c r="K277" s="19"/>
      <c r="L277" s="16">
        <v>31</v>
      </c>
      <c r="M277" s="16">
        <v>0</v>
      </c>
      <c r="N277" s="16">
        <v>0</v>
      </c>
      <c r="O277" s="16">
        <v>25</v>
      </c>
      <c r="P277" s="17">
        <f t="shared" si="19"/>
        <v>56</v>
      </c>
      <c r="Q277" s="16">
        <v>0</v>
      </c>
      <c r="R277" s="17">
        <f t="shared" si="17"/>
        <v>56</v>
      </c>
      <c r="S277" s="19"/>
    </row>
    <row r="278" spans="1:19" ht="14.25" customHeight="1">
      <c r="A278" t="s">
        <v>655</v>
      </c>
      <c r="B278" s="32" t="s">
        <v>656</v>
      </c>
      <c r="C278" t="s">
        <v>955</v>
      </c>
      <c r="D278" s="16">
        <v>42</v>
      </c>
      <c r="E278" s="16">
        <v>0</v>
      </c>
      <c r="F278" s="16">
        <v>0</v>
      </c>
      <c r="G278" s="16">
        <v>27</v>
      </c>
      <c r="H278" s="17">
        <f t="shared" si="18"/>
        <v>69</v>
      </c>
      <c r="I278" s="16">
        <v>0</v>
      </c>
      <c r="J278" s="17">
        <f t="shared" si="16"/>
        <v>69</v>
      </c>
      <c r="K278" s="19"/>
      <c r="L278" s="16">
        <v>43</v>
      </c>
      <c r="M278" s="16">
        <v>9</v>
      </c>
      <c r="N278" s="16">
        <v>0</v>
      </c>
      <c r="O278" s="16">
        <v>0</v>
      </c>
      <c r="P278" s="17">
        <f t="shared" si="19"/>
        <v>52</v>
      </c>
      <c r="Q278" s="16">
        <v>20</v>
      </c>
      <c r="R278" s="17">
        <f t="shared" si="17"/>
        <v>72</v>
      </c>
      <c r="S278" s="19"/>
    </row>
    <row r="279" spans="1:19" ht="14.25" customHeight="1">
      <c r="A279" t="s">
        <v>657</v>
      </c>
      <c r="B279" s="32" t="s">
        <v>658</v>
      </c>
      <c r="C279" t="s">
        <v>956</v>
      </c>
      <c r="D279" s="16">
        <v>14</v>
      </c>
      <c r="E279" s="16">
        <v>0</v>
      </c>
      <c r="F279" s="16">
        <v>0</v>
      </c>
      <c r="G279" s="16">
        <v>4</v>
      </c>
      <c r="H279" s="17">
        <f t="shared" si="18"/>
        <v>18</v>
      </c>
      <c r="I279" s="16">
        <v>0</v>
      </c>
      <c r="J279" s="17">
        <f t="shared" si="16"/>
        <v>18</v>
      </c>
      <c r="K279" s="19"/>
      <c r="L279" s="16">
        <v>0</v>
      </c>
      <c r="M279" s="16">
        <v>0</v>
      </c>
      <c r="N279" s="16">
        <v>0</v>
      </c>
      <c r="O279" s="16">
        <v>0</v>
      </c>
      <c r="P279" s="17">
        <f t="shared" si="19"/>
        <v>0</v>
      </c>
      <c r="Q279" s="16">
        <v>0</v>
      </c>
      <c r="R279" s="17">
        <f t="shared" si="17"/>
        <v>0</v>
      </c>
      <c r="S279" s="19"/>
    </row>
    <row r="280" spans="1:19" ht="14.25" customHeight="1">
      <c r="A280" t="s">
        <v>661</v>
      </c>
      <c r="B280" s="32" t="s">
        <v>662</v>
      </c>
      <c r="C280" t="s">
        <v>958</v>
      </c>
      <c r="D280" s="16">
        <v>61</v>
      </c>
      <c r="E280" s="16">
        <v>0</v>
      </c>
      <c r="F280" s="16">
        <v>0</v>
      </c>
      <c r="G280" s="16">
        <v>0</v>
      </c>
      <c r="H280" s="17">
        <f t="shared" si="18"/>
        <v>61</v>
      </c>
      <c r="I280" s="16">
        <v>0</v>
      </c>
      <c r="J280" s="17">
        <f t="shared" si="16"/>
        <v>61</v>
      </c>
      <c r="K280" s="19"/>
      <c r="L280" s="16">
        <v>36</v>
      </c>
      <c r="M280" s="16">
        <v>33</v>
      </c>
      <c r="N280" s="16">
        <v>0</v>
      </c>
      <c r="O280" s="16">
        <v>11</v>
      </c>
      <c r="P280" s="17">
        <f t="shared" si="19"/>
        <v>80</v>
      </c>
      <c r="Q280" s="16">
        <v>0</v>
      </c>
      <c r="R280" s="17">
        <f t="shared" si="17"/>
        <v>80</v>
      </c>
      <c r="S280" s="19"/>
    </row>
    <row r="281" spans="1:19" ht="14.25" customHeight="1">
      <c r="A281" t="s">
        <v>923</v>
      </c>
      <c r="B281" s="32" t="s">
        <v>924</v>
      </c>
      <c r="C281" t="s">
        <v>958</v>
      </c>
      <c r="D281" s="16">
        <v>0</v>
      </c>
      <c r="E281" s="16">
        <v>0</v>
      </c>
      <c r="F281" s="16">
        <v>0</v>
      </c>
      <c r="G281" s="16">
        <v>0</v>
      </c>
      <c r="H281" s="17">
        <f t="shared" si="18"/>
        <v>0</v>
      </c>
      <c r="I281" s="16">
        <v>0</v>
      </c>
      <c r="J281" s="17">
        <f t="shared" si="16"/>
        <v>0</v>
      </c>
      <c r="K281" s="19"/>
      <c r="L281" s="16">
        <v>8</v>
      </c>
      <c r="M281" s="16">
        <v>0</v>
      </c>
      <c r="N281" s="16">
        <v>0</v>
      </c>
      <c r="O281" s="16">
        <v>4</v>
      </c>
      <c r="P281" s="17">
        <f t="shared" si="19"/>
        <v>12</v>
      </c>
      <c r="Q281" s="16">
        <v>0</v>
      </c>
      <c r="R281" s="17">
        <f t="shared" si="17"/>
        <v>12</v>
      </c>
      <c r="S281" s="19"/>
    </row>
    <row r="282" spans="1:19" ht="14.25" customHeight="1">
      <c r="A282" t="s">
        <v>925</v>
      </c>
      <c r="B282" s="32" t="s">
        <v>926</v>
      </c>
      <c r="C282" t="s">
        <v>958</v>
      </c>
      <c r="D282" s="16">
        <v>0</v>
      </c>
      <c r="E282" s="16">
        <v>0</v>
      </c>
      <c r="F282" s="16">
        <v>0</v>
      </c>
      <c r="G282" s="16">
        <v>0</v>
      </c>
      <c r="H282" s="17">
        <f t="shared" si="18"/>
        <v>0</v>
      </c>
      <c r="I282" s="16">
        <v>0</v>
      </c>
      <c r="J282" s="17">
        <f t="shared" si="16"/>
        <v>0</v>
      </c>
      <c r="K282" s="19"/>
      <c r="L282" s="16">
        <v>78</v>
      </c>
      <c r="M282" s="16">
        <v>0</v>
      </c>
      <c r="N282" s="16">
        <v>0</v>
      </c>
      <c r="O282" s="16">
        <v>2</v>
      </c>
      <c r="P282" s="17">
        <f t="shared" si="19"/>
        <v>80</v>
      </c>
      <c r="Q282" s="16">
        <v>0</v>
      </c>
      <c r="R282" s="17">
        <f t="shared" si="17"/>
        <v>80</v>
      </c>
      <c r="S282" s="19"/>
    </row>
    <row r="283" spans="1:19" ht="14.25" customHeight="1">
      <c r="A283" t="s">
        <v>667</v>
      </c>
      <c r="B283" s="32" t="s">
        <v>668</v>
      </c>
      <c r="C283" t="s">
        <v>955</v>
      </c>
      <c r="D283" s="16">
        <v>165</v>
      </c>
      <c r="E283" s="16">
        <v>0</v>
      </c>
      <c r="F283" s="16">
        <v>0</v>
      </c>
      <c r="G283" s="16">
        <v>16</v>
      </c>
      <c r="H283" s="17">
        <f t="shared" si="18"/>
        <v>181</v>
      </c>
      <c r="I283" s="16">
        <v>71</v>
      </c>
      <c r="J283" s="17">
        <f t="shared" si="16"/>
        <v>252</v>
      </c>
      <c r="K283" s="19"/>
      <c r="L283" s="16">
        <v>56</v>
      </c>
      <c r="M283" s="16">
        <v>0</v>
      </c>
      <c r="N283" s="16">
        <v>0</v>
      </c>
      <c r="O283" s="16">
        <v>16</v>
      </c>
      <c r="P283" s="17">
        <f t="shared" si="19"/>
        <v>72</v>
      </c>
      <c r="Q283" s="16">
        <v>62</v>
      </c>
      <c r="R283" s="17">
        <f t="shared" si="17"/>
        <v>134</v>
      </c>
      <c r="S283" s="19"/>
    </row>
    <row r="284" spans="1:19" ht="14.25" customHeight="1">
      <c r="A284" t="s">
        <v>669</v>
      </c>
      <c r="B284" s="32" t="s">
        <v>670</v>
      </c>
      <c r="C284" t="s">
        <v>958</v>
      </c>
      <c r="D284" s="16">
        <v>328</v>
      </c>
      <c r="E284" s="16">
        <v>0</v>
      </c>
      <c r="F284" s="16">
        <v>0</v>
      </c>
      <c r="G284" s="16">
        <v>33</v>
      </c>
      <c r="H284" s="17">
        <f t="shared" si="18"/>
        <v>361</v>
      </c>
      <c r="I284" s="16">
        <v>0</v>
      </c>
      <c r="J284" s="17">
        <f t="shared" si="16"/>
        <v>361</v>
      </c>
      <c r="K284" s="19"/>
      <c r="L284" s="16">
        <v>251</v>
      </c>
      <c r="M284" s="16">
        <v>0</v>
      </c>
      <c r="N284" s="16">
        <v>0</v>
      </c>
      <c r="O284" s="16">
        <v>14</v>
      </c>
      <c r="P284" s="17">
        <f t="shared" si="19"/>
        <v>265</v>
      </c>
      <c r="Q284" s="16">
        <v>0</v>
      </c>
      <c r="R284" s="17">
        <f t="shared" si="17"/>
        <v>265</v>
      </c>
      <c r="S284" s="19"/>
    </row>
    <row r="285" spans="1:19" ht="14.25" customHeight="1">
      <c r="A285" t="s">
        <v>671</v>
      </c>
      <c r="B285" s="32" t="s">
        <v>672</v>
      </c>
      <c r="C285" t="s">
        <v>958</v>
      </c>
      <c r="D285" s="16">
        <v>66</v>
      </c>
      <c r="E285" s="16">
        <v>28</v>
      </c>
      <c r="F285" s="16">
        <v>0</v>
      </c>
      <c r="G285" s="16">
        <v>40</v>
      </c>
      <c r="H285" s="17">
        <f t="shared" si="18"/>
        <v>134</v>
      </c>
      <c r="I285" s="16">
        <v>134</v>
      </c>
      <c r="J285" s="17">
        <f t="shared" si="16"/>
        <v>268</v>
      </c>
      <c r="K285" s="19"/>
      <c r="L285" s="16">
        <v>32</v>
      </c>
      <c r="M285" s="16">
        <v>8</v>
      </c>
      <c r="N285" s="16">
        <v>0</v>
      </c>
      <c r="O285" s="16">
        <v>21</v>
      </c>
      <c r="P285" s="17">
        <f t="shared" si="19"/>
        <v>61</v>
      </c>
      <c r="Q285" s="16">
        <v>0</v>
      </c>
      <c r="R285" s="17">
        <f t="shared" si="17"/>
        <v>61</v>
      </c>
      <c r="S285" s="19"/>
    </row>
    <row r="286" spans="1:19" ht="14.25" customHeight="1">
      <c r="A286" t="s">
        <v>783</v>
      </c>
      <c r="B286" s="32" t="s">
        <v>784</v>
      </c>
      <c r="C286" t="s">
        <v>958</v>
      </c>
      <c r="D286" s="16">
        <v>2</v>
      </c>
      <c r="E286" s="16">
        <v>0</v>
      </c>
      <c r="F286" s="16">
        <v>0</v>
      </c>
      <c r="G286" s="16">
        <v>0</v>
      </c>
      <c r="H286" s="17">
        <f t="shared" si="18"/>
        <v>2</v>
      </c>
      <c r="I286" s="16">
        <v>0</v>
      </c>
      <c r="J286" s="17">
        <f t="shared" si="16"/>
        <v>2</v>
      </c>
      <c r="K286" s="19"/>
      <c r="L286" s="16">
        <v>2</v>
      </c>
      <c r="M286" s="16">
        <v>0</v>
      </c>
      <c r="N286" s="16">
        <v>0</v>
      </c>
      <c r="O286" s="16">
        <v>0</v>
      </c>
      <c r="P286" s="17">
        <f t="shared" si="19"/>
        <v>2</v>
      </c>
      <c r="Q286" s="16">
        <v>0</v>
      </c>
      <c r="R286" s="17">
        <f t="shared" si="17"/>
        <v>2</v>
      </c>
      <c r="S286" s="19"/>
    </row>
    <row r="287" spans="1:19" ht="14.25" customHeight="1">
      <c r="A287" t="s">
        <v>673</v>
      </c>
      <c r="B287" s="32" t="s">
        <v>674</v>
      </c>
      <c r="C287" t="s">
        <v>955</v>
      </c>
      <c r="D287" s="16">
        <v>65</v>
      </c>
      <c r="E287" s="16">
        <v>0</v>
      </c>
      <c r="F287" s="16">
        <v>0</v>
      </c>
      <c r="G287" s="16">
        <v>0</v>
      </c>
      <c r="H287" s="17">
        <f t="shared" si="18"/>
        <v>65</v>
      </c>
      <c r="I287" s="16">
        <v>18</v>
      </c>
      <c r="J287" s="17">
        <f t="shared" si="16"/>
        <v>83</v>
      </c>
      <c r="K287" s="19"/>
      <c r="L287" s="16">
        <v>226</v>
      </c>
      <c r="M287" s="16">
        <v>0</v>
      </c>
      <c r="N287" s="16">
        <v>0</v>
      </c>
      <c r="O287" s="16">
        <v>0</v>
      </c>
      <c r="P287" s="17">
        <f t="shared" si="19"/>
        <v>226</v>
      </c>
      <c r="Q287" s="16">
        <v>48</v>
      </c>
      <c r="R287" s="17">
        <f t="shared" si="17"/>
        <v>274</v>
      </c>
      <c r="S287" s="19"/>
    </row>
    <row r="288" spans="1:19" ht="14.25" customHeight="1">
      <c r="A288" t="s">
        <v>675</v>
      </c>
      <c r="B288" s="32" t="s">
        <v>676</v>
      </c>
      <c r="C288" t="s">
        <v>954</v>
      </c>
      <c r="D288" s="16">
        <v>25</v>
      </c>
      <c r="E288" s="16">
        <v>0</v>
      </c>
      <c r="F288" s="16">
        <v>0</v>
      </c>
      <c r="G288" s="16">
        <v>0</v>
      </c>
      <c r="H288" s="17">
        <f t="shared" si="18"/>
        <v>25</v>
      </c>
      <c r="I288" s="16">
        <v>0</v>
      </c>
      <c r="J288" s="17">
        <f t="shared" si="16"/>
        <v>25</v>
      </c>
      <c r="K288" s="19"/>
      <c r="L288" s="16">
        <v>12</v>
      </c>
      <c r="M288" s="16">
        <v>0</v>
      </c>
      <c r="N288" s="16">
        <v>0</v>
      </c>
      <c r="O288" s="16">
        <v>0</v>
      </c>
      <c r="P288" s="17">
        <f t="shared" si="19"/>
        <v>12</v>
      </c>
      <c r="Q288" s="16">
        <v>0</v>
      </c>
      <c r="R288" s="17">
        <f t="shared" si="17"/>
        <v>12</v>
      </c>
      <c r="S288" s="19"/>
    </row>
    <row r="289" spans="1:19" ht="14.25" customHeight="1">
      <c r="A289" t="s">
        <v>677</v>
      </c>
      <c r="B289" s="32" t="s">
        <v>678</v>
      </c>
      <c r="C289" t="s">
        <v>958</v>
      </c>
      <c r="D289" s="16">
        <v>9</v>
      </c>
      <c r="E289" s="16">
        <v>0</v>
      </c>
      <c r="F289" s="16">
        <v>0</v>
      </c>
      <c r="G289" s="16">
        <v>2</v>
      </c>
      <c r="H289" s="17">
        <f t="shared" si="18"/>
        <v>11</v>
      </c>
      <c r="I289" s="16">
        <v>0</v>
      </c>
      <c r="J289" s="17">
        <f t="shared" si="16"/>
        <v>11</v>
      </c>
      <c r="K289" s="19"/>
      <c r="L289" s="16">
        <v>3</v>
      </c>
      <c r="M289" s="16">
        <v>0</v>
      </c>
      <c r="N289" s="16">
        <v>0</v>
      </c>
      <c r="O289" s="16">
        <v>0</v>
      </c>
      <c r="P289" s="17">
        <f t="shared" si="19"/>
        <v>3</v>
      </c>
      <c r="Q289" s="16">
        <v>0</v>
      </c>
      <c r="R289" s="17">
        <f t="shared" si="17"/>
        <v>3</v>
      </c>
      <c r="S289" s="19"/>
    </row>
    <row r="290" spans="1:19" ht="14.25" customHeight="1">
      <c r="A290" t="s">
        <v>679</v>
      </c>
      <c r="B290" s="32" t="s">
        <v>680</v>
      </c>
      <c r="C290" t="s">
        <v>956</v>
      </c>
      <c r="D290" s="16">
        <v>156</v>
      </c>
      <c r="E290" s="16">
        <v>6</v>
      </c>
      <c r="F290" s="16">
        <v>0</v>
      </c>
      <c r="G290" s="16">
        <v>3</v>
      </c>
      <c r="H290" s="17">
        <f t="shared" si="18"/>
        <v>165</v>
      </c>
      <c r="I290" s="16">
        <v>27</v>
      </c>
      <c r="J290" s="17">
        <f t="shared" si="16"/>
        <v>192</v>
      </c>
      <c r="K290" s="19"/>
      <c r="L290" s="16">
        <v>30</v>
      </c>
      <c r="M290" s="16">
        <v>0</v>
      </c>
      <c r="N290" s="16">
        <v>0</v>
      </c>
      <c r="O290" s="16">
        <v>0</v>
      </c>
      <c r="P290" s="17">
        <f t="shared" si="19"/>
        <v>30</v>
      </c>
      <c r="Q290" s="16">
        <v>0</v>
      </c>
      <c r="R290" s="17">
        <f t="shared" si="17"/>
        <v>30</v>
      </c>
      <c r="S290" s="19"/>
    </row>
    <row r="291" spans="1:19" ht="14.25" customHeight="1">
      <c r="A291" t="s">
        <v>681</v>
      </c>
      <c r="B291" s="32" t="s">
        <v>682</v>
      </c>
      <c r="C291" t="s">
        <v>956</v>
      </c>
      <c r="D291" s="16">
        <v>30</v>
      </c>
      <c r="E291" s="16">
        <v>0</v>
      </c>
      <c r="F291" s="16">
        <v>0</v>
      </c>
      <c r="G291" s="16">
        <v>0</v>
      </c>
      <c r="H291" s="17">
        <f t="shared" si="18"/>
        <v>30</v>
      </c>
      <c r="I291" s="16">
        <v>0</v>
      </c>
      <c r="J291" s="17">
        <f t="shared" si="16"/>
        <v>30</v>
      </c>
      <c r="K291" s="19"/>
      <c r="L291" s="16">
        <v>21</v>
      </c>
      <c r="M291" s="16">
        <v>0</v>
      </c>
      <c r="N291" s="16">
        <v>0</v>
      </c>
      <c r="O291" s="16">
        <v>1</v>
      </c>
      <c r="P291" s="17">
        <f t="shared" si="19"/>
        <v>22</v>
      </c>
      <c r="Q291" s="16">
        <v>0</v>
      </c>
      <c r="R291" s="17">
        <f t="shared" si="17"/>
        <v>22</v>
      </c>
      <c r="S291" s="19"/>
    </row>
    <row r="292" spans="1:19" ht="14.25" customHeight="1">
      <c r="A292" t="s">
        <v>683</v>
      </c>
      <c r="B292" s="32" t="s">
        <v>684</v>
      </c>
      <c r="C292" t="s">
        <v>954</v>
      </c>
      <c r="D292" s="16">
        <v>0</v>
      </c>
      <c r="E292" s="16">
        <v>0</v>
      </c>
      <c r="F292" s="16">
        <v>0</v>
      </c>
      <c r="G292" s="16">
        <v>0</v>
      </c>
      <c r="H292" s="17">
        <f t="shared" si="18"/>
        <v>0</v>
      </c>
      <c r="I292" s="16">
        <v>0</v>
      </c>
      <c r="J292" s="17">
        <f t="shared" si="16"/>
        <v>0</v>
      </c>
      <c r="K292" s="19"/>
      <c r="L292" s="16">
        <v>12</v>
      </c>
      <c r="M292" s="16">
        <v>0</v>
      </c>
      <c r="N292" s="16">
        <v>0</v>
      </c>
      <c r="O292" s="16">
        <v>0</v>
      </c>
      <c r="P292" s="17">
        <f t="shared" si="19"/>
        <v>12</v>
      </c>
      <c r="Q292" s="16">
        <v>0</v>
      </c>
      <c r="R292" s="17">
        <f t="shared" si="17"/>
        <v>12</v>
      </c>
      <c r="S292" s="19"/>
    </row>
    <row r="293" spans="1:19" ht="14.25" customHeight="1">
      <c r="A293" t="s">
        <v>685</v>
      </c>
      <c r="B293" s="32" t="s">
        <v>686</v>
      </c>
      <c r="C293" t="s">
        <v>956</v>
      </c>
      <c r="D293" s="16">
        <v>44</v>
      </c>
      <c r="E293" s="16">
        <v>0</v>
      </c>
      <c r="F293" s="16">
        <v>0</v>
      </c>
      <c r="G293" s="16">
        <v>2</v>
      </c>
      <c r="H293" s="17">
        <f t="shared" si="18"/>
        <v>46</v>
      </c>
      <c r="I293" s="16">
        <v>0</v>
      </c>
      <c r="J293" s="17">
        <f t="shared" si="16"/>
        <v>46</v>
      </c>
      <c r="K293" s="19"/>
      <c r="L293" s="16">
        <v>12</v>
      </c>
      <c r="M293" s="16">
        <v>0</v>
      </c>
      <c r="N293" s="16">
        <v>0</v>
      </c>
      <c r="O293" s="16">
        <v>2</v>
      </c>
      <c r="P293" s="17">
        <f t="shared" si="19"/>
        <v>14</v>
      </c>
      <c r="Q293" s="16">
        <v>0</v>
      </c>
      <c r="R293" s="17">
        <f t="shared" si="17"/>
        <v>14</v>
      </c>
      <c r="S293" s="19"/>
    </row>
    <row r="294" spans="1:19" ht="14.25" customHeight="1">
      <c r="A294" t="s">
        <v>889</v>
      </c>
      <c r="B294" s="32" t="s">
        <v>890</v>
      </c>
      <c r="C294" t="s">
        <v>954</v>
      </c>
      <c r="D294" s="16">
        <v>99</v>
      </c>
      <c r="E294" s="16">
        <v>0</v>
      </c>
      <c r="F294" s="16">
        <v>0</v>
      </c>
      <c r="G294" s="16">
        <v>0</v>
      </c>
      <c r="H294" s="17">
        <f t="shared" si="18"/>
        <v>99</v>
      </c>
      <c r="I294" s="16">
        <v>0</v>
      </c>
      <c r="J294" s="17">
        <f t="shared" si="16"/>
        <v>99</v>
      </c>
      <c r="K294" s="19"/>
      <c r="L294" s="16">
        <v>10</v>
      </c>
      <c r="M294" s="16">
        <v>0</v>
      </c>
      <c r="N294" s="16">
        <v>0</v>
      </c>
      <c r="O294" s="16">
        <v>0</v>
      </c>
      <c r="P294" s="17">
        <f t="shared" si="19"/>
        <v>10</v>
      </c>
      <c r="Q294" s="16">
        <v>0</v>
      </c>
      <c r="R294" s="17">
        <f t="shared" si="17"/>
        <v>10</v>
      </c>
      <c r="S294" s="19"/>
    </row>
    <row r="295" spans="1:19" ht="14.25" customHeight="1">
      <c r="A295" t="s">
        <v>687</v>
      </c>
      <c r="B295" s="32" t="s">
        <v>688</v>
      </c>
      <c r="C295" t="s">
        <v>955</v>
      </c>
      <c r="D295" s="16">
        <v>10</v>
      </c>
      <c r="E295" s="16">
        <v>0</v>
      </c>
      <c r="F295" s="16">
        <v>0</v>
      </c>
      <c r="G295" s="16">
        <v>13</v>
      </c>
      <c r="H295" s="17">
        <f t="shared" si="18"/>
        <v>23</v>
      </c>
      <c r="I295" s="16">
        <v>0</v>
      </c>
      <c r="J295" s="17">
        <f t="shared" si="16"/>
        <v>23</v>
      </c>
      <c r="K295" s="19"/>
      <c r="L295" s="16">
        <v>29</v>
      </c>
      <c r="M295" s="16">
        <v>0</v>
      </c>
      <c r="N295" s="16">
        <v>0</v>
      </c>
      <c r="O295" s="16">
        <v>6</v>
      </c>
      <c r="P295" s="17">
        <f t="shared" si="19"/>
        <v>35</v>
      </c>
      <c r="Q295" s="16">
        <v>0</v>
      </c>
      <c r="R295" s="17">
        <f t="shared" si="17"/>
        <v>35</v>
      </c>
      <c r="S295" s="19"/>
    </row>
    <row r="296" spans="1:19" ht="14.25" customHeight="1">
      <c r="A296" t="s">
        <v>689</v>
      </c>
      <c r="B296" s="32" t="s">
        <v>690</v>
      </c>
      <c r="C296" t="s">
        <v>956</v>
      </c>
      <c r="D296" s="16">
        <v>11</v>
      </c>
      <c r="E296" s="16">
        <v>0</v>
      </c>
      <c r="F296" s="16">
        <v>0</v>
      </c>
      <c r="G296" s="16">
        <v>62</v>
      </c>
      <c r="H296" s="17">
        <f t="shared" si="18"/>
        <v>73</v>
      </c>
      <c r="I296" s="16">
        <v>0</v>
      </c>
      <c r="J296" s="17">
        <f t="shared" si="16"/>
        <v>73</v>
      </c>
      <c r="K296" s="19"/>
      <c r="L296" s="16">
        <v>35</v>
      </c>
      <c r="M296" s="16">
        <v>0</v>
      </c>
      <c r="N296" s="16">
        <v>0</v>
      </c>
      <c r="O296" s="16">
        <v>0</v>
      </c>
      <c r="P296" s="17">
        <f t="shared" si="19"/>
        <v>35</v>
      </c>
      <c r="Q296" s="16">
        <v>0</v>
      </c>
      <c r="R296" s="17">
        <f t="shared" si="17"/>
        <v>35</v>
      </c>
      <c r="S296" s="19"/>
    </row>
    <row r="297" spans="1:19" ht="15">
      <c r="A297" t="s">
        <v>691</v>
      </c>
      <c r="B297" t="s">
        <v>692</v>
      </c>
      <c r="C297" t="s">
        <v>957</v>
      </c>
      <c r="D297" s="16">
        <v>0</v>
      </c>
      <c r="E297" s="16">
        <v>0</v>
      </c>
      <c r="F297" s="16">
        <v>0</v>
      </c>
      <c r="G297" s="16">
        <v>0</v>
      </c>
      <c r="H297" s="17">
        <f t="shared" si="18"/>
        <v>0</v>
      </c>
      <c r="I297" s="16">
        <v>0</v>
      </c>
      <c r="J297" s="17">
        <f t="shared" ref="J297" si="20">SUM(H297:I297)</f>
        <v>0</v>
      </c>
      <c r="K297" s="19"/>
      <c r="L297" s="16">
        <v>0</v>
      </c>
      <c r="M297" s="16">
        <v>6</v>
      </c>
      <c r="N297" s="16">
        <v>0</v>
      </c>
      <c r="O297" s="16">
        <v>6</v>
      </c>
      <c r="P297" s="17">
        <f t="shared" si="19"/>
        <v>12</v>
      </c>
      <c r="Q297" s="16">
        <v>0</v>
      </c>
      <c r="R297" s="17">
        <f t="shared" ref="R297" si="21">SUM(P297:Q297)</f>
        <v>12</v>
      </c>
      <c r="S297" s="19"/>
    </row>
    <row r="298" spans="1:19" ht="15">
      <c r="D298" s="18">
        <f t="shared" ref="D298:J298" si="22">SUM(D11:D297)</f>
        <v>16544</v>
      </c>
      <c r="E298" s="18">
        <f t="shared" si="22"/>
        <v>623</v>
      </c>
      <c r="F298" s="18">
        <f t="shared" si="22"/>
        <v>5</v>
      </c>
      <c r="G298" s="18">
        <f t="shared" si="22"/>
        <v>4081</v>
      </c>
      <c r="H298" s="18">
        <f t="shared" si="22"/>
        <v>21253</v>
      </c>
      <c r="I298" s="18">
        <f t="shared" si="22"/>
        <v>9161</v>
      </c>
      <c r="J298" s="18">
        <f t="shared" si="22"/>
        <v>30414</v>
      </c>
      <c r="K298" s="19"/>
      <c r="L298" s="18">
        <f t="shared" ref="L298:R298" si="23">SUM(L11:L297)</f>
        <v>13100</v>
      </c>
      <c r="M298" s="18">
        <f t="shared" si="23"/>
        <v>1497</v>
      </c>
      <c r="N298" s="18">
        <f t="shared" si="23"/>
        <v>2</v>
      </c>
      <c r="O298" s="18">
        <f t="shared" si="23"/>
        <v>2791</v>
      </c>
      <c r="P298" s="18">
        <f t="shared" si="23"/>
        <v>17390</v>
      </c>
      <c r="Q298" s="18">
        <f t="shared" si="23"/>
        <v>7618</v>
      </c>
      <c r="R298" s="18">
        <f t="shared" si="23"/>
        <v>25008</v>
      </c>
      <c r="S298" s="19"/>
    </row>
    <row r="299" spans="1:19" ht="25.5" customHeight="1">
      <c r="D299" s="17"/>
      <c r="E299" s="17"/>
      <c r="F299" s="17"/>
      <c r="G299" s="17"/>
      <c r="H299" s="17"/>
      <c r="I299" s="17"/>
      <c r="J299" s="17"/>
      <c r="K299" s="61"/>
      <c r="L299" s="17"/>
      <c r="M299" s="17"/>
      <c r="N299" s="17"/>
      <c r="O299" s="17"/>
      <c r="P299" s="17"/>
      <c r="Q299" s="17"/>
      <c r="R299" s="17"/>
      <c r="S299" s="19"/>
    </row>
    <row r="300" spans="1:19" ht="14.25" customHeight="1">
      <c r="A300" s="159" t="s">
        <v>693</v>
      </c>
      <c r="D300" s="17"/>
      <c r="E300" s="17"/>
      <c r="F300" s="17"/>
      <c r="G300" s="17"/>
      <c r="H300" s="17"/>
      <c r="I300" s="17"/>
      <c r="J300" s="17"/>
      <c r="K300" s="61"/>
      <c r="L300" s="17"/>
      <c r="M300" s="17"/>
      <c r="N300" s="17"/>
      <c r="O300" s="17"/>
      <c r="P300" s="17"/>
      <c r="Q300" s="17"/>
      <c r="R300" s="17"/>
      <c r="S300" s="19"/>
    </row>
    <row r="301" spans="1:19" ht="14.25" customHeight="1">
      <c r="A301" t="s">
        <v>938</v>
      </c>
      <c r="B301" s="32" t="s">
        <v>939</v>
      </c>
      <c r="C301" s="4" t="s">
        <v>696</v>
      </c>
      <c r="D301" s="21" t="s">
        <v>55</v>
      </c>
      <c r="E301" s="16">
        <v>0</v>
      </c>
      <c r="F301" s="16">
        <v>0</v>
      </c>
      <c r="G301" s="16">
        <v>0</v>
      </c>
      <c r="H301" s="17">
        <f t="shared" ref="H301:H312" si="24">SUM(D301:G301)</f>
        <v>0</v>
      </c>
      <c r="I301" s="16">
        <v>0</v>
      </c>
      <c r="J301" s="17">
        <f t="shared" ref="J301:J302" si="25">SUM(H301:I301)</f>
        <v>0</v>
      </c>
      <c r="K301" s="19"/>
      <c r="L301" s="21" t="s">
        <v>55</v>
      </c>
      <c r="M301" s="16">
        <v>0</v>
      </c>
      <c r="N301" s="16">
        <v>0</v>
      </c>
      <c r="O301" s="16">
        <v>0</v>
      </c>
      <c r="P301" s="17">
        <f t="shared" ref="P301:P312" si="26">SUM(L301:O301)</f>
        <v>0</v>
      </c>
      <c r="Q301" s="16">
        <v>126</v>
      </c>
      <c r="R301" s="17">
        <f t="shared" ref="R301:R302" si="27">SUM(P301:Q301)</f>
        <v>126</v>
      </c>
      <c r="S301" s="19"/>
    </row>
    <row r="302" spans="1:19" ht="14.25" customHeight="1">
      <c r="A302" t="s">
        <v>842</v>
      </c>
      <c r="B302" s="32" t="s">
        <v>843</v>
      </c>
      <c r="C302" s="4" t="s">
        <v>696</v>
      </c>
      <c r="D302" s="21" t="s">
        <v>55</v>
      </c>
      <c r="E302" s="16">
        <v>0</v>
      </c>
      <c r="F302" s="16">
        <v>0</v>
      </c>
      <c r="G302" s="16">
        <v>0</v>
      </c>
      <c r="H302" s="17">
        <f t="shared" si="24"/>
        <v>0</v>
      </c>
      <c r="I302" s="16">
        <v>0</v>
      </c>
      <c r="J302" s="17">
        <f t="shared" si="25"/>
        <v>0</v>
      </c>
      <c r="K302" s="19"/>
      <c r="L302" s="21" t="s">
        <v>55</v>
      </c>
      <c r="M302" s="16">
        <v>0</v>
      </c>
      <c r="N302" s="16">
        <v>0</v>
      </c>
      <c r="O302" s="16">
        <v>0</v>
      </c>
      <c r="P302" s="17">
        <f t="shared" si="26"/>
        <v>0</v>
      </c>
      <c r="Q302" s="16">
        <v>59</v>
      </c>
      <c r="R302" s="17">
        <f t="shared" si="27"/>
        <v>59</v>
      </c>
      <c r="S302" s="19"/>
    </row>
    <row r="303" spans="1:19" ht="14.25" customHeight="1">
      <c r="A303" t="s">
        <v>703</v>
      </c>
      <c r="B303" s="32" t="s">
        <v>704</v>
      </c>
      <c r="C303" s="4" t="s">
        <v>696</v>
      </c>
      <c r="D303" s="21" t="s">
        <v>55</v>
      </c>
      <c r="E303" s="16">
        <v>0</v>
      </c>
      <c r="F303" s="16">
        <v>0</v>
      </c>
      <c r="G303" s="16">
        <v>0</v>
      </c>
      <c r="H303" s="17">
        <f t="shared" si="24"/>
        <v>0</v>
      </c>
      <c r="I303" s="16">
        <v>28</v>
      </c>
      <c r="J303" s="17">
        <f t="shared" ref="J303:J312" si="28">SUM(H303:I303)</f>
        <v>28</v>
      </c>
      <c r="K303" s="19"/>
      <c r="L303" s="21" t="s">
        <v>55</v>
      </c>
      <c r="M303" s="16">
        <v>0</v>
      </c>
      <c r="N303" s="16">
        <v>0</v>
      </c>
      <c r="O303" s="16">
        <v>0</v>
      </c>
      <c r="P303" s="17">
        <f t="shared" si="26"/>
        <v>0</v>
      </c>
      <c r="Q303" s="16">
        <v>0</v>
      </c>
      <c r="R303" s="17">
        <f t="shared" ref="R303:R312" si="29">SUM(P303:Q303)</f>
        <v>0</v>
      </c>
      <c r="S303" s="19"/>
    </row>
    <row r="304" spans="1:19" ht="14.25" customHeight="1">
      <c r="A304" t="s">
        <v>927</v>
      </c>
      <c r="B304" s="32" t="s">
        <v>928</v>
      </c>
      <c r="C304" s="4" t="s">
        <v>696</v>
      </c>
      <c r="D304" s="21" t="s">
        <v>55</v>
      </c>
      <c r="E304" s="16">
        <v>0</v>
      </c>
      <c r="F304" s="16">
        <v>0</v>
      </c>
      <c r="G304" s="16">
        <v>0</v>
      </c>
      <c r="H304" s="17">
        <f t="shared" si="24"/>
        <v>0</v>
      </c>
      <c r="I304" s="16">
        <v>0</v>
      </c>
      <c r="J304" s="17">
        <f t="shared" si="28"/>
        <v>0</v>
      </c>
      <c r="K304" s="19"/>
      <c r="L304" s="21" t="s">
        <v>55</v>
      </c>
      <c r="M304" s="16">
        <v>0</v>
      </c>
      <c r="N304" s="16">
        <v>0</v>
      </c>
      <c r="O304" s="16">
        <v>0</v>
      </c>
      <c r="P304" s="17">
        <f t="shared" si="26"/>
        <v>0</v>
      </c>
      <c r="Q304" s="16">
        <v>74</v>
      </c>
      <c r="R304" s="17">
        <f t="shared" si="29"/>
        <v>74</v>
      </c>
      <c r="S304" s="19"/>
    </row>
    <row r="305" spans="1:19" ht="14.25" customHeight="1">
      <c r="A305" t="s">
        <v>929</v>
      </c>
      <c r="B305" s="32" t="s">
        <v>930</v>
      </c>
      <c r="C305" s="4" t="s">
        <v>696</v>
      </c>
      <c r="D305" s="21" t="s">
        <v>55</v>
      </c>
      <c r="E305" s="16">
        <v>0</v>
      </c>
      <c r="F305" s="16">
        <v>0</v>
      </c>
      <c r="G305" s="16">
        <v>0</v>
      </c>
      <c r="H305" s="17">
        <f t="shared" si="24"/>
        <v>0</v>
      </c>
      <c r="I305" s="16">
        <v>71</v>
      </c>
      <c r="J305" s="17">
        <f t="shared" si="28"/>
        <v>71</v>
      </c>
      <c r="K305" s="19"/>
      <c r="L305" s="21" t="s">
        <v>55</v>
      </c>
      <c r="M305" s="16">
        <v>0</v>
      </c>
      <c r="N305" s="16">
        <v>0</v>
      </c>
      <c r="O305" s="16">
        <v>0</v>
      </c>
      <c r="P305" s="17">
        <f t="shared" si="26"/>
        <v>0</v>
      </c>
      <c r="Q305" s="16">
        <v>0</v>
      </c>
      <c r="R305" s="17">
        <f t="shared" si="29"/>
        <v>0</v>
      </c>
      <c r="S305" s="19"/>
    </row>
    <row r="306" spans="1:19" ht="14.25" customHeight="1">
      <c r="A306" t="s">
        <v>707</v>
      </c>
      <c r="B306" s="32" t="s">
        <v>708</v>
      </c>
      <c r="C306" s="4" t="s">
        <v>696</v>
      </c>
      <c r="D306" s="21" t="s">
        <v>55</v>
      </c>
      <c r="E306" s="16">
        <v>0</v>
      </c>
      <c r="F306" s="16">
        <v>0</v>
      </c>
      <c r="G306" s="16">
        <v>0</v>
      </c>
      <c r="H306" s="17">
        <f t="shared" si="24"/>
        <v>0</v>
      </c>
      <c r="I306" s="16">
        <v>0</v>
      </c>
      <c r="J306" s="17">
        <f t="shared" si="28"/>
        <v>0</v>
      </c>
      <c r="K306" s="19"/>
      <c r="L306" s="21" t="s">
        <v>55</v>
      </c>
      <c r="M306" s="16">
        <v>0</v>
      </c>
      <c r="N306" s="16">
        <v>0</v>
      </c>
      <c r="O306" s="16">
        <v>0</v>
      </c>
      <c r="P306" s="17">
        <f t="shared" si="26"/>
        <v>0</v>
      </c>
      <c r="Q306" s="16">
        <v>124</v>
      </c>
      <c r="R306" s="17">
        <f t="shared" si="29"/>
        <v>124</v>
      </c>
      <c r="S306" s="19"/>
    </row>
    <row r="307" spans="1:19" ht="14.25" customHeight="1">
      <c r="A307" t="s">
        <v>711</v>
      </c>
      <c r="B307" s="32" t="s">
        <v>712</v>
      </c>
      <c r="C307" s="4" t="s">
        <v>696</v>
      </c>
      <c r="D307" s="21" t="s">
        <v>55</v>
      </c>
      <c r="E307" s="16">
        <v>0</v>
      </c>
      <c r="F307" s="16">
        <v>0</v>
      </c>
      <c r="G307" s="16">
        <v>54</v>
      </c>
      <c r="H307" s="17">
        <f t="shared" si="24"/>
        <v>54</v>
      </c>
      <c r="I307" s="16">
        <v>1065</v>
      </c>
      <c r="J307" s="17">
        <f t="shared" si="28"/>
        <v>1119</v>
      </c>
      <c r="K307" s="19"/>
      <c r="L307" s="21" t="s">
        <v>55</v>
      </c>
      <c r="M307" s="16">
        <v>0</v>
      </c>
      <c r="N307" s="16">
        <v>0</v>
      </c>
      <c r="O307" s="16">
        <v>0</v>
      </c>
      <c r="P307" s="17">
        <f t="shared" si="26"/>
        <v>0</v>
      </c>
      <c r="Q307" s="16">
        <v>0</v>
      </c>
      <c r="R307" s="17">
        <f t="shared" si="29"/>
        <v>0</v>
      </c>
      <c r="S307" s="19"/>
    </row>
    <row r="308" spans="1:19" ht="14.25" customHeight="1">
      <c r="A308" t="s">
        <v>931</v>
      </c>
      <c r="B308" s="32" t="s">
        <v>932</v>
      </c>
      <c r="C308" s="4" t="s">
        <v>696</v>
      </c>
      <c r="D308" s="21" t="s">
        <v>55</v>
      </c>
      <c r="E308" s="16">
        <v>7</v>
      </c>
      <c r="F308" s="16">
        <v>0</v>
      </c>
      <c r="G308" s="16">
        <v>4</v>
      </c>
      <c r="H308" s="17">
        <f t="shared" si="24"/>
        <v>11</v>
      </c>
      <c r="I308" s="16">
        <v>94</v>
      </c>
      <c r="J308" s="17">
        <f t="shared" si="28"/>
        <v>105</v>
      </c>
      <c r="K308" s="19"/>
      <c r="L308" s="21" t="s">
        <v>55</v>
      </c>
      <c r="M308" s="16">
        <v>0</v>
      </c>
      <c r="N308" s="16">
        <v>0</v>
      </c>
      <c r="O308" s="16">
        <v>0</v>
      </c>
      <c r="P308" s="17">
        <f t="shared" si="26"/>
        <v>0</v>
      </c>
      <c r="Q308" s="16">
        <v>0</v>
      </c>
      <c r="R308" s="17">
        <f t="shared" si="29"/>
        <v>0</v>
      </c>
      <c r="S308" s="19"/>
    </row>
    <row r="309" spans="1:19" ht="14.25" customHeight="1">
      <c r="A309" t="s">
        <v>961</v>
      </c>
      <c r="B309" s="32" t="s">
        <v>962</v>
      </c>
      <c r="C309" s="4" t="s">
        <v>696</v>
      </c>
      <c r="D309" s="21" t="s">
        <v>55</v>
      </c>
      <c r="E309" s="16">
        <v>0</v>
      </c>
      <c r="F309" s="16">
        <v>0</v>
      </c>
      <c r="G309" s="16">
        <v>0</v>
      </c>
      <c r="H309" s="17">
        <f t="shared" si="24"/>
        <v>0</v>
      </c>
      <c r="I309" s="16">
        <v>0</v>
      </c>
      <c r="J309" s="17">
        <f t="shared" si="28"/>
        <v>0</v>
      </c>
      <c r="K309" s="19"/>
      <c r="L309" s="21" t="s">
        <v>55</v>
      </c>
      <c r="M309" s="16">
        <v>0</v>
      </c>
      <c r="N309" s="16">
        <v>0</v>
      </c>
      <c r="O309" s="16">
        <v>0</v>
      </c>
      <c r="P309" s="17">
        <f t="shared" si="26"/>
        <v>0</v>
      </c>
      <c r="Q309" s="16">
        <v>0</v>
      </c>
      <c r="R309" s="17">
        <f t="shared" si="29"/>
        <v>0</v>
      </c>
      <c r="S309" s="19"/>
    </row>
    <row r="310" spans="1:19" ht="14.25" customHeight="1">
      <c r="A310" t="s">
        <v>876</v>
      </c>
      <c r="B310" s="32" t="s">
        <v>877</v>
      </c>
      <c r="C310" s="4" t="s">
        <v>696</v>
      </c>
      <c r="D310" s="21" t="s">
        <v>55</v>
      </c>
      <c r="E310" s="16">
        <v>0</v>
      </c>
      <c r="F310" s="16">
        <v>0</v>
      </c>
      <c r="G310" s="16">
        <v>0</v>
      </c>
      <c r="H310" s="17">
        <f t="shared" si="24"/>
        <v>0</v>
      </c>
      <c r="I310" s="16">
        <v>915</v>
      </c>
      <c r="J310" s="17">
        <f t="shared" si="28"/>
        <v>915</v>
      </c>
      <c r="K310" s="19"/>
      <c r="L310" s="21" t="s">
        <v>55</v>
      </c>
      <c r="M310" s="16">
        <v>0</v>
      </c>
      <c r="N310" s="16">
        <v>0</v>
      </c>
      <c r="O310" s="16">
        <v>0</v>
      </c>
      <c r="P310" s="17">
        <f t="shared" si="26"/>
        <v>0</v>
      </c>
      <c r="Q310" s="16">
        <v>0</v>
      </c>
      <c r="R310" s="17">
        <f t="shared" si="29"/>
        <v>0</v>
      </c>
      <c r="S310" s="19"/>
    </row>
    <row r="311" spans="1:19" ht="14.25" customHeight="1">
      <c r="A311" t="s">
        <v>715</v>
      </c>
      <c r="B311" s="32" t="s">
        <v>716</v>
      </c>
      <c r="C311" s="4" t="s">
        <v>696</v>
      </c>
      <c r="D311" s="21" t="s">
        <v>55</v>
      </c>
      <c r="E311" s="16">
        <v>0</v>
      </c>
      <c r="F311" s="16">
        <v>0</v>
      </c>
      <c r="G311" s="16">
        <v>0</v>
      </c>
      <c r="H311" s="17">
        <f t="shared" si="24"/>
        <v>0</v>
      </c>
      <c r="I311" s="16">
        <v>440</v>
      </c>
      <c r="J311" s="17">
        <f t="shared" si="28"/>
        <v>440</v>
      </c>
      <c r="K311" s="19"/>
      <c r="L311" s="21" t="s">
        <v>55</v>
      </c>
      <c r="M311" s="16">
        <v>0</v>
      </c>
      <c r="N311" s="16">
        <v>0</v>
      </c>
      <c r="O311" s="16">
        <v>0</v>
      </c>
      <c r="P311" s="17">
        <f t="shared" si="26"/>
        <v>0</v>
      </c>
      <c r="Q311" s="16">
        <v>0</v>
      </c>
      <c r="R311" s="17">
        <f t="shared" si="29"/>
        <v>0</v>
      </c>
      <c r="S311" s="19"/>
    </row>
    <row r="312" spans="1:19" ht="14.25" customHeight="1">
      <c r="A312" t="s">
        <v>891</v>
      </c>
      <c r="B312" s="32" t="s">
        <v>892</v>
      </c>
      <c r="C312" s="4" t="s">
        <v>696</v>
      </c>
      <c r="D312" s="21" t="s">
        <v>55</v>
      </c>
      <c r="E312" s="16">
        <v>0</v>
      </c>
      <c r="F312" s="16">
        <v>0</v>
      </c>
      <c r="G312" s="16">
        <v>0</v>
      </c>
      <c r="H312" s="17">
        <f t="shared" si="24"/>
        <v>0</v>
      </c>
      <c r="I312" s="16">
        <v>16</v>
      </c>
      <c r="J312" s="17">
        <f t="shared" si="28"/>
        <v>16</v>
      </c>
      <c r="K312" s="19"/>
      <c r="L312" s="21" t="s">
        <v>55</v>
      </c>
      <c r="M312" s="16">
        <v>0</v>
      </c>
      <c r="N312" s="16">
        <v>0</v>
      </c>
      <c r="O312" s="16">
        <v>0</v>
      </c>
      <c r="P312" s="17">
        <f t="shared" si="26"/>
        <v>0</v>
      </c>
      <c r="Q312" s="16">
        <v>0</v>
      </c>
      <c r="R312" s="17">
        <f t="shared" si="29"/>
        <v>0</v>
      </c>
      <c r="S312" s="19"/>
    </row>
    <row r="313" spans="1:19" ht="15">
      <c r="D313" s="20" t="s">
        <v>55</v>
      </c>
      <c r="E313" s="18">
        <f t="shared" ref="E313:J313" si="30">SUM(E301:E312)</f>
        <v>7</v>
      </c>
      <c r="F313" s="18">
        <f t="shared" si="30"/>
        <v>0</v>
      </c>
      <c r="G313" s="18">
        <f t="shared" si="30"/>
        <v>58</v>
      </c>
      <c r="H313" s="18">
        <f t="shared" si="30"/>
        <v>65</v>
      </c>
      <c r="I313" s="18">
        <f t="shared" si="30"/>
        <v>2629</v>
      </c>
      <c r="J313" s="18">
        <f t="shared" si="30"/>
        <v>2694</v>
      </c>
      <c r="K313" s="19"/>
      <c r="L313" s="28" t="s">
        <v>55</v>
      </c>
      <c r="M313" s="18">
        <f t="shared" ref="M313:R313" si="31">SUM(M301:M312)</f>
        <v>0</v>
      </c>
      <c r="N313" s="18">
        <f t="shared" si="31"/>
        <v>0</v>
      </c>
      <c r="O313" s="18">
        <f t="shared" si="31"/>
        <v>0</v>
      </c>
      <c r="P313" s="18">
        <f t="shared" si="31"/>
        <v>0</v>
      </c>
      <c r="Q313" s="18">
        <f t="shared" si="31"/>
        <v>383</v>
      </c>
      <c r="R313" s="18">
        <f t="shared" si="31"/>
        <v>383</v>
      </c>
      <c r="S313" s="19"/>
    </row>
    <row r="314" spans="1:19" ht="14.25" customHeight="1">
      <c r="B314" s="1"/>
      <c r="D314" s="16"/>
      <c r="E314" s="16"/>
      <c r="F314" s="16"/>
      <c r="G314" s="16"/>
      <c r="H314" s="16"/>
      <c r="I314" s="16"/>
      <c r="J314" s="16"/>
      <c r="K314" s="16"/>
      <c r="L314" s="16"/>
      <c r="M314" s="16"/>
      <c r="N314" s="16"/>
      <c r="O314" s="16"/>
      <c r="P314" s="16"/>
      <c r="Q314" s="16"/>
      <c r="R314" s="16"/>
      <c r="S314" s="16"/>
    </row>
    <row r="315" spans="1:19" ht="14.25" customHeight="1">
      <c r="B315" s="1" t="s">
        <v>963</v>
      </c>
      <c r="D315" s="16"/>
      <c r="E315" s="16"/>
      <c r="F315" s="16"/>
      <c r="G315" s="16"/>
      <c r="H315" s="16"/>
      <c r="I315" s="16"/>
      <c r="J315" s="16"/>
      <c r="K315" s="16"/>
      <c r="L315" s="16"/>
      <c r="M315" s="16"/>
      <c r="N315" s="16"/>
      <c r="O315" s="16"/>
      <c r="P315" s="16"/>
      <c r="Q315" s="16"/>
      <c r="R315" s="16"/>
      <c r="S315" s="16"/>
    </row>
    <row r="316" spans="1:19" ht="14.25" customHeight="1">
      <c r="D316" s="16"/>
      <c r="E316" s="16"/>
      <c r="F316" s="16"/>
      <c r="G316" s="16"/>
      <c r="H316" s="16"/>
      <c r="I316" s="16"/>
      <c r="J316" s="16"/>
      <c r="K316" s="16"/>
      <c r="L316" s="16"/>
      <c r="M316" s="16"/>
      <c r="N316" s="16"/>
      <c r="O316" s="16"/>
      <c r="P316" s="16"/>
      <c r="Q316" s="16"/>
      <c r="R316" s="16"/>
      <c r="S316" s="16"/>
    </row>
    <row r="317" spans="1:19" ht="14.25" customHeight="1">
      <c r="B317" s="4" t="s">
        <v>964</v>
      </c>
      <c r="C317" s="4" t="s">
        <v>954</v>
      </c>
      <c r="D317" s="31">
        <v>3502</v>
      </c>
      <c r="E317" s="31">
        <v>95</v>
      </c>
      <c r="F317" s="31">
        <v>0</v>
      </c>
      <c r="G317" s="31">
        <v>1355</v>
      </c>
      <c r="H317" s="17">
        <f t="shared" ref="H317:H322" si="32">SUM(D317:G317)</f>
        <v>4952</v>
      </c>
      <c r="I317" s="31">
        <v>803</v>
      </c>
      <c r="J317" s="17">
        <f t="shared" ref="J317:J322" si="33">SUM(H317:I317)</f>
        <v>5755</v>
      </c>
      <c r="K317" s="19"/>
      <c r="L317" s="31">
        <v>2869</v>
      </c>
      <c r="M317" s="31">
        <v>305</v>
      </c>
      <c r="N317" s="31">
        <v>2</v>
      </c>
      <c r="O317" s="31">
        <v>923</v>
      </c>
      <c r="P317" s="17">
        <f t="shared" ref="P317:P322" si="34">SUM(L317:O317)</f>
        <v>4099</v>
      </c>
      <c r="Q317" s="31">
        <v>1135</v>
      </c>
      <c r="R317" s="17">
        <f t="shared" ref="R317:R322" si="35">SUM(P317:Q317)</f>
        <v>5234</v>
      </c>
      <c r="S317" s="19"/>
    </row>
    <row r="318" spans="1:19" ht="14.25" customHeight="1">
      <c r="B318" s="4" t="s">
        <v>725</v>
      </c>
      <c r="C318" t="s">
        <v>696</v>
      </c>
      <c r="D318" s="21" t="s">
        <v>55</v>
      </c>
      <c r="E318" s="31">
        <v>7</v>
      </c>
      <c r="F318" s="31">
        <v>0</v>
      </c>
      <c r="G318" s="31">
        <v>58</v>
      </c>
      <c r="H318" s="17">
        <f t="shared" si="32"/>
        <v>65</v>
      </c>
      <c r="I318" s="31">
        <v>2629</v>
      </c>
      <c r="J318" s="17">
        <f t="shared" si="33"/>
        <v>2694</v>
      </c>
      <c r="K318" s="19"/>
      <c r="L318" s="21" t="s">
        <v>55</v>
      </c>
      <c r="M318" s="31">
        <v>0</v>
      </c>
      <c r="N318" s="31">
        <v>0</v>
      </c>
      <c r="O318" s="31">
        <v>0</v>
      </c>
      <c r="P318" s="17">
        <f t="shared" si="34"/>
        <v>0</v>
      </c>
      <c r="Q318" s="31">
        <v>383</v>
      </c>
      <c r="R318" s="17">
        <f t="shared" si="35"/>
        <v>383</v>
      </c>
      <c r="S318" s="19"/>
    </row>
    <row r="319" spans="1:19" ht="14.25" customHeight="1">
      <c r="B319" s="4" t="s">
        <v>965</v>
      </c>
      <c r="C319" s="4" t="s">
        <v>956</v>
      </c>
      <c r="D319" s="31">
        <v>3970</v>
      </c>
      <c r="E319" s="31">
        <v>185</v>
      </c>
      <c r="F319" s="31">
        <v>0</v>
      </c>
      <c r="G319" s="31">
        <v>1015</v>
      </c>
      <c r="H319" s="17">
        <f t="shared" si="32"/>
        <v>5170</v>
      </c>
      <c r="I319" s="31">
        <v>2676</v>
      </c>
      <c r="J319" s="17">
        <f t="shared" si="33"/>
        <v>7846</v>
      </c>
      <c r="K319" s="19"/>
      <c r="L319" s="31">
        <v>3149</v>
      </c>
      <c r="M319" s="31">
        <v>235</v>
      </c>
      <c r="N319" s="31">
        <v>0</v>
      </c>
      <c r="O319" s="31">
        <v>606</v>
      </c>
      <c r="P319" s="17">
        <f t="shared" si="34"/>
        <v>3990</v>
      </c>
      <c r="Q319" s="31">
        <v>1979</v>
      </c>
      <c r="R319" s="17">
        <f t="shared" si="35"/>
        <v>5969</v>
      </c>
      <c r="S319" s="19"/>
    </row>
    <row r="320" spans="1:19" ht="14.25" customHeight="1">
      <c r="B320" s="4" t="s">
        <v>966</v>
      </c>
      <c r="C320" s="4" t="s">
        <v>957</v>
      </c>
      <c r="D320" s="31">
        <v>2474</v>
      </c>
      <c r="E320" s="31">
        <v>134</v>
      </c>
      <c r="F320" s="31">
        <v>5</v>
      </c>
      <c r="G320" s="31">
        <v>175</v>
      </c>
      <c r="H320" s="17">
        <f t="shared" si="32"/>
        <v>2788</v>
      </c>
      <c r="I320" s="31">
        <v>2697</v>
      </c>
      <c r="J320" s="17">
        <f t="shared" si="33"/>
        <v>5485</v>
      </c>
      <c r="K320" s="19"/>
      <c r="L320" s="31">
        <v>2262</v>
      </c>
      <c r="M320" s="31">
        <v>177</v>
      </c>
      <c r="N320" s="31">
        <v>0</v>
      </c>
      <c r="O320" s="31">
        <v>198</v>
      </c>
      <c r="P320" s="17">
        <f t="shared" si="34"/>
        <v>2637</v>
      </c>
      <c r="Q320" s="31">
        <v>1469</v>
      </c>
      <c r="R320" s="17">
        <f t="shared" si="35"/>
        <v>4106</v>
      </c>
      <c r="S320" s="19"/>
    </row>
    <row r="321" spans="1:19" ht="14.25" customHeight="1">
      <c r="B321" s="4" t="s">
        <v>729</v>
      </c>
      <c r="C321" s="4" t="s">
        <v>955</v>
      </c>
      <c r="D321" s="31">
        <v>2695</v>
      </c>
      <c r="E321" s="31">
        <v>109</v>
      </c>
      <c r="F321" s="31">
        <v>0</v>
      </c>
      <c r="G321" s="31">
        <v>554</v>
      </c>
      <c r="H321" s="17">
        <f t="shared" si="32"/>
        <v>3358</v>
      </c>
      <c r="I321" s="31">
        <v>1842</v>
      </c>
      <c r="J321" s="17">
        <f t="shared" si="33"/>
        <v>5200</v>
      </c>
      <c r="K321" s="19"/>
      <c r="L321" s="31">
        <v>2268</v>
      </c>
      <c r="M321" s="31">
        <v>377</v>
      </c>
      <c r="N321" s="31">
        <v>0</v>
      </c>
      <c r="O321" s="31">
        <v>360</v>
      </c>
      <c r="P321" s="17">
        <f t="shared" si="34"/>
        <v>3005</v>
      </c>
      <c r="Q321" s="31">
        <v>1574</v>
      </c>
      <c r="R321" s="17">
        <f t="shared" si="35"/>
        <v>4579</v>
      </c>
      <c r="S321" s="19"/>
    </row>
    <row r="322" spans="1:19" ht="14.25" customHeight="1">
      <c r="B322" s="4" t="s">
        <v>967</v>
      </c>
      <c r="C322" s="4" t="s">
        <v>958</v>
      </c>
      <c r="D322" s="31">
        <v>3903</v>
      </c>
      <c r="E322" s="31">
        <v>100</v>
      </c>
      <c r="F322" s="31">
        <v>0</v>
      </c>
      <c r="G322" s="31">
        <v>982</v>
      </c>
      <c r="H322" s="17">
        <f t="shared" si="32"/>
        <v>4985</v>
      </c>
      <c r="I322" s="31">
        <v>1143</v>
      </c>
      <c r="J322" s="17">
        <f t="shared" si="33"/>
        <v>6128</v>
      </c>
      <c r="K322" s="19"/>
      <c r="L322" s="31">
        <v>2552</v>
      </c>
      <c r="M322" s="31">
        <v>403</v>
      </c>
      <c r="N322" s="31">
        <v>0</v>
      </c>
      <c r="O322" s="31">
        <v>704</v>
      </c>
      <c r="P322" s="17">
        <f t="shared" si="34"/>
        <v>3659</v>
      </c>
      <c r="Q322" s="31">
        <v>1461</v>
      </c>
      <c r="R322" s="17">
        <f t="shared" si="35"/>
        <v>5120</v>
      </c>
      <c r="S322" s="19"/>
    </row>
    <row r="323" spans="1:19" ht="14.45">
      <c r="A323" s="204" t="s">
        <v>738</v>
      </c>
      <c r="B323" s="204"/>
      <c r="C323" s="204"/>
      <c r="D323" s="139">
        <f t="shared" ref="D323:J323" si="36">SUM(D317:D322)</f>
        <v>16544</v>
      </c>
      <c r="E323" s="139">
        <f t="shared" si="36"/>
        <v>630</v>
      </c>
      <c r="F323" s="139">
        <f t="shared" si="36"/>
        <v>5</v>
      </c>
      <c r="G323" s="139">
        <f t="shared" si="36"/>
        <v>4139</v>
      </c>
      <c r="H323" s="139">
        <f t="shared" si="36"/>
        <v>21318</v>
      </c>
      <c r="I323" s="139">
        <f t="shared" si="36"/>
        <v>11790</v>
      </c>
      <c r="J323" s="139">
        <f t="shared" si="36"/>
        <v>33108</v>
      </c>
      <c r="K323" s="140"/>
      <c r="L323" s="139">
        <f t="shared" ref="L323:R323" si="37">SUM(L317:L322)</f>
        <v>13100</v>
      </c>
      <c r="M323" s="139">
        <f t="shared" si="37"/>
        <v>1497</v>
      </c>
      <c r="N323" s="139">
        <f t="shared" si="37"/>
        <v>2</v>
      </c>
      <c r="O323" s="139">
        <f t="shared" si="37"/>
        <v>2791</v>
      </c>
      <c r="P323" s="139">
        <f t="shared" si="37"/>
        <v>17390</v>
      </c>
      <c r="Q323" s="139">
        <f t="shared" si="37"/>
        <v>8001</v>
      </c>
      <c r="R323" s="139">
        <f t="shared" si="37"/>
        <v>25391</v>
      </c>
      <c r="S323" s="140"/>
    </row>
    <row r="324" spans="1:19" ht="15">
      <c r="B324" s="26"/>
      <c r="D324" s="17"/>
      <c r="E324" s="17"/>
      <c r="F324" s="17"/>
      <c r="G324" s="17"/>
      <c r="H324" s="17"/>
      <c r="I324" s="17"/>
      <c r="J324" s="17"/>
      <c r="K324" s="19"/>
      <c r="L324" s="17"/>
      <c r="M324" s="17"/>
      <c r="N324" s="17"/>
      <c r="O324" s="17"/>
      <c r="P324" s="17"/>
      <c r="Q324" s="17"/>
      <c r="R324" s="17"/>
    </row>
    <row r="325" spans="1:19">
      <c r="D325" s="16"/>
      <c r="E325" s="16"/>
      <c r="F325" s="16"/>
      <c r="G325" s="16"/>
      <c r="H325" s="16"/>
      <c r="I325" s="16"/>
      <c r="J325" s="16"/>
      <c r="K325" s="16"/>
      <c r="L325" s="16"/>
      <c r="M325" s="16"/>
      <c r="N325" s="16"/>
      <c r="O325" s="16"/>
      <c r="P325" s="16"/>
      <c r="Q325" s="16"/>
      <c r="R325" s="16"/>
      <c r="S325" s="16"/>
    </row>
    <row r="326" spans="1:19" ht="14.45">
      <c r="A326" s="32" t="s">
        <v>968</v>
      </c>
      <c r="D326" s="31"/>
      <c r="E326" s="31"/>
      <c r="F326" s="31"/>
      <c r="G326" s="31"/>
      <c r="H326" s="31"/>
      <c r="I326" s="31"/>
      <c r="J326" s="31"/>
      <c r="K326" s="31"/>
      <c r="L326" s="31"/>
      <c r="M326" s="31"/>
      <c r="N326" s="31"/>
      <c r="O326" s="31"/>
      <c r="P326" s="31"/>
      <c r="Q326" s="31"/>
      <c r="R326" s="31"/>
    </row>
    <row r="327" spans="1:19">
      <c r="A327" s="4" t="s">
        <v>208</v>
      </c>
      <c r="D327" s="31"/>
      <c r="E327" s="31"/>
      <c r="F327" s="31"/>
      <c r="G327" s="31"/>
      <c r="H327" s="31"/>
      <c r="I327" s="31"/>
      <c r="J327" s="31"/>
      <c r="L327" s="31"/>
      <c r="M327" s="31"/>
      <c r="N327" s="31"/>
      <c r="O327" s="31"/>
      <c r="P327" s="31"/>
      <c r="Q327" s="31"/>
      <c r="R327" s="31"/>
    </row>
    <row r="328" spans="1:19">
      <c r="C328"/>
      <c r="D328" s="31"/>
      <c r="E328" s="31"/>
      <c r="F328" s="31"/>
      <c r="G328" s="31"/>
      <c r="H328" s="31"/>
      <c r="I328" s="31"/>
      <c r="J328" s="31"/>
      <c r="L328" s="31"/>
      <c r="M328" s="31"/>
      <c r="N328" s="31"/>
      <c r="O328" s="31"/>
      <c r="P328" s="31"/>
      <c r="Q328" s="31"/>
      <c r="R328" s="31"/>
    </row>
  </sheetData>
  <mergeCells count="5">
    <mergeCell ref="A323:C323"/>
    <mergeCell ref="A2:R2"/>
    <mergeCell ref="D8:J8"/>
    <mergeCell ref="L8:R8"/>
    <mergeCell ref="A3:R3"/>
  </mergeCells>
  <pageMargins left="0.70866141732283472" right="0.70866141732283472" top="0.55118110236220474" bottom="0.55118110236220474" header="0.31496062992125984" footer="0.31496062992125984"/>
  <pageSetup paperSize="8" scale="93" fitToHeight="0" orientation="landscape" r:id="rId1"/>
  <headerFooter>
    <oddFooter>&amp;RPage &amp;P of &amp;N&amp;C&amp;"Calibri"&amp;11&amp;K000000&amp;"Calibri"&amp;11&amp;K000000&amp;"Calibri"&amp;11&amp;K000000&amp;"arial,Bold"&amp;10&amp;KFF0000OFFICIAL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329"/>
  <sheetViews>
    <sheetView zoomScaleNormal="100" workbookViewId="0">
      <pane xSplit="3" ySplit="8" topLeftCell="D9" activePane="bottomRight" state="frozen"/>
      <selection pane="bottomRight" activeCell="D10" sqref="D10"/>
      <selection pane="bottomLeft" activeCell="D10" sqref="D10"/>
      <selection pane="topRight" activeCell="D10" sqref="D10"/>
    </sheetView>
  </sheetViews>
  <sheetFormatPr defaultColWidth="8.5703125" defaultRowHeight="12.6"/>
  <cols>
    <col min="1" max="1" width="10.7109375" style="4" customWidth="1"/>
    <col min="2" max="2" width="33.85546875" style="4" customWidth="1"/>
    <col min="3" max="3" width="10" style="4" bestFit="1" customWidth="1"/>
    <col min="4" max="10" width="10.85546875" style="4" customWidth="1"/>
    <col min="11" max="11" width="4" style="4" customWidth="1"/>
    <col min="12" max="18" width="10.85546875" style="4" customWidth="1"/>
    <col min="19" max="19" width="4" style="4" customWidth="1"/>
    <col min="20" max="16384" width="8.5703125" style="4"/>
  </cols>
  <sheetData>
    <row r="1" spans="1:20" ht="12.75" customHeight="1">
      <c r="R1" s="56" t="str">
        <f>'Table 1'!S1</f>
        <v>Publication date:  5 December 2024</v>
      </c>
    </row>
    <row r="2" spans="1:20" ht="18">
      <c r="A2" s="205" t="s">
        <v>969</v>
      </c>
      <c r="B2" s="206"/>
      <c r="C2" s="206"/>
      <c r="D2" s="206"/>
      <c r="E2" s="206"/>
      <c r="F2" s="206"/>
      <c r="G2" s="206"/>
      <c r="H2" s="206"/>
      <c r="I2" s="206"/>
      <c r="J2" s="206"/>
      <c r="K2" s="206"/>
      <c r="L2" s="206"/>
      <c r="M2" s="206"/>
      <c r="N2" s="206"/>
      <c r="O2" s="206"/>
      <c r="P2" s="206"/>
      <c r="Q2" s="206"/>
      <c r="R2" s="206"/>
    </row>
    <row r="3" spans="1:20" ht="8.25" customHeight="1"/>
    <row r="4" spans="1:20" ht="18.75" customHeight="1">
      <c r="A4" s="3" t="s">
        <v>970</v>
      </c>
    </row>
    <row r="5" spans="1:20" ht="18.75" customHeight="1">
      <c r="A5" s="3" t="s">
        <v>971</v>
      </c>
    </row>
    <row r="6" spans="1:20" ht="12.75" customHeight="1"/>
    <row r="7" spans="1:20" ht="14.25" customHeight="1">
      <c r="D7" s="200" t="s">
        <v>211</v>
      </c>
      <c r="E7" s="201"/>
      <c r="F7" s="201"/>
      <c r="G7" s="201"/>
      <c r="H7" s="202"/>
      <c r="I7" s="202"/>
      <c r="J7" s="202"/>
      <c r="K7" s="93"/>
      <c r="L7" s="200" t="s">
        <v>212</v>
      </c>
      <c r="M7" s="203"/>
      <c r="N7" s="203"/>
      <c r="O7" s="203"/>
      <c r="P7" s="210"/>
      <c r="Q7" s="210"/>
      <c r="R7" s="210"/>
    </row>
    <row r="8" spans="1:20" ht="51" customHeight="1">
      <c r="A8" s="14" t="s">
        <v>213</v>
      </c>
      <c r="B8" s="14" t="s">
        <v>950</v>
      </c>
      <c r="C8" s="15" t="s">
        <v>972</v>
      </c>
      <c r="D8" s="57" t="s">
        <v>43</v>
      </c>
      <c r="E8" s="57" t="s">
        <v>44</v>
      </c>
      <c r="F8" s="57" t="s">
        <v>45</v>
      </c>
      <c r="G8" s="57" t="s">
        <v>46</v>
      </c>
      <c r="H8" s="76" t="s">
        <v>952</v>
      </c>
      <c r="I8" s="51" t="s">
        <v>953</v>
      </c>
      <c r="J8" s="55" t="s">
        <v>50</v>
      </c>
      <c r="K8" s="58"/>
      <c r="L8" s="57" t="s">
        <v>43</v>
      </c>
      <c r="M8" s="57" t="s">
        <v>44</v>
      </c>
      <c r="N8" s="57" t="s">
        <v>45</v>
      </c>
      <c r="O8" s="57" t="s">
        <v>46</v>
      </c>
      <c r="P8" s="76" t="s">
        <v>952</v>
      </c>
      <c r="Q8" s="51" t="s">
        <v>953</v>
      </c>
      <c r="R8" s="55" t="s">
        <v>50</v>
      </c>
    </row>
    <row r="9" spans="1:20" ht="25.5" customHeight="1">
      <c r="A9" s="60" t="s">
        <v>216</v>
      </c>
      <c r="B9" s="59"/>
      <c r="C9" s="59"/>
      <c r="D9" s="59"/>
      <c r="E9" s="59"/>
      <c r="F9" s="59"/>
      <c r="G9" s="59"/>
      <c r="H9" s="59"/>
      <c r="I9" s="59"/>
      <c r="J9" s="59"/>
      <c r="K9" s="59"/>
      <c r="L9" s="59"/>
      <c r="M9" s="59"/>
      <c r="N9" s="59"/>
      <c r="O9" s="59"/>
      <c r="P9" s="59"/>
      <c r="Q9" s="59"/>
      <c r="R9" s="59"/>
    </row>
    <row r="10" spans="1:20" ht="15">
      <c r="A10" t="s">
        <v>217</v>
      </c>
      <c r="B10" t="s">
        <v>218</v>
      </c>
      <c r="C10" t="s">
        <v>954</v>
      </c>
      <c r="D10" s="16">
        <v>12</v>
      </c>
      <c r="E10" s="16">
        <v>0</v>
      </c>
      <c r="F10" s="16">
        <v>0</v>
      </c>
      <c r="G10" s="16">
        <v>0</v>
      </c>
      <c r="H10" s="17">
        <f>SUM(D10:G10)</f>
        <v>12</v>
      </c>
      <c r="I10" s="16">
        <v>0</v>
      </c>
      <c r="J10" s="17">
        <f>SUM(H10:I10)</f>
        <v>12</v>
      </c>
      <c r="K10" s="19"/>
      <c r="L10" s="16">
        <v>35</v>
      </c>
      <c r="M10" s="16">
        <v>0</v>
      </c>
      <c r="N10" s="16">
        <v>0</v>
      </c>
      <c r="O10" s="16">
        <v>0</v>
      </c>
      <c r="P10" s="17">
        <f>SUM(L10:O10)</f>
        <v>35</v>
      </c>
      <c r="Q10" s="16">
        <v>0</v>
      </c>
      <c r="R10" s="17">
        <f>SUM(P10:Q10)</f>
        <v>35</v>
      </c>
      <c r="S10" s="19"/>
      <c r="T10"/>
    </row>
    <row r="11" spans="1:20" ht="15">
      <c r="A11" t="s">
        <v>800</v>
      </c>
      <c r="B11" t="s">
        <v>801</v>
      </c>
      <c r="C11" t="s">
        <v>955</v>
      </c>
      <c r="D11" s="16">
        <v>55</v>
      </c>
      <c r="E11" s="16">
        <v>11</v>
      </c>
      <c r="F11" s="16">
        <v>0</v>
      </c>
      <c r="G11" s="16">
        <v>11</v>
      </c>
      <c r="H11" s="17">
        <f t="shared" ref="H11:H74" si="0">SUM(D11:G11)</f>
        <v>77</v>
      </c>
      <c r="I11" s="16">
        <v>0</v>
      </c>
      <c r="J11" s="17">
        <f t="shared" ref="J11:J74" si="1">SUM(H11:I11)</f>
        <v>77</v>
      </c>
      <c r="K11" s="19"/>
      <c r="L11" s="16">
        <v>42</v>
      </c>
      <c r="M11" s="16">
        <v>28</v>
      </c>
      <c r="N11" s="16">
        <v>0</v>
      </c>
      <c r="O11" s="16">
        <v>24</v>
      </c>
      <c r="P11" s="17">
        <f t="shared" ref="P11:P74" si="2">SUM(L11:O11)</f>
        <v>94</v>
      </c>
      <c r="Q11" s="16">
        <v>0</v>
      </c>
      <c r="R11" s="17">
        <f t="shared" ref="R11:R74" si="3">SUM(P11:Q11)</f>
        <v>94</v>
      </c>
      <c r="S11" s="19"/>
      <c r="T11"/>
    </row>
    <row r="12" spans="1:20" ht="15">
      <c r="A12" t="s">
        <v>220</v>
      </c>
      <c r="B12" t="s">
        <v>221</v>
      </c>
      <c r="C12" t="s">
        <v>956</v>
      </c>
      <c r="D12" s="16">
        <v>74</v>
      </c>
      <c r="E12" s="16">
        <v>0</v>
      </c>
      <c r="F12" s="16">
        <v>0</v>
      </c>
      <c r="G12" s="16">
        <v>12</v>
      </c>
      <c r="H12" s="17">
        <f t="shared" si="0"/>
        <v>86</v>
      </c>
      <c r="I12" s="16">
        <v>0</v>
      </c>
      <c r="J12" s="17">
        <f t="shared" si="1"/>
        <v>86</v>
      </c>
      <c r="K12" s="19"/>
      <c r="L12" s="16">
        <v>43</v>
      </c>
      <c r="M12" s="16">
        <v>0</v>
      </c>
      <c r="N12" s="16">
        <v>0</v>
      </c>
      <c r="O12" s="16">
        <v>0</v>
      </c>
      <c r="P12" s="17">
        <f t="shared" si="2"/>
        <v>43</v>
      </c>
      <c r="Q12" s="16">
        <v>0</v>
      </c>
      <c r="R12" s="17">
        <f t="shared" si="3"/>
        <v>43</v>
      </c>
      <c r="S12" s="19"/>
      <c r="T12"/>
    </row>
    <row r="13" spans="1:20" ht="15">
      <c r="A13" t="s">
        <v>223</v>
      </c>
      <c r="B13" t="s">
        <v>224</v>
      </c>
      <c r="C13" t="s">
        <v>954</v>
      </c>
      <c r="D13" s="16">
        <v>94</v>
      </c>
      <c r="E13" s="16">
        <v>0</v>
      </c>
      <c r="F13" s="16">
        <v>0</v>
      </c>
      <c r="G13" s="16">
        <v>49</v>
      </c>
      <c r="H13" s="17">
        <f t="shared" si="0"/>
        <v>143</v>
      </c>
      <c r="I13" s="16">
        <v>18</v>
      </c>
      <c r="J13" s="17">
        <f t="shared" si="1"/>
        <v>161</v>
      </c>
      <c r="K13" s="19"/>
      <c r="L13" s="16">
        <v>138</v>
      </c>
      <c r="M13" s="16">
        <v>0</v>
      </c>
      <c r="N13" s="16">
        <v>0</v>
      </c>
      <c r="O13" s="16">
        <v>27</v>
      </c>
      <c r="P13" s="17">
        <f t="shared" si="2"/>
        <v>165</v>
      </c>
      <c r="Q13" s="16">
        <v>36</v>
      </c>
      <c r="R13" s="17">
        <f t="shared" si="3"/>
        <v>201</v>
      </c>
      <c r="S13" s="19"/>
      <c r="T13"/>
    </row>
    <row r="14" spans="1:20" ht="12.75" customHeight="1">
      <c r="A14" t="s">
        <v>225</v>
      </c>
      <c r="B14" t="s">
        <v>226</v>
      </c>
      <c r="C14" t="s">
        <v>956</v>
      </c>
      <c r="D14" s="16">
        <v>20</v>
      </c>
      <c r="E14" s="16">
        <v>0</v>
      </c>
      <c r="F14" s="16">
        <v>0</v>
      </c>
      <c r="G14" s="16">
        <v>0</v>
      </c>
      <c r="H14" s="17">
        <f t="shared" si="0"/>
        <v>20</v>
      </c>
      <c r="I14" s="16">
        <v>0</v>
      </c>
      <c r="J14" s="17">
        <f t="shared" si="1"/>
        <v>20</v>
      </c>
      <c r="K14" s="19"/>
      <c r="L14" s="16">
        <v>20</v>
      </c>
      <c r="M14" s="16">
        <v>0</v>
      </c>
      <c r="N14" s="16">
        <v>0</v>
      </c>
      <c r="O14" s="16">
        <v>6</v>
      </c>
      <c r="P14" s="17">
        <f t="shared" si="2"/>
        <v>26</v>
      </c>
      <c r="Q14" s="16">
        <v>36</v>
      </c>
      <c r="R14" s="17">
        <f t="shared" si="3"/>
        <v>62</v>
      </c>
      <c r="S14" s="19"/>
      <c r="T14"/>
    </row>
    <row r="15" spans="1:20" ht="15">
      <c r="A15" t="s">
        <v>227</v>
      </c>
      <c r="B15" t="s">
        <v>228</v>
      </c>
      <c r="C15" t="s">
        <v>954</v>
      </c>
      <c r="D15" s="16">
        <v>72</v>
      </c>
      <c r="E15" s="16">
        <v>0</v>
      </c>
      <c r="F15" s="16">
        <v>0</v>
      </c>
      <c r="G15" s="16">
        <v>31</v>
      </c>
      <c r="H15" s="17">
        <f t="shared" si="0"/>
        <v>103</v>
      </c>
      <c r="I15" s="16">
        <v>0</v>
      </c>
      <c r="J15" s="17">
        <f t="shared" si="1"/>
        <v>103</v>
      </c>
      <c r="K15" s="19"/>
      <c r="L15" s="16">
        <v>168</v>
      </c>
      <c r="M15" s="16">
        <v>0</v>
      </c>
      <c r="N15" s="16">
        <v>0</v>
      </c>
      <c r="O15" s="16">
        <v>62</v>
      </c>
      <c r="P15" s="17">
        <f t="shared" si="2"/>
        <v>230</v>
      </c>
      <c r="Q15" s="16">
        <v>105</v>
      </c>
      <c r="R15" s="17">
        <f t="shared" si="3"/>
        <v>335</v>
      </c>
      <c r="S15" s="19"/>
      <c r="T15"/>
    </row>
    <row r="16" spans="1:20" ht="15">
      <c r="A16" t="s">
        <v>883</v>
      </c>
      <c r="B16" t="s">
        <v>884</v>
      </c>
      <c r="C16" t="s">
        <v>954</v>
      </c>
      <c r="D16" s="16">
        <v>133</v>
      </c>
      <c r="E16" s="16">
        <v>0</v>
      </c>
      <c r="F16" s="16">
        <v>0</v>
      </c>
      <c r="G16" s="16">
        <v>69</v>
      </c>
      <c r="H16" s="17">
        <f t="shared" si="0"/>
        <v>202</v>
      </c>
      <c r="I16" s="16">
        <v>0</v>
      </c>
      <c r="J16" s="17">
        <f t="shared" si="1"/>
        <v>202</v>
      </c>
      <c r="K16" s="19"/>
      <c r="L16" s="16">
        <v>193</v>
      </c>
      <c r="M16" s="16">
        <v>21</v>
      </c>
      <c r="N16" s="16">
        <v>4</v>
      </c>
      <c r="O16" s="16">
        <v>143</v>
      </c>
      <c r="P16" s="17">
        <f t="shared" si="2"/>
        <v>361</v>
      </c>
      <c r="Q16" s="16">
        <v>25</v>
      </c>
      <c r="R16" s="17">
        <f t="shared" si="3"/>
        <v>386</v>
      </c>
      <c r="S16" s="19"/>
      <c r="T16"/>
    </row>
    <row r="17" spans="1:20" ht="15">
      <c r="A17" t="s">
        <v>229</v>
      </c>
      <c r="B17" t="s">
        <v>230</v>
      </c>
      <c r="C17" t="s">
        <v>954</v>
      </c>
      <c r="D17" s="16">
        <v>16</v>
      </c>
      <c r="E17" s="16">
        <v>1</v>
      </c>
      <c r="F17" s="16">
        <v>0</v>
      </c>
      <c r="G17" s="16">
        <v>0</v>
      </c>
      <c r="H17" s="17">
        <f t="shared" si="0"/>
        <v>17</v>
      </c>
      <c r="I17" s="16">
        <v>0</v>
      </c>
      <c r="J17" s="17">
        <f t="shared" si="1"/>
        <v>17</v>
      </c>
      <c r="K17" s="19"/>
      <c r="L17" s="16">
        <v>46</v>
      </c>
      <c r="M17" s="16">
        <v>1</v>
      </c>
      <c r="N17" s="16">
        <v>0</v>
      </c>
      <c r="O17" s="16">
        <v>3</v>
      </c>
      <c r="P17" s="17">
        <f t="shared" si="2"/>
        <v>50</v>
      </c>
      <c r="Q17" s="16">
        <v>0</v>
      </c>
      <c r="R17" s="17">
        <f t="shared" si="3"/>
        <v>50</v>
      </c>
      <c r="S17" s="19"/>
      <c r="T17"/>
    </row>
    <row r="18" spans="1:20" ht="15">
      <c r="A18" t="s">
        <v>232</v>
      </c>
      <c r="B18" t="s">
        <v>233</v>
      </c>
      <c r="C18" t="s">
        <v>957</v>
      </c>
      <c r="D18" s="16">
        <v>91</v>
      </c>
      <c r="E18" s="16">
        <v>0</v>
      </c>
      <c r="F18" s="16">
        <v>0</v>
      </c>
      <c r="G18" s="16">
        <v>0</v>
      </c>
      <c r="H18" s="17">
        <f t="shared" si="0"/>
        <v>91</v>
      </c>
      <c r="I18" s="16">
        <v>0</v>
      </c>
      <c r="J18" s="17">
        <f t="shared" si="1"/>
        <v>91</v>
      </c>
      <c r="K18" s="19"/>
      <c r="L18" s="16">
        <v>153</v>
      </c>
      <c r="M18" s="16">
        <v>3</v>
      </c>
      <c r="N18" s="16">
        <v>0</v>
      </c>
      <c r="O18" s="16">
        <v>10</v>
      </c>
      <c r="P18" s="17">
        <f t="shared" si="2"/>
        <v>166</v>
      </c>
      <c r="Q18" s="16">
        <v>35</v>
      </c>
      <c r="R18" s="17">
        <f t="shared" si="3"/>
        <v>201</v>
      </c>
      <c r="S18" s="19"/>
      <c r="T18"/>
    </row>
    <row r="19" spans="1:20" ht="12.75" customHeight="1">
      <c r="A19" t="s">
        <v>235</v>
      </c>
      <c r="B19" t="s">
        <v>236</v>
      </c>
      <c r="C19" t="s">
        <v>954</v>
      </c>
      <c r="D19" s="16">
        <v>0</v>
      </c>
      <c r="E19" s="16">
        <v>0</v>
      </c>
      <c r="F19" s="16">
        <v>0</v>
      </c>
      <c r="G19" s="16">
        <v>0</v>
      </c>
      <c r="H19" s="17">
        <f t="shared" si="0"/>
        <v>0</v>
      </c>
      <c r="I19" s="16">
        <v>157</v>
      </c>
      <c r="J19" s="17">
        <f t="shared" si="1"/>
        <v>157</v>
      </c>
      <c r="K19" s="19"/>
      <c r="L19" s="16">
        <v>0</v>
      </c>
      <c r="M19" s="16">
        <v>133</v>
      </c>
      <c r="N19" s="16">
        <v>0</v>
      </c>
      <c r="O19" s="16">
        <v>1</v>
      </c>
      <c r="P19" s="17">
        <f t="shared" si="2"/>
        <v>134</v>
      </c>
      <c r="Q19" s="16">
        <v>16</v>
      </c>
      <c r="R19" s="17">
        <f t="shared" si="3"/>
        <v>150</v>
      </c>
      <c r="S19" s="19"/>
      <c r="T19"/>
    </row>
    <row r="20" spans="1:20" ht="15">
      <c r="A20" t="s">
        <v>237</v>
      </c>
      <c r="B20" t="s">
        <v>238</v>
      </c>
      <c r="C20" t="s">
        <v>958</v>
      </c>
      <c r="D20" s="16">
        <v>34</v>
      </c>
      <c r="E20" s="16">
        <v>0</v>
      </c>
      <c r="F20" s="16">
        <v>0</v>
      </c>
      <c r="G20" s="16">
        <v>36</v>
      </c>
      <c r="H20" s="17">
        <f t="shared" si="0"/>
        <v>70</v>
      </c>
      <c r="I20" s="16">
        <v>0</v>
      </c>
      <c r="J20" s="17">
        <f t="shared" si="1"/>
        <v>70</v>
      </c>
      <c r="K20" s="19"/>
      <c r="L20" s="16">
        <v>42</v>
      </c>
      <c r="M20" s="16">
        <v>60</v>
      </c>
      <c r="N20" s="16">
        <v>0</v>
      </c>
      <c r="O20" s="16">
        <v>35</v>
      </c>
      <c r="P20" s="17">
        <f t="shared" si="2"/>
        <v>137</v>
      </c>
      <c r="Q20" s="16">
        <v>28</v>
      </c>
      <c r="R20" s="17">
        <f t="shared" si="3"/>
        <v>165</v>
      </c>
      <c r="S20" s="19"/>
      <c r="T20"/>
    </row>
    <row r="21" spans="1:20" ht="15">
      <c r="A21" t="s">
        <v>239</v>
      </c>
      <c r="B21" t="s">
        <v>240</v>
      </c>
      <c r="C21" t="s">
        <v>957</v>
      </c>
      <c r="D21" s="16">
        <v>40</v>
      </c>
      <c r="E21" s="16">
        <v>0</v>
      </c>
      <c r="F21" s="16">
        <v>0</v>
      </c>
      <c r="G21" s="16">
        <v>0</v>
      </c>
      <c r="H21" s="17">
        <f t="shared" si="0"/>
        <v>40</v>
      </c>
      <c r="I21" s="16">
        <v>0</v>
      </c>
      <c r="J21" s="17">
        <f t="shared" si="1"/>
        <v>40</v>
      </c>
      <c r="K21" s="19"/>
      <c r="L21" s="16">
        <v>2</v>
      </c>
      <c r="M21" s="16">
        <v>0</v>
      </c>
      <c r="N21" s="16">
        <v>0</v>
      </c>
      <c r="O21" s="16">
        <v>1</v>
      </c>
      <c r="P21" s="17">
        <f t="shared" si="2"/>
        <v>3</v>
      </c>
      <c r="Q21" s="16">
        <v>0</v>
      </c>
      <c r="R21" s="17">
        <f t="shared" si="3"/>
        <v>3</v>
      </c>
      <c r="S21" s="19"/>
      <c r="T21"/>
    </row>
    <row r="22" spans="1:20" ht="15">
      <c r="A22" t="s">
        <v>241</v>
      </c>
      <c r="B22" t="s">
        <v>242</v>
      </c>
      <c r="C22" t="s">
        <v>958</v>
      </c>
      <c r="D22" s="16">
        <v>70</v>
      </c>
      <c r="E22" s="16">
        <v>0</v>
      </c>
      <c r="F22" s="16">
        <v>0</v>
      </c>
      <c r="G22" s="16">
        <v>11</v>
      </c>
      <c r="H22" s="17">
        <f t="shared" si="0"/>
        <v>81</v>
      </c>
      <c r="I22" s="16">
        <v>325</v>
      </c>
      <c r="J22" s="17">
        <f t="shared" si="1"/>
        <v>406</v>
      </c>
      <c r="K22" s="19"/>
      <c r="L22" s="16">
        <v>150</v>
      </c>
      <c r="M22" s="16">
        <v>22</v>
      </c>
      <c r="N22" s="16">
        <v>0</v>
      </c>
      <c r="O22" s="16">
        <v>44</v>
      </c>
      <c r="P22" s="17">
        <f t="shared" si="2"/>
        <v>216</v>
      </c>
      <c r="Q22" s="16">
        <v>89</v>
      </c>
      <c r="R22" s="17">
        <f t="shared" si="3"/>
        <v>305</v>
      </c>
      <c r="S22" s="19"/>
      <c r="T22"/>
    </row>
    <row r="23" spans="1:20" ht="15">
      <c r="A23" t="s">
        <v>244</v>
      </c>
      <c r="B23" t="s">
        <v>245</v>
      </c>
      <c r="C23" t="s">
        <v>956</v>
      </c>
      <c r="D23" s="16">
        <v>154</v>
      </c>
      <c r="E23" s="16">
        <v>0</v>
      </c>
      <c r="F23" s="16">
        <v>0</v>
      </c>
      <c r="G23" s="16">
        <v>70</v>
      </c>
      <c r="H23" s="17">
        <f t="shared" si="0"/>
        <v>224</v>
      </c>
      <c r="I23" s="16">
        <v>97</v>
      </c>
      <c r="J23" s="17">
        <f t="shared" si="1"/>
        <v>321</v>
      </c>
      <c r="K23" s="19"/>
      <c r="L23" s="16">
        <v>65</v>
      </c>
      <c r="M23" s="16">
        <v>11</v>
      </c>
      <c r="N23" s="16">
        <v>0</v>
      </c>
      <c r="O23" s="16">
        <v>36</v>
      </c>
      <c r="P23" s="17">
        <f t="shared" si="2"/>
        <v>112</v>
      </c>
      <c r="Q23" s="16">
        <v>350</v>
      </c>
      <c r="R23" s="17">
        <f t="shared" si="3"/>
        <v>462</v>
      </c>
      <c r="S23" s="19"/>
      <c r="T23"/>
    </row>
    <row r="24" spans="1:20" ht="15">
      <c r="A24" t="s">
        <v>246</v>
      </c>
      <c r="B24" t="s">
        <v>247</v>
      </c>
      <c r="C24" t="s">
        <v>956</v>
      </c>
      <c r="D24" s="16">
        <v>414</v>
      </c>
      <c r="E24" s="16">
        <v>0</v>
      </c>
      <c r="F24" s="16">
        <v>0</v>
      </c>
      <c r="G24" s="16">
        <v>25</v>
      </c>
      <c r="H24" s="17">
        <f t="shared" si="0"/>
        <v>439</v>
      </c>
      <c r="I24" s="16">
        <v>625</v>
      </c>
      <c r="J24" s="17">
        <f t="shared" si="1"/>
        <v>1064</v>
      </c>
      <c r="K24" s="19"/>
      <c r="L24" s="16">
        <v>624</v>
      </c>
      <c r="M24" s="16">
        <v>0</v>
      </c>
      <c r="N24" s="16">
        <v>0</v>
      </c>
      <c r="O24" s="16">
        <v>34</v>
      </c>
      <c r="P24" s="17">
        <f t="shared" si="2"/>
        <v>658</v>
      </c>
      <c r="Q24" s="16">
        <v>124</v>
      </c>
      <c r="R24" s="17">
        <f t="shared" si="3"/>
        <v>782</v>
      </c>
      <c r="S24" s="19"/>
      <c r="T24"/>
    </row>
    <row r="25" spans="1:20" ht="15">
      <c r="A25" t="s">
        <v>249</v>
      </c>
      <c r="B25" t="s">
        <v>250</v>
      </c>
      <c r="C25" t="s">
        <v>956</v>
      </c>
      <c r="D25" s="16">
        <v>45</v>
      </c>
      <c r="E25" s="16">
        <v>0</v>
      </c>
      <c r="F25" s="16">
        <v>0</v>
      </c>
      <c r="G25" s="16">
        <v>9</v>
      </c>
      <c r="H25" s="17">
        <f t="shared" si="0"/>
        <v>54</v>
      </c>
      <c r="I25" s="16">
        <v>0</v>
      </c>
      <c r="J25" s="17">
        <f t="shared" si="1"/>
        <v>54</v>
      </c>
      <c r="K25" s="19"/>
      <c r="L25" s="16">
        <v>106</v>
      </c>
      <c r="M25" s="16">
        <v>0</v>
      </c>
      <c r="N25" s="16">
        <v>0</v>
      </c>
      <c r="O25" s="16">
        <v>34</v>
      </c>
      <c r="P25" s="17">
        <f t="shared" si="2"/>
        <v>140</v>
      </c>
      <c r="Q25" s="16">
        <v>0</v>
      </c>
      <c r="R25" s="17">
        <f t="shared" si="3"/>
        <v>140</v>
      </c>
      <c r="S25" s="19"/>
      <c r="T25"/>
    </row>
    <row r="26" spans="1:20" ht="15">
      <c r="A26" t="s">
        <v>251</v>
      </c>
      <c r="B26" t="s">
        <v>252</v>
      </c>
      <c r="C26" t="s">
        <v>955</v>
      </c>
      <c r="D26" s="16">
        <v>112</v>
      </c>
      <c r="E26" s="16">
        <v>0</v>
      </c>
      <c r="F26" s="16">
        <v>0</v>
      </c>
      <c r="G26" s="16">
        <v>9</v>
      </c>
      <c r="H26" s="17">
        <f t="shared" si="0"/>
        <v>121</v>
      </c>
      <c r="I26" s="16">
        <v>11</v>
      </c>
      <c r="J26" s="17">
        <f t="shared" si="1"/>
        <v>132</v>
      </c>
      <c r="K26" s="19"/>
      <c r="L26" s="16">
        <v>97</v>
      </c>
      <c r="M26" s="16">
        <v>0</v>
      </c>
      <c r="N26" s="16">
        <v>0</v>
      </c>
      <c r="O26" s="16">
        <v>13</v>
      </c>
      <c r="P26" s="17">
        <f t="shared" si="2"/>
        <v>110</v>
      </c>
      <c r="Q26" s="16">
        <v>0</v>
      </c>
      <c r="R26" s="17">
        <f t="shared" si="3"/>
        <v>110</v>
      </c>
      <c r="S26" s="19"/>
      <c r="T26"/>
    </row>
    <row r="27" spans="1:20" ht="15">
      <c r="A27" t="s">
        <v>254</v>
      </c>
      <c r="B27" t="s">
        <v>255</v>
      </c>
      <c r="C27" t="s">
        <v>955</v>
      </c>
      <c r="D27" s="16">
        <v>29</v>
      </c>
      <c r="E27" s="16">
        <v>0</v>
      </c>
      <c r="F27" s="16">
        <v>0</v>
      </c>
      <c r="G27" s="16">
        <v>0</v>
      </c>
      <c r="H27" s="17">
        <f t="shared" si="0"/>
        <v>29</v>
      </c>
      <c r="I27" s="16">
        <v>0</v>
      </c>
      <c r="J27" s="17">
        <f t="shared" si="1"/>
        <v>29</v>
      </c>
      <c r="K27" s="19"/>
      <c r="L27" s="16">
        <v>136</v>
      </c>
      <c r="M27" s="16">
        <v>0</v>
      </c>
      <c r="N27" s="16">
        <v>0</v>
      </c>
      <c r="O27" s="16">
        <v>1</v>
      </c>
      <c r="P27" s="17">
        <f t="shared" si="2"/>
        <v>137</v>
      </c>
      <c r="Q27" s="16">
        <v>0</v>
      </c>
      <c r="R27" s="17">
        <f t="shared" si="3"/>
        <v>137</v>
      </c>
      <c r="S27" s="19"/>
      <c r="T27"/>
    </row>
    <row r="28" spans="1:20" ht="15">
      <c r="A28" t="s">
        <v>256</v>
      </c>
      <c r="B28" t="s">
        <v>257</v>
      </c>
      <c r="C28" t="s">
        <v>957</v>
      </c>
      <c r="D28" s="16">
        <v>11</v>
      </c>
      <c r="E28" s="16">
        <v>0</v>
      </c>
      <c r="F28" s="16">
        <v>0</v>
      </c>
      <c r="G28" s="16">
        <v>0</v>
      </c>
      <c r="H28" s="17">
        <f t="shared" si="0"/>
        <v>11</v>
      </c>
      <c r="I28" s="16">
        <v>0</v>
      </c>
      <c r="J28" s="17">
        <f t="shared" si="1"/>
        <v>11</v>
      </c>
      <c r="K28" s="19"/>
      <c r="L28" s="16">
        <v>39</v>
      </c>
      <c r="M28" s="16">
        <v>0</v>
      </c>
      <c r="N28" s="16">
        <v>0</v>
      </c>
      <c r="O28" s="16">
        <v>1</v>
      </c>
      <c r="P28" s="17">
        <f t="shared" si="2"/>
        <v>40</v>
      </c>
      <c r="Q28" s="16">
        <v>18</v>
      </c>
      <c r="R28" s="17">
        <f t="shared" si="3"/>
        <v>58</v>
      </c>
      <c r="S28" s="19"/>
      <c r="T28"/>
    </row>
    <row r="29" spans="1:20" ht="15">
      <c r="A29" t="s">
        <v>258</v>
      </c>
      <c r="B29" t="s">
        <v>259</v>
      </c>
      <c r="C29" t="s">
        <v>955</v>
      </c>
      <c r="D29" s="16">
        <v>135</v>
      </c>
      <c r="E29" s="16">
        <v>0</v>
      </c>
      <c r="F29" s="16">
        <v>0</v>
      </c>
      <c r="G29" s="16">
        <v>0</v>
      </c>
      <c r="H29" s="17">
        <f t="shared" si="0"/>
        <v>135</v>
      </c>
      <c r="I29" s="16">
        <v>0</v>
      </c>
      <c r="J29" s="17">
        <f t="shared" si="1"/>
        <v>135</v>
      </c>
      <c r="K29" s="19"/>
      <c r="L29" s="16">
        <v>152</v>
      </c>
      <c r="M29" s="16">
        <v>3</v>
      </c>
      <c r="N29" s="16">
        <v>0</v>
      </c>
      <c r="O29" s="16">
        <v>2</v>
      </c>
      <c r="P29" s="17">
        <f t="shared" si="2"/>
        <v>157</v>
      </c>
      <c r="Q29" s="16">
        <v>21</v>
      </c>
      <c r="R29" s="17">
        <f t="shared" si="3"/>
        <v>178</v>
      </c>
      <c r="S29" s="19"/>
      <c r="T29"/>
    </row>
    <row r="30" spans="1:20" ht="15">
      <c r="A30" t="s">
        <v>260</v>
      </c>
      <c r="B30" t="s">
        <v>261</v>
      </c>
      <c r="C30" t="s">
        <v>956</v>
      </c>
      <c r="D30" s="16">
        <v>105</v>
      </c>
      <c r="E30" s="16">
        <v>0</v>
      </c>
      <c r="F30" s="16">
        <v>0</v>
      </c>
      <c r="G30" s="16">
        <v>23</v>
      </c>
      <c r="H30" s="17">
        <f t="shared" si="0"/>
        <v>128</v>
      </c>
      <c r="I30" s="16">
        <v>0</v>
      </c>
      <c r="J30" s="17">
        <f t="shared" si="1"/>
        <v>128</v>
      </c>
      <c r="K30" s="19"/>
      <c r="L30" s="16">
        <v>14</v>
      </c>
      <c r="M30" s="16">
        <v>0</v>
      </c>
      <c r="N30" s="16">
        <v>0</v>
      </c>
      <c r="O30" s="16">
        <v>8</v>
      </c>
      <c r="P30" s="17">
        <f t="shared" si="2"/>
        <v>22</v>
      </c>
      <c r="Q30" s="16">
        <v>10</v>
      </c>
      <c r="R30" s="17">
        <f t="shared" si="3"/>
        <v>32</v>
      </c>
      <c r="S30" s="19"/>
      <c r="T30"/>
    </row>
    <row r="31" spans="1:20" ht="15">
      <c r="A31" t="s">
        <v>898</v>
      </c>
      <c r="B31" t="s">
        <v>899</v>
      </c>
      <c r="C31" t="s">
        <v>958</v>
      </c>
      <c r="D31" s="16">
        <v>44</v>
      </c>
      <c r="E31" s="16">
        <v>0</v>
      </c>
      <c r="F31" s="16">
        <v>0</v>
      </c>
      <c r="G31" s="16">
        <v>0</v>
      </c>
      <c r="H31" s="17">
        <f t="shared" si="0"/>
        <v>44</v>
      </c>
      <c r="I31" s="16">
        <v>0</v>
      </c>
      <c r="J31" s="17">
        <f t="shared" si="1"/>
        <v>44</v>
      </c>
      <c r="K31" s="19"/>
      <c r="L31" s="16">
        <v>87</v>
      </c>
      <c r="M31" s="16">
        <v>4</v>
      </c>
      <c r="N31" s="16">
        <v>0</v>
      </c>
      <c r="O31" s="16">
        <v>10</v>
      </c>
      <c r="P31" s="17">
        <f t="shared" si="2"/>
        <v>101</v>
      </c>
      <c r="Q31" s="16">
        <v>64</v>
      </c>
      <c r="R31" s="17">
        <f t="shared" si="3"/>
        <v>165</v>
      </c>
      <c r="S31" s="19"/>
      <c r="T31"/>
    </row>
    <row r="32" spans="1:20" ht="15">
      <c r="A32" t="s">
        <v>264</v>
      </c>
      <c r="B32" t="s">
        <v>265</v>
      </c>
      <c r="C32" t="s">
        <v>958</v>
      </c>
      <c r="D32" s="16">
        <v>5</v>
      </c>
      <c r="E32" s="16">
        <v>0</v>
      </c>
      <c r="F32" s="16">
        <v>0</v>
      </c>
      <c r="G32" s="16">
        <v>2</v>
      </c>
      <c r="H32" s="17">
        <f t="shared" si="0"/>
        <v>7</v>
      </c>
      <c r="I32" s="16">
        <v>64</v>
      </c>
      <c r="J32" s="17">
        <f t="shared" si="1"/>
        <v>71</v>
      </c>
      <c r="K32" s="19"/>
      <c r="L32" s="16">
        <v>26</v>
      </c>
      <c r="M32" s="16">
        <v>51</v>
      </c>
      <c r="N32" s="16">
        <v>0</v>
      </c>
      <c r="O32" s="16">
        <v>43</v>
      </c>
      <c r="P32" s="17">
        <f t="shared" si="2"/>
        <v>120</v>
      </c>
      <c r="Q32" s="16">
        <v>86</v>
      </c>
      <c r="R32" s="17">
        <f t="shared" si="3"/>
        <v>206</v>
      </c>
      <c r="S32" s="19"/>
      <c r="T32"/>
    </row>
    <row r="33" spans="1:20" ht="15">
      <c r="A33" t="s">
        <v>266</v>
      </c>
      <c r="B33" t="s">
        <v>267</v>
      </c>
      <c r="C33" t="s">
        <v>957</v>
      </c>
      <c r="D33" s="16">
        <v>369</v>
      </c>
      <c r="E33" s="16">
        <v>0</v>
      </c>
      <c r="F33" s="16">
        <v>0</v>
      </c>
      <c r="G33" s="16">
        <v>0</v>
      </c>
      <c r="H33" s="17">
        <f t="shared" si="0"/>
        <v>369</v>
      </c>
      <c r="I33" s="16">
        <v>0</v>
      </c>
      <c r="J33" s="17">
        <f t="shared" si="1"/>
        <v>369</v>
      </c>
      <c r="K33" s="19"/>
      <c r="L33" s="16">
        <v>277</v>
      </c>
      <c r="M33" s="16">
        <v>0</v>
      </c>
      <c r="N33" s="16">
        <v>0</v>
      </c>
      <c r="O33" s="16">
        <v>4</v>
      </c>
      <c r="P33" s="17">
        <f t="shared" si="2"/>
        <v>281</v>
      </c>
      <c r="Q33" s="16">
        <v>55</v>
      </c>
      <c r="R33" s="17">
        <f t="shared" si="3"/>
        <v>336</v>
      </c>
      <c r="S33" s="19"/>
      <c r="T33"/>
    </row>
    <row r="34" spans="1:20" ht="15">
      <c r="A34" t="s">
        <v>268</v>
      </c>
      <c r="B34" t="s">
        <v>269</v>
      </c>
      <c r="C34" t="s">
        <v>954</v>
      </c>
      <c r="D34" s="16">
        <v>37</v>
      </c>
      <c r="E34" s="16">
        <v>0</v>
      </c>
      <c r="F34" s="16">
        <v>0</v>
      </c>
      <c r="G34" s="16">
        <v>0</v>
      </c>
      <c r="H34" s="17">
        <f t="shared" si="0"/>
        <v>37</v>
      </c>
      <c r="I34" s="16">
        <v>0</v>
      </c>
      <c r="J34" s="17">
        <f t="shared" si="1"/>
        <v>37</v>
      </c>
      <c r="K34" s="19"/>
      <c r="L34" s="16">
        <v>151</v>
      </c>
      <c r="M34" s="16">
        <v>0</v>
      </c>
      <c r="N34" s="16">
        <v>0</v>
      </c>
      <c r="O34" s="16">
        <v>20</v>
      </c>
      <c r="P34" s="17">
        <f t="shared" si="2"/>
        <v>171</v>
      </c>
      <c r="Q34" s="16">
        <v>33</v>
      </c>
      <c r="R34" s="17">
        <f t="shared" si="3"/>
        <v>204</v>
      </c>
      <c r="S34" s="19"/>
      <c r="T34"/>
    </row>
    <row r="35" spans="1:20" ht="15">
      <c r="A35" t="s">
        <v>270</v>
      </c>
      <c r="B35" t="s">
        <v>271</v>
      </c>
      <c r="C35" t="s">
        <v>954</v>
      </c>
      <c r="D35" s="16">
        <v>34</v>
      </c>
      <c r="E35" s="16">
        <v>0</v>
      </c>
      <c r="F35" s="16">
        <v>0</v>
      </c>
      <c r="G35" s="16">
        <v>0</v>
      </c>
      <c r="H35" s="17">
        <f t="shared" si="0"/>
        <v>34</v>
      </c>
      <c r="I35" s="16">
        <v>0</v>
      </c>
      <c r="J35" s="17">
        <f t="shared" si="1"/>
        <v>34</v>
      </c>
      <c r="K35" s="19"/>
      <c r="L35" s="16">
        <v>51</v>
      </c>
      <c r="M35" s="16">
        <v>0</v>
      </c>
      <c r="N35" s="16">
        <v>0</v>
      </c>
      <c r="O35" s="16">
        <v>1</v>
      </c>
      <c r="P35" s="17">
        <f t="shared" si="2"/>
        <v>52</v>
      </c>
      <c r="Q35" s="16">
        <v>0</v>
      </c>
      <c r="R35" s="17">
        <f t="shared" si="3"/>
        <v>52</v>
      </c>
      <c r="S35" s="19"/>
      <c r="T35"/>
    </row>
    <row r="36" spans="1:20" ht="15">
      <c r="A36" t="s">
        <v>741</v>
      </c>
      <c r="B36" t="s">
        <v>742</v>
      </c>
      <c r="C36" t="s">
        <v>954</v>
      </c>
      <c r="D36" s="16">
        <v>15</v>
      </c>
      <c r="E36" s="16">
        <v>0</v>
      </c>
      <c r="F36" s="16">
        <v>0</v>
      </c>
      <c r="G36" s="16">
        <v>0</v>
      </c>
      <c r="H36" s="17">
        <f t="shared" si="0"/>
        <v>15</v>
      </c>
      <c r="I36" s="16">
        <v>0</v>
      </c>
      <c r="J36" s="17">
        <f t="shared" si="1"/>
        <v>15</v>
      </c>
      <c r="K36" s="19"/>
      <c r="L36" s="16">
        <v>15</v>
      </c>
      <c r="M36" s="16">
        <v>0</v>
      </c>
      <c r="N36" s="16">
        <v>0</v>
      </c>
      <c r="O36" s="16">
        <v>0</v>
      </c>
      <c r="P36" s="17">
        <f t="shared" si="2"/>
        <v>15</v>
      </c>
      <c r="Q36" s="16">
        <v>0</v>
      </c>
      <c r="R36" s="17">
        <f t="shared" si="3"/>
        <v>15</v>
      </c>
      <c r="S36" s="19"/>
      <c r="T36"/>
    </row>
    <row r="37" spans="1:20" ht="15">
      <c r="A37" t="s">
        <v>272</v>
      </c>
      <c r="B37" t="s">
        <v>273</v>
      </c>
      <c r="C37" t="s">
        <v>954</v>
      </c>
      <c r="D37" s="16">
        <v>5</v>
      </c>
      <c r="E37" s="16">
        <v>0</v>
      </c>
      <c r="F37" s="16">
        <v>0</v>
      </c>
      <c r="G37" s="16">
        <v>0</v>
      </c>
      <c r="H37" s="17">
        <f t="shared" si="0"/>
        <v>5</v>
      </c>
      <c r="I37" s="16">
        <v>0</v>
      </c>
      <c r="J37" s="17">
        <f t="shared" si="1"/>
        <v>5</v>
      </c>
      <c r="K37" s="19"/>
      <c r="L37" s="16">
        <v>80</v>
      </c>
      <c r="M37" s="16">
        <v>7</v>
      </c>
      <c r="N37" s="16">
        <v>0</v>
      </c>
      <c r="O37" s="16">
        <v>157</v>
      </c>
      <c r="P37" s="17">
        <f t="shared" si="2"/>
        <v>244</v>
      </c>
      <c r="Q37" s="16">
        <v>0</v>
      </c>
      <c r="R37" s="17">
        <f t="shared" si="3"/>
        <v>244</v>
      </c>
      <c r="S37" s="19"/>
      <c r="T37"/>
    </row>
    <row r="38" spans="1:20" ht="15">
      <c r="A38" t="s">
        <v>274</v>
      </c>
      <c r="B38" t="s">
        <v>275</v>
      </c>
      <c r="C38" t="s">
        <v>958</v>
      </c>
      <c r="D38" s="16">
        <v>195</v>
      </c>
      <c r="E38" s="16">
        <v>6</v>
      </c>
      <c r="F38" s="16">
        <v>0</v>
      </c>
      <c r="G38" s="16">
        <v>36</v>
      </c>
      <c r="H38" s="17">
        <f t="shared" si="0"/>
        <v>237</v>
      </c>
      <c r="I38" s="16">
        <v>0</v>
      </c>
      <c r="J38" s="17">
        <f t="shared" si="1"/>
        <v>237</v>
      </c>
      <c r="K38" s="19"/>
      <c r="L38" s="16">
        <v>218</v>
      </c>
      <c r="M38" s="16">
        <v>15</v>
      </c>
      <c r="N38" s="16">
        <v>0</v>
      </c>
      <c r="O38" s="16">
        <v>10</v>
      </c>
      <c r="P38" s="17">
        <f t="shared" si="2"/>
        <v>243</v>
      </c>
      <c r="Q38" s="16">
        <v>55</v>
      </c>
      <c r="R38" s="17">
        <f t="shared" si="3"/>
        <v>298</v>
      </c>
      <c r="S38" s="19"/>
      <c r="T38"/>
    </row>
    <row r="39" spans="1:20" ht="15">
      <c r="A39" t="s">
        <v>276</v>
      </c>
      <c r="B39" t="s">
        <v>277</v>
      </c>
      <c r="C39" t="s">
        <v>954</v>
      </c>
      <c r="D39" s="16">
        <v>41</v>
      </c>
      <c r="E39" s="16">
        <v>0</v>
      </c>
      <c r="F39" s="16">
        <v>0</v>
      </c>
      <c r="G39" s="16">
        <v>0</v>
      </c>
      <c r="H39" s="17">
        <f t="shared" si="0"/>
        <v>41</v>
      </c>
      <c r="I39" s="16">
        <v>0</v>
      </c>
      <c r="J39" s="17">
        <f t="shared" si="1"/>
        <v>41</v>
      </c>
      <c r="K39" s="19"/>
      <c r="L39" s="16">
        <v>136</v>
      </c>
      <c r="M39" s="16">
        <v>0</v>
      </c>
      <c r="N39" s="16">
        <v>0</v>
      </c>
      <c r="O39" s="16">
        <v>6</v>
      </c>
      <c r="P39" s="17">
        <f t="shared" si="2"/>
        <v>142</v>
      </c>
      <c r="Q39" s="16">
        <v>0</v>
      </c>
      <c r="R39" s="17">
        <f t="shared" si="3"/>
        <v>142</v>
      </c>
      <c r="S39" s="19"/>
      <c r="T39"/>
    </row>
    <row r="40" spans="1:20" ht="15">
      <c r="A40" t="s">
        <v>743</v>
      </c>
      <c r="B40" t="s">
        <v>744</v>
      </c>
      <c r="C40" t="s">
        <v>956</v>
      </c>
      <c r="D40" s="16">
        <v>47</v>
      </c>
      <c r="E40" s="16">
        <v>0</v>
      </c>
      <c r="F40" s="16">
        <v>0</v>
      </c>
      <c r="G40" s="16">
        <v>13</v>
      </c>
      <c r="H40" s="17">
        <f t="shared" si="0"/>
        <v>60</v>
      </c>
      <c r="I40" s="16">
        <v>0</v>
      </c>
      <c r="J40" s="17">
        <f t="shared" si="1"/>
        <v>60</v>
      </c>
      <c r="K40" s="19"/>
      <c r="L40" s="16">
        <v>23</v>
      </c>
      <c r="M40" s="16">
        <v>0</v>
      </c>
      <c r="N40" s="16">
        <v>0</v>
      </c>
      <c r="O40" s="16">
        <v>4</v>
      </c>
      <c r="P40" s="17">
        <f t="shared" si="2"/>
        <v>27</v>
      </c>
      <c r="Q40" s="16">
        <v>0</v>
      </c>
      <c r="R40" s="17">
        <f t="shared" si="3"/>
        <v>27</v>
      </c>
      <c r="S40" s="19"/>
      <c r="T40"/>
    </row>
    <row r="41" spans="1:20" ht="15">
      <c r="A41" t="s">
        <v>278</v>
      </c>
      <c r="B41" t="s">
        <v>279</v>
      </c>
      <c r="C41" t="s">
        <v>954</v>
      </c>
      <c r="D41" s="16">
        <v>36</v>
      </c>
      <c r="E41" s="16">
        <v>0</v>
      </c>
      <c r="F41" s="16">
        <v>0</v>
      </c>
      <c r="G41" s="16">
        <v>14</v>
      </c>
      <c r="H41" s="17">
        <f t="shared" si="0"/>
        <v>50</v>
      </c>
      <c r="I41" s="16">
        <v>0</v>
      </c>
      <c r="J41" s="17">
        <f t="shared" si="1"/>
        <v>50</v>
      </c>
      <c r="K41" s="19"/>
      <c r="L41" s="16">
        <v>50</v>
      </c>
      <c r="M41" s="16">
        <v>0</v>
      </c>
      <c r="N41" s="16">
        <v>0</v>
      </c>
      <c r="O41" s="16">
        <v>12</v>
      </c>
      <c r="P41" s="17">
        <f t="shared" si="2"/>
        <v>62</v>
      </c>
      <c r="Q41" s="16">
        <v>0</v>
      </c>
      <c r="R41" s="17">
        <f t="shared" si="3"/>
        <v>62</v>
      </c>
      <c r="S41" s="19"/>
      <c r="T41"/>
    </row>
    <row r="42" spans="1:20" ht="15">
      <c r="A42" t="s">
        <v>280</v>
      </c>
      <c r="B42" t="s">
        <v>281</v>
      </c>
      <c r="C42" t="s">
        <v>956</v>
      </c>
      <c r="D42" s="16">
        <v>54</v>
      </c>
      <c r="E42" s="16">
        <v>0</v>
      </c>
      <c r="F42" s="16">
        <v>0</v>
      </c>
      <c r="G42" s="16">
        <v>9</v>
      </c>
      <c r="H42" s="17">
        <f t="shared" si="0"/>
        <v>63</v>
      </c>
      <c r="I42" s="16">
        <v>0</v>
      </c>
      <c r="J42" s="17">
        <f t="shared" si="1"/>
        <v>63</v>
      </c>
      <c r="K42" s="19"/>
      <c r="L42" s="16">
        <v>39</v>
      </c>
      <c r="M42" s="16">
        <v>0</v>
      </c>
      <c r="N42" s="16">
        <v>0</v>
      </c>
      <c r="O42" s="16">
        <v>6</v>
      </c>
      <c r="P42" s="17">
        <f t="shared" si="2"/>
        <v>45</v>
      </c>
      <c r="Q42" s="16">
        <v>0</v>
      </c>
      <c r="R42" s="17">
        <f t="shared" si="3"/>
        <v>45</v>
      </c>
      <c r="S42" s="19"/>
      <c r="T42"/>
    </row>
    <row r="43" spans="1:20" ht="15">
      <c r="A43" t="s">
        <v>284</v>
      </c>
      <c r="B43" t="s">
        <v>285</v>
      </c>
      <c r="C43" t="s">
        <v>955</v>
      </c>
      <c r="D43" s="16">
        <v>121</v>
      </c>
      <c r="E43" s="16">
        <v>0</v>
      </c>
      <c r="F43" s="16">
        <v>0</v>
      </c>
      <c r="G43" s="16">
        <v>0</v>
      </c>
      <c r="H43" s="17">
        <f t="shared" si="0"/>
        <v>121</v>
      </c>
      <c r="I43" s="16">
        <v>0</v>
      </c>
      <c r="J43" s="17">
        <f t="shared" si="1"/>
        <v>121</v>
      </c>
      <c r="K43" s="19"/>
      <c r="L43" s="16">
        <v>138</v>
      </c>
      <c r="M43" s="16">
        <v>4</v>
      </c>
      <c r="N43" s="16">
        <v>0</v>
      </c>
      <c r="O43" s="16">
        <v>0</v>
      </c>
      <c r="P43" s="17">
        <f t="shared" si="2"/>
        <v>142</v>
      </c>
      <c r="Q43" s="16">
        <v>68</v>
      </c>
      <c r="R43" s="17">
        <f t="shared" si="3"/>
        <v>210</v>
      </c>
      <c r="S43" s="19"/>
      <c r="T43"/>
    </row>
    <row r="44" spans="1:20" ht="15">
      <c r="A44" t="s">
        <v>286</v>
      </c>
      <c r="B44" t="s">
        <v>287</v>
      </c>
      <c r="C44" t="s">
        <v>955</v>
      </c>
      <c r="D44" s="16">
        <v>67</v>
      </c>
      <c r="E44" s="16">
        <v>0</v>
      </c>
      <c r="F44" s="16">
        <v>0</v>
      </c>
      <c r="G44" s="16">
        <v>3</v>
      </c>
      <c r="H44" s="17">
        <f t="shared" si="0"/>
        <v>70</v>
      </c>
      <c r="I44" s="16">
        <v>0</v>
      </c>
      <c r="J44" s="17">
        <f t="shared" si="1"/>
        <v>70</v>
      </c>
      <c r="K44" s="19"/>
      <c r="L44" s="16">
        <v>83</v>
      </c>
      <c r="M44" s="16">
        <v>0</v>
      </c>
      <c r="N44" s="16">
        <v>0</v>
      </c>
      <c r="O44" s="16">
        <v>9</v>
      </c>
      <c r="P44" s="17">
        <f t="shared" si="2"/>
        <v>92</v>
      </c>
      <c r="Q44" s="16">
        <v>0</v>
      </c>
      <c r="R44" s="17">
        <f t="shared" si="3"/>
        <v>92</v>
      </c>
      <c r="S44" s="19"/>
      <c r="T44"/>
    </row>
    <row r="45" spans="1:20" ht="15">
      <c r="A45" t="s">
        <v>288</v>
      </c>
      <c r="B45" t="s">
        <v>289</v>
      </c>
      <c r="C45" t="s">
        <v>957</v>
      </c>
      <c r="D45" s="16">
        <v>51</v>
      </c>
      <c r="E45" s="16">
        <v>0</v>
      </c>
      <c r="F45" s="16">
        <v>0</v>
      </c>
      <c r="G45" s="16">
        <v>0</v>
      </c>
      <c r="H45" s="17">
        <f t="shared" si="0"/>
        <v>51</v>
      </c>
      <c r="I45" s="16">
        <v>0</v>
      </c>
      <c r="J45" s="17">
        <f t="shared" si="1"/>
        <v>51</v>
      </c>
      <c r="K45" s="19"/>
      <c r="L45" s="16">
        <v>13</v>
      </c>
      <c r="M45" s="16">
        <v>0</v>
      </c>
      <c r="N45" s="16">
        <v>0</v>
      </c>
      <c r="O45" s="16">
        <v>0</v>
      </c>
      <c r="P45" s="17">
        <f t="shared" si="2"/>
        <v>13</v>
      </c>
      <c r="Q45" s="16">
        <v>0</v>
      </c>
      <c r="R45" s="17">
        <f t="shared" si="3"/>
        <v>13</v>
      </c>
      <c r="S45" s="19"/>
      <c r="T45"/>
    </row>
    <row r="46" spans="1:20" ht="15">
      <c r="A46" t="s">
        <v>290</v>
      </c>
      <c r="B46" t="s">
        <v>291</v>
      </c>
      <c r="C46" t="s">
        <v>954</v>
      </c>
      <c r="D46" s="16">
        <v>165</v>
      </c>
      <c r="E46" s="16">
        <v>0</v>
      </c>
      <c r="F46" s="16">
        <v>0</v>
      </c>
      <c r="G46" s="16">
        <v>114</v>
      </c>
      <c r="H46" s="17">
        <f t="shared" si="0"/>
        <v>279</v>
      </c>
      <c r="I46" s="16">
        <v>27</v>
      </c>
      <c r="J46" s="17">
        <f t="shared" si="1"/>
        <v>306</v>
      </c>
      <c r="K46" s="19"/>
      <c r="L46" s="16">
        <v>111</v>
      </c>
      <c r="M46" s="16">
        <v>75</v>
      </c>
      <c r="N46" s="16">
        <v>0</v>
      </c>
      <c r="O46" s="16">
        <v>125</v>
      </c>
      <c r="P46" s="17">
        <f t="shared" si="2"/>
        <v>311</v>
      </c>
      <c r="Q46" s="16">
        <v>72</v>
      </c>
      <c r="R46" s="17">
        <f t="shared" si="3"/>
        <v>383</v>
      </c>
      <c r="S46" s="19"/>
      <c r="T46"/>
    </row>
    <row r="47" spans="1:20" ht="15">
      <c r="A47" t="s">
        <v>803</v>
      </c>
      <c r="B47" t="s">
        <v>804</v>
      </c>
      <c r="C47" t="s">
        <v>956</v>
      </c>
      <c r="D47" s="16">
        <v>65</v>
      </c>
      <c r="E47" s="16">
        <v>5</v>
      </c>
      <c r="F47" s="16">
        <v>0</v>
      </c>
      <c r="G47" s="16">
        <v>0</v>
      </c>
      <c r="H47" s="17">
        <f t="shared" si="0"/>
        <v>70</v>
      </c>
      <c r="I47" s="16">
        <v>0</v>
      </c>
      <c r="J47" s="17">
        <f t="shared" si="1"/>
        <v>70</v>
      </c>
      <c r="K47" s="19"/>
      <c r="L47" s="16">
        <v>88</v>
      </c>
      <c r="M47" s="16">
        <v>21</v>
      </c>
      <c r="N47" s="16">
        <v>0</v>
      </c>
      <c r="O47" s="16">
        <v>10</v>
      </c>
      <c r="P47" s="17">
        <f t="shared" si="2"/>
        <v>119</v>
      </c>
      <c r="Q47" s="16">
        <v>75</v>
      </c>
      <c r="R47" s="17">
        <f t="shared" si="3"/>
        <v>194</v>
      </c>
      <c r="S47" s="19"/>
      <c r="T47"/>
    </row>
    <row r="48" spans="1:20" ht="15">
      <c r="A48" t="s">
        <v>292</v>
      </c>
      <c r="B48" t="s">
        <v>293</v>
      </c>
      <c r="C48" t="s">
        <v>954</v>
      </c>
      <c r="D48" s="16">
        <v>0</v>
      </c>
      <c r="E48" s="16">
        <v>0</v>
      </c>
      <c r="F48" s="16">
        <v>0</v>
      </c>
      <c r="G48" s="16">
        <v>0</v>
      </c>
      <c r="H48" s="17">
        <f t="shared" si="0"/>
        <v>0</v>
      </c>
      <c r="I48" s="16">
        <v>11</v>
      </c>
      <c r="J48" s="17">
        <f t="shared" si="1"/>
        <v>11</v>
      </c>
      <c r="K48" s="19"/>
      <c r="L48" s="16">
        <v>35</v>
      </c>
      <c r="M48" s="16">
        <v>0</v>
      </c>
      <c r="N48" s="16">
        <v>0</v>
      </c>
      <c r="O48" s="16">
        <v>1</v>
      </c>
      <c r="P48" s="17">
        <f t="shared" si="2"/>
        <v>36</v>
      </c>
      <c r="Q48" s="16">
        <v>10</v>
      </c>
      <c r="R48" s="17">
        <f t="shared" si="3"/>
        <v>46</v>
      </c>
      <c r="S48" s="19"/>
      <c r="T48"/>
    </row>
    <row r="49" spans="1:20" ht="15">
      <c r="A49" t="s">
        <v>805</v>
      </c>
      <c r="B49" t="s">
        <v>806</v>
      </c>
      <c r="C49" t="s">
        <v>955</v>
      </c>
      <c r="D49" s="16">
        <v>27</v>
      </c>
      <c r="E49" s="16">
        <v>38</v>
      </c>
      <c r="F49" s="16">
        <v>0</v>
      </c>
      <c r="G49" s="16">
        <v>0</v>
      </c>
      <c r="H49" s="17">
        <f t="shared" si="0"/>
        <v>65</v>
      </c>
      <c r="I49" s="16">
        <v>0</v>
      </c>
      <c r="J49" s="17">
        <f t="shared" si="1"/>
        <v>65</v>
      </c>
      <c r="K49" s="19"/>
      <c r="L49" s="16">
        <v>79</v>
      </c>
      <c r="M49" s="16">
        <v>0</v>
      </c>
      <c r="N49" s="16">
        <v>0</v>
      </c>
      <c r="O49" s="16">
        <v>0</v>
      </c>
      <c r="P49" s="17">
        <f t="shared" si="2"/>
        <v>79</v>
      </c>
      <c r="Q49" s="16">
        <v>0</v>
      </c>
      <c r="R49" s="17">
        <f t="shared" si="3"/>
        <v>79</v>
      </c>
      <c r="S49" s="19"/>
      <c r="T49"/>
    </row>
    <row r="50" spans="1:20" ht="15">
      <c r="A50" t="s">
        <v>294</v>
      </c>
      <c r="B50" t="s">
        <v>295</v>
      </c>
      <c r="C50" t="s">
        <v>954</v>
      </c>
      <c r="D50" s="16">
        <v>0</v>
      </c>
      <c r="E50" s="16">
        <v>0</v>
      </c>
      <c r="F50" s="16">
        <v>0</v>
      </c>
      <c r="G50" s="16">
        <v>0</v>
      </c>
      <c r="H50" s="17">
        <f t="shared" si="0"/>
        <v>0</v>
      </c>
      <c r="I50" s="16">
        <v>0</v>
      </c>
      <c r="J50" s="17">
        <f t="shared" si="1"/>
        <v>0</v>
      </c>
      <c r="K50" s="19"/>
      <c r="L50" s="16">
        <v>34</v>
      </c>
      <c r="M50" s="16">
        <v>0</v>
      </c>
      <c r="N50" s="16">
        <v>0</v>
      </c>
      <c r="O50" s="16">
        <v>17</v>
      </c>
      <c r="P50" s="17">
        <f t="shared" si="2"/>
        <v>51</v>
      </c>
      <c r="Q50" s="16">
        <v>0</v>
      </c>
      <c r="R50" s="17">
        <f t="shared" si="3"/>
        <v>51</v>
      </c>
      <c r="S50" s="19"/>
      <c r="T50"/>
    </row>
    <row r="51" spans="1:20" ht="15">
      <c r="A51" t="s">
        <v>296</v>
      </c>
      <c r="B51" t="s">
        <v>297</v>
      </c>
      <c r="C51" t="s">
        <v>956</v>
      </c>
      <c r="D51" s="16">
        <v>237</v>
      </c>
      <c r="E51" s="16">
        <v>0</v>
      </c>
      <c r="F51" s="16">
        <v>0</v>
      </c>
      <c r="G51" s="16">
        <v>98</v>
      </c>
      <c r="H51" s="17">
        <f t="shared" si="0"/>
        <v>335</v>
      </c>
      <c r="I51" s="16">
        <v>0</v>
      </c>
      <c r="J51" s="17">
        <f t="shared" si="1"/>
        <v>335</v>
      </c>
      <c r="K51" s="19"/>
      <c r="L51" s="16">
        <v>149</v>
      </c>
      <c r="M51" s="16">
        <v>0</v>
      </c>
      <c r="N51" s="16">
        <v>0</v>
      </c>
      <c r="O51" s="16">
        <v>100</v>
      </c>
      <c r="P51" s="17">
        <f t="shared" si="2"/>
        <v>249</v>
      </c>
      <c r="Q51" s="16">
        <v>0</v>
      </c>
      <c r="R51" s="17">
        <f t="shared" si="3"/>
        <v>249</v>
      </c>
      <c r="S51" s="19"/>
      <c r="T51"/>
    </row>
    <row r="52" spans="1:20" ht="15">
      <c r="A52" t="s">
        <v>745</v>
      </c>
      <c r="B52" t="s">
        <v>746</v>
      </c>
      <c r="C52" t="s">
        <v>956</v>
      </c>
      <c r="D52" s="16">
        <v>98</v>
      </c>
      <c r="E52" s="16">
        <v>0</v>
      </c>
      <c r="F52" s="16">
        <v>0</v>
      </c>
      <c r="G52" s="16">
        <v>28</v>
      </c>
      <c r="H52" s="17">
        <f t="shared" si="0"/>
        <v>126</v>
      </c>
      <c r="I52" s="16">
        <v>0</v>
      </c>
      <c r="J52" s="17">
        <f t="shared" si="1"/>
        <v>126</v>
      </c>
      <c r="K52" s="19"/>
      <c r="L52" s="16">
        <v>96</v>
      </c>
      <c r="M52" s="16">
        <v>0</v>
      </c>
      <c r="N52" s="16">
        <v>0</v>
      </c>
      <c r="O52" s="16">
        <v>23</v>
      </c>
      <c r="P52" s="17">
        <f t="shared" si="2"/>
        <v>119</v>
      </c>
      <c r="Q52" s="16">
        <v>0</v>
      </c>
      <c r="R52" s="17">
        <f t="shared" si="3"/>
        <v>119</v>
      </c>
      <c r="S52" s="19"/>
      <c r="T52"/>
    </row>
    <row r="53" spans="1:20" ht="15">
      <c r="A53" t="s">
        <v>298</v>
      </c>
      <c r="B53" t="s">
        <v>299</v>
      </c>
      <c r="C53" t="s">
        <v>954</v>
      </c>
      <c r="D53" s="16">
        <v>107</v>
      </c>
      <c r="E53" s="16">
        <v>4</v>
      </c>
      <c r="F53" s="16">
        <v>0</v>
      </c>
      <c r="G53" s="16">
        <v>10</v>
      </c>
      <c r="H53" s="17">
        <f t="shared" si="0"/>
        <v>121</v>
      </c>
      <c r="I53" s="16">
        <v>393</v>
      </c>
      <c r="J53" s="17">
        <f t="shared" si="1"/>
        <v>514</v>
      </c>
      <c r="K53" s="19"/>
      <c r="L53" s="16">
        <v>47</v>
      </c>
      <c r="M53" s="16">
        <v>63</v>
      </c>
      <c r="N53" s="16">
        <v>0</v>
      </c>
      <c r="O53" s="16">
        <v>48</v>
      </c>
      <c r="P53" s="17">
        <f t="shared" si="2"/>
        <v>158</v>
      </c>
      <c r="Q53" s="16">
        <v>0</v>
      </c>
      <c r="R53" s="17">
        <f t="shared" si="3"/>
        <v>158</v>
      </c>
      <c r="S53" s="19"/>
      <c r="T53"/>
    </row>
    <row r="54" spans="1:20" ht="15">
      <c r="A54" t="s">
        <v>300</v>
      </c>
      <c r="B54" t="s">
        <v>301</v>
      </c>
      <c r="C54" t="s">
        <v>958</v>
      </c>
      <c r="D54" s="16">
        <v>11</v>
      </c>
      <c r="E54" s="16">
        <v>0</v>
      </c>
      <c r="F54" s="16">
        <v>0</v>
      </c>
      <c r="G54" s="16">
        <v>4</v>
      </c>
      <c r="H54" s="17">
        <f t="shared" si="0"/>
        <v>15</v>
      </c>
      <c r="I54" s="16">
        <v>0</v>
      </c>
      <c r="J54" s="17">
        <f t="shared" si="1"/>
        <v>15</v>
      </c>
      <c r="K54" s="19"/>
      <c r="L54" s="16">
        <v>35</v>
      </c>
      <c r="M54" s="16">
        <v>0</v>
      </c>
      <c r="N54" s="16">
        <v>0</v>
      </c>
      <c r="O54" s="16">
        <v>5</v>
      </c>
      <c r="P54" s="17">
        <f t="shared" si="2"/>
        <v>40</v>
      </c>
      <c r="Q54" s="16">
        <v>0</v>
      </c>
      <c r="R54" s="17">
        <f t="shared" si="3"/>
        <v>40</v>
      </c>
      <c r="S54" s="19"/>
      <c r="T54"/>
    </row>
    <row r="55" spans="1:20" ht="15">
      <c r="A55" t="s">
        <v>302</v>
      </c>
      <c r="B55" t="s">
        <v>303</v>
      </c>
      <c r="C55" t="s">
        <v>958</v>
      </c>
      <c r="D55" s="16">
        <v>120</v>
      </c>
      <c r="E55" s="16">
        <v>0</v>
      </c>
      <c r="F55" s="16">
        <v>0</v>
      </c>
      <c r="G55" s="16">
        <v>49</v>
      </c>
      <c r="H55" s="17">
        <f t="shared" si="0"/>
        <v>169</v>
      </c>
      <c r="I55" s="16">
        <v>0</v>
      </c>
      <c r="J55" s="17">
        <f t="shared" si="1"/>
        <v>169</v>
      </c>
      <c r="K55" s="19"/>
      <c r="L55" s="16">
        <v>93</v>
      </c>
      <c r="M55" s="16">
        <v>0</v>
      </c>
      <c r="N55" s="16">
        <v>0</v>
      </c>
      <c r="O55" s="16">
        <v>26</v>
      </c>
      <c r="P55" s="17">
        <f t="shared" si="2"/>
        <v>119</v>
      </c>
      <c r="Q55" s="16">
        <v>64</v>
      </c>
      <c r="R55" s="17">
        <f t="shared" si="3"/>
        <v>183</v>
      </c>
      <c r="S55" s="19"/>
      <c r="T55"/>
    </row>
    <row r="56" spans="1:20" ht="15">
      <c r="A56" t="s">
        <v>304</v>
      </c>
      <c r="B56" t="s">
        <v>305</v>
      </c>
      <c r="C56" t="s">
        <v>955</v>
      </c>
      <c r="D56" s="16">
        <v>255</v>
      </c>
      <c r="E56" s="16">
        <v>0</v>
      </c>
      <c r="F56" s="16">
        <v>0</v>
      </c>
      <c r="G56" s="16">
        <v>24</v>
      </c>
      <c r="H56" s="17">
        <f t="shared" si="0"/>
        <v>279</v>
      </c>
      <c r="I56" s="16">
        <v>0</v>
      </c>
      <c r="J56" s="17">
        <f t="shared" si="1"/>
        <v>279</v>
      </c>
      <c r="K56" s="19"/>
      <c r="L56" s="16">
        <v>415</v>
      </c>
      <c r="M56" s="16">
        <v>0</v>
      </c>
      <c r="N56" s="16">
        <v>0</v>
      </c>
      <c r="O56" s="16">
        <v>59</v>
      </c>
      <c r="P56" s="17">
        <f t="shared" si="2"/>
        <v>474</v>
      </c>
      <c r="Q56" s="16">
        <v>34</v>
      </c>
      <c r="R56" s="17">
        <f t="shared" si="3"/>
        <v>508</v>
      </c>
      <c r="S56" s="19"/>
      <c r="T56"/>
    </row>
    <row r="57" spans="1:20" ht="15">
      <c r="A57" t="s">
        <v>306</v>
      </c>
      <c r="B57" t="s">
        <v>307</v>
      </c>
      <c r="C57" t="s">
        <v>955</v>
      </c>
      <c r="D57" s="16">
        <v>237</v>
      </c>
      <c r="E57" s="16">
        <v>0</v>
      </c>
      <c r="F57" s="16">
        <v>0</v>
      </c>
      <c r="G57" s="16">
        <v>29</v>
      </c>
      <c r="H57" s="17">
        <f t="shared" si="0"/>
        <v>266</v>
      </c>
      <c r="I57" s="16">
        <v>74</v>
      </c>
      <c r="J57" s="17">
        <f t="shared" si="1"/>
        <v>340</v>
      </c>
      <c r="K57" s="19"/>
      <c r="L57" s="16">
        <v>591</v>
      </c>
      <c r="M57" s="16">
        <v>0</v>
      </c>
      <c r="N57" s="16">
        <v>0</v>
      </c>
      <c r="O57" s="16">
        <v>139</v>
      </c>
      <c r="P57" s="17">
        <f t="shared" si="2"/>
        <v>730</v>
      </c>
      <c r="Q57" s="16">
        <v>32</v>
      </c>
      <c r="R57" s="17">
        <f t="shared" si="3"/>
        <v>762</v>
      </c>
      <c r="S57" s="19"/>
      <c r="T57"/>
    </row>
    <row r="58" spans="1:20" ht="15">
      <c r="A58" t="s">
        <v>308</v>
      </c>
      <c r="B58" t="s">
        <v>309</v>
      </c>
      <c r="C58" t="s">
        <v>957</v>
      </c>
      <c r="D58" s="16">
        <v>4</v>
      </c>
      <c r="E58" s="16">
        <v>0</v>
      </c>
      <c r="F58" s="16">
        <v>0</v>
      </c>
      <c r="G58" s="16">
        <v>0</v>
      </c>
      <c r="H58" s="17">
        <f t="shared" si="0"/>
        <v>4</v>
      </c>
      <c r="I58" s="16">
        <v>0</v>
      </c>
      <c r="J58" s="17">
        <f t="shared" si="1"/>
        <v>4</v>
      </c>
      <c r="K58" s="19"/>
      <c r="L58" s="16">
        <v>20</v>
      </c>
      <c r="M58" s="16">
        <v>0</v>
      </c>
      <c r="N58" s="16">
        <v>0</v>
      </c>
      <c r="O58" s="16">
        <v>2</v>
      </c>
      <c r="P58" s="17">
        <f t="shared" si="2"/>
        <v>22</v>
      </c>
      <c r="Q58" s="16">
        <v>0</v>
      </c>
      <c r="R58" s="17">
        <f t="shared" si="3"/>
        <v>22</v>
      </c>
      <c r="S58" s="19"/>
      <c r="T58"/>
    </row>
    <row r="59" spans="1:20" ht="15">
      <c r="A59" t="s">
        <v>310</v>
      </c>
      <c r="B59" t="s">
        <v>311</v>
      </c>
      <c r="C59" t="s">
        <v>954</v>
      </c>
      <c r="D59" s="16">
        <v>50</v>
      </c>
      <c r="E59" s="16">
        <v>0</v>
      </c>
      <c r="F59" s="16">
        <v>0</v>
      </c>
      <c r="G59" s="16">
        <v>66</v>
      </c>
      <c r="H59" s="17">
        <f t="shared" si="0"/>
        <v>116</v>
      </c>
      <c r="I59" s="16">
        <v>163</v>
      </c>
      <c r="J59" s="17">
        <f t="shared" si="1"/>
        <v>279</v>
      </c>
      <c r="K59" s="19"/>
      <c r="L59" s="16">
        <v>223</v>
      </c>
      <c r="M59" s="16">
        <v>0</v>
      </c>
      <c r="N59" s="16">
        <v>0</v>
      </c>
      <c r="O59" s="16">
        <v>72</v>
      </c>
      <c r="P59" s="17">
        <f t="shared" si="2"/>
        <v>295</v>
      </c>
      <c r="Q59" s="16">
        <v>89</v>
      </c>
      <c r="R59" s="17">
        <f t="shared" si="3"/>
        <v>384</v>
      </c>
      <c r="S59" s="19"/>
      <c r="T59"/>
    </row>
    <row r="60" spans="1:20" ht="15">
      <c r="A60" t="s">
        <v>885</v>
      </c>
      <c r="B60" t="s">
        <v>886</v>
      </c>
      <c r="C60" t="s">
        <v>954</v>
      </c>
      <c r="D60" s="16">
        <v>29</v>
      </c>
      <c r="E60" s="16">
        <v>0</v>
      </c>
      <c r="F60" s="16">
        <v>0</v>
      </c>
      <c r="G60" s="16">
        <v>0</v>
      </c>
      <c r="H60" s="17">
        <f t="shared" si="0"/>
        <v>29</v>
      </c>
      <c r="I60" s="16">
        <v>0</v>
      </c>
      <c r="J60" s="17">
        <f t="shared" si="1"/>
        <v>29</v>
      </c>
      <c r="K60" s="19"/>
      <c r="L60" s="16">
        <v>46</v>
      </c>
      <c r="M60" s="16">
        <v>0</v>
      </c>
      <c r="N60" s="16">
        <v>0</v>
      </c>
      <c r="O60" s="16">
        <v>1</v>
      </c>
      <c r="P60" s="17">
        <f t="shared" si="2"/>
        <v>47</v>
      </c>
      <c r="Q60" s="16">
        <v>0</v>
      </c>
      <c r="R60" s="17">
        <f t="shared" si="3"/>
        <v>47</v>
      </c>
      <c r="S60" s="19"/>
      <c r="T60"/>
    </row>
    <row r="61" spans="1:20" ht="15">
      <c r="A61" t="s">
        <v>747</v>
      </c>
      <c r="B61" t="s">
        <v>748</v>
      </c>
      <c r="C61" t="s">
        <v>955</v>
      </c>
      <c r="D61" s="16">
        <v>32</v>
      </c>
      <c r="E61" s="16">
        <v>63</v>
      </c>
      <c r="F61" s="16">
        <v>0</v>
      </c>
      <c r="G61" s="16">
        <v>26</v>
      </c>
      <c r="H61" s="17">
        <f t="shared" si="0"/>
        <v>121</v>
      </c>
      <c r="I61" s="16">
        <v>0</v>
      </c>
      <c r="J61" s="17">
        <f t="shared" si="1"/>
        <v>121</v>
      </c>
      <c r="K61" s="19"/>
      <c r="L61" s="16">
        <v>91</v>
      </c>
      <c r="M61" s="16">
        <v>45</v>
      </c>
      <c r="N61" s="16">
        <v>0</v>
      </c>
      <c r="O61" s="16">
        <v>22</v>
      </c>
      <c r="P61" s="17">
        <f t="shared" si="2"/>
        <v>158</v>
      </c>
      <c r="Q61" s="16">
        <v>51</v>
      </c>
      <c r="R61" s="17">
        <f t="shared" si="3"/>
        <v>209</v>
      </c>
      <c r="S61" s="19"/>
      <c r="T61"/>
    </row>
    <row r="62" spans="1:20" ht="15">
      <c r="A62" t="s">
        <v>900</v>
      </c>
      <c r="B62" t="s">
        <v>901</v>
      </c>
      <c r="C62" t="s">
        <v>958</v>
      </c>
      <c r="D62" s="16">
        <v>9</v>
      </c>
      <c r="E62" s="16">
        <v>0</v>
      </c>
      <c r="F62" s="16">
        <v>0</v>
      </c>
      <c r="G62" s="16">
        <v>0</v>
      </c>
      <c r="H62" s="17">
        <f t="shared" si="0"/>
        <v>9</v>
      </c>
      <c r="I62" s="16">
        <v>0</v>
      </c>
      <c r="J62" s="17">
        <f t="shared" si="1"/>
        <v>9</v>
      </c>
      <c r="K62" s="19"/>
      <c r="L62" s="16">
        <v>27</v>
      </c>
      <c r="M62" s="16">
        <v>0</v>
      </c>
      <c r="N62" s="16">
        <v>0</v>
      </c>
      <c r="O62" s="16">
        <v>1</v>
      </c>
      <c r="P62" s="17">
        <f t="shared" si="2"/>
        <v>28</v>
      </c>
      <c r="Q62" s="16">
        <v>0</v>
      </c>
      <c r="R62" s="17">
        <f t="shared" si="3"/>
        <v>28</v>
      </c>
      <c r="S62" s="19"/>
      <c r="T62"/>
    </row>
    <row r="63" spans="1:20" ht="15">
      <c r="A63" t="s">
        <v>312</v>
      </c>
      <c r="B63" t="s">
        <v>313</v>
      </c>
      <c r="C63" t="s">
        <v>954</v>
      </c>
      <c r="D63" s="16">
        <v>32</v>
      </c>
      <c r="E63" s="16">
        <v>0</v>
      </c>
      <c r="F63" s="16">
        <v>0</v>
      </c>
      <c r="G63" s="16">
        <v>0</v>
      </c>
      <c r="H63" s="17">
        <f t="shared" si="0"/>
        <v>32</v>
      </c>
      <c r="I63" s="16">
        <v>0</v>
      </c>
      <c r="J63" s="17">
        <f t="shared" si="1"/>
        <v>32</v>
      </c>
      <c r="K63" s="19"/>
      <c r="L63" s="16">
        <v>227</v>
      </c>
      <c r="M63" s="16">
        <v>0</v>
      </c>
      <c r="N63" s="16">
        <v>0</v>
      </c>
      <c r="O63" s="16">
        <v>13</v>
      </c>
      <c r="P63" s="17">
        <f t="shared" si="2"/>
        <v>240</v>
      </c>
      <c r="Q63" s="16">
        <v>76</v>
      </c>
      <c r="R63" s="17">
        <f t="shared" si="3"/>
        <v>316</v>
      </c>
      <c r="S63" s="19"/>
      <c r="T63"/>
    </row>
    <row r="64" spans="1:20" ht="15">
      <c r="A64" t="s">
        <v>807</v>
      </c>
      <c r="B64" t="s">
        <v>808</v>
      </c>
      <c r="C64" t="s">
        <v>955</v>
      </c>
      <c r="D64" s="16">
        <v>15</v>
      </c>
      <c r="E64" s="16">
        <v>0</v>
      </c>
      <c r="F64" s="16">
        <v>0</v>
      </c>
      <c r="G64" s="16">
        <v>0</v>
      </c>
      <c r="H64" s="17">
        <f t="shared" si="0"/>
        <v>15</v>
      </c>
      <c r="I64" s="16">
        <v>0</v>
      </c>
      <c r="J64" s="17">
        <f t="shared" si="1"/>
        <v>15</v>
      </c>
      <c r="K64" s="19"/>
      <c r="L64" s="16">
        <v>14</v>
      </c>
      <c r="M64" s="16">
        <v>10</v>
      </c>
      <c r="N64" s="16">
        <v>0</v>
      </c>
      <c r="O64" s="16">
        <v>0</v>
      </c>
      <c r="P64" s="17">
        <f t="shared" si="2"/>
        <v>24</v>
      </c>
      <c r="Q64" s="16">
        <v>0</v>
      </c>
      <c r="R64" s="17">
        <f t="shared" si="3"/>
        <v>24</v>
      </c>
      <c r="S64" s="19"/>
      <c r="T64"/>
    </row>
    <row r="65" spans="1:20" ht="15">
      <c r="A65" t="s">
        <v>860</v>
      </c>
      <c r="B65" t="s">
        <v>861</v>
      </c>
      <c r="C65" t="s">
        <v>956</v>
      </c>
      <c r="D65" s="16">
        <v>100</v>
      </c>
      <c r="E65" s="16">
        <v>0</v>
      </c>
      <c r="F65" s="16">
        <v>0</v>
      </c>
      <c r="G65" s="16">
        <v>9</v>
      </c>
      <c r="H65" s="17">
        <f t="shared" si="0"/>
        <v>109</v>
      </c>
      <c r="I65" s="16">
        <v>18</v>
      </c>
      <c r="J65" s="17">
        <f t="shared" si="1"/>
        <v>127</v>
      </c>
      <c r="K65" s="19"/>
      <c r="L65" s="16">
        <v>82</v>
      </c>
      <c r="M65" s="16">
        <v>0</v>
      </c>
      <c r="N65" s="16">
        <v>0</v>
      </c>
      <c r="O65" s="16">
        <v>6</v>
      </c>
      <c r="P65" s="17">
        <f t="shared" si="2"/>
        <v>88</v>
      </c>
      <c r="Q65" s="16">
        <v>113</v>
      </c>
      <c r="R65" s="17">
        <f t="shared" si="3"/>
        <v>201</v>
      </c>
      <c r="S65" s="19"/>
      <c r="T65"/>
    </row>
    <row r="66" spans="1:20" ht="15">
      <c r="A66" t="s">
        <v>314</v>
      </c>
      <c r="B66" t="s">
        <v>315</v>
      </c>
      <c r="C66" t="s">
        <v>958</v>
      </c>
      <c r="D66" s="16">
        <v>210</v>
      </c>
      <c r="E66" s="16">
        <v>0</v>
      </c>
      <c r="F66" s="16">
        <v>0</v>
      </c>
      <c r="G66" s="16">
        <v>29</v>
      </c>
      <c r="H66" s="17">
        <f t="shared" si="0"/>
        <v>239</v>
      </c>
      <c r="I66" s="16">
        <v>239</v>
      </c>
      <c r="J66" s="17">
        <f t="shared" si="1"/>
        <v>478</v>
      </c>
      <c r="K66" s="19"/>
      <c r="L66" s="16">
        <v>642</v>
      </c>
      <c r="M66" s="16">
        <v>0</v>
      </c>
      <c r="N66" s="16">
        <v>0</v>
      </c>
      <c r="O66" s="16">
        <v>113</v>
      </c>
      <c r="P66" s="17">
        <f t="shared" si="2"/>
        <v>755</v>
      </c>
      <c r="Q66" s="16">
        <v>71</v>
      </c>
      <c r="R66" s="17">
        <f t="shared" si="3"/>
        <v>826</v>
      </c>
      <c r="S66" s="19"/>
      <c r="T66"/>
    </row>
    <row r="67" spans="1:20" ht="15">
      <c r="A67" t="s">
        <v>316</v>
      </c>
      <c r="B67" t="s">
        <v>317</v>
      </c>
      <c r="C67" t="s">
        <v>958</v>
      </c>
      <c r="D67" s="16">
        <v>41</v>
      </c>
      <c r="E67" s="16">
        <v>0</v>
      </c>
      <c r="F67" s="16">
        <v>0</v>
      </c>
      <c r="G67" s="16">
        <v>11</v>
      </c>
      <c r="H67" s="17">
        <f t="shared" si="0"/>
        <v>52</v>
      </c>
      <c r="I67" s="16">
        <v>0</v>
      </c>
      <c r="J67" s="17">
        <f t="shared" si="1"/>
        <v>52</v>
      </c>
      <c r="K67" s="19"/>
      <c r="L67" s="16">
        <v>75</v>
      </c>
      <c r="M67" s="16">
        <v>0</v>
      </c>
      <c r="N67" s="16">
        <v>0</v>
      </c>
      <c r="O67" s="16">
        <v>25</v>
      </c>
      <c r="P67" s="17">
        <f t="shared" si="2"/>
        <v>100</v>
      </c>
      <c r="Q67" s="16">
        <v>0</v>
      </c>
      <c r="R67" s="17">
        <f t="shared" si="3"/>
        <v>100</v>
      </c>
      <c r="S67" s="19"/>
      <c r="T67"/>
    </row>
    <row r="68" spans="1:20" ht="15">
      <c r="A68" t="s">
        <v>318</v>
      </c>
      <c r="B68" t="s">
        <v>319</v>
      </c>
      <c r="C68" t="s">
        <v>957</v>
      </c>
      <c r="D68" s="16">
        <v>181</v>
      </c>
      <c r="E68" s="16">
        <v>0</v>
      </c>
      <c r="F68" s="16">
        <v>0</v>
      </c>
      <c r="G68" s="16">
        <v>5</v>
      </c>
      <c r="H68" s="17">
        <f t="shared" si="0"/>
        <v>186</v>
      </c>
      <c r="I68" s="16">
        <v>79</v>
      </c>
      <c r="J68" s="17">
        <f t="shared" si="1"/>
        <v>265</v>
      </c>
      <c r="K68" s="19"/>
      <c r="L68" s="16">
        <v>386</v>
      </c>
      <c r="M68" s="16">
        <v>0</v>
      </c>
      <c r="N68" s="16">
        <v>0</v>
      </c>
      <c r="O68" s="16">
        <v>11</v>
      </c>
      <c r="P68" s="17">
        <f t="shared" si="2"/>
        <v>397</v>
      </c>
      <c r="Q68" s="16">
        <v>145</v>
      </c>
      <c r="R68" s="17">
        <f t="shared" si="3"/>
        <v>542</v>
      </c>
      <c r="S68" s="19"/>
      <c r="T68"/>
    </row>
    <row r="69" spans="1:20" ht="15">
      <c r="A69" t="s">
        <v>321</v>
      </c>
      <c r="B69" t="s">
        <v>322</v>
      </c>
      <c r="C69" t="s">
        <v>956</v>
      </c>
      <c r="D69" s="16">
        <v>145</v>
      </c>
      <c r="E69" s="16">
        <v>0</v>
      </c>
      <c r="F69" s="16">
        <v>0</v>
      </c>
      <c r="G69" s="16">
        <v>21</v>
      </c>
      <c r="H69" s="17">
        <f t="shared" si="0"/>
        <v>166</v>
      </c>
      <c r="I69" s="16">
        <v>27</v>
      </c>
      <c r="J69" s="17">
        <f t="shared" si="1"/>
        <v>193</v>
      </c>
      <c r="K69" s="19"/>
      <c r="L69" s="16">
        <v>278</v>
      </c>
      <c r="M69" s="16">
        <v>3</v>
      </c>
      <c r="N69" s="16">
        <v>0</v>
      </c>
      <c r="O69" s="16">
        <v>69</v>
      </c>
      <c r="P69" s="17">
        <f t="shared" si="2"/>
        <v>350</v>
      </c>
      <c r="Q69" s="16">
        <v>101</v>
      </c>
      <c r="R69" s="17">
        <f t="shared" si="3"/>
        <v>451</v>
      </c>
      <c r="S69" s="19"/>
      <c r="T69"/>
    </row>
    <row r="70" spans="1:20" ht="15">
      <c r="A70" t="s">
        <v>809</v>
      </c>
      <c r="B70" t="s">
        <v>810</v>
      </c>
      <c r="C70" t="s">
        <v>957</v>
      </c>
      <c r="D70" s="16">
        <v>63</v>
      </c>
      <c r="E70" s="16">
        <v>6</v>
      </c>
      <c r="F70" s="16">
        <v>0</v>
      </c>
      <c r="G70" s="16">
        <v>0</v>
      </c>
      <c r="H70" s="17">
        <f t="shared" si="0"/>
        <v>69</v>
      </c>
      <c r="I70" s="16">
        <v>0</v>
      </c>
      <c r="J70" s="17">
        <f t="shared" si="1"/>
        <v>69</v>
      </c>
      <c r="K70" s="19"/>
      <c r="L70" s="16">
        <v>72</v>
      </c>
      <c r="M70" s="16">
        <v>0</v>
      </c>
      <c r="N70" s="16">
        <v>0</v>
      </c>
      <c r="O70" s="16">
        <v>16</v>
      </c>
      <c r="P70" s="17">
        <f t="shared" si="2"/>
        <v>88</v>
      </c>
      <c r="Q70" s="16">
        <v>0</v>
      </c>
      <c r="R70" s="17">
        <f t="shared" si="3"/>
        <v>88</v>
      </c>
      <c r="S70" s="19"/>
      <c r="T70"/>
    </row>
    <row r="71" spans="1:20" ht="15">
      <c r="A71" t="s">
        <v>749</v>
      </c>
      <c r="B71" t="s">
        <v>750</v>
      </c>
      <c r="C71" t="s">
        <v>954</v>
      </c>
      <c r="D71" s="16">
        <v>49</v>
      </c>
      <c r="E71" s="16">
        <v>0</v>
      </c>
      <c r="F71" s="16">
        <v>0</v>
      </c>
      <c r="G71" s="16">
        <v>13</v>
      </c>
      <c r="H71" s="17">
        <f t="shared" si="0"/>
        <v>62</v>
      </c>
      <c r="I71" s="16">
        <v>0</v>
      </c>
      <c r="J71" s="17">
        <f t="shared" si="1"/>
        <v>62</v>
      </c>
      <c r="K71" s="19"/>
      <c r="L71" s="16">
        <v>97</v>
      </c>
      <c r="M71" s="16">
        <v>0</v>
      </c>
      <c r="N71" s="16">
        <v>0</v>
      </c>
      <c r="O71" s="16">
        <v>9</v>
      </c>
      <c r="P71" s="17">
        <f t="shared" si="2"/>
        <v>106</v>
      </c>
      <c r="Q71" s="16">
        <v>0</v>
      </c>
      <c r="R71" s="17">
        <f t="shared" si="3"/>
        <v>106</v>
      </c>
      <c r="S71" s="19"/>
      <c r="T71"/>
    </row>
    <row r="72" spans="1:20" ht="15">
      <c r="A72" t="s">
        <v>325</v>
      </c>
      <c r="B72" t="s">
        <v>326</v>
      </c>
      <c r="C72" t="s">
        <v>954</v>
      </c>
      <c r="D72" s="16">
        <v>69</v>
      </c>
      <c r="E72" s="16">
        <v>0</v>
      </c>
      <c r="F72" s="16">
        <v>0</v>
      </c>
      <c r="G72" s="16">
        <v>8</v>
      </c>
      <c r="H72" s="17">
        <f t="shared" si="0"/>
        <v>77</v>
      </c>
      <c r="I72" s="16">
        <v>0</v>
      </c>
      <c r="J72" s="17">
        <f t="shared" si="1"/>
        <v>77</v>
      </c>
      <c r="K72" s="19"/>
      <c r="L72" s="16">
        <v>176</v>
      </c>
      <c r="M72" s="16">
        <v>9</v>
      </c>
      <c r="N72" s="16">
        <v>0</v>
      </c>
      <c r="O72" s="16">
        <v>19</v>
      </c>
      <c r="P72" s="17">
        <f t="shared" si="2"/>
        <v>204</v>
      </c>
      <c r="Q72" s="16">
        <v>125</v>
      </c>
      <c r="R72" s="17">
        <f t="shared" si="3"/>
        <v>329</v>
      </c>
      <c r="S72" s="19"/>
      <c r="T72"/>
    </row>
    <row r="73" spans="1:20" ht="15">
      <c r="A73" t="s">
        <v>327</v>
      </c>
      <c r="B73" t="s">
        <v>328</v>
      </c>
      <c r="C73" t="s">
        <v>957</v>
      </c>
      <c r="D73" s="16">
        <v>138</v>
      </c>
      <c r="E73" s="16">
        <v>0</v>
      </c>
      <c r="F73" s="16">
        <v>0</v>
      </c>
      <c r="G73" s="16">
        <v>14</v>
      </c>
      <c r="H73" s="17">
        <f t="shared" si="0"/>
        <v>152</v>
      </c>
      <c r="I73" s="16">
        <v>70</v>
      </c>
      <c r="J73" s="17">
        <f t="shared" si="1"/>
        <v>222</v>
      </c>
      <c r="K73" s="19"/>
      <c r="L73" s="16">
        <v>268</v>
      </c>
      <c r="M73" s="16">
        <v>0</v>
      </c>
      <c r="N73" s="16">
        <v>0</v>
      </c>
      <c r="O73" s="16">
        <v>22</v>
      </c>
      <c r="P73" s="17">
        <f t="shared" si="2"/>
        <v>290</v>
      </c>
      <c r="Q73" s="16">
        <v>31</v>
      </c>
      <c r="R73" s="17">
        <f t="shared" si="3"/>
        <v>321</v>
      </c>
      <c r="S73" s="19"/>
      <c r="T73"/>
    </row>
    <row r="74" spans="1:20" ht="15">
      <c r="A74" t="s">
        <v>329</v>
      </c>
      <c r="B74" t="s">
        <v>330</v>
      </c>
      <c r="C74" t="s">
        <v>954</v>
      </c>
      <c r="D74" s="16">
        <v>44</v>
      </c>
      <c r="E74" s="16">
        <v>0</v>
      </c>
      <c r="F74" s="16">
        <v>0</v>
      </c>
      <c r="G74" s="16">
        <v>22</v>
      </c>
      <c r="H74" s="17">
        <f t="shared" si="0"/>
        <v>66</v>
      </c>
      <c r="I74" s="16">
        <v>2</v>
      </c>
      <c r="J74" s="17">
        <f t="shared" si="1"/>
        <v>68</v>
      </c>
      <c r="K74" s="19"/>
      <c r="L74" s="16">
        <v>44</v>
      </c>
      <c r="M74" s="16">
        <v>0</v>
      </c>
      <c r="N74" s="16">
        <v>0</v>
      </c>
      <c r="O74" s="16">
        <v>21</v>
      </c>
      <c r="P74" s="17">
        <f t="shared" si="2"/>
        <v>65</v>
      </c>
      <c r="Q74" s="16">
        <v>55</v>
      </c>
      <c r="R74" s="17">
        <f t="shared" si="3"/>
        <v>120</v>
      </c>
      <c r="S74" s="19"/>
      <c r="T74"/>
    </row>
    <row r="75" spans="1:20" ht="15">
      <c r="A75" t="s">
        <v>862</v>
      </c>
      <c r="B75" t="s">
        <v>863</v>
      </c>
      <c r="C75" t="s">
        <v>956</v>
      </c>
      <c r="D75" s="16">
        <v>26</v>
      </c>
      <c r="E75" s="16">
        <v>0</v>
      </c>
      <c r="F75" s="16">
        <v>0</v>
      </c>
      <c r="G75" s="16">
        <v>12</v>
      </c>
      <c r="H75" s="17">
        <f t="shared" ref="H75:H138" si="4">SUM(D75:G75)</f>
        <v>38</v>
      </c>
      <c r="I75" s="16">
        <v>0</v>
      </c>
      <c r="J75" s="17">
        <f t="shared" ref="J75:J138" si="5">SUM(H75:I75)</f>
        <v>38</v>
      </c>
      <c r="K75" s="19"/>
      <c r="L75" s="16">
        <v>30</v>
      </c>
      <c r="M75" s="16">
        <v>10</v>
      </c>
      <c r="N75" s="16">
        <v>0</v>
      </c>
      <c r="O75" s="16">
        <v>1</v>
      </c>
      <c r="P75" s="17">
        <f t="shared" ref="P75:P138" si="6">SUM(L75:O75)</f>
        <v>41</v>
      </c>
      <c r="Q75" s="16">
        <v>65</v>
      </c>
      <c r="R75" s="17">
        <f t="shared" ref="R75:R138" si="7">SUM(P75:Q75)</f>
        <v>106</v>
      </c>
      <c r="S75" s="19"/>
      <c r="T75"/>
    </row>
    <row r="76" spans="1:20" ht="15">
      <c r="A76" t="s">
        <v>331</v>
      </c>
      <c r="B76" t="s">
        <v>332</v>
      </c>
      <c r="C76" t="s">
        <v>956</v>
      </c>
      <c r="D76" s="16">
        <v>138</v>
      </c>
      <c r="E76" s="16">
        <v>0</v>
      </c>
      <c r="F76" s="16">
        <v>0</v>
      </c>
      <c r="G76" s="16">
        <v>2</v>
      </c>
      <c r="H76" s="17">
        <f t="shared" si="4"/>
        <v>140</v>
      </c>
      <c r="I76" s="16">
        <v>132</v>
      </c>
      <c r="J76" s="17">
        <f t="shared" si="5"/>
        <v>272</v>
      </c>
      <c r="K76" s="19"/>
      <c r="L76" s="16">
        <v>144</v>
      </c>
      <c r="M76" s="16">
        <v>0</v>
      </c>
      <c r="N76" s="16">
        <v>0</v>
      </c>
      <c r="O76" s="16">
        <v>15</v>
      </c>
      <c r="P76" s="17">
        <f t="shared" si="6"/>
        <v>159</v>
      </c>
      <c r="Q76" s="16">
        <v>110</v>
      </c>
      <c r="R76" s="17">
        <f t="shared" si="7"/>
        <v>269</v>
      </c>
      <c r="S76" s="19"/>
      <c r="T76"/>
    </row>
    <row r="77" spans="1:20" ht="15">
      <c r="A77" t="s">
        <v>333</v>
      </c>
      <c r="B77" t="s">
        <v>334</v>
      </c>
      <c r="C77" t="s">
        <v>956</v>
      </c>
      <c r="D77" s="16">
        <v>13</v>
      </c>
      <c r="E77" s="16">
        <v>0</v>
      </c>
      <c r="F77" s="16">
        <v>0</v>
      </c>
      <c r="G77" s="16">
        <v>2</v>
      </c>
      <c r="H77" s="17">
        <f t="shared" si="4"/>
        <v>15</v>
      </c>
      <c r="I77" s="16">
        <v>0</v>
      </c>
      <c r="J77" s="17">
        <f t="shared" si="5"/>
        <v>15</v>
      </c>
      <c r="K77" s="19"/>
      <c r="L77" s="16">
        <v>25</v>
      </c>
      <c r="M77" s="16">
        <v>0</v>
      </c>
      <c r="N77" s="16">
        <v>0</v>
      </c>
      <c r="O77" s="16">
        <v>14</v>
      </c>
      <c r="P77" s="17">
        <f t="shared" si="6"/>
        <v>39</v>
      </c>
      <c r="Q77" s="16">
        <v>0</v>
      </c>
      <c r="R77" s="17">
        <f t="shared" si="7"/>
        <v>39</v>
      </c>
      <c r="S77" s="19"/>
      <c r="T77"/>
    </row>
    <row r="78" spans="1:20" ht="15">
      <c r="A78" t="s">
        <v>335</v>
      </c>
      <c r="B78" t="s">
        <v>336</v>
      </c>
      <c r="C78" t="s">
        <v>957</v>
      </c>
      <c r="D78" s="16">
        <v>120</v>
      </c>
      <c r="E78" s="16">
        <v>16</v>
      </c>
      <c r="F78" s="16">
        <v>0</v>
      </c>
      <c r="G78" s="16">
        <v>3</v>
      </c>
      <c r="H78" s="17">
        <f t="shared" si="4"/>
        <v>139</v>
      </c>
      <c r="I78" s="16">
        <v>5</v>
      </c>
      <c r="J78" s="17">
        <f t="shared" si="5"/>
        <v>144</v>
      </c>
      <c r="K78" s="19"/>
      <c r="L78" s="16">
        <v>198</v>
      </c>
      <c r="M78" s="16">
        <v>24</v>
      </c>
      <c r="N78" s="16">
        <v>0</v>
      </c>
      <c r="O78" s="16">
        <v>36</v>
      </c>
      <c r="P78" s="17">
        <f t="shared" si="6"/>
        <v>258</v>
      </c>
      <c r="Q78" s="16">
        <v>95</v>
      </c>
      <c r="R78" s="17">
        <f t="shared" si="7"/>
        <v>353</v>
      </c>
      <c r="S78" s="19"/>
      <c r="T78"/>
    </row>
    <row r="79" spans="1:20" ht="15">
      <c r="A79" t="s">
        <v>339</v>
      </c>
      <c r="B79" t="s">
        <v>340</v>
      </c>
      <c r="C79" t="s">
        <v>954</v>
      </c>
      <c r="D79" s="16">
        <v>37</v>
      </c>
      <c r="E79" s="16">
        <v>12</v>
      </c>
      <c r="F79" s="16">
        <v>0</v>
      </c>
      <c r="G79" s="16">
        <v>5</v>
      </c>
      <c r="H79" s="17">
        <f t="shared" si="4"/>
        <v>54</v>
      </c>
      <c r="I79" s="16">
        <v>13</v>
      </c>
      <c r="J79" s="17">
        <f t="shared" si="5"/>
        <v>67</v>
      </c>
      <c r="K79" s="19"/>
      <c r="L79" s="16">
        <v>72</v>
      </c>
      <c r="M79" s="16">
        <v>0</v>
      </c>
      <c r="N79" s="16">
        <v>0</v>
      </c>
      <c r="O79" s="16">
        <v>23</v>
      </c>
      <c r="P79" s="17">
        <f t="shared" si="6"/>
        <v>95</v>
      </c>
      <c r="Q79" s="16">
        <v>23</v>
      </c>
      <c r="R79" s="17">
        <f t="shared" si="7"/>
        <v>118</v>
      </c>
      <c r="S79" s="19"/>
      <c r="T79"/>
    </row>
    <row r="80" spans="1:20" ht="15">
      <c r="A80" t="s">
        <v>341</v>
      </c>
      <c r="B80" t="s">
        <v>342</v>
      </c>
      <c r="C80" t="s">
        <v>956</v>
      </c>
      <c r="D80" s="16">
        <v>50</v>
      </c>
      <c r="E80" s="16">
        <v>14</v>
      </c>
      <c r="F80" s="16">
        <v>0</v>
      </c>
      <c r="G80" s="16">
        <v>0</v>
      </c>
      <c r="H80" s="17">
        <f t="shared" si="4"/>
        <v>64</v>
      </c>
      <c r="I80" s="16">
        <v>0</v>
      </c>
      <c r="J80" s="17">
        <f t="shared" si="5"/>
        <v>64</v>
      </c>
      <c r="K80" s="19"/>
      <c r="L80" s="16">
        <v>218</v>
      </c>
      <c r="M80" s="16">
        <v>0</v>
      </c>
      <c r="N80" s="16">
        <v>0</v>
      </c>
      <c r="O80" s="16">
        <v>8</v>
      </c>
      <c r="P80" s="17">
        <f t="shared" si="6"/>
        <v>226</v>
      </c>
      <c r="Q80" s="16">
        <v>0</v>
      </c>
      <c r="R80" s="17">
        <f t="shared" si="7"/>
        <v>226</v>
      </c>
      <c r="S80" s="19"/>
      <c r="T80"/>
    </row>
    <row r="81" spans="1:20" ht="15">
      <c r="A81" t="s">
        <v>343</v>
      </c>
      <c r="B81" t="s">
        <v>344</v>
      </c>
      <c r="C81" t="s">
        <v>954</v>
      </c>
      <c r="D81" s="16">
        <v>0</v>
      </c>
      <c r="E81" s="16">
        <v>0</v>
      </c>
      <c r="F81" s="16">
        <v>0</v>
      </c>
      <c r="G81" s="16">
        <v>0</v>
      </c>
      <c r="H81" s="17">
        <f t="shared" si="4"/>
        <v>0</v>
      </c>
      <c r="I81" s="16">
        <v>0</v>
      </c>
      <c r="J81" s="17">
        <f t="shared" si="5"/>
        <v>0</v>
      </c>
      <c r="K81" s="19"/>
      <c r="L81" s="16">
        <v>21</v>
      </c>
      <c r="M81" s="16">
        <v>0</v>
      </c>
      <c r="N81" s="16">
        <v>0</v>
      </c>
      <c r="O81" s="16">
        <v>6</v>
      </c>
      <c r="P81" s="17">
        <f t="shared" si="6"/>
        <v>27</v>
      </c>
      <c r="Q81" s="16">
        <v>0</v>
      </c>
      <c r="R81" s="17">
        <f t="shared" si="7"/>
        <v>27</v>
      </c>
      <c r="S81" s="19"/>
      <c r="T81"/>
    </row>
    <row r="82" spans="1:20" ht="15">
      <c r="A82" t="s">
        <v>345</v>
      </c>
      <c r="B82" t="s">
        <v>346</v>
      </c>
      <c r="C82" t="s">
        <v>958</v>
      </c>
      <c r="D82" s="16">
        <v>95</v>
      </c>
      <c r="E82" s="16">
        <v>0</v>
      </c>
      <c r="F82" s="16">
        <v>0</v>
      </c>
      <c r="G82" s="16">
        <v>20</v>
      </c>
      <c r="H82" s="17">
        <f t="shared" si="4"/>
        <v>115</v>
      </c>
      <c r="I82" s="16">
        <v>275</v>
      </c>
      <c r="J82" s="17">
        <f t="shared" si="5"/>
        <v>390</v>
      </c>
      <c r="K82" s="19"/>
      <c r="L82" s="16">
        <v>214</v>
      </c>
      <c r="M82" s="16">
        <v>80</v>
      </c>
      <c r="N82" s="16">
        <v>0</v>
      </c>
      <c r="O82" s="16">
        <v>46</v>
      </c>
      <c r="P82" s="17">
        <f t="shared" si="6"/>
        <v>340</v>
      </c>
      <c r="Q82" s="16">
        <v>341</v>
      </c>
      <c r="R82" s="17">
        <f t="shared" si="7"/>
        <v>681</v>
      </c>
      <c r="S82" s="19"/>
      <c r="T82"/>
    </row>
    <row r="83" spans="1:20" ht="15">
      <c r="A83" t="s">
        <v>902</v>
      </c>
      <c r="B83" t="s">
        <v>903</v>
      </c>
      <c r="C83" t="s">
        <v>958</v>
      </c>
      <c r="D83" s="16">
        <v>9</v>
      </c>
      <c r="E83" s="16">
        <v>0</v>
      </c>
      <c r="F83" s="16">
        <v>0</v>
      </c>
      <c r="G83" s="16">
        <v>3</v>
      </c>
      <c r="H83" s="17">
        <f t="shared" si="4"/>
        <v>12</v>
      </c>
      <c r="I83" s="16">
        <v>0</v>
      </c>
      <c r="J83" s="17">
        <f t="shared" si="5"/>
        <v>12</v>
      </c>
      <c r="K83" s="19"/>
      <c r="L83" s="16">
        <v>9</v>
      </c>
      <c r="M83" s="16">
        <v>0</v>
      </c>
      <c r="N83" s="16">
        <v>0</v>
      </c>
      <c r="O83" s="16">
        <v>4</v>
      </c>
      <c r="P83" s="17">
        <f t="shared" si="6"/>
        <v>13</v>
      </c>
      <c r="Q83" s="16">
        <v>0</v>
      </c>
      <c r="R83" s="17">
        <f t="shared" si="7"/>
        <v>13</v>
      </c>
      <c r="S83" s="19"/>
      <c r="T83"/>
    </row>
    <row r="84" spans="1:20" ht="15">
      <c r="A84" t="s">
        <v>347</v>
      </c>
      <c r="B84" t="s">
        <v>348</v>
      </c>
      <c r="C84" t="s">
        <v>958</v>
      </c>
      <c r="D84" s="16">
        <v>43</v>
      </c>
      <c r="E84" s="16">
        <v>0</v>
      </c>
      <c r="F84" s="16">
        <v>0</v>
      </c>
      <c r="G84" s="16">
        <v>6</v>
      </c>
      <c r="H84" s="17">
        <f t="shared" si="4"/>
        <v>49</v>
      </c>
      <c r="I84" s="16">
        <v>0</v>
      </c>
      <c r="J84" s="17">
        <f t="shared" si="5"/>
        <v>49</v>
      </c>
      <c r="K84" s="19"/>
      <c r="L84" s="16">
        <v>79</v>
      </c>
      <c r="M84" s="16">
        <v>15</v>
      </c>
      <c r="N84" s="16">
        <v>0</v>
      </c>
      <c r="O84" s="16">
        <v>19</v>
      </c>
      <c r="P84" s="17">
        <f t="shared" si="6"/>
        <v>113</v>
      </c>
      <c r="Q84" s="16">
        <v>0</v>
      </c>
      <c r="R84" s="17">
        <f t="shared" si="7"/>
        <v>113</v>
      </c>
      <c r="S84" s="19"/>
      <c r="T84"/>
    </row>
    <row r="85" spans="1:20" ht="15">
      <c r="A85" t="s">
        <v>349</v>
      </c>
      <c r="B85" t="s">
        <v>350</v>
      </c>
      <c r="C85" t="s">
        <v>954</v>
      </c>
      <c r="D85" s="16">
        <v>26</v>
      </c>
      <c r="E85" s="16">
        <v>0</v>
      </c>
      <c r="F85" s="16">
        <v>0</v>
      </c>
      <c r="G85" s="16">
        <v>11</v>
      </c>
      <c r="H85" s="17">
        <f t="shared" si="4"/>
        <v>37</v>
      </c>
      <c r="I85" s="16">
        <v>0</v>
      </c>
      <c r="J85" s="17">
        <f t="shared" si="5"/>
        <v>37</v>
      </c>
      <c r="K85" s="19"/>
      <c r="L85" s="16">
        <v>104</v>
      </c>
      <c r="M85" s="16">
        <v>0</v>
      </c>
      <c r="N85" s="16">
        <v>0</v>
      </c>
      <c r="O85" s="16">
        <v>17</v>
      </c>
      <c r="P85" s="17">
        <f t="shared" si="6"/>
        <v>121</v>
      </c>
      <c r="Q85" s="16">
        <v>0</v>
      </c>
      <c r="R85" s="17">
        <f t="shared" si="7"/>
        <v>121</v>
      </c>
      <c r="S85" s="19"/>
      <c r="T85"/>
    </row>
    <row r="86" spans="1:20" ht="15">
      <c r="A86" t="s">
        <v>351</v>
      </c>
      <c r="B86" t="s">
        <v>352</v>
      </c>
      <c r="C86" t="s">
        <v>956</v>
      </c>
      <c r="D86" s="16">
        <v>139</v>
      </c>
      <c r="E86" s="16">
        <v>0</v>
      </c>
      <c r="F86" s="16">
        <v>0</v>
      </c>
      <c r="G86" s="16">
        <v>37</v>
      </c>
      <c r="H86" s="17">
        <f t="shared" si="4"/>
        <v>176</v>
      </c>
      <c r="I86" s="16">
        <v>0</v>
      </c>
      <c r="J86" s="17">
        <f t="shared" si="5"/>
        <v>176</v>
      </c>
      <c r="K86" s="19"/>
      <c r="L86" s="16">
        <v>233</v>
      </c>
      <c r="M86" s="16">
        <v>0</v>
      </c>
      <c r="N86" s="16">
        <v>14</v>
      </c>
      <c r="O86" s="16">
        <v>48</v>
      </c>
      <c r="P86" s="17">
        <f t="shared" si="6"/>
        <v>295</v>
      </c>
      <c r="Q86" s="16">
        <v>24</v>
      </c>
      <c r="R86" s="17">
        <f t="shared" si="7"/>
        <v>319</v>
      </c>
      <c r="S86" s="19"/>
      <c r="T86"/>
    </row>
    <row r="87" spans="1:20" ht="15">
      <c r="A87" t="s">
        <v>864</v>
      </c>
      <c r="B87" t="s">
        <v>865</v>
      </c>
      <c r="C87" t="s">
        <v>956</v>
      </c>
      <c r="D87" s="16">
        <v>26</v>
      </c>
      <c r="E87" s="16">
        <v>0</v>
      </c>
      <c r="F87" s="16">
        <v>0</v>
      </c>
      <c r="G87" s="16">
        <v>0</v>
      </c>
      <c r="H87" s="17">
        <f t="shared" si="4"/>
        <v>26</v>
      </c>
      <c r="I87" s="16">
        <v>0</v>
      </c>
      <c r="J87" s="17">
        <f t="shared" si="5"/>
        <v>26</v>
      </c>
      <c r="K87" s="19"/>
      <c r="L87" s="16">
        <v>37</v>
      </c>
      <c r="M87" s="16">
        <v>0</v>
      </c>
      <c r="N87" s="16">
        <v>0</v>
      </c>
      <c r="O87" s="16">
        <v>4</v>
      </c>
      <c r="P87" s="17">
        <f t="shared" si="6"/>
        <v>41</v>
      </c>
      <c r="Q87" s="16">
        <v>0</v>
      </c>
      <c r="R87" s="17">
        <f t="shared" si="7"/>
        <v>41</v>
      </c>
      <c r="S87" s="19"/>
      <c r="T87"/>
    </row>
    <row r="88" spans="1:20" ht="15">
      <c r="A88" t="s">
        <v>353</v>
      </c>
      <c r="B88" t="s">
        <v>354</v>
      </c>
      <c r="C88" t="s">
        <v>957</v>
      </c>
      <c r="D88" s="16">
        <v>66</v>
      </c>
      <c r="E88" s="16">
        <v>0</v>
      </c>
      <c r="F88" s="16">
        <v>0</v>
      </c>
      <c r="G88" s="16">
        <v>0</v>
      </c>
      <c r="H88" s="17">
        <f t="shared" si="4"/>
        <v>66</v>
      </c>
      <c r="I88" s="16">
        <v>0</v>
      </c>
      <c r="J88" s="17">
        <f t="shared" si="5"/>
        <v>66</v>
      </c>
      <c r="K88" s="19"/>
      <c r="L88" s="16">
        <v>159</v>
      </c>
      <c r="M88" s="16">
        <v>0</v>
      </c>
      <c r="N88" s="16">
        <v>0</v>
      </c>
      <c r="O88" s="16">
        <v>1</v>
      </c>
      <c r="P88" s="17">
        <f t="shared" si="6"/>
        <v>160</v>
      </c>
      <c r="Q88" s="16">
        <v>7</v>
      </c>
      <c r="R88" s="17">
        <f t="shared" si="7"/>
        <v>167</v>
      </c>
      <c r="S88" s="19"/>
      <c r="T88"/>
    </row>
    <row r="89" spans="1:20" ht="15">
      <c r="A89" t="s">
        <v>355</v>
      </c>
      <c r="B89" t="s">
        <v>356</v>
      </c>
      <c r="C89" t="s">
        <v>956</v>
      </c>
      <c r="D89" s="16">
        <v>99</v>
      </c>
      <c r="E89" s="16">
        <v>0</v>
      </c>
      <c r="F89" s="16">
        <v>0</v>
      </c>
      <c r="G89" s="16">
        <v>20</v>
      </c>
      <c r="H89" s="17">
        <f t="shared" si="4"/>
        <v>119</v>
      </c>
      <c r="I89" s="16">
        <v>0</v>
      </c>
      <c r="J89" s="17">
        <f t="shared" si="5"/>
        <v>119</v>
      </c>
      <c r="K89" s="19"/>
      <c r="L89" s="16">
        <v>65</v>
      </c>
      <c r="M89" s="16">
        <v>25</v>
      </c>
      <c r="N89" s="16">
        <v>0</v>
      </c>
      <c r="O89" s="16">
        <v>2</v>
      </c>
      <c r="P89" s="17">
        <f t="shared" si="6"/>
        <v>92</v>
      </c>
      <c r="Q89" s="16">
        <v>0</v>
      </c>
      <c r="R89" s="17">
        <f t="shared" si="7"/>
        <v>92</v>
      </c>
      <c r="S89" s="19"/>
      <c r="T89"/>
    </row>
    <row r="90" spans="1:20" ht="15">
      <c r="A90" t="s">
        <v>359</v>
      </c>
      <c r="B90" t="s">
        <v>360</v>
      </c>
      <c r="C90" t="s">
        <v>954</v>
      </c>
      <c r="D90" s="16">
        <v>31</v>
      </c>
      <c r="E90" s="16">
        <v>0</v>
      </c>
      <c r="F90" s="16">
        <v>0</v>
      </c>
      <c r="G90" s="16">
        <v>0</v>
      </c>
      <c r="H90" s="17">
        <f t="shared" si="4"/>
        <v>31</v>
      </c>
      <c r="I90" s="16">
        <v>0</v>
      </c>
      <c r="J90" s="17">
        <f t="shared" si="5"/>
        <v>31</v>
      </c>
      <c r="K90" s="19"/>
      <c r="L90" s="16">
        <v>94</v>
      </c>
      <c r="M90" s="16">
        <v>0</v>
      </c>
      <c r="N90" s="16">
        <v>0</v>
      </c>
      <c r="O90" s="16">
        <v>1</v>
      </c>
      <c r="P90" s="17">
        <f t="shared" si="6"/>
        <v>95</v>
      </c>
      <c r="Q90" s="16">
        <v>0</v>
      </c>
      <c r="R90" s="17">
        <f t="shared" si="7"/>
        <v>95</v>
      </c>
      <c r="S90" s="19"/>
      <c r="T90"/>
    </row>
    <row r="91" spans="1:20" ht="15">
      <c r="A91" t="s">
        <v>361</v>
      </c>
      <c r="B91" t="s">
        <v>362</v>
      </c>
      <c r="C91" t="s">
        <v>958</v>
      </c>
      <c r="D91" s="16">
        <v>149</v>
      </c>
      <c r="E91" s="16">
        <v>0</v>
      </c>
      <c r="F91" s="16">
        <v>0</v>
      </c>
      <c r="G91" s="16">
        <v>24</v>
      </c>
      <c r="H91" s="17">
        <f t="shared" si="4"/>
        <v>173</v>
      </c>
      <c r="I91" s="16">
        <v>0</v>
      </c>
      <c r="J91" s="17">
        <f t="shared" si="5"/>
        <v>173</v>
      </c>
      <c r="K91" s="19"/>
      <c r="L91" s="16">
        <v>137</v>
      </c>
      <c r="M91" s="16">
        <v>0</v>
      </c>
      <c r="N91" s="16">
        <v>0</v>
      </c>
      <c r="O91" s="16">
        <v>5</v>
      </c>
      <c r="P91" s="17">
        <f t="shared" si="6"/>
        <v>142</v>
      </c>
      <c r="Q91" s="16">
        <v>0</v>
      </c>
      <c r="R91" s="17">
        <f t="shared" si="7"/>
        <v>142</v>
      </c>
      <c r="S91" s="19"/>
      <c r="T91"/>
    </row>
    <row r="92" spans="1:20" ht="15">
      <c r="A92" t="s">
        <v>811</v>
      </c>
      <c r="B92" t="s">
        <v>812</v>
      </c>
      <c r="C92" t="s">
        <v>955</v>
      </c>
      <c r="D92" s="16">
        <v>26</v>
      </c>
      <c r="E92" s="16">
        <v>0</v>
      </c>
      <c r="F92" s="16">
        <v>0</v>
      </c>
      <c r="G92" s="16">
        <v>0</v>
      </c>
      <c r="H92" s="17">
        <f t="shared" si="4"/>
        <v>26</v>
      </c>
      <c r="I92" s="16">
        <v>0</v>
      </c>
      <c r="J92" s="17">
        <f t="shared" si="5"/>
        <v>26</v>
      </c>
      <c r="K92" s="19"/>
      <c r="L92" s="16">
        <v>39</v>
      </c>
      <c r="M92" s="16">
        <v>0</v>
      </c>
      <c r="N92" s="16">
        <v>0</v>
      </c>
      <c r="O92" s="16">
        <v>3</v>
      </c>
      <c r="P92" s="17">
        <f t="shared" si="6"/>
        <v>42</v>
      </c>
      <c r="Q92" s="16">
        <v>0</v>
      </c>
      <c r="R92" s="17">
        <f t="shared" si="7"/>
        <v>42</v>
      </c>
      <c r="S92" s="19"/>
      <c r="T92"/>
    </row>
    <row r="93" spans="1:20" ht="15">
      <c r="A93" t="s">
        <v>751</v>
      </c>
      <c r="B93" t="s">
        <v>752</v>
      </c>
      <c r="C93" t="s">
        <v>954</v>
      </c>
      <c r="D93" s="16">
        <v>32</v>
      </c>
      <c r="E93" s="16">
        <v>0</v>
      </c>
      <c r="F93" s="16">
        <v>0</v>
      </c>
      <c r="G93" s="16">
        <v>6</v>
      </c>
      <c r="H93" s="17">
        <f t="shared" si="4"/>
        <v>38</v>
      </c>
      <c r="I93" s="16">
        <v>0</v>
      </c>
      <c r="J93" s="17">
        <f t="shared" si="5"/>
        <v>38</v>
      </c>
      <c r="K93" s="19"/>
      <c r="L93" s="16">
        <v>101</v>
      </c>
      <c r="M93" s="16">
        <v>0</v>
      </c>
      <c r="N93" s="16">
        <v>0</v>
      </c>
      <c r="O93" s="16">
        <v>10</v>
      </c>
      <c r="P93" s="17">
        <f t="shared" si="6"/>
        <v>111</v>
      </c>
      <c r="Q93" s="16">
        <v>0</v>
      </c>
      <c r="R93" s="17">
        <f t="shared" si="7"/>
        <v>111</v>
      </c>
      <c r="S93" s="19"/>
      <c r="T93"/>
    </row>
    <row r="94" spans="1:20" ht="15">
      <c r="A94" t="s">
        <v>363</v>
      </c>
      <c r="B94" t="s">
        <v>364</v>
      </c>
      <c r="C94" t="s">
        <v>954</v>
      </c>
      <c r="D94" s="16">
        <v>0</v>
      </c>
      <c r="E94" s="16">
        <v>0</v>
      </c>
      <c r="F94" s="16">
        <v>0</v>
      </c>
      <c r="G94" s="16">
        <v>0</v>
      </c>
      <c r="H94" s="17">
        <f t="shared" si="4"/>
        <v>0</v>
      </c>
      <c r="I94" s="16">
        <v>0</v>
      </c>
      <c r="J94" s="17">
        <f t="shared" si="5"/>
        <v>0</v>
      </c>
      <c r="K94" s="19"/>
      <c r="L94" s="16">
        <v>17</v>
      </c>
      <c r="M94" s="16">
        <v>0</v>
      </c>
      <c r="N94" s="16">
        <v>0</v>
      </c>
      <c r="O94" s="16">
        <v>36</v>
      </c>
      <c r="P94" s="17">
        <f t="shared" si="6"/>
        <v>53</v>
      </c>
      <c r="Q94" s="16">
        <v>0</v>
      </c>
      <c r="R94" s="17">
        <f t="shared" si="7"/>
        <v>53</v>
      </c>
      <c r="S94" s="19"/>
      <c r="T94"/>
    </row>
    <row r="95" spans="1:20" ht="15">
      <c r="A95" t="s">
        <v>850</v>
      </c>
      <c r="B95" t="s">
        <v>851</v>
      </c>
      <c r="C95" t="s">
        <v>954</v>
      </c>
      <c r="D95" s="16">
        <v>0</v>
      </c>
      <c r="E95" s="16">
        <v>0</v>
      </c>
      <c r="F95" s="16">
        <v>0</v>
      </c>
      <c r="G95" s="16">
        <v>0</v>
      </c>
      <c r="H95" s="17">
        <f t="shared" si="4"/>
        <v>0</v>
      </c>
      <c r="I95" s="16">
        <v>0</v>
      </c>
      <c r="J95" s="17">
        <f t="shared" si="5"/>
        <v>0</v>
      </c>
      <c r="K95" s="19"/>
      <c r="L95" s="16">
        <v>16</v>
      </c>
      <c r="M95" s="16">
        <v>7</v>
      </c>
      <c r="N95" s="16">
        <v>0</v>
      </c>
      <c r="O95" s="16">
        <v>25</v>
      </c>
      <c r="P95" s="17">
        <f t="shared" si="6"/>
        <v>48</v>
      </c>
      <c r="Q95" s="16">
        <v>80</v>
      </c>
      <c r="R95" s="17">
        <f t="shared" si="7"/>
        <v>128</v>
      </c>
      <c r="S95" s="19"/>
      <c r="T95"/>
    </row>
    <row r="96" spans="1:20" ht="15">
      <c r="A96" t="s">
        <v>365</v>
      </c>
      <c r="B96" t="s">
        <v>366</v>
      </c>
      <c r="C96" t="s">
        <v>956</v>
      </c>
      <c r="D96" s="16">
        <v>34</v>
      </c>
      <c r="E96" s="16">
        <v>0</v>
      </c>
      <c r="F96" s="16">
        <v>0</v>
      </c>
      <c r="G96" s="16">
        <v>0</v>
      </c>
      <c r="H96" s="17">
        <f t="shared" si="4"/>
        <v>34</v>
      </c>
      <c r="I96" s="16">
        <v>0</v>
      </c>
      <c r="J96" s="17">
        <f t="shared" si="5"/>
        <v>34</v>
      </c>
      <c r="K96" s="19"/>
      <c r="L96" s="16">
        <v>94</v>
      </c>
      <c r="M96" s="16">
        <v>0</v>
      </c>
      <c r="N96" s="16">
        <v>0</v>
      </c>
      <c r="O96" s="16">
        <v>34</v>
      </c>
      <c r="P96" s="17">
        <f t="shared" si="6"/>
        <v>128</v>
      </c>
      <c r="Q96" s="16">
        <v>0</v>
      </c>
      <c r="R96" s="17">
        <f t="shared" si="7"/>
        <v>128</v>
      </c>
      <c r="S96" s="19"/>
      <c r="T96"/>
    </row>
    <row r="97" spans="1:20" ht="15">
      <c r="A97" t="s">
        <v>367</v>
      </c>
      <c r="B97" t="s">
        <v>368</v>
      </c>
      <c r="C97" t="s">
        <v>958</v>
      </c>
      <c r="D97" s="16">
        <v>33</v>
      </c>
      <c r="E97" s="16">
        <v>0</v>
      </c>
      <c r="F97" s="16">
        <v>0</v>
      </c>
      <c r="G97" s="16">
        <v>0</v>
      </c>
      <c r="H97" s="17">
        <f t="shared" si="4"/>
        <v>33</v>
      </c>
      <c r="I97" s="16">
        <v>0</v>
      </c>
      <c r="J97" s="17">
        <f t="shared" si="5"/>
        <v>33</v>
      </c>
      <c r="K97" s="19"/>
      <c r="L97" s="16">
        <v>20</v>
      </c>
      <c r="M97" s="16">
        <v>0</v>
      </c>
      <c r="N97" s="16">
        <v>0</v>
      </c>
      <c r="O97" s="16">
        <v>1</v>
      </c>
      <c r="P97" s="17">
        <f t="shared" si="6"/>
        <v>21</v>
      </c>
      <c r="Q97" s="16">
        <v>0</v>
      </c>
      <c r="R97" s="17">
        <f t="shared" si="7"/>
        <v>21</v>
      </c>
      <c r="S97" s="19"/>
      <c r="T97"/>
    </row>
    <row r="98" spans="1:20" ht="15">
      <c r="A98" t="s">
        <v>369</v>
      </c>
      <c r="B98" t="s">
        <v>370</v>
      </c>
      <c r="C98" t="s">
        <v>958</v>
      </c>
      <c r="D98" s="16">
        <v>24</v>
      </c>
      <c r="E98" s="16">
        <v>0</v>
      </c>
      <c r="F98" s="16">
        <v>0</v>
      </c>
      <c r="G98" s="16">
        <v>0</v>
      </c>
      <c r="H98" s="17">
        <f t="shared" si="4"/>
        <v>24</v>
      </c>
      <c r="I98" s="16">
        <v>27</v>
      </c>
      <c r="J98" s="17">
        <f t="shared" si="5"/>
        <v>51</v>
      </c>
      <c r="K98" s="19"/>
      <c r="L98" s="16">
        <v>103</v>
      </c>
      <c r="M98" s="16">
        <v>0</v>
      </c>
      <c r="N98" s="16">
        <v>0</v>
      </c>
      <c r="O98" s="16">
        <v>29</v>
      </c>
      <c r="P98" s="17">
        <f t="shared" si="6"/>
        <v>132</v>
      </c>
      <c r="Q98" s="16">
        <v>38</v>
      </c>
      <c r="R98" s="17">
        <f t="shared" si="7"/>
        <v>170</v>
      </c>
      <c r="S98" s="19"/>
      <c r="T98"/>
    </row>
    <row r="99" spans="1:20" ht="15">
      <c r="A99" t="s">
        <v>371</v>
      </c>
      <c r="B99" t="s">
        <v>372</v>
      </c>
      <c r="C99" t="s">
        <v>954</v>
      </c>
      <c r="D99" s="16">
        <v>30</v>
      </c>
      <c r="E99" s="16">
        <v>0</v>
      </c>
      <c r="F99" s="16">
        <v>0</v>
      </c>
      <c r="G99" s="16">
        <v>0</v>
      </c>
      <c r="H99" s="17">
        <f t="shared" si="4"/>
        <v>30</v>
      </c>
      <c r="I99" s="16">
        <v>0</v>
      </c>
      <c r="J99" s="17">
        <f t="shared" si="5"/>
        <v>30</v>
      </c>
      <c r="K99" s="19"/>
      <c r="L99" s="16">
        <v>131</v>
      </c>
      <c r="M99" s="16">
        <v>0</v>
      </c>
      <c r="N99" s="16">
        <v>0</v>
      </c>
      <c r="O99" s="16">
        <v>32</v>
      </c>
      <c r="P99" s="17">
        <f t="shared" si="6"/>
        <v>163</v>
      </c>
      <c r="Q99" s="16">
        <v>0</v>
      </c>
      <c r="R99" s="17">
        <f t="shared" si="7"/>
        <v>163</v>
      </c>
      <c r="S99" s="19"/>
      <c r="T99"/>
    </row>
    <row r="100" spans="1:20" ht="15">
      <c r="A100" t="s">
        <v>904</v>
      </c>
      <c r="B100" t="s">
        <v>905</v>
      </c>
      <c r="C100" t="s">
        <v>954</v>
      </c>
      <c r="D100" s="16">
        <v>8</v>
      </c>
      <c r="E100" s="16">
        <v>0</v>
      </c>
      <c r="F100" s="16">
        <v>0</v>
      </c>
      <c r="G100" s="16">
        <v>0</v>
      </c>
      <c r="H100" s="17">
        <f t="shared" si="4"/>
        <v>8</v>
      </c>
      <c r="I100" s="16">
        <v>0</v>
      </c>
      <c r="J100" s="17">
        <f t="shared" si="5"/>
        <v>8</v>
      </c>
      <c r="K100" s="19"/>
      <c r="L100" s="16">
        <v>32</v>
      </c>
      <c r="M100" s="16">
        <v>0</v>
      </c>
      <c r="N100" s="16">
        <v>0</v>
      </c>
      <c r="O100" s="16">
        <v>4</v>
      </c>
      <c r="P100" s="17">
        <f t="shared" si="6"/>
        <v>36</v>
      </c>
      <c r="Q100" s="16">
        <v>0</v>
      </c>
      <c r="R100" s="17">
        <f t="shared" si="7"/>
        <v>36</v>
      </c>
      <c r="S100" s="19"/>
      <c r="T100"/>
    </row>
    <row r="101" spans="1:20" ht="15">
      <c r="A101" t="s">
        <v>373</v>
      </c>
      <c r="B101" t="s">
        <v>374</v>
      </c>
      <c r="C101" t="s">
        <v>958</v>
      </c>
      <c r="D101" s="16">
        <v>27</v>
      </c>
      <c r="E101" s="16">
        <v>2</v>
      </c>
      <c r="F101" s="16">
        <v>0</v>
      </c>
      <c r="G101" s="16">
        <v>14</v>
      </c>
      <c r="H101" s="17">
        <f t="shared" si="4"/>
        <v>43</v>
      </c>
      <c r="I101" s="16">
        <v>37</v>
      </c>
      <c r="J101" s="17">
        <f t="shared" si="5"/>
        <v>80</v>
      </c>
      <c r="K101" s="19"/>
      <c r="L101" s="16">
        <v>137</v>
      </c>
      <c r="M101" s="16">
        <v>10</v>
      </c>
      <c r="N101" s="16">
        <v>0</v>
      </c>
      <c r="O101" s="16">
        <v>26</v>
      </c>
      <c r="P101" s="17">
        <f t="shared" si="6"/>
        <v>173</v>
      </c>
      <c r="Q101" s="16">
        <v>70</v>
      </c>
      <c r="R101" s="17">
        <f t="shared" si="7"/>
        <v>243</v>
      </c>
      <c r="S101" s="19"/>
      <c r="T101"/>
    </row>
    <row r="102" spans="1:20" ht="15">
      <c r="A102" t="s">
        <v>375</v>
      </c>
      <c r="B102" t="s">
        <v>376</v>
      </c>
      <c r="C102" t="s">
        <v>955</v>
      </c>
      <c r="D102" s="16">
        <v>29</v>
      </c>
      <c r="E102" s="16">
        <v>0</v>
      </c>
      <c r="F102" s="16">
        <v>0</v>
      </c>
      <c r="G102" s="16">
        <v>0</v>
      </c>
      <c r="H102" s="17">
        <f t="shared" si="4"/>
        <v>29</v>
      </c>
      <c r="I102" s="16">
        <v>0</v>
      </c>
      <c r="J102" s="17">
        <f t="shared" si="5"/>
        <v>29</v>
      </c>
      <c r="K102" s="19"/>
      <c r="L102" s="16">
        <v>43</v>
      </c>
      <c r="M102" s="16">
        <v>0</v>
      </c>
      <c r="N102" s="16">
        <v>0</v>
      </c>
      <c r="O102" s="16">
        <v>1</v>
      </c>
      <c r="P102" s="17">
        <f t="shared" si="6"/>
        <v>44</v>
      </c>
      <c r="Q102" s="16">
        <v>0</v>
      </c>
      <c r="R102" s="17">
        <f t="shared" si="7"/>
        <v>44</v>
      </c>
      <c r="S102" s="19"/>
      <c r="T102"/>
    </row>
    <row r="103" spans="1:20" ht="15">
      <c r="A103" t="s">
        <v>377</v>
      </c>
      <c r="B103" t="s">
        <v>378</v>
      </c>
      <c r="C103" t="s">
        <v>957</v>
      </c>
      <c r="D103" s="16">
        <v>53</v>
      </c>
      <c r="E103" s="16">
        <v>0</v>
      </c>
      <c r="F103" s="16">
        <v>0</v>
      </c>
      <c r="G103" s="16">
        <v>0</v>
      </c>
      <c r="H103" s="17">
        <f t="shared" si="4"/>
        <v>53</v>
      </c>
      <c r="I103" s="16">
        <v>112</v>
      </c>
      <c r="J103" s="17">
        <f t="shared" si="5"/>
        <v>165</v>
      </c>
      <c r="K103" s="19"/>
      <c r="L103" s="16">
        <v>170</v>
      </c>
      <c r="M103" s="16">
        <v>0</v>
      </c>
      <c r="N103" s="16">
        <v>0</v>
      </c>
      <c r="O103" s="16">
        <v>17</v>
      </c>
      <c r="P103" s="17">
        <f t="shared" si="6"/>
        <v>187</v>
      </c>
      <c r="Q103" s="16">
        <v>0</v>
      </c>
      <c r="R103" s="17">
        <f t="shared" si="7"/>
        <v>187</v>
      </c>
      <c r="S103" s="19"/>
      <c r="T103"/>
    </row>
    <row r="104" spans="1:20" ht="15">
      <c r="A104" t="s">
        <v>379</v>
      </c>
      <c r="B104" t="s">
        <v>380</v>
      </c>
      <c r="C104" t="s">
        <v>956</v>
      </c>
      <c r="D104" s="16">
        <v>37</v>
      </c>
      <c r="E104" s="16">
        <v>0</v>
      </c>
      <c r="F104" s="16">
        <v>0</v>
      </c>
      <c r="G104" s="16">
        <v>2</v>
      </c>
      <c r="H104" s="17">
        <f t="shared" si="4"/>
        <v>39</v>
      </c>
      <c r="I104" s="16">
        <v>0</v>
      </c>
      <c r="J104" s="17">
        <f t="shared" si="5"/>
        <v>39</v>
      </c>
      <c r="K104" s="19"/>
      <c r="L104" s="16">
        <v>10</v>
      </c>
      <c r="M104" s="16">
        <v>0</v>
      </c>
      <c r="N104" s="16">
        <v>0</v>
      </c>
      <c r="O104" s="16">
        <v>3</v>
      </c>
      <c r="P104" s="17">
        <f t="shared" si="6"/>
        <v>13</v>
      </c>
      <c r="Q104" s="16">
        <v>0</v>
      </c>
      <c r="R104" s="17">
        <f t="shared" si="7"/>
        <v>13</v>
      </c>
      <c r="S104" s="19"/>
      <c r="T104"/>
    </row>
    <row r="105" spans="1:20" ht="15">
      <c r="A105" t="s">
        <v>381</v>
      </c>
      <c r="B105" t="s">
        <v>382</v>
      </c>
      <c r="C105" t="s">
        <v>958</v>
      </c>
      <c r="D105" s="16">
        <v>10</v>
      </c>
      <c r="E105" s="16">
        <v>0</v>
      </c>
      <c r="F105" s="16">
        <v>0</v>
      </c>
      <c r="G105" s="16">
        <v>0</v>
      </c>
      <c r="H105" s="17">
        <f t="shared" si="4"/>
        <v>10</v>
      </c>
      <c r="I105" s="16">
        <v>0</v>
      </c>
      <c r="J105" s="17">
        <f t="shared" si="5"/>
        <v>10</v>
      </c>
      <c r="K105" s="19"/>
      <c r="L105" s="16">
        <v>111</v>
      </c>
      <c r="M105" s="16">
        <v>0</v>
      </c>
      <c r="N105" s="16">
        <v>0</v>
      </c>
      <c r="O105" s="16">
        <v>23</v>
      </c>
      <c r="P105" s="17">
        <f t="shared" si="6"/>
        <v>134</v>
      </c>
      <c r="Q105" s="16">
        <v>84</v>
      </c>
      <c r="R105" s="17">
        <f t="shared" si="7"/>
        <v>218</v>
      </c>
      <c r="S105" s="19"/>
      <c r="T105"/>
    </row>
    <row r="106" spans="1:20" ht="15">
      <c r="A106" t="s">
        <v>383</v>
      </c>
      <c r="B106" t="s">
        <v>384</v>
      </c>
      <c r="C106" t="s">
        <v>958</v>
      </c>
      <c r="D106" s="16">
        <v>61</v>
      </c>
      <c r="E106" s="16">
        <v>0</v>
      </c>
      <c r="F106" s="16">
        <v>0</v>
      </c>
      <c r="G106" s="16">
        <v>15</v>
      </c>
      <c r="H106" s="17">
        <f t="shared" si="4"/>
        <v>76</v>
      </c>
      <c r="I106" s="16">
        <v>53</v>
      </c>
      <c r="J106" s="17">
        <f t="shared" si="5"/>
        <v>129</v>
      </c>
      <c r="K106" s="19"/>
      <c r="L106" s="16">
        <v>71</v>
      </c>
      <c r="M106" s="16">
        <v>0</v>
      </c>
      <c r="N106" s="16">
        <v>0</v>
      </c>
      <c r="O106" s="16">
        <v>29</v>
      </c>
      <c r="P106" s="17">
        <f t="shared" si="6"/>
        <v>100</v>
      </c>
      <c r="Q106" s="16">
        <v>37</v>
      </c>
      <c r="R106" s="17">
        <f t="shared" si="7"/>
        <v>137</v>
      </c>
      <c r="S106" s="19"/>
      <c r="T106"/>
    </row>
    <row r="107" spans="1:20" ht="15">
      <c r="A107" t="s">
        <v>385</v>
      </c>
      <c r="B107" t="s">
        <v>386</v>
      </c>
      <c r="C107" t="s">
        <v>954</v>
      </c>
      <c r="D107" s="16">
        <v>25</v>
      </c>
      <c r="E107" s="16">
        <v>0</v>
      </c>
      <c r="F107" s="16">
        <v>0</v>
      </c>
      <c r="G107" s="16">
        <v>0</v>
      </c>
      <c r="H107" s="17">
        <f t="shared" si="4"/>
        <v>25</v>
      </c>
      <c r="I107" s="16">
        <v>12</v>
      </c>
      <c r="J107" s="17">
        <f t="shared" si="5"/>
        <v>37</v>
      </c>
      <c r="K107" s="19"/>
      <c r="L107" s="16">
        <v>111</v>
      </c>
      <c r="M107" s="16">
        <v>0</v>
      </c>
      <c r="N107" s="16">
        <v>0</v>
      </c>
      <c r="O107" s="16">
        <v>25</v>
      </c>
      <c r="P107" s="17">
        <f t="shared" si="6"/>
        <v>136</v>
      </c>
      <c r="Q107" s="16">
        <v>0</v>
      </c>
      <c r="R107" s="17">
        <f t="shared" si="7"/>
        <v>136</v>
      </c>
      <c r="S107" s="19"/>
      <c r="T107"/>
    </row>
    <row r="108" spans="1:20" ht="15">
      <c r="A108" t="s">
        <v>387</v>
      </c>
      <c r="B108" t="s">
        <v>388</v>
      </c>
      <c r="C108" t="s">
        <v>954</v>
      </c>
      <c r="D108" s="16">
        <v>22</v>
      </c>
      <c r="E108" s="16">
        <v>0</v>
      </c>
      <c r="F108" s="16">
        <v>0</v>
      </c>
      <c r="G108" s="16">
        <v>0</v>
      </c>
      <c r="H108" s="17">
        <f t="shared" si="4"/>
        <v>22</v>
      </c>
      <c r="I108" s="16">
        <v>0</v>
      </c>
      <c r="J108" s="17">
        <f t="shared" si="5"/>
        <v>22</v>
      </c>
      <c r="K108" s="19"/>
      <c r="L108" s="16">
        <v>52</v>
      </c>
      <c r="M108" s="16">
        <v>0</v>
      </c>
      <c r="N108" s="16">
        <v>0</v>
      </c>
      <c r="O108" s="16">
        <v>1</v>
      </c>
      <c r="P108" s="17">
        <f t="shared" si="6"/>
        <v>53</v>
      </c>
      <c r="Q108" s="16">
        <v>0</v>
      </c>
      <c r="R108" s="17">
        <f t="shared" si="7"/>
        <v>53</v>
      </c>
      <c r="S108" s="19"/>
      <c r="T108"/>
    </row>
    <row r="109" spans="1:20" ht="15">
      <c r="A109" t="s">
        <v>389</v>
      </c>
      <c r="B109" t="s">
        <v>390</v>
      </c>
      <c r="C109" t="s">
        <v>954</v>
      </c>
      <c r="D109" s="16">
        <v>7</v>
      </c>
      <c r="E109" s="16">
        <v>0</v>
      </c>
      <c r="F109" s="16">
        <v>0</v>
      </c>
      <c r="G109" s="16">
        <v>0</v>
      </c>
      <c r="H109" s="17">
        <f t="shared" si="4"/>
        <v>7</v>
      </c>
      <c r="I109" s="16">
        <v>0</v>
      </c>
      <c r="J109" s="17">
        <f t="shared" si="5"/>
        <v>7</v>
      </c>
      <c r="K109" s="19"/>
      <c r="L109" s="16">
        <v>45</v>
      </c>
      <c r="M109" s="16">
        <v>0</v>
      </c>
      <c r="N109" s="16">
        <v>0</v>
      </c>
      <c r="O109" s="16">
        <v>11</v>
      </c>
      <c r="P109" s="17">
        <f t="shared" si="6"/>
        <v>56</v>
      </c>
      <c r="Q109" s="16">
        <v>0</v>
      </c>
      <c r="R109" s="17">
        <f t="shared" si="7"/>
        <v>56</v>
      </c>
      <c r="S109" s="19"/>
      <c r="T109"/>
    </row>
    <row r="110" spans="1:20" ht="15">
      <c r="A110" t="s">
        <v>391</v>
      </c>
      <c r="B110" t="s">
        <v>392</v>
      </c>
      <c r="C110" t="s">
        <v>955</v>
      </c>
      <c r="D110" s="16">
        <v>260</v>
      </c>
      <c r="E110" s="16">
        <v>0</v>
      </c>
      <c r="F110" s="16">
        <v>0</v>
      </c>
      <c r="G110" s="16">
        <v>0</v>
      </c>
      <c r="H110" s="17">
        <f t="shared" si="4"/>
        <v>260</v>
      </c>
      <c r="I110" s="16">
        <v>219</v>
      </c>
      <c r="J110" s="17">
        <f t="shared" si="5"/>
        <v>479</v>
      </c>
      <c r="K110" s="19"/>
      <c r="L110" s="16">
        <v>149</v>
      </c>
      <c r="M110" s="16">
        <v>0</v>
      </c>
      <c r="N110" s="16">
        <v>0</v>
      </c>
      <c r="O110" s="16">
        <v>2</v>
      </c>
      <c r="P110" s="17">
        <f t="shared" si="6"/>
        <v>151</v>
      </c>
      <c r="Q110" s="16">
        <v>46</v>
      </c>
      <c r="R110" s="17">
        <f t="shared" si="7"/>
        <v>197</v>
      </c>
      <c r="S110" s="19"/>
      <c r="T110"/>
    </row>
    <row r="111" spans="1:20" ht="15">
      <c r="A111" t="s">
        <v>813</v>
      </c>
      <c r="B111" t="s">
        <v>814</v>
      </c>
      <c r="C111" t="s">
        <v>957</v>
      </c>
      <c r="D111" s="16">
        <v>95</v>
      </c>
      <c r="E111" s="16">
        <v>0</v>
      </c>
      <c r="F111" s="16">
        <v>0</v>
      </c>
      <c r="G111" s="16">
        <v>27</v>
      </c>
      <c r="H111" s="17">
        <f t="shared" si="4"/>
        <v>122</v>
      </c>
      <c r="I111" s="16">
        <v>0</v>
      </c>
      <c r="J111" s="17">
        <f t="shared" si="5"/>
        <v>122</v>
      </c>
      <c r="K111" s="19"/>
      <c r="L111" s="16">
        <v>37</v>
      </c>
      <c r="M111" s="16">
        <v>0</v>
      </c>
      <c r="N111" s="16">
        <v>0</v>
      </c>
      <c r="O111" s="16">
        <v>8</v>
      </c>
      <c r="P111" s="17">
        <f t="shared" si="6"/>
        <v>45</v>
      </c>
      <c r="Q111" s="16">
        <v>26</v>
      </c>
      <c r="R111" s="17">
        <f t="shared" si="7"/>
        <v>71</v>
      </c>
      <c r="S111" s="19"/>
      <c r="T111"/>
    </row>
    <row r="112" spans="1:20" ht="15">
      <c r="A112" t="s">
        <v>393</v>
      </c>
      <c r="B112" t="s">
        <v>394</v>
      </c>
      <c r="C112" t="s">
        <v>956</v>
      </c>
      <c r="D112" s="16">
        <v>42</v>
      </c>
      <c r="E112" s="16">
        <v>6</v>
      </c>
      <c r="F112" s="16">
        <v>0</v>
      </c>
      <c r="G112" s="16">
        <v>5</v>
      </c>
      <c r="H112" s="17">
        <f t="shared" si="4"/>
        <v>53</v>
      </c>
      <c r="I112" s="16">
        <v>0</v>
      </c>
      <c r="J112" s="17">
        <f t="shared" si="5"/>
        <v>53</v>
      </c>
      <c r="K112" s="19"/>
      <c r="L112" s="16">
        <v>23</v>
      </c>
      <c r="M112" s="16">
        <v>6</v>
      </c>
      <c r="N112" s="16">
        <v>0</v>
      </c>
      <c r="O112" s="16">
        <v>4</v>
      </c>
      <c r="P112" s="17">
        <f t="shared" si="6"/>
        <v>33</v>
      </c>
      <c r="Q112" s="16">
        <v>15</v>
      </c>
      <c r="R112" s="17">
        <f t="shared" si="7"/>
        <v>48</v>
      </c>
      <c r="S112" s="19"/>
      <c r="T112"/>
    </row>
    <row r="113" spans="1:20" ht="15">
      <c r="A113" t="s">
        <v>395</v>
      </c>
      <c r="B113" t="s">
        <v>396</v>
      </c>
      <c r="C113" t="s">
        <v>954</v>
      </c>
      <c r="D113" s="16">
        <v>24</v>
      </c>
      <c r="E113" s="16">
        <v>0</v>
      </c>
      <c r="F113" s="16">
        <v>0</v>
      </c>
      <c r="G113" s="16">
        <v>0</v>
      </c>
      <c r="H113" s="17">
        <f t="shared" si="4"/>
        <v>24</v>
      </c>
      <c r="I113" s="16">
        <v>0</v>
      </c>
      <c r="J113" s="17">
        <f t="shared" si="5"/>
        <v>24</v>
      </c>
      <c r="K113" s="19"/>
      <c r="L113" s="16">
        <v>48</v>
      </c>
      <c r="M113" s="16">
        <v>12</v>
      </c>
      <c r="N113" s="16">
        <v>0</v>
      </c>
      <c r="O113" s="16">
        <v>71</v>
      </c>
      <c r="P113" s="17">
        <f t="shared" si="6"/>
        <v>131</v>
      </c>
      <c r="Q113" s="16">
        <v>41</v>
      </c>
      <c r="R113" s="17">
        <f t="shared" si="7"/>
        <v>172</v>
      </c>
      <c r="S113" s="19"/>
      <c r="T113"/>
    </row>
    <row r="114" spans="1:20" ht="15">
      <c r="A114" t="s">
        <v>815</v>
      </c>
      <c r="B114" t="s">
        <v>816</v>
      </c>
      <c r="C114" t="s">
        <v>957</v>
      </c>
      <c r="D114" s="16">
        <v>57</v>
      </c>
      <c r="E114" s="16">
        <v>0</v>
      </c>
      <c r="F114" s="16">
        <v>0</v>
      </c>
      <c r="G114" s="16">
        <v>8</v>
      </c>
      <c r="H114" s="17">
        <f t="shared" si="4"/>
        <v>65</v>
      </c>
      <c r="I114" s="16">
        <v>0</v>
      </c>
      <c r="J114" s="17">
        <f t="shared" si="5"/>
        <v>65</v>
      </c>
      <c r="K114" s="19"/>
      <c r="L114" s="16">
        <v>32</v>
      </c>
      <c r="M114" s="16">
        <v>16</v>
      </c>
      <c r="N114" s="16">
        <v>0</v>
      </c>
      <c r="O114" s="16">
        <v>23</v>
      </c>
      <c r="P114" s="17">
        <f t="shared" si="6"/>
        <v>71</v>
      </c>
      <c r="Q114" s="16">
        <v>0</v>
      </c>
      <c r="R114" s="17">
        <f t="shared" si="7"/>
        <v>71</v>
      </c>
      <c r="S114" s="19"/>
      <c r="T114"/>
    </row>
    <row r="115" spans="1:20" ht="15">
      <c r="A115" t="s">
        <v>397</v>
      </c>
      <c r="B115" t="s">
        <v>398</v>
      </c>
      <c r="C115" t="s">
        <v>958</v>
      </c>
      <c r="D115" s="16">
        <v>45</v>
      </c>
      <c r="E115" s="16">
        <v>0</v>
      </c>
      <c r="F115" s="16">
        <v>0</v>
      </c>
      <c r="G115" s="16">
        <v>0</v>
      </c>
      <c r="H115" s="17">
        <f t="shared" si="4"/>
        <v>45</v>
      </c>
      <c r="I115" s="16">
        <v>0</v>
      </c>
      <c r="J115" s="17">
        <f t="shared" si="5"/>
        <v>45</v>
      </c>
      <c r="K115" s="19"/>
      <c r="L115" s="16">
        <v>55</v>
      </c>
      <c r="M115" s="16">
        <v>0</v>
      </c>
      <c r="N115" s="16">
        <v>0</v>
      </c>
      <c r="O115" s="16">
        <v>0</v>
      </c>
      <c r="P115" s="17">
        <f t="shared" si="6"/>
        <v>55</v>
      </c>
      <c r="Q115" s="16">
        <v>0</v>
      </c>
      <c r="R115" s="17">
        <f t="shared" si="7"/>
        <v>55</v>
      </c>
      <c r="S115" s="19"/>
      <c r="T115"/>
    </row>
    <row r="116" spans="1:20" ht="15">
      <c r="A116" t="s">
        <v>399</v>
      </c>
      <c r="B116" t="s">
        <v>400</v>
      </c>
      <c r="C116" t="s">
        <v>957</v>
      </c>
      <c r="D116" s="16">
        <v>104</v>
      </c>
      <c r="E116" s="16">
        <v>0</v>
      </c>
      <c r="F116" s="16">
        <v>0</v>
      </c>
      <c r="G116" s="16">
        <v>4</v>
      </c>
      <c r="H116" s="17">
        <f t="shared" si="4"/>
        <v>108</v>
      </c>
      <c r="I116" s="16">
        <v>64</v>
      </c>
      <c r="J116" s="17">
        <f t="shared" si="5"/>
        <v>172</v>
      </c>
      <c r="K116" s="19"/>
      <c r="L116" s="16">
        <v>65</v>
      </c>
      <c r="M116" s="16">
        <v>0</v>
      </c>
      <c r="N116" s="16">
        <v>0</v>
      </c>
      <c r="O116" s="16">
        <v>12</v>
      </c>
      <c r="P116" s="17">
        <f t="shared" si="6"/>
        <v>77</v>
      </c>
      <c r="Q116" s="16">
        <v>38</v>
      </c>
      <c r="R116" s="17">
        <f t="shared" si="7"/>
        <v>115</v>
      </c>
      <c r="S116" s="19"/>
      <c r="T116"/>
    </row>
    <row r="117" spans="1:20" ht="15">
      <c r="A117" t="s">
        <v>401</v>
      </c>
      <c r="B117" t="s">
        <v>402</v>
      </c>
      <c r="C117" t="s">
        <v>954</v>
      </c>
      <c r="D117" s="16">
        <v>60</v>
      </c>
      <c r="E117" s="16">
        <v>0</v>
      </c>
      <c r="F117" s="16">
        <v>0</v>
      </c>
      <c r="G117" s="16">
        <v>0</v>
      </c>
      <c r="H117" s="17">
        <f t="shared" si="4"/>
        <v>60</v>
      </c>
      <c r="I117" s="16">
        <v>0</v>
      </c>
      <c r="J117" s="17">
        <f t="shared" si="5"/>
        <v>60</v>
      </c>
      <c r="K117" s="19"/>
      <c r="L117" s="16">
        <v>178</v>
      </c>
      <c r="M117" s="16">
        <v>0</v>
      </c>
      <c r="N117" s="16">
        <v>0</v>
      </c>
      <c r="O117" s="16">
        <v>34</v>
      </c>
      <c r="P117" s="17">
        <f t="shared" si="6"/>
        <v>212</v>
      </c>
      <c r="Q117" s="16">
        <v>0</v>
      </c>
      <c r="R117" s="17">
        <f t="shared" si="7"/>
        <v>212</v>
      </c>
      <c r="S117" s="19"/>
      <c r="T117"/>
    </row>
    <row r="118" spans="1:20" ht="15">
      <c r="A118" t="s">
        <v>403</v>
      </c>
      <c r="B118" t="s">
        <v>404</v>
      </c>
      <c r="C118" t="s">
        <v>958</v>
      </c>
      <c r="D118" s="16">
        <v>70</v>
      </c>
      <c r="E118" s="16">
        <v>0</v>
      </c>
      <c r="F118" s="16">
        <v>0</v>
      </c>
      <c r="G118" s="16">
        <v>22</v>
      </c>
      <c r="H118" s="17">
        <f t="shared" si="4"/>
        <v>92</v>
      </c>
      <c r="I118" s="16">
        <v>0</v>
      </c>
      <c r="J118" s="17">
        <f t="shared" si="5"/>
        <v>92</v>
      </c>
      <c r="K118" s="19"/>
      <c r="L118" s="16">
        <v>155</v>
      </c>
      <c r="M118" s="16">
        <v>0</v>
      </c>
      <c r="N118" s="16">
        <v>0</v>
      </c>
      <c r="O118" s="16">
        <v>67</v>
      </c>
      <c r="P118" s="17">
        <f t="shared" si="6"/>
        <v>222</v>
      </c>
      <c r="Q118" s="16">
        <v>0</v>
      </c>
      <c r="R118" s="17">
        <f t="shared" si="7"/>
        <v>222</v>
      </c>
      <c r="S118" s="19"/>
      <c r="T118"/>
    </row>
    <row r="119" spans="1:20" ht="15">
      <c r="A119" t="s">
        <v>405</v>
      </c>
      <c r="B119" t="s">
        <v>406</v>
      </c>
      <c r="C119" t="s">
        <v>956</v>
      </c>
      <c r="D119" s="16">
        <v>139</v>
      </c>
      <c r="E119" s="16">
        <v>0</v>
      </c>
      <c r="F119" s="16">
        <v>0</v>
      </c>
      <c r="G119" s="16">
        <v>20</v>
      </c>
      <c r="H119" s="17">
        <f t="shared" si="4"/>
        <v>159</v>
      </c>
      <c r="I119" s="16">
        <v>0</v>
      </c>
      <c r="J119" s="17">
        <f t="shared" si="5"/>
        <v>159</v>
      </c>
      <c r="K119" s="19"/>
      <c r="L119" s="16">
        <v>53</v>
      </c>
      <c r="M119" s="16">
        <v>43</v>
      </c>
      <c r="N119" s="16">
        <v>0</v>
      </c>
      <c r="O119" s="16">
        <v>23</v>
      </c>
      <c r="P119" s="17">
        <f t="shared" si="6"/>
        <v>119</v>
      </c>
      <c r="Q119" s="16">
        <v>0</v>
      </c>
      <c r="R119" s="17">
        <f t="shared" si="7"/>
        <v>119</v>
      </c>
      <c r="S119" s="19"/>
      <c r="T119"/>
    </row>
    <row r="120" spans="1:20" ht="15">
      <c r="A120" t="s">
        <v>755</v>
      </c>
      <c r="B120" t="s">
        <v>756</v>
      </c>
      <c r="C120" t="s">
        <v>954</v>
      </c>
      <c r="D120" s="16">
        <v>30</v>
      </c>
      <c r="E120" s="16">
        <v>0</v>
      </c>
      <c r="F120" s="16">
        <v>0</v>
      </c>
      <c r="G120" s="16">
        <v>6</v>
      </c>
      <c r="H120" s="17">
        <f t="shared" si="4"/>
        <v>36</v>
      </c>
      <c r="I120" s="16">
        <v>0</v>
      </c>
      <c r="J120" s="17">
        <f t="shared" si="5"/>
        <v>36</v>
      </c>
      <c r="K120" s="19"/>
      <c r="L120" s="16">
        <v>18</v>
      </c>
      <c r="M120" s="16">
        <v>0</v>
      </c>
      <c r="N120" s="16">
        <v>0</v>
      </c>
      <c r="O120" s="16">
        <v>1</v>
      </c>
      <c r="P120" s="17">
        <f t="shared" si="6"/>
        <v>19</v>
      </c>
      <c r="Q120" s="16">
        <v>0</v>
      </c>
      <c r="R120" s="17">
        <f t="shared" si="7"/>
        <v>19</v>
      </c>
      <c r="S120" s="19"/>
      <c r="T120"/>
    </row>
    <row r="121" spans="1:20" ht="15">
      <c r="A121" t="s">
        <v>757</v>
      </c>
      <c r="B121" t="s">
        <v>758</v>
      </c>
      <c r="C121" t="s">
        <v>956</v>
      </c>
      <c r="D121" s="16">
        <v>22</v>
      </c>
      <c r="E121" s="16">
        <v>0</v>
      </c>
      <c r="F121" s="16">
        <v>0</v>
      </c>
      <c r="G121" s="16">
        <v>11</v>
      </c>
      <c r="H121" s="17">
        <f t="shared" si="4"/>
        <v>33</v>
      </c>
      <c r="I121" s="16">
        <v>0</v>
      </c>
      <c r="J121" s="17">
        <f t="shared" si="5"/>
        <v>33</v>
      </c>
      <c r="K121" s="19"/>
      <c r="L121" s="16">
        <v>22</v>
      </c>
      <c r="M121" s="16">
        <v>0</v>
      </c>
      <c r="N121" s="16">
        <v>0</v>
      </c>
      <c r="O121" s="16">
        <v>15</v>
      </c>
      <c r="P121" s="17">
        <f t="shared" si="6"/>
        <v>37</v>
      </c>
      <c r="Q121" s="16">
        <v>0</v>
      </c>
      <c r="R121" s="17">
        <f t="shared" si="7"/>
        <v>37</v>
      </c>
      <c r="S121" s="19"/>
      <c r="T121"/>
    </row>
    <row r="122" spans="1:20" ht="15">
      <c r="A122" t="s">
        <v>407</v>
      </c>
      <c r="B122" t="s">
        <v>408</v>
      </c>
      <c r="C122" t="s">
        <v>956</v>
      </c>
      <c r="D122" s="16">
        <v>45</v>
      </c>
      <c r="E122" s="16">
        <v>0</v>
      </c>
      <c r="F122" s="16">
        <v>0</v>
      </c>
      <c r="G122" s="16">
        <v>21</v>
      </c>
      <c r="H122" s="17">
        <f t="shared" si="4"/>
        <v>66</v>
      </c>
      <c r="I122" s="16">
        <v>0</v>
      </c>
      <c r="J122" s="17">
        <f t="shared" si="5"/>
        <v>66</v>
      </c>
      <c r="K122" s="19"/>
      <c r="L122" s="16">
        <v>96</v>
      </c>
      <c r="M122" s="16">
        <v>13</v>
      </c>
      <c r="N122" s="16">
        <v>0</v>
      </c>
      <c r="O122" s="16">
        <v>45</v>
      </c>
      <c r="P122" s="17">
        <f t="shared" si="6"/>
        <v>154</v>
      </c>
      <c r="Q122" s="16">
        <v>26</v>
      </c>
      <c r="R122" s="17">
        <f t="shared" si="7"/>
        <v>180</v>
      </c>
      <c r="S122" s="19"/>
      <c r="T122"/>
    </row>
    <row r="123" spans="1:20" ht="15">
      <c r="A123" t="s">
        <v>759</v>
      </c>
      <c r="B123" t="s">
        <v>760</v>
      </c>
      <c r="C123" t="s">
        <v>954</v>
      </c>
      <c r="D123" s="16">
        <v>91</v>
      </c>
      <c r="E123" s="16">
        <v>0</v>
      </c>
      <c r="F123" s="16">
        <v>0</v>
      </c>
      <c r="G123" s="16">
        <v>43</v>
      </c>
      <c r="H123" s="17">
        <f t="shared" si="4"/>
        <v>134</v>
      </c>
      <c r="I123" s="16">
        <v>29</v>
      </c>
      <c r="J123" s="17">
        <f t="shared" si="5"/>
        <v>163</v>
      </c>
      <c r="K123" s="19"/>
      <c r="L123" s="16">
        <v>76</v>
      </c>
      <c r="M123" s="16">
        <v>0</v>
      </c>
      <c r="N123" s="16">
        <v>0</v>
      </c>
      <c r="O123" s="16">
        <v>83</v>
      </c>
      <c r="P123" s="17">
        <f t="shared" si="6"/>
        <v>159</v>
      </c>
      <c r="Q123" s="16">
        <v>80</v>
      </c>
      <c r="R123" s="17">
        <f t="shared" si="7"/>
        <v>239</v>
      </c>
      <c r="S123" s="19"/>
      <c r="T123"/>
    </row>
    <row r="124" spans="1:20" ht="15">
      <c r="A124" t="s">
        <v>409</v>
      </c>
      <c r="B124" t="s">
        <v>410</v>
      </c>
      <c r="C124" t="s">
        <v>954</v>
      </c>
      <c r="D124" s="16">
        <v>5</v>
      </c>
      <c r="E124" s="16">
        <v>0</v>
      </c>
      <c r="F124" s="16">
        <v>0</v>
      </c>
      <c r="G124" s="16">
        <v>0</v>
      </c>
      <c r="H124" s="17">
        <f t="shared" si="4"/>
        <v>5</v>
      </c>
      <c r="I124" s="16">
        <v>0</v>
      </c>
      <c r="J124" s="17">
        <f t="shared" si="5"/>
        <v>5</v>
      </c>
      <c r="K124" s="19"/>
      <c r="L124" s="16">
        <v>0</v>
      </c>
      <c r="M124" s="16">
        <v>24</v>
      </c>
      <c r="N124" s="16">
        <v>0</v>
      </c>
      <c r="O124" s="16">
        <v>9</v>
      </c>
      <c r="P124" s="17">
        <f t="shared" si="6"/>
        <v>33</v>
      </c>
      <c r="Q124" s="16">
        <v>0</v>
      </c>
      <c r="R124" s="17">
        <f t="shared" si="7"/>
        <v>33</v>
      </c>
      <c r="S124" s="19"/>
      <c r="T124"/>
    </row>
    <row r="125" spans="1:20" ht="15">
      <c r="A125" t="s">
        <v>411</v>
      </c>
      <c r="B125" t="s">
        <v>412</v>
      </c>
      <c r="C125" t="s">
        <v>955</v>
      </c>
      <c r="D125" s="16">
        <v>46</v>
      </c>
      <c r="E125" s="16">
        <v>0</v>
      </c>
      <c r="F125" s="16">
        <v>0</v>
      </c>
      <c r="G125" s="16">
        <v>0</v>
      </c>
      <c r="H125" s="17">
        <f t="shared" si="4"/>
        <v>46</v>
      </c>
      <c r="I125" s="16">
        <v>0</v>
      </c>
      <c r="J125" s="17">
        <f t="shared" si="5"/>
        <v>46</v>
      </c>
      <c r="K125" s="19"/>
      <c r="L125" s="16">
        <v>41</v>
      </c>
      <c r="M125" s="16">
        <v>0</v>
      </c>
      <c r="N125" s="16">
        <v>0</v>
      </c>
      <c r="O125" s="16">
        <v>0</v>
      </c>
      <c r="P125" s="17">
        <f t="shared" si="6"/>
        <v>41</v>
      </c>
      <c r="Q125" s="16">
        <v>2</v>
      </c>
      <c r="R125" s="17">
        <f t="shared" si="7"/>
        <v>43</v>
      </c>
      <c r="S125" s="19"/>
      <c r="T125"/>
    </row>
    <row r="126" spans="1:20" ht="15">
      <c r="A126" t="s">
        <v>413</v>
      </c>
      <c r="B126" t="s">
        <v>414</v>
      </c>
      <c r="C126" t="s">
        <v>954</v>
      </c>
      <c r="D126" s="16">
        <v>15</v>
      </c>
      <c r="E126" s="16">
        <v>8</v>
      </c>
      <c r="F126" s="16">
        <v>0</v>
      </c>
      <c r="G126" s="16">
        <v>0</v>
      </c>
      <c r="H126" s="17">
        <f t="shared" si="4"/>
        <v>23</v>
      </c>
      <c r="I126" s="16">
        <v>73</v>
      </c>
      <c r="J126" s="17">
        <f t="shared" si="5"/>
        <v>96</v>
      </c>
      <c r="K126" s="19"/>
      <c r="L126" s="16">
        <v>66</v>
      </c>
      <c r="M126" s="16">
        <v>115</v>
      </c>
      <c r="N126" s="16">
        <v>0</v>
      </c>
      <c r="O126" s="16">
        <v>45</v>
      </c>
      <c r="P126" s="17">
        <f t="shared" si="6"/>
        <v>226</v>
      </c>
      <c r="Q126" s="16">
        <v>3</v>
      </c>
      <c r="R126" s="17">
        <f t="shared" si="7"/>
        <v>229</v>
      </c>
      <c r="S126" s="19"/>
      <c r="T126"/>
    </row>
    <row r="127" spans="1:20" ht="15">
      <c r="A127" t="s">
        <v>415</v>
      </c>
      <c r="B127" t="s">
        <v>416</v>
      </c>
      <c r="C127" t="s">
        <v>958</v>
      </c>
      <c r="D127" s="16">
        <v>14</v>
      </c>
      <c r="E127" s="16">
        <v>0</v>
      </c>
      <c r="F127" s="16">
        <v>0</v>
      </c>
      <c r="G127" s="16">
        <v>0</v>
      </c>
      <c r="H127" s="17">
        <f t="shared" si="4"/>
        <v>14</v>
      </c>
      <c r="I127" s="16">
        <v>0</v>
      </c>
      <c r="J127" s="17">
        <f t="shared" si="5"/>
        <v>14</v>
      </c>
      <c r="K127" s="19"/>
      <c r="L127" s="16">
        <v>61</v>
      </c>
      <c r="M127" s="16">
        <v>60</v>
      </c>
      <c r="N127" s="16">
        <v>0</v>
      </c>
      <c r="O127" s="16">
        <v>42</v>
      </c>
      <c r="P127" s="17">
        <f t="shared" si="6"/>
        <v>163</v>
      </c>
      <c r="Q127" s="16">
        <v>35</v>
      </c>
      <c r="R127" s="17">
        <f t="shared" si="7"/>
        <v>198</v>
      </c>
      <c r="S127" s="19"/>
      <c r="T127"/>
    </row>
    <row r="128" spans="1:20" ht="15">
      <c r="A128" t="s">
        <v>866</v>
      </c>
      <c r="B128" t="s">
        <v>867</v>
      </c>
      <c r="C128" t="s">
        <v>956</v>
      </c>
      <c r="D128" s="16">
        <v>66</v>
      </c>
      <c r="E128" s="16">
        <v>0</v>
      </c>
      <c r="F128" s="16">
        <v>0</v>
      </c>
      <c r="G128" s="16">
        <v>22</v>
      </c>
      <c r="H128" s="17">
        <f t="shared" si="4"/>
        <v>88</v>
      </c>
      <c r="I128" s="16">
        <v>0</v>
      </c>
      <c r="J128" s="17">
        <f t="shared" si="5"/>
        <v>88</v>
      </c>
      <c r="K128" s="19"/>
      <c r="L128" s="16">
        <v>63</v>
      </c>
      <c r="M128" s="16">
        <v>29</v>
      </c>
      <c r="N128" s="16">
        <v>0</v>
      </c>
      <c r="O128" s="16">
        <v>14</v>
      </c>
      <c r="P128" s="17">
        <f t="shared" si="6"/>
        <v>106</v>
      </c>
      <c r="Q128" s="16">
        <v>48</v>
      </c>
      <c r="R128" s="17">
        <f t="shared" si="7"/>
        <v>154</v>
      </c>
      <c r="S128" s="19"/>
      <c r="T128"/>
    </row>
    <row r="129" spans="1:20" ht="15">
      <c r="A129" t="s">
        <v>417</v>
      </c>
      <c r="B129" t="s">
        <v>959</v>
      </c>
      <c r="C129" t="s">
        <v>954</v>
      </c>
      <c r="D129" s="16">
        <v>95</v>
      </c>
      <c r="E129" s="16">
        <v>2</v>
      </c>
      <c r="F129" s="16">
        <v>0</v>
      </c>
      <c r="G129" s="16">
        <v>4</v>
      </c>
      <c r="H129" s="17">
        <f t="shared" si="4"/>
        <v>101</v>
      </c>
      <c r="I129" s="16">
        <v>54</v>
      </c>
      <c r="J129" s="17">
        <f t="shared" si="5"/>
        <v>155</v>
      </c>
      <c r="K129" s="19"/>
      <c r="L129" s="16">
        <v>82</v>
      </c>
      <c r="M129" s="16">
        <v>2</v>
      </c>
      <c r="N129" s="16">
        <v>0</v>
      </c>
      <c r="O129" s="16">
        <v>5</v>
      </c>
      <c r="P129" s="17">
        <f t="shared" si="6"/>
        <v>89</v>
      </c>
      <c r="Q129" s="16">
        <v>54</v>
      </c>
      <c r="R129" s="17">
        <f t="shared" si="7"/>
        <v>143</v>
      </c>
      <c r="S129" s="19"/>
      <c r="T129"/>
    </row>
    <row r="130" spans="1:20" ht="15">
      <c r="A130" t="s">
        <v>419</v>
      </c>
      <c r="B130" t="s">
        <v>819</v>
      </c>
      <c r="C130" t="s">
        <v>957</v>
      </c>
      <c r="D130" s="16">
        <v>214</v>
      </c>
      <c r="E130" s="16">
        <v>5</v>
      </c>
      <c r="F130" s="16">
        <v>0</v>
      </c>
      <c r="G130" s="16">
        <v>4</v>
      </c>
      <c r="H130" s="17">
        <f t="shared" si="4"/>
        <v>223</v>
      </c>
      <c r="I130" s="16">
        <v>0</v>
      </c>
      <c r="J130" s="17">
        <f t="shared" si="5"/>
        <v>223</v>
      </c>
      <c r="K130" s="19"/>
      <c r="L130" s="16">
        <v>319</v>
      </c>
      <c r="M130" s="16">
        <v>5</v>
      </c>
      <c r="N130" s="16">
        <v>0</v>
      </c>
      <c r="O130" s="16">
        <v>0</v>
      </c>
      <c r="P130" s="17">
        <f t="shared" si="6"/>
        <v>324</v>
      </c>
      <c r="Q130" s="16">
        <v>0</v>
      </c>
      <c r="R130" s="17">
        <f t="shared" si="7"/>
        <v>324</v>
      </c>
      <c r="S130" s="19"/>
      <c r="T130"/>
    </row>
    <row r="131" spans="1:20" ht="15">
      <c r="A131" t="s">
        <v>421</v>
      </c>
      <c r="B131" t="s">
        <v>422</v>
      </c>
      <c r="C131" t="s">
        <v>957</v>
      </c>
      <c r="D131" s="16">
        <v>43</v>
      </c>
      <c r="E131" s="16">
        <v>48</v>
      </c>
      <c r="F131" s="16">
        <v>0</v>
      </c>
      <c r="G131" s="16">
        <v>0</v>
      </c>
      <c r="H131" s="17">
        <f t="shared" si="4"/>
        <v>91</v>
      </c>
      <c r="I131" s="16">
        <v>0</v>
      </c>
      <c r="J131" s="17">
        <f t="shared" si="5"/>
        <v>91</v>
      </c>
      <c r="K131" s="19"/>
      <c r="L131" s="16">
        <v>50</v>
      </c>
      <c r="M131" s="16">
        <v>18</v>
      </c>
      <c r="N131" s="16">
        <v>0</v>
      </c>
      <c r="O131" s="16">
        <v>6</v>
      </c>
      <c r="P131" s="17">
        <f t="shared" si="6"/>
        <v>74</v>
      </c>
      <c r="Q131" s="16">
        <v>28</v>
      </c>
      <c r="R131" s="17">
        <f t="shared" si="7"/>
        <v>102</v>
      </c>
      <c r="S131" s="19"/>
      <c r="T131"/>
    </row>
    <row r="132" spans="1:20" ht="15">
      <c r="A132" t="s">
        <v>423</v>
      </c>
      <c r="B132" t="s">
        <v>424</v>
      </c>
      <c r="C132" t="s">
        <v>955</v>
      </c>
      <c r="D132" s="16">
        <v>128</v>
      </c>
      <c r="E132" s="16">
        <v>0</v>
      </c>
      <c r="F132" s="16">
        <v>0</v>
      </c>
      <c r="G132" s="16">
        <v>6</v>
      </c>
      <c r="H132" s="17">
        <f t="shared" si="4"/>
        <v>134</v>
      </c>
      <c r="I132" s="16">
        <v>0</v>
      </c>
      <c r="J132" s="17">
        <f t="shared" si="5"/>
        <v>134</v>
      </c>
      <c r="K132" s="19"/>
      <c r="L132" s="16">
        <v>320</v>
      </c>
      <c r="M132" s="16">
        <v>30</v>
      </c>
      <c r="N132" s="16">
        <v>0</v>
      </c>
      <c r="O132" s="16">
        <v>45</v>
      </c>
      <c r="P132" s="17">
        <f t="shared" si="6"/>
        <v>395</v>
      </c>
      <c r="Q132" s="16">
        <v>0</v>
      </c>
      <c r="R132" s="17">
        <f t="shared" si="7"/>
        <v>395</v>
      </c>
      <c r="S132" s="19"/>
      <c r="T132"/>
    </row>
    <row r="133" spans="1:20" ht="15">
      <c r="A133" t="s">
        <v>425</v>
      </c>
      <c r="B133" t="s">
        <v>426</v>
      </c>
      <c r="C133" t="s">
        <v>955</v>
      </c>
      <c r="D133" s="16">
        <v>55</v>
      </c>
      <c r="E133" s="16">
        <v>20</v>
      </c>
      <c r="F133" s="16">
        <v>0</v>
      </c>
      <c r="G133" s="16">
        <v>4</v>
      </c>
      <c r="H133" s="17">
        <f t="shared" si="4"/>
        <v>79</v>
      </c>
      <c r="I133" s="16">
        <v>88</v>
      </c>
      <c r="J133" s="17">
        <f t="shared" si="5"/>
        <v>167</v>
      </c>
      <c r="K133" s="19"/>
      <c r="L133" s="16">
        <v>108</v>
      </c>
      <c r="M133" s="16">
        <v>0</v>
      </c>
      <c r="N133" s="16">
        <v>0</v>
      </c>
      <c r="O133" s="16">
        <v>14</v>
      </c>
      <c r="P133" s="17">
        <f t="shared" si="6"/>
        <v>122</v>
      </c>
      <c r="Q133" s="16">
        <v>90</v>
      </c>
      <c r="R133" s="17">
        <f t="shared" si="7"/>
        <v>212</v>
      </c>
      <c r="S133" s="19"/>
      <c r="T133"/>
    </row>
    <row r="134" spans="1:20" ht="15">
      <c r="A134" t="s">
        <v>427</v>
      </c>
      <c r="B134" t="s">
        <v>428</v>
      </c>
      <c r="C134" t="s">
        <v>957</v>
      </c>
      <c r="D134" s="16">
        <v>121</v>
      </c>
      <c r="E134" s="16">
        <v>1</v>
      </c>
      <c r="F134" s="16">
        <v>0</v>
      </c>
      <c r="G134" s="16">
        <v>2</v>
      </c>
      <c r="H134" s="17">
        <f t="shared" si="4"/>
        <v>124</v>
      </c>
      <c r="I134" s="16">
        <v>127</v>
      </c>
      <c r="J134" s="17">
        <f t="shared" si="5"/>
        <v>251</v>
      </c>
      <c r="K134" s="19"/>
      <c r="L134" s="16">
        <v>250</v>
      </c>
      <c r="M134" s="16">
        <v>1</v>
      </c>
      <c r="N134" s="16">
        <v>0</v>
      </c>
      <c r="O134" s="16">
        <v>47</v>
      </c>
      <c r="P134" s="17">
        <f t="shared" si="6"/>
        <v>298</v>
      </c>
      <c r="Q134" s="16">
        <v>41</v>
      </c>
      <c r="R134" s="17">
        <f t="shared" si="7"/>
        <v>339</v>
      </c>
      <c r="S134" s="19"/>
      <c r="T134"/>
    </row>
    <row r="135" spans="1:20" ht="15">
      <c r="A135" t="s">
        <v>429</v>
      </c>
      <c r="B135" t="s">
        <v>430</v>
      </c>
      <c r="C135" t="s">
        <v>956</v>
      </c>
      <c r="D135" s="16">
        <v>231</v>
      </c>
      <c r="E135" s="16">
        <v>0</v>
      </c>
      <c r="F135" s="16">
        <v>0</v>
      </c>
      <c r="G135" s="16">
        <v>8</v>
      </c>
      <c r="H135" s="17">
        <f t="shared" si="4"/>
        <v>239</v>
      </c>
      <c r="I135" s="16">
        <v>0</v>
      </c>
      <c r="J135" s="17">
        <f t="shared" si="5"/>
        <v>239</v>
      </c>
      <c r="K135" s="19"/>
      <c r="L135" s="16">
        <v>300</v>
      </c>
      <c r="M135" s="16">
        <v>0</v>
      </c>
      <c r="N135" s="16">
        <v>0</v>
      </c>
      <c r="O135" s="16">
        <v>15</v>
      </c>
      <c r="P135" s="17">
        <f t="shared" si="6"/>
        <v>315</v>
      </c>
      <c r="Q135" s="16">
        <v>28</v>
      </c>
      <c r="R135" s="17">
        <f t="shared" si="7"/>
        <v>343</v>
      </c>
      <c r="S135" s="19"/>
      <c r="T135"/>
    </row>
    <row r="136" spans="1:20" ht="15">
      <c r="A136" t="s">
        <v>431</v>
      </c>
      <c r="B136" t="s">
        <v>432</v>
      </c>
      <c r="C136" t="s">
        <v>954</v>
      </c>
      <c r="D136" s="16">
        <v>9</v>
      </c>
      <c r="E136" s="16">
        <v>0</v>
      </c>
      <c r="F136" s="16">
        <v>0</v>
      </c>
      <c r="G136" s="16">
        <v>0</v>
      </c>
      <c r="H136" s="17">
        <f t="shared" si="4"/>
        <v>9</v>
      </c>
      <c r="I136" s="16">
        <v>0</v>
      </c>
      <c r="J136" s="17">
        <f t="shared" si="5"/>
        <v>9</v>
      </c>
      <c r="K136" s="19"/>
      <c r="L136" s="16">
        <v>56</v>
      </c>
      <c r="M136" s="16">
        <v>0</v>
      </c>
      <c r="N136" s="16">
        <v>0</v>
      </c>
      <c r="O136" s="16">
        <v>12</v>
      </c>
      <c r="P136" s="17">
        <f t="shared" si="6"/>
        <v>68</v>
      </c>
      <c r="Q136" s="16">
        <v>29</v>
      </c>
      <c r="R136" s="17">
        <f t="shared" si="7"/>
        <v>97</v>
      </c>
      <c r="S136" s="19"/>
      <c r="T136"/>
    </row>
    <row r="137" spans="1:20" ht="15">
      <c r="A137" t="s">
        <v>433</v>
      </c>
      <c r="B137" t="s">
        <v>434</v>
      </c>
      <c r="C137" t="s">
        <v>956</v>
      </c>
      <c r="D137" s="16">
        <v>46</v>
      </c>
      <c r="E137" s="16">
        <v>0</v>
      </c>
      <c r="F137" s="16">
        <v>0</v>
      </c>
      <c r="G137" s="16">
        <v>5</v>
      </c>
      <c r="H137" s="17">
        <f t="shared" si="4"/>
        <v>51</v>
      </c>
      <c r="I137" s="16">
        <v>0</v>
      </c>
      <c r="J137" s="17">
        <f t="shared" si="5"/>
        <v>51</v>
      </c>
      <c r="K137" s="19"/>
      <c r="L137" s="16">
        <v>3</v>
      </c>
      <c r="M137" s="16">
        <v>0</v>
      </c>
      <c r="N137" s="16">
        <v>0</v>
      </c>
      <c r="O137" s="16">
        <v>8</v>
      </c>
      <c r="P137" s="17">
        <f t="shared" si="6"/>
        <v>11</v>
      </c>
      <c r="Q137" s="16">
        <v>25</v>
      </c>
      <c r="R137" s="17">
        <f t="shared" si="7"/>
        <v>36</v>
      </c>
      <c r="S137" s="19"/>
      <c r="T137"/>
    </row>
    <row r="138" spans="1:20" ht="15">
      <c r="A138" t="s">
        <v>435</v>
      </c>
      <c r="B138" t="s">
        <v>436</v>
      </c>
      <c r="C138" t="s">
        <v>956</v>
      </c>
      <c r="D138" s="16">
        <v>33</v>
      </c>
      <c r="E138" s="16">
        <v>0</v>
      </c>
      <c r="F138" s="16">
        <v>0</v>
      </c>
      <c r="G138" s="16">
        <v>8</v>
      </c>
      <c r="H138" s="17">
        <f t="shared" si="4"/>
        <v>41</v>
      </c>
      <c r="I138" s="16">
        <v>0</v>
      </c>
      <c r="J138" s="17">
        <f t="shared" si="5"/>
        <v>41</v>
      </c>
      <c r="K138" s="19"/>
      <c r="L138" s="16">
        <v>26</v>
      </c>
      <c r="M138" s="16">
        <v>0</v>
      </c>
      <c r="N138" s="16">
        <v>0</v>
      </c>
      <c r="O138" s="16">
        <v>13</v>
      </c>
      <c r="P138" s="17">
        <f t="shared" si="6"/>
        <v>39</v>
      </c>
      <c r="Q138" s="16">
        <v>0</v>
      </c>
      <c r="R138" s="17">
        <f t="shared" si="7"/>
        <v>39</v>
      </c>
      <c r="S138" s="19"/>
      <c r="T138"/>
    </row>
    <row r="139" spans="1:20" ht="15">
      <c r="A139" t="s">
        <v>437</v>
      </c>
      <c r="B139" t="s">
        <v>438</v>
      </c>
      <c r="C139" t="s">
        <v>955</v>
      </c>
      <c r="D139" s="16">
        <v>528</v>
      </c>
      <c r="E139" s="16">
        <v>242</v>
      </c>
      <c r="F139" s="16">
        <v>0</v>
      </c>
      <c r="G139" s="16">
        <v>56</v>
      </c>
      <c r="H139" s="17">
        <f t="shared" ref="H139:H202" si="8">SUM(D139:G139)</f>
        <v>826</v>
      </c>
      <c r="I139" s="16">
        <v>109</v>
      </c>
      <c r="J139" s="17">
        <f t="shared" ref="J139:J202" si="9">SUM(H139:I139)</f>
        <v>935</v>
      </c>
      <c r="K139" s="19"/>
      <c r="L139" s="16">
        <v>516</v>
      </c>
      <c r="M139" s="16">
        <v>64</v>
      </c>
      <c r="N139" s="16">
        <v>0</v>
      </c>
      <c r="O139" s="16">
        <v>108</v>
      </c>
      <c r="P139" s="17">
        <f t="shared" ref="P139:P202" si="10">SUM(L139:O139)</f>
        <v>688</v>
      </c>
      <c r="Q139" s="16">
        <v>131</v>
      </c>
      <c r="R139" s="17">
        <f t="shared" ref="R139:R202" si="11">SUM(P139:Q139)</f>
        <v>819</v>
      </c>
      <c r="S139" s="19"/>
      <c r="T139"/>
    </row>
    <row r="140" spans="1:20" ht="15">
      <c r="A140" t="s">
        <v>439</v>
      </c>
      <c r="B140" t="s">
        <v>440</v>
      </c>
      <c r="C140" t="s">
        <v>956</v>
      </c>
      <c r="D140" s="16">
        <v>111</v>
      </c>
      <c r="E140" s="16">
        <v>0</v>
      </c>
      <c r="F140" s="16">
        <v>0</v>
      </c>
      <c r="G140" s="16">
        <v>2</v>
      </c>
      <c r="H140" s="17">
        <f t="shared" si="8"/>
        <v>113</v>
      </c>
      <c r="I140" s="16">
        <v>0</v>
      </c>
      <c r="J140" s="17">
        <f t="shared" si="9"/>
        <v>113</v>
      </c>
      <c r="K140" s="19"/>
      <c r="L140" s="16">
        <v>100</v>
      </c>
      <c r="M140" s="16">
        <v>0</v>
      </c>
      <c r="N140" s="16">
        <v>0</v>
      </c>
      <c r="O140" s="16">
        <v>35</v>
      </c>
      <c r="P140" s="17">
        <f t="shared" si="10"/>
        <v>135</v>
      </c>
      <c r="Q140" s="16">
        <v>0</v>
      </c>
      <c r="R140" s="17">
        <f t="shared" si="11"/>
        <v>135</v>
      </c>
      <c r="S140" s="19"/>
      <c r="T140"/>
    </row>
    <row r="141" spans="1:20" ht="15">
      <c r="A141" t="s">
        <v>441</v>
      </c>
      <c r="B141" t="s">
        <v>442</v>
      </c>
      <c r="C141" t="s">
        <v>954</v>
      </c>
      <c r="D141" s="16">
        <v>51</v>
      </c>
      <c r="E141" s="16">
        <v>0</v>
      </c>
      <c r="F141" s="16">
        <v>0</v>
      </c>
      <c r="G141" s="16">
        <v>35</v>
      </c>
      <c r="H141" s="17">
        <f t="shared" si="8"/>
        <v>86</v>
      </c>
      <c r="I141" s="16">
        <v>0</v>
      </c>
      <c r="J141" s="17">
        <f t="shared" si="9"/>
        <v>86</v>
      </c>
      <c r="K141" s="19"/>
      <c r="L141" s="16">
        <v>207</v>
      </c>
      <c r="M141" s="16">
        <v>0</v>
      </c>
      <c r="N141" s="16">
        <v>0</v>
      </c>
      <c r="O141" s="16">
        <v>42</v>
      </c>
      <c r="P141" s="17">
        <f t="shared" si="10"/>
        <v>249</v>
      </c>
      <c r="Q141" s="16">
        <v>0</v>
      </c>
      <c r="R141" s="17">
        <f t="shared" si="11"/>
        <v>249</v>
      </c>
      <c r="S141" s="19"/>
      <c r="T141"/>
    </row>
    <row r="142" spans="1:20" ht="15">
      <c r="A142" t="s">
        <v>443</v>
      </c>
      <c r="B142" t="s">
        <v>444</v>
      </c>
      <c r="C142" t="s">
        <v>954</v>
      </c>
      <c r="D142" s="16">
        <v>42</v>
      </c>
      <c r="E142" s="16">
        <v>0</v>
      </c>
      <c r="F142" s="16">
        <v>0</v>
      </c>
      <c r="G142" s="16">
        <v>2</v>
      </c>
      <c r="H142" s="17">
        <f t="shared" si="8"/>
        <v>44</v>
      </c>
      <c r="I142" s="16">
        <v>0</v>
      </c>
      <c r="J142" s="17">
        <f t="shared" si="9"/>
        <v>44</v>
      </c>
      <c r="K142" s="19"/>
      <c r="L142" s="16">
        <v>0</v>
      </c>
      <c r="M142" s="16">
        <v>0</v>
      </c>
      <c r="N142" s="16">
        <v>0</v>
      </c>
      <c r="O142" s="16">
        <v>1</v>
      </c>
      <c r="P142" s="17">
        <f t="shared" si="10"/>
        <v>1</v>
      </c>
      <c r="Q142" s="16">
        <v>0</v>
      </c>
      <c r="R142" s="17">
        <f t="shared" si="11"/>
        <v>1</v>
      </c>
      <c r="S142" s="19"/>
      <c r="T142"/>
    </row>
    <row r="143" spans="1:20" ht="15">
      <c r="A143" t="s">
        <v>445</v>
      </c>
      <c r="B143" t="s">
        <v>446</v>
      </c>
      <c r="C143" t="s">
        <v>956</v>
      </c>
      <c r="D143" s="16">
        <v>19</v>
      </c>
      <c r="E143" s="16">
        <v>0</v>
      </c>
      <c r="F143" s="16">
        <v>0</v>
      </c>
      <c r="G143" s="16">
        <v>0</v>
      </c>
      <c r="H143" s="17">
        <f t="shared" si="8"/>
        <v>19</v>
      </c>
      <c r="I143" s="16">
        <v>0</v>
      </c>
      <c r="J143" s="17">
        <f t="shared" si="9"/>
        <v>19</v>
      </c>
      <c r="K143" s="19"/>
      <c r="L143" s="16">
        <v>69</v>
      </c>
      <c r="M143" s="16">
        <v>0</v>
      </c>
      <c r="N143" s="16">
        <v>0</v>
      </c>
      <c r="O143" s="16">
        <v>18</v>
      </c>
      <c r="P143" s="17">
        <f t="shared" si="10"/>
        <v>87</v>
      </c>
      <c r="Q143" s="16">
        <v>0</v>
      </c>
      <c r="R143" s="17">
        <f t="shared" si="11"/>
        <v>87</v>
      </c>
      <c r="S143" s="19"/>
      <c r="T143"/>
    </row>
    <row r="144" spans="1:20" ht="15">
      <c r="A144" t="s">
        <v>447</v>
      </c>
      <c r="B144" t="s">
        <v>448</v>
      </c>
      <c r="C144" t="s">
        <v>955</v>
      </c>
      <c r="D144" s="16">
        <v>264</v>
      </c>
      <c r="E144" s="16">
        <v>31</v>
      </c>
      <c r="F144" s="16">
        <v>0</v>
      </c>
      <c r="G144" s="16">
        <v>91</v>
      </c>
      <c r="H144" s="17">
        <f t="shared" si="8"/>
        <v>386</v>
      </c>
      <c r="I144" s="16">
        <v>570</v>
      </c>
      <c r="J144" s="17">
        <f t="shared" si="9"/>
        <v>956</v>
      </c>
      <c r="K144" s="19"/>
      <c r="L144" s="16">
        <v>249</v>
      </c>
      <c r="M144" s="16">
        <v>31</v>
      </c>
      <c r="N144" s="16">
        <v>0</v>
      </c>
      <c r="O144" s="16">
        <v>61</v>
      </c>
      <c r="P144" s="17">
        <f t="shared" si="10"/>
        <v>341</v>
      </c>
      <c r="Q144" s="16">
        <v>416</v>
      </c>
      <c r="R144" s="17">
        <f t="shared" si="11"/>
        <v>757</v>
      </c>
      <c r="S144" s="19"/>
      <c r="T144"/>
    </row>
    <row r="145" spans="1:20" ht="15">
      <c r="A145" t="s">
        <v>449</v>
      </c>
      <c r="B145" t="s">
        <v>450</v>
      </c>
      <c r="C145" t="s">
        <v>956</v>
      </c>
      <c r="D145" s="16">
        <v>94</v>
      </c>
      <c r="E145" s="16">
        <v>0</v>
      </c>
      <c r="F145" s="16">
        <v>0</v>
      </c>
      <c r="G145" s="16">
        <v>11</v>
      </c>
      <c r="H145" s="17">
        <f t="shared" si="8"/>
        <v>105</v>
      </c>
      <c r="I145" s="16">
        <v>64</v>
      </c>
      <c r="J145" s="17">
        <f t="shared" si="9"/>
        <v>169</v>
      </c>
      <c r="K145" s="19"/>
      <c r="L145" s="16">
        <v>6</v>
      </c>
      <c r="M145" s="16">
        <v>0</v>
      </c>
      <c r="N145" s="16">
        <v>0</v>
      </c>
      <c r="O145" s="16">
        <v>1</v>
      </c>
      <c r="P145" s="17">
        <f t="shared" si="10"/>
        <v>7</v>
      </c>
      <c r="Q145" s="16">
        <v>87</v>
      </c>
      <c r="R145" s="17">
        <f t="shared" si="11"/>
        <v>94</v>
      </c>
      <c r="S145" s="19"/>
      <c r="T145"/>
    </row>
    <row r="146" spans="1:20" ht="15">
      <c r="A146" t="s">
        <v>451</v>
      </c>
      <c r="B146" t="s">
        <v>960</v>
      </c>
      <c r="C146" t="s">
        <v>954</v>
      </c>
      <c r="D146" s="16">
        <v>109</v>
      </c>
      <c r="E146" s="16">
        <v>0</v>
      </c>
      <c r="F146" s="16">
        <v>0</v>
      </c>
      <c r="G146" s="16">
        <v>21</v>
      </c>
      <c r="H146" s="17">
        <f t="shared" si="8"/>
        <v>130</v>
      </c>
      <c r="I146" s="16">
        <v>0</v>
      </c>
      <c r="J146" s="17">
        <f t="shared" si="9"/>
        <v>130</v>
      </c>
      <c r="K146" s="19"/>
      <c r="L146" s="16">
        <v>90</v>
      </c>
      <c r="M146" s="16">
        <v>8</v>
      </c>
      <c r="N146" s="16">
        <v>0</v>
      </c>
      <c r="O146" s="16">
        <v>66</v>
      </c>
      <c r="P146" s="17">
        <f t="shared" si="10"/>
        <v>164</v>
      </c>
      <c r="Q146" s="16">
        <v>51</v>
      </c>
      <c r="R146" s="17">
        <f t="shared" si="11"/>
        <v>215</v>
      </c>
      <c r="S146" s="19"/>
      <c r="T146"/>
    </row>
    <row r="147" spans="1:20" ht="15">
      <c r="A147" t="s">
        <v>453</v>
      </c>
      <c r="B147" t="s">
        <v>454</v>
      </c>
      <c r="C147" t="s">
        <v>956</v>
      </c>
      <c r="D147" s="16">
        <v>4</v>
      </c>
      <c r="E147" s="16">
        <v>0</v>
      </c>
      <c r="F147" s="16">
        <v>0</v>
      </c>
      <c r="G147" s="16">
        <v>0</v>
      </c>
      <c r="H147" s="17">
        <f t="shared" si="8"/>
        <v>4</v>
      </c>
      <c r="I147" s="16">
        <v>0</v>
      </c>
      <c r="J147" s="17">
        <f t="shared" si="9"/>
        <v>4</v>
      </c>
      <c r="K147" s="19"/>
      <c r="L147" s="16">
        <v>4</v>
      </c>
      <c r="M147" s="16">
        <v>0</v>
      </c>
      <c r="N147" s="16">
        <v>0</v>
      </c>
      <c r="O147" s="16">
        <v>0</v>
      </c>
      <c r="P147" s="17">
        <f t="shared" si="10"/>
        <v>4</v>
      </c>
      <c r="Q147" s="16">
        <v>0</v>
      </c>
      <c r="R147" s="17">
        <f t="shared" si="11"/>
        <v>4</v>
      </c>
      <c r="S147" s="19"/>
      <c r="T147"/>
    </row>
    <row r="148" spans="1:20" ht="15">
      <c r="A148" t="s">
        <v>820</v>
      </c>
      <c r="B148" t="s">
        <v>821</v>
      </c>
      <c r="C148" t="s">
        <v>958</v>
      </c>
      <c r="D148" s="16">
        <v>47</v>
      </c>
      <c r="E148" s="16">
        <v>12</v>
      </c>
      <c r="F148" s="16">
        <v>0</v>
      </c>
      <c r="G148" s="16">
        <v>19</v>
      </c>
      <c r="H148" s="17">
        <f t="shared" si="8"/>
        <v>78</v>
      </c>
      <c r="I148" s="16">
        <v>0</v>
      </c>
      <c r="J148" s="17">
        <f t="shared" si="9"/>
        <v>78</v>
      </c>
      <c r="K148" s="19"/>
      <c r="L148" s="16">
        <v>134</v>
      </c>
      <c r="M148" s="16">
        <v>27</v>
      </c>
      <c r="N148" s="16">
        <v>0</v>
      </c>
      <c r="O148" s="16">
        <v>59</v>
      </c>
      <c r="P148" s="17">
        <f t="shared" si="10"/>
        <v>220</v>
      </c>
      <c r="Q148" s="16">
        <v>50</v>
      </c>
      <c r="R148" s="17">
        <f t="shared" si="11"/>
        <v>270</v>
      </c>
      <c r="S148" s="19"/>
      <c r="T148"/>
    </row>
    <row r="149" spans="1:20" ht="15">
      <c r="A149" t="s">
        <v>455</v>
      </c>
      <c r="B149" t="s">
        <v>456</v>
      </c>
      <c r="C149" t="s">
        <v>958</v>
      </c>
      <c r="D149" s="16">
        <v>40</v>
      </c>
      <c r="E149" s="16">
        <v>0</v>
      </c>
      <c r="F149" s="16">
        <v>0</v>
      </c>
      <c r="G149" s="16">
        <v>9</v>
      </c>
      <c r="H149" s="17">
        <f t="shared" si="8"/>
        <v>49</v>
      </c>
      <c r="I149" s="16">
        <v>0</v>
      </c>
      <c r="J149" s="17">
        <f t="shared" si="9"/>
        <v>49</v>
      </c>
      <c r="K149" s="19"/>
      <c r="L149" s="16">
        <v>28</v>
      </c>
      <c r="M149" s="16">
        <v>0</v>
      </c>
      <c r="N149" s="16">
        <v>0</v>
      </c>
      <c r="O149" s="16">
        <v>9</v>
      </c>
      <c r="P149" s="17">
        <f t="shared" si="10"/>
        <v>37</v>
      </c>
      <c r="Q149" s="16">
        <v>66</v>
      </c>
      <c r="R149" s="17">
        <f t="shared" si="11"/>
        <v>103</v>
      </c>
      <c r="S149" s="19"/>
      <c r="T149"/>
    </row>
    <row r="150" spans="1:20" ht="15">
      <c r="A150" t="s">
        <v>457</v>
      </c>
      <c r="B150" t="s">
        <v>458</v>
      </c>
      <c r="C150" t="s">
        <v>954</v>
      </c>
      <c r="D150" s="16">
        <v>97</v>
      </c>
      <c r="E150" s="16">
        <v>5</v>
      </c>
      <c r="F150" s="16">
        <v>0</v>
      </c>
      <c r="G150" s="16">
        <v>22</v>
      </c>
      <c r="H150" s="17">
        <f t="shared" si="8"/>
        <v>124</v>
      </c>
      <c r="I150" s="16">
        <v>0</v>
      </c>
      <c r="J150" s="17">
        <f t="shared" si="9"/>
        <v>124</v>
      </c>
      <c r="K150" s="19"/>
      <c r="L150" s="16">
        <v>53</v>
      </c>
      <c r="M150" s="16">
        <v>13</v>
      </c>
      <c r="N150" s="16">
        <v>0</v>
      </c>
      <c r="O150" s="16">
        <v>2</v>
      </c>
      <c r="P150" s="17">
        <f t="shared" si="10"/>
        <v>68</v>
      </c>
      <c r="Q150" s="16">
        <v>0</v>
      </c>
      <c r="R150" s="17">
        <f t="shared" si="11"/>
        <v>68</v>
      </c>
      <c r="S150" s="19"/>
      <c r="T150"/>
    </row>
    <row r="151" spans="1:20" ht="15">
      <c r="A151" t="s">
        <v>761</v>
      </c>
      <c r="B151" t="s">
        <v>762</v>
      </c>
      <c r="C151" t="s">
        <v>954</v>
      </c>
      <c r="D151" s="16">
        <v>67</v>
      </c>
      <c r="E151" s="16">
        <v>0</v>
      </c>
      <c r="F151" s="16">
        <v>0</v>
      </c>
      <c r="G151" s="16">
        <v>32</v>
      </c>
      <c r="H151" s="17">
        <f t="shared" si="8"/>
        <v>99</v>
      </c>
      <c r="I151" s="16">
        <v>153</v>
      </c>
      <c r="J151" s="17">
        <f t="shared" si="9"/>
        <v>252</v>
      </c>
      <c r="K151" s="19"/>
      <c r="L151" s="16">
        <v>168</v>
      </c>
      <c r="M151" s="16">
        <v>0</v>
      </c>
      <c r="N151" s="16">
        <v>0</v>
      </c>
      <c r="O151" s="16">
        <v>61</v>
      </c>
      <c r="P151" s="17">
        <f t="shared" si="10"/>
        <v>229</v>
      </c>
      <c r="Q151" s="16">
        <v>137</v>
      </c>
      <c r="R151" s="17">
        <f t="shared" si="11"/>
        <v>366</v>
      </c>
      <c r="S151" s="19"/>
      <c r="T151"/>
    </row>
    <row r="152" spans="1:20" ht="15">
      <c r="A152" t="s">
        <v>459</v>
      </c>
      <c r="B152" t="s">
        <v>460</v>
      </c>
      <c r="C152" t="s">
        <v>957</v>
      </c>
      <c r="D152" s="16">
        <v>83</v>
      </c>
      <c r="E152" s="16">
        <v>0</v>
      </c>
      <c r="F152" s="16">
        <v>0</v>
      </c>
      <c r="G152" s="16">
        <v>11</v>
      </c>
      <c r="H152" s="17">
        <f t="shared" si="8"/>
        <v>94</v>
      </c>
      <c r="I152" s="16">
        <v>0</v>
      </c>
      <c r="J152" s="17">
        <f t="shared" si="9"/>
        <v>94</v>
      </c>
      <c r="K152" s="19"/>
      <c r="L152" s="16">
        <v>246</v>
      </c>
      <c r="M152" s="16">
        <v>0</v>
      </c>
      <c r="N152" s="16">
        <v>0</v>
      </c>
      <c r="O152" s="16">
        <v>35</v>
      </c>
      <c r="P152" s="17">
        <f t="shared" si="10"/>
        <v>281</v>
      </c>
      <c r="Q152" s="16">
        <v>32</v>
      </c>
      <c r="R152" s="17">
        <f t="shared" si="11"/>
        <v>313</v>
      </c>
      <c r="S152" s="19"/>
      <c r="T152"/>
    </row>
    <row r="153" spans="1:20" ht="15">
      <c r="A153" t="s">
        <v>461</v>
      </c>
      <c r="B153" t="s">
        <v>462</v>
      </c>
      <c r="C153" t="s">
        <v>956</v>
      </c>
      <c r="D153" s="16">
        <v>57</v>
      </c>
      <c r="E153" s="16">
        <v>0</v>
      </c>
      <c r="F153" s="16">
        <v>0</v>
      </c>
      <c r="G153" s="16">
        <v>15</v>
      </c>
      <c r="H153" s="17">
        <f t="shared" si="8"/>
        <v>72</v>
      </c>
      <c r="I153" s="16">
        <v>337</v>
      </c>
      <c r="J153" s="17">
        <f t="shared" si="9"/>
        <v>409</v>
      </c>
      <c r="K153" s="19"/>
      <c r="L153" s="16">
        <v>145</v>
      </c>
      <c r="M153" s="16">
        <v>28</v>
      </c>
      <c r="N153" s="16">
        <v>0</v>
      </c>
      <c r="O153" s="16">
        <v>95</v>
      </c>
      <c r="P153" s="17">
        <f t="shared" si="10"/>
        <v>268</v>
      </c>
      <c r="Q153" s="16">
        <v>299</v>
      </c>
      <c r="R153" s="17">
        <f t="shared" si="11"/>
        <v>567</v>
      </c>
      <c r="S153" s="19"/>
      <c r="T153"/>
    </row>
    <row r="154" spans="1:20" ht="15">
      <c r="A154" t="s">
        <v>763</v>
      </c>
      <c r="B154" t="s">
        <v>764</v>
      </c>
      <c r="C154" t="s">
        <v>954</v>
      </c>
      <c r="D154" s="16">
        <v>2</v>
      </c>
      <c r="E154" s="16">
        <v>0</v>
      </c>
      <c r="F154" s="16">
        <v>0</v>
      </c>
      <c r="G154" s="16">
        <v>2</v>
      </c>
      <c r="H154" s="17">
        <f t="shared" si="8"/>
        <v>4</v>
      </c>
      <c r="I154" s="16">
        <v>0</v>
      </c>
      <c r="J154" s="17">
        <f t="shared" si="9"/>
        <v>4</v>
      </c>
      <c r="K154" s="19"/>
      <c r="L154" s="16">
        <v>35</v>
      </c>
      <c r="M154" s="16">
        <v>11</v>
      </c>
      <c r="N154" s="16">
        <v>0</v>
      </c>
      <c r="O154" s="16">
        <v>33</v>
      </c>
      <c r="P154" s="17">
        <f t="shared" si="10"/>
        <v>79</v>
      </c>
      <c r="Q154" s="16">
        <v>0</v>
      </c>
      <c r="R154" s="17">
        <f t="shared" si="11"/>
        <v>79</v>
      </c>
      <c r="S154" s="19"/>
      <c r="T154"/>
    </row>
    <row r="155" spans="1:20" ht="15">
      <c r="A155" t="s">
        <v>463</v>
      </c>
      <c r="B155" t="s">
        <v>464</v>
      </c>
      <c r="C155" t="s">
        <v>958</v>
      </c>
      <c r="D155" s="16">
        <v>9</v>
      </c>
      <c r="E155" s="16">
        <v>0</v>
      </c>
      <c r="F155" s="16">
        <v>0</v>
      </c>
      <c r="G155" s="16">
        <v>6</v>
      </c>
      <c r="H155" s="17">
        <f t="shared" si="8"/>
        <v>15</v>
      </c>
      <c r="I155" s="16">
        <v>0</v>
      </c>
      <c r="J155" s="17">
        <f t="shared" si="9"/>
        <v>15</v>
      </c>
      <c r="K155" s="19"/>
      <c r="L155" s="16">
        <v>29</v>
      </c>
      <c r="M155" s="16">
        <v>0</v>
      </c>
      <c r="N155" s="16">
        <v>0</v>
      </c>
      <c r="O155" s="16">
        <v>7</v>
      </c>
      <c r="P155" s="17">
        <f t="shared" si="10"/>
        <v>36</v>
      </c>
      <c r="Q155" s="16">
        <v>0</v>
      </c>
      <c r="R155" s="17">
        <f t="shared" si="11"/>
        <v>36</v>
      </c>
      <c r="S155" s="19"/>
      <c r="T155"/>
    </row>
    <row r="156" spans="1:20" ht="15">
      <c r="A156" t="s">
        <v>465</v>
      </c>
      <c r="B156" t="s">
        <v>466</v>
      </c>
      <c r="C156" t="s">
        <v>956</v>
      </c>
      <c r="D156" s="16">
        <v>37</v>
      </c>
      <c r="E156" s="16">
        <v>0</v>
      </c>
      <c r="F156" s="16">
        <v>0</v>
      </c>
      <c r="G156" s="16">
        <v>3</v>
      </c>
      <c r="H156" s="17">
        <f t="shared" si="8"/>
        <v>40</v>
      </c>
      <c r="I156" s="16">
        <v>0</v>
      </c>
      <c r="J156" s="17">
        <f t="shared" si="9"/>
        <v>40</v>
      </c>
      <c r="K156" s="19"/>
      <c r="L156" s="16">
        <v>82</v>
      </c>
      <c r="M156" s="16">
        <v>0</v>
      </c>
      <c r="N156" s="16">
        <v>0</v>
      </c>
      <c r="O156" s="16">
        <v>18</v>
      </c>
      <c r="P156" s="17">
        <f t="shared" si="10"/>
        <v>100</v>
      </c>
      <c r="Q156" s="16">
        <v>29</v>
      </c>
      <c r="R156" s="17">
        <f t="shared" si="11"/>
        <v>129</v>
      </c>
      <c r="S156" s="19"/>
      <c r="T156"/>
    </row>
    <row r="157" spans="1:20" ht="15">
      <c r="A157" t="s">
        <v>467</v>
      </c>
      <c r="B157" t="s">
        <v>468</v>
      </c>
      <c r="C157" t="s">
        <v>957</v>
      </c>
      <c r="D157" s="16">
        <v>199</v>
      </c>
      <c r="E157" s="16">
        <v>0</v>
      </c>
      <c r="F157" s="16">
        <v>0</v>
      </c>
      <c r="G157" s="16">
        <v>0</v>
      </c>
      <c r="H157" s="17">
        <f t="shared" si="8"/>
        <v>199</v>
      </c>
      <c r="I157" s="16">
        <v>0</v>
      </c>
      <c r="J157" s="17">
        <f t="shared" si="9"/>
        <v>199</v>
      </c>
      <c r="K157" s="19"/>
      <c r="L157" s="16">
        <v>154</v>
      </c>
      <c r="M157" s="16">
        <v>0</v>
      </c>
      <c r="N157" s="16">
        <v>0</v>
      </c>
      <c r="O157" s="16">
        <v>29</v>
      </c>
      <c r="P157" s="17">
        <f t="shared" si="10"/>
        <v>183</v>
      </c>
      <c r="Q157" s="16">
        <v>74</v>
      </c>
      <c r="R157" s="17">
        <f t="shared" si="11"/>
        <v>257</v>
      </c>
      <c r="S157" s="19"/>
      <c r="T157"/>
    </row>
    <row r="158" spans="1:20" ht="15">
      <c r="A158" t="s">
        <v>469</v>
      </c>
      <c r="B158" t="s">
        <v>470</v>
      </c>
      <c r="C158" t="s">
        <v>956</v>
      </c>
      <c r="D158" s="16">
        <v>68</v>
      </c>
      <c r="E158" s="16">
        <v>0</v>
      </c>
      <c r="F158" s="16">
        <v>0</v>
      </c>
      <c r="G158" s="16">
        <v>0</v>
      </c>
      <c r="H158" s="17">
        <f t="shared" si="8"/>
        <v>68</v>
      </c>
      <c r="I158" s="16">
        <v>0</v>
      </c>
      <c r="J158" s="17">
        <f t="shared" si="9"/>
        <v>68</v>
      </c>
      <c r="K158" s="19"/>
      <c r="L158" s="16">
        <v>33</v>
      </c>
      <c r="M158" s="16">
        <v>4</v>
      </c>
      <c r="N158" s="16">
        <v>0</v>
      </c>
      <c r="O158" s="16">
        <v>17</v>
      </c>
      <c r="P158" s="17">
        <f t="shared" si="10"/>
        <v>54</v>
      </c>
      <c r="Q158" s="16">
        <v>64</v>
      </c>
      <c r="R158" s="17">
        <f t="shared" si="11"/>
        <v>118</v>
      </c>
      <c r="S158" s="19"/>
      <c r="T158"/>
    </row>
    <row r="159" spans="1:20" ht="15">
      <c r="A159" t="s">
        <v>471</v>
      </c>
      <c r="B159" t="s">
        <v>472</v>
      </c>
      <c r="C159" t="s">
        <v>958</v>
      </c>
      <c r="D159" s="16">
        <v>36</v>
      </c>
      <c r="E159" s="16">
        <v>0</v>
      </c>
      <c r="F159" s="16">
        <v>0</v>
      </c>
      <c r="G159" s="16">
        <v>14</v>
      </c>
      <c r="H159" s="17">
        <f t="shared" si="8"/>
        <v>50</v>
      </c>
      <c r="I159" s="16">
        <v>0</v>
      </c>
      <c r="J159" s="17">
        <f t="shared" si="9"/>
        <v>50</v>
      </c>
      <c r="K159" s="19"/>
      <c r="L159" s="16">
        <v>97</v>
      </c>
      <c r="M159" s="16">
        <v>17</v>
      </c>
      <c r="N159" s="16">
        <v>0</v>
      </c>
      <c r="O159" s="16">
        <v>12</v>
      </c>
      <c r="P159" s="17">
        <f t="shared" si="10"/>
        <v>126</v>
      </c>
      <c r="Q159" s="16">
        <v>0</v>
      </c>
      <c r="R159" s="17">
        <f t="shared" si="11"/>
        <v>126</v>
      </c>
      <c r="S159" s="19"/>
      <c r="T159"/>
    </row>
    <row r="160" spans="1:20" ht="15">
      <c r="A160" t="s">
        <v>906</v>
      </c>
      <c r="B160" t="s">
        <v>907</v>
      </c>
      <c r="C160" t="s">
        <v>958</v>
      </c>
      <c r="D160" s="16">
        <v>11</v>
      </c>
      <c r="E160" s="16">
        <v>0</v>
      </c>
      <c r="F160" s="16">
        <v>0</v>
      </c>
      <c r="G160" s="16">
        <v>14</v>
      </c>
      <c r="H160" s="17">
        <f t="shared" si="8"/>
        <v>25</v>
      </c>
      <c r="I160" s="16">
        <v>62</v>
      </c>
      <c r="J160" s="17">
        <f t="shared" si="9"/>
        <v>87</v>
      </c>
      <c r="K160" s="19"/>
      <c r="L160" s="16">
        <v>22</v>
      </c>
      <c r="M160" s="16">
        <v>40</v>
      </c>
      <c r="N160" s="16">
        <v>0</v>
      </c>
      <c r="O160" s="16">
        <v>19</v>
      </c>
      <c r="P160" s="17">
        <f t="shared" si="10"/>
        <v>81</v>
      </c>
      <c r="Q160" s="16">
        <v>48</v>
      </c>
      <c r="R160" s="17">
        <f t="shared" si="11"/>
        <v>129</v>
      </c>
      <c r="S160" s="19"/>
      <c r="T160"/>
    </row>
    <row r="161" spans="1:20" ht="15">
      <c r="A161" t="s">
        <v>473</v>
      </c>
      <c r="B161" t="s">
        <v>474</v>
      </c>
      <c r="C161" t="s">
        <v>957</v>
      </c>
      <c r="D161" s="16">
        <v>111</v>
      </c>
      <c r="E161" s="16">
        <v>0</v>
      </c>
      <c r="F161" s="16">
        <v>0</v>
      </c>
      <c r="G161" s="16">
        <v>6</v>
      </c>
      <c r="H161" s="17">
        <f t="shared" si="8"/>
        <v>117</v>
      </c>
      <c r="I161" s="16">
        <v>0</v>
      </c>
      <c r="J161" s="17">
        <f t="shared" si="9"/>
        <v>117</v>
      </c>
      <c r="K161" s="19"/>
      <c r="L161" s="16">
        <v>143</v>
      </c>
      <c r="M161" s="16">
        <v>0</v>
      </c>
      <c r="N161" s="16">
        <v>0</v>
      </c>
      <c r="O161" s="16">
        <v>10</v>
      </c>
      <c r="P161" s="17">
        <f t="shared" si="10"/>
        <v>153</v>
      </c>
      <c r="Q161" s="16">
        <v>14</v>
      </c>
      <c r="R161" s="17">
        <f t="shared" si="11"/>
        <v>167</v>
      </c>
      <c r="S161" s="19"/>
      <c r="T161"/>
    </row>
    <row r="162" spans="1:20" ht="15">
      <c r="A162" t="s">
        <v>475</v>
      </c>
      <c r="B162" t="s">
        <v>476</v>
      </c>
      <c r="C162" t="s">
        <v>957</v>
      </c>
      <c r="D162" s="16">
        <v>0</v>
      </c>
      <c r="E162" s="16">
        <v>0</v>
      </c>
      <c r="F162" s="16">
        <v>21</v>
      </c>
      <c r="G162" s="16">
        <v>0</v>
      </c>
      <c r="H162" s="17">
        <f t="shared" si="8"/>
        <v>21</v>
      </c>
      <c r="I162" s="16">
        <v>83</v>
      </c>
      <c r="J162" s="17">
        <f t="shared" si="9"/>
        <v>104</v>
      </c>
      <c r="K162" s="19"/>
      <c r="L162" s="16">
        <v>3</v>
      </c>
      <c r="M162" s="16">
        <v>37</v>
      </c>
      <c r="N162" s="16">
        <v>0</v>
      </c>
      <c r="O162" s="16">
        <v>12</v>
      </c>
      <c r="P162" s="17">
        <f t="shared" si="10"/>
        <v>52</v>
      </c>
      <c r="Q162" s="16">
        <v>18</v>
      </c>
      <c r="R162" s="17">
        <f t="shared" si="11"/>
        <v>70</v>
      </c>
      <c r="S162" s="19"/>
      <c r="T162"/>
    </row>
    <row r="163" spans="1:20" ht="15">
      <c r="A163" t="s">
        <v>765</v>
      </c>
      <c r="B163" t="s">
        <v>766</v>
      </c>
      <c r="C163" t="s">
        <v>954</v>
      </c>
      <c r="D163" s="16">
        <v>19</v>
      </c>
      <c r="E163" s="16">
        <v>8</v>
      </c>
      <c r="F163" s="16">
        <v>0</v>
      </c>
      <c r="G163" s="16">
        <v>9</v>
      </c>
      <c r="H163" s="17">
        <f t="shared" si="8"/>
        <v>36</v>
      </c>
      <c r="I163" s="16">
        <v>0</v>
      </c>
      <c r="J163" s="17">
        <f t="shared" si="9"/>
        <v>36</v>
      </c>
      <c r="K163" s="19"/>
      <c r="L163" s="16">
        <v>12</v>
      </c>
      <c r="M163" s="16">
        <v>9</v>
      </c>
      <c r="N163" s="16">
        <v>0</v>
      </c>
      <c r="O163" s="16">
        <v>12</v>
      </c>
      <c r="P163" s="17">
        <f t="shared" si="10"/>
        <v>33</v>
      </c>
      <c r="Q163" s="16">
        <v>0</v>
      </c>
      <c r="R163" s="17">
        <f t="shared" si="11"/>
        <v>33</v>
      </c>
      <c r="S163" s="19"/>
      <c r="T163"/>
    </row>
    <row r="164" spans="1:20" ht="15">
      <c r="A164" t="s">
        <v>477</v>
      </c>
      <c r="B164" t="s">
        <v>478</v>
      </c>
      <c r="C164" t="s">
        <v>956</v>
      </c>
      <c r="D164" s="16">
        <v>20</v>
      </c>
      <c r="E164" s="16">
        <v>0</v>
      </c>
      <c r="F164" s="16">
        <v>0</v>
      </c>
      <c r="G164" s="16">
        <v>0</v>
      </c>
      <c r="H164" s="17">
        <f t="shared" si="8"/>
        <v>20</v>
      </c>
      <c r="I164" s="16">
        <v>0</v>
      </c>
      <c r="J164" s="17">
        <f t="shared" si="9"/>
        <v>20</v>
      </c>
      <c r="K164" s="19"/>
      <c r="L164" s="16">
        <v>36</v>
      </c>
      <c r="M164" s="16">
        <v>0</v>
      </c>
      <c r="N164" s="16">
        <v>0</v>
      </c>
      <c r="O164" s="16">
        <v>8</v>
      </c>
      <c r="P164" s="17">
        <f t="shared" si="10"/>
        <v>44</v>
      </c>
      <c r="Q164" s="16">
        <v>0</v>
      </c>
      <c r="R164" s="17">
        <f t="shared" si="11"/>
        <v>44</v>
      </c>
      <c r="S164" s="19"/>
      <c r="T164"/>
    </row>
    <row r="165" spans="1:20" ht="15">
      <c r="A165" t="s">
        <v>479</v>
      </c>
      <c r="B165" t="s">
        <v>480</v>
      </c>
      <c r="C165" t="s">
        <v>957</v>
      </c>
      <c r="D165" s="16">
        <v>82</v>
      </c>
      <c r="E165" s="16">
        <v>0</v>
      </c>
      <c r="F165" s="16">
        <v>0</v>
      </c>
      <c r="G165" s="16">
        <v>0</v>
      </c>
      <c r="H165" s="17">
        <f t="shared" si="8"/>
        <v>82</v>
      </c>
      <c r="I165" s="16">
        <v>0</v>
      </c>
      <c r="J165" s="17">
        <f t="shared" si="9"/>
        <v>82</v>
      </c>
      <c r="K165" s="19"/>
      <c r="L165" s="16">
        <v>106</v>
      </c>
      <c r="M165" s="16">
        <v>16</v>
      </c>
      <c r="N165" s="16">
        <v>0</v>
      </c>
      <c r="O165" s="16">
        <v>1</v>
      </c>
      <c r="P165" s="17">
        <f t="shared" si="10"/>
        <v>123</v>
      </c>
      <c r="Q165" s="16">
        <v>2</v>
      </c>
      <c r="R165" s="17">
        <f t="shared" si="11"/>
        <v>125</v>
      </c>
      <c r="S165" s="19"/>
      <c r="T165"/>
    </row>
    <row r="166" spans="1:20" ht="15">
      <c r="A166" t="s">
        <v>481</v>
      </c>
      <c r="B166" t="s">
        <v>482</v>
      </c>
      <c r="C166" t="s">
        <v>954</v>
      </c>
      <c r="D166" s="16">
        <v>44</v>
      </c>
      <c r="E166" s="16">
        <v>0</v>
      </c>
      <c r="F166" s="16">
        <v>0</v>
      </c>
      <c r="G166" s="16">
        <v>3</v>
      </c>
      <c r="H166" s="17">
        <f t="shared" si="8"/>
        <v>47</v>
      </c>
      <c r="I166" s="16">
        <v>0</v>
      </c>
      <c r="J166" s="17">
        <f t="shared" si="9"/>
        <v>47</v>
      </c>
      <c r="K166" s="19"/>
      <c r="L166" s="16">
        <v>56</v>
      </c>
      <c r="M166" s="16">
        <v>8</v>
      </c>
      <c r="N166" s="16">
        <v>0</v>
      </c>
      <c r="O166" s="16">
        <v>14</v>
      </c>
      <c r="P166" s="17">
        <f t="shared" si="10"/>
        <v>78</v>
      </c>
      <c r="Q166" s="16">
        <v>0</v>
      </c>
      <c r="R166" s="17">
        <f t="shared" si="11"/>
        <v>78</v>
      </c>
      <c r="S166" s="19"/>
      <c r="T166"/>
    </row>
    <row r="167" spans="1:20" ht="15">
      <c r="A167" t="s">
        <v>485</v>
      </c>
      <c r="B167" t="s">
        <v>486</v>
      </c>
      <c r="C167" t="s">
        <v>958</v>
      </c>
      <c r="D167" s="16">
        <v>157</v>
      </c>
      <c r="E167" s="16">
        <v>6</v>
      </c>
      <c r="F167" s="16">
        <v>0</v>
      </c>
      <c r="G167" s="16">
        <v>11</v>
      </c>
      <c r="H167" s="17">
        <f t="shared" si="8"/>
        <v>174</v>
      </c>
      <c r="I167" s="16">
        <v>33</v>
      </c>
      <c r="J167" s="17">
        <f t="shared" si="9"/>
        <v>207</v>
      </c>
      <c r="K167" s="19"/>
      <c r="L167" s="16">
        <v>132</v>
      </c>
      <c r="M167" s="16">
        <v>6</v>
      </c>
      <c r="N167" s="16">
        <v>0</v>
      </c>
      <c r="O167" s="16">
        <v>7</v>
      </c>
      <c r="P167" s="17">
        <f t="shared" si="10"/>
        <v>145</v>
      </c>
      <c r="Q167" s="16">
        <v>53</v>
      </c>
      <c r="R167" s="17">
        <f t="shared" si="11"/>
        <v>198</v>
      </c>
      <c r="S167" s="19"/>
      <c r="T167"/>
    </row>
    <row r="168" spans="1:20" ht="15">
      <c r="A168" t="s">
        <v>487</v>
      </c>
      <c r="B168" t="s">
        <v>488</v>
      </c>
      <c r="C168" t="s">
        <v>957</v>
      </c>
      <c r="D168" s="16">
        <v>27</v>
      </c>
      <c r="E168" s="16">
        <v>0</v>
      </c>
      <c r="F168" s="16">
        <v>0</v>
      </c>
      <c r="G168" s="16">
        <v>0</v>
      </c>
      <c r="H168" s="17">
        <f t="shared" si="8"/>
        <v>27</v>
      </c>
      <c r="I168" s="16">
        <v>0</v>
      </c>
      <c r="J168" s="17">
        <f t="shared" si="9"/>
        <v>27</v>
      </c>
      <c r="K168" s="19"/>
      <c r="L168" s="16">
        <v>104</v>
      </c>
      <c r="M168" s="16">
        <v>3</v>
      </c>
      <c r="N168" s="16">
        <v>0</v>
      </c>
      <c r="O168" s="16">
        <v>1</v>
      </c>
      <c r="P168" s="17">
        <f t="shared" si="10"/>
        <v>108</v>
      </c>
      <c r="Q168" s="16">
        <v>0</v>
      </c>
      <c r="R168" s="17">
        <f t="shared" si="11"/>
        <v>108</v>
      </c>
      <c r="S168" s="19"/>
      <c r="T168"/>
    </row>
    <row r="169" spans="1:20" ht="15">
      <c r="A169" t="s">
        <v>489</v>
      </c>
      <c r="B169" t="s">
        <v>490</v>
      </c>
      <c r="C169" t="s">
        <v>956</v>
      </c>
      <c r="D169" s="16">
        <v>40</v>
      </c>
      <c r="E169" s="16">
        <v>0</v>
      </c>
      <c r="F169" s="16">
        <v>0</v>
      </c>
      <c r="G169" s="16">
        <v>28</v>
      </c>
      <c r="H169" s="17">
        <f t="shared" si="8"/>
        <v>68</v>
      </c>
      <c r="I169" s="16">
        <v>0</v>
      </c>
      <c r="J169" s="17">
        <f t="shared" si="9"/>
        <v>68</v>
      </c>
      <c r="K169" s="19"/>
      <c r="L169" s="16">
        <v>66</v>
      </c>
      <c r="M169" s="16">
        <v>0</v>
      </c>
      <c r="N169" s="16">
        <v>0</v>
      </c>
      <c r="O169" s="16">
        <v>11</v>
      </c>
      <c r="P169" s="17">
        <f t="shared" si="10"/>
        <v>77</v>
      </c>
      <c r="Q169" s="16">
        <v>0</v>
      </c>
      <c r="R169" s="17">
        <f t="shared" si="11"/>
        <v>77</v>
      </c>
      <c r="S169" s="19"/>
      <c r="T169"/>
    </row>
    <row r="170" spans="1:20" ht="15">
      <c r="A170" t="s">
        <v>491</v>
      </c>
      <c r="B170" t="s">
        <v>492</v>
      </c>
      <c r="C170" t="s">
        <v>956</v>
      </c>
      <c r="D170" s="16">
        <v>43</v>
      </c>
      <c r="E170" s="16">
        <v>0</v>
      </c>
      <c r="F170" s="16">
        <v>0</v>
      </c>
      <c r="G170" s="16">
        <v>16</v>
      </c>
      <c r="H170" s="17">
        <f t="shared" si="8"/>
        <v>59</v>
      </c>
      <c r="I170" s="16">
        <v>0</v>
      </c>
      <c r="J170" s="17">
        <f t="shared" si="9"/>
        <v>59</v>
      </c>
      <c r="K170" s="19"/>
      <c r="L170" s="16">
        <v>38</v>
      </c>
      <c r="M170" s="16">
        <v>0</v>
      </c>
      <c r="N170" s="16">
        <v>0</v>
      </c>
      <c r="O170" s="16">
        <v>21</v>
      </c>
      <c r="P170" s="17">
        <f t="shared" si="10"/>
        <v>59</v>
      </c>
      <c r="Q170" s="16">
        <v>0</v>
      </c>
      <c r="R170" s="17">
        <f t="shared" si="11"/>
        <v>59</v>
      </c>
      <c r="S170" s="19"/>
      <c r="T170"/>
    </row>
    <row r="171" spans="1:20" ht="15">
      <c r="A171" t="s">
        <v>868</v>
      </c>
      <c r="B171" t="s">
        <v>869</v>
      </c>
      <c r="C171" t="s">
        <v>956</v>
      </c>
      <c r="D171" s="16">
        <v>113</v>
      </c>
      <c r="E171" s="16">
        <v>86</v>
      </c>
      <c r="F171" s="16">
        <v>0</v>
      </c>
      <c r="G171" s="16">
        <v>59</v>
      </c>
      <c r="H171" s="17">
        <f t="shared" si="8"/>
        <v>258</v>
      </c>
      <c r="I171" s="16">
        <v>412</v>
      </c>
      <c r="J171" s="17">
        <f t="shared" si="9"/>
        <v>670</v>
      </c>
      <c r="K171" s="19"/>
      <c r="L171" s="16">
        <v>139</v>
      </c>
      <c r="M171" s="16">
        <v>42</v>
      </c>
      <c r="N171" s="16">
        <v>0</v>
      </c>
      <c r="O171" s="16">
        <v>47</v>
      </c>
      <c r="P171" s="17">
        <f t="shared" si="10"/>
        <v>228</v>
      </c>
      <c r="Q171" s="16">
        <v>248</v>
      </c>
      <c r="R171" s="17">
        <f t="shared" si="11"/>
        <v>476</v>
      </c>
      <c r="S171" s="19"/>
      <c r="T171"/>
    </row>
    <row r="172" spans="1:20" ht="15">
      <c r="A172" t="s">
        <v>495</v>
      </c>
      <c r="B172" t="s">
        <v>496</v>
      </c>
      <c r="C172" t="s">
        <v>957</v>
      </c>
      <c r="D172" s="16">
        <v>199</v>
      </c>
      <c r="E172" s="16">
        <v>0</v>
      </c>
      <c r="F172" s="16">
        <v>0</v>
      </c>
      <c r="G172" s="16">
        <v>36</v>
      </c>
      <c r="H172" s="17">
        <f t="shared" si="8"/>
        <v>235</v>
      </c>
      <c r="I172" s="16">
        <v>0</v>
      </c>
      <c r="J172" s="17">
        <f t="shared" si="9"/>
        <v>235</v>
      </c>
      <c r="K172" s="19"/>
      <c r="L172" s="16">
        <v>204</v>
      </c>
      <c r="M172" s="16">
        <v>138</v>
      </c>
      <c r="N172" s="16">
        <v>0</v>
      </c>
      <c r="O172" s="16">
        <v>19</v>
      </c>
      <c r="P172" s="17">
        <f t="shared" si="10"/>
        <v>361</v>
      </c>
      <c r="Q172" s="16">
        <v>0</v>
      </c>
      <c r="R172" s="17">
        <f t="shared" si="11"/>
        <v>361</v>
      </c>
      <c r="S172" s="19"/>
      <c r="T172"/>
    </row>
    <row r="173" spans="1:20" ht="15">
      <c r="A173" t="s">
        <v>497</v>
      </c>
      <c r="B173" t="s">
        <v>498</v>
      </c>
      <c r="C173" t="s">
        <v>954</v>
      </c>
      <c r="D173" s="16">
        <v>61</v>
      </c>
      <c r="E173" s="16">
        <v>92</v>
      </c>
      <c r="F173" s="16">
        <v>0</v>
      </c>
      <c r="G173" s="16">
        <v>0</v>
      </c>
      <c r="H173" s="17">
        <f t="shared" si="8"/>
        <v>153</v>
      </c>
      <c r="I173" s="16">
        <v>0</v>
      </c>
      <c r="J173" s="17">
        <f t="shared" si="9"/>
        <v>153</v>
      </c>
      <c r="K173" s="19"/>
      <c r="L173" s="16">
        <v>89</v>
      </c>
      <c r="M173" s="16">
        <v>0</v>
      </c>
      <c r="N173" s="16">
        <v>0</v>
      </c>
      <c r="O173" s="16">
        <v>6</v>
      </c>
      <c r="P173" s="17">
        <f t="shared" si="10"/>
        <v>95</v>
      </c>
      <c r="Q173" s="16">
        <v>0</v>
      </c>
      <c r="R173" s="17">
        <f t="shared" si="11"/>
        <v>95</v>
      </c>
      <c r="S173" s="19"/>
      <c r="T173"/>
    </row>
    <row r="174" spans="1:20" ht="15">
      <c r="A174" t="s">
        <v>499</v>
      </c>
      <c r="B174" t="s">
        <v>500</v>
      </c>
      <c r="C174" t="s">
        <v>956</v>
      </c>
      <c r="D174" s="16">
        <v>179</v>
      </c>
      <c r="E174" s="16">
        <v>0</v>
      </c>
      <c r="F174" s="16">
        <v>0</v>
      </c>
      <c r="G174" s="16">
        <v>0</v>
      </c>
      <c r="H174" s="17">
        <f t="shared" si="8"/>
        <v>179</v>
      </c>
      <c r="I174" s="16">
        <v>200</v>
      </c>
      <c r="J174" s="17">
        <f t="shared" si="9"/>
        <v>379</v>
      </c>
      <c r="K174" s="19"/>
      <c r="L174" s="16">
        <v>159</v>
      </c>
      <c r="M174" s="16">
        <v>8</v>
      </c>
      <c r="N174" s="16">
        <v>0</v>
      </c>
      <c r="O174" s="16">
        <v>35</v>
      </c>
      <c r="P174" s="17">
        <f t="shared" si="10"/>
        <v>202</v>
      </c>
      <c r="Q174" s="16">
        <v>62</v>
      </c>
      <c r="R174" s="17">
        <f t="shared" si="11"/>
        <v>264</v>
      </c>
      <c r="S174" s="19"/>
      <c r="T174"/>
    </row>
    <row r="175" spans="1:20" ht="15">
      <c r="A175" t="s">
        <v>501</v>
      </c>
      <c r="B175" t="s">
        <v>502</v>
      </c>
      <c r="C175" t="s">
        <v>956</v>
      </c>
      <c r="D175" s="16">
        <v>121</v>
      </c>
      <c r="E175" s="16">
        <v>0</v>
      </c>
      <c r="F175" s="16">
        <v>0</v>
      </c>
      <c r="G175" s="16">
        <v>11</v>
      </c>
      <c r="H175" s="17">
        <f t="shared" si="8"/>
        <v>132</v>
      </c>
      <c r="I175" s="16">
        <v>81</v>
      </c>
      <c r="J175" s="17">
        <f t="shared" si="9"/>
        <v>213</v>
      </c>
      <c r="K175" s="19"/>
      <c r="L175" s="16">
        <v>164</v>
      </c>
      <c r="M175" s="16">
        <v>42</v>
      </c>
      <c r="N175" s="16">
        <v>0</v>
      </c>
      <c r="O175" s="16">
        <v>55</v>
      </c>
      <c r="P175" s="17">
        <f t="shared" si="10"/>
        <v>261</v>
      </c>
      <c r="Q175" s="16">
        <v>44</v>
      </c>
      <c r="R175" s="17">
        <f t="shared" si="11"/>
        <v>305</v>
      </c>
      <c r="S175" s="19"/>
      <c r="T175"/>
    </row>
    <row r="176" spans="1:20" ht="15">
      <c r="A176" t="s">
        <v>852</v>
      </c>
      <c r="B176" t="s">
        <v>853</v>
      </c>
      <c r="C176" t="s">
        <v>956</v>
      </c>
      <c r="D176" s="16">
        <v>0</v>
      </c>
      <c r="E176" s="16">
        <v>0</v>
      </c>
      <c r="F176" s="16">
        <v>0</v>
      </c>
      <c r="G176" s="16">
        <v>0</v>
      </c>
      <c r="H176" s="17">
        <f t="shared" ref="H176" si="12">SUM(D176:G176)</f>
        <v>0</v>
      </c>
      <c r="I176" s="16">
        <v>0</v>
      </c>
      <c r="J176" s="17">
        <f t="shared" ref="J176" si="13">SUM(H176:I176)</f>
        <v>0</v>
      </c>
      <c r="K176" s="19"/>
      <c r="L176" s="16">
        <v>12</v>
      </c>
      <c r="M176" s="16">
        <v>0</v>
      </c>
      <c r="N176" s="16">
        <v>0</v>
      </c>
      <c r="O176" s="16">
        <v>2</v>
      </c>
      <c r="P176" s="17">
        <f t="shared" si="10"/>
        <v>14</v>
      </c>
      <c r="Q176" s="16">
        <v>0</v>
      </c>
      <c r="R176" s="17">
        <f t="shared" si="11"/>
        <v>14</v>
      </c>
      <c r="S176" s="19"/>
      <c r="T176"/>
    </row>
    <row r="177" spans="1:20" ht="15">
      <c r="A177" t="s">
        <v>503</v>
      </c>
      <c r="B177" t="s">
        <v>504</v>
      </c>
      <c r="C177" t="s">
        <v>955</v>
      </c>
      <c r="D177" s="16">
        <v>84</v>
      </c>
      <c r="E177" s="16">
        <v>0</v>
      </c>
      <c r="F177" s="16">
        <v>0</v>
      </c>
      <c r="G177" s="16">
        <v>26</v>
      </c>
      <c r="H177" s="17">
        <f t="shared" si="8"/>
        <v>110</v>
      </c>
      <c r="I177" s="16">
        <v>68</v>
      </c>
      <c r="J177" s="17">
        <f t="shared" si="9"/>
        <v>178</v>
      </c>
      <c r="K177" s="19"/>
      <c r="L177" s="16">
        <v>124</v>
      </c>
      <c r="M177" s="16">
        <v>0</v>
      </c>
      <c r="N177" s="16">
        <v>0</v>
      </c>
      <c r="O177" s="16">
        <v>18</v>
      </c>
      <c r="P177" s="17">
        <f t="shared" si="10"/>
        <v>142</v>
      </c>
      <c r="Q177" s="16">
        <v>97</v>
      </c>
      <c r="R177" s="17">
        <f t="shared" si="11"/>
        <v>239</v>
      </c>
      <c r="S177" s="19"/>
      <c r="T177"/>
    </row>
    <row r="178" spans="1:20" ht="15">
      <c r="A178" t="s">
        <v>505</v>
      </c>
      <c r="B178" t="s">
        <v>506</v>
      </c>
      <c r="C178" t="s">
        <v>958</v>
      </c>
      <c r="D178" s="16">
        <v>11</v>
      </c>
      <c r="E178" s="16">
        <v>5</v>
      </c>
      <c r="F178" s="16">
        <v>0</v>
      </c>
      <c r="G178" s="16">
        <v>0</v>
      </c>
      <c r="H178" s="17">
        <f t="shared" si="8"/>
        <v>16</v>
      </c>
      <c r="I178" s="16">
        <v>0</v>
      </c>
      <c r="J178" s="17">
        <f t="shared" si="9"/>
        <v>16</v>
      </c>
      <c r="K178" s="19"/>
      <c r="L178" s="16">
        <v>6</v>
      </c>
      <c r="M178" s="16">
        <v>0</v>
      </c>
      <c r="N178" s="16">
        <v>0</v>
      </c>
      <c r="O178" s="16">
        <v>0</v>
      </c>
      <c r="P178" s="17">
        <f t="shared" si="10"/>
        <v>6</v>
      </c>
      <c r="Q178" s="16">
        <v>0</v>
      </c>
      <c r="R178" s="17">
        <f t="shared" si="11"/>
        <v>6</v>
      </c>
      <c r="S178" s="19"/>
      <c r="T178"/>
    </row>
    <row r="179" spans="1:20" ht="15">
      <c r="A179" t="s">
        <v>767</v>
      </c>
      <c r="B179" t="s">
        <v>768</v>
      </c>
      <c r="C179" t="s">
        <v>955</v>
      </c>
      <c r="D179" s="16">
        <v>158</v>
      </c>
      <c r="E179" s="16">
        <v>0</v>
      </c>
      <c r="F179" s="16">
        <v>0</v>
      </c>
      <c r="G179" s="16">
        <v>5</v>
      </c>
      <c r="H179" s="17">
        <f t="shared" si="8"/>
        <v>163</v>
      </c>
      <c r="I179" s="16">
        <v>0</v>
      </c>
      <c r="J179" s="17">
        <f t="shared" si="9"/>
        <v>163</v>
      </c>
      <c r="K179" s="19"/>
      <c r="L179" s="16">
        <v>116</v>
      </c>
      <c r="M179" s="16">
        <v>0</v>
      </c>
      <c r="N179" s="16">
        <v>0</v>
      </c>
      <c r="O179" s="16">
        <v>5</v>
      </c>
      <c r="P179" s="17">
        <f t="shared" si="10"/>
        <v>121</v>
      </c>
      <c r="Q179" s="16">
        <v>0</v>
      </c>
      <c r="R179" s="17">
        <f t="shared" si="11"/>
        <v>121</v>
      </c>
      <c r="S179" s="19"/>
      <c r="T179"/>
    </row>
    <row r="180" spans="1:20" ht="15">
      <c r="A180" t="s">
        <v>507</v>
      </c>
      <c r="B180" t="s">
        <v>508</v>
      </c>
      <c r="C180" t="s">
        <v>954</v>
      </c>
      <c r="D180" s="16">
        <v>103</v>
      </c>
      <c r="E180" s="16">
        <v>0</v>
      </c>
      <c r="F180" s="16">
        <v>0</v>
      </c>
      <c r="G180" s="16">
        <v>20</v>
      </c>
      <c r="H180" s="17">
        <f t="shared" si="8"/>
        <v>123</v>
      </c>
      <c r="I180" s="16">
        <v>10</v>
      </c>
      <c r="J180" s="17">
        <f t="shared" si="9"/>
        <v>133</v>
      </c>
      <c r="K180" s="19"/>
      <c r="L180" s="16">
        <v>283</v>
      </c>
      <c r="M180" s="16">
        <v>20</v>
      </c>
      <c r="N180" s="16">
        <v>0</v>
      </c>
      <c r="O180" s="16">
        <v>110</v>
      </c>
      <c r="P180" s="17">
        <f t="shared" si="10"/>
        <v>413</v>
      </c>
      <c r="Q180" s="16">
        <v>54</v>
      </c>
      <c r="R180" s="17">
        <f t="shared" si="11"/>
        <v>467</v>
      </c>
      <c r="S180" s="19"/>
      <c r="T180"/>
    </row>
    <row r="181" spans="1:20" ht="15">
      <c r="A181" t="s">
        <v>509</v>
      </c>
      <c r="B181" t="s">
        <v>510</v>
      </c>
      <c r="C181" t="s">
        <v>958</v>
      </c>
      <c r="D181" s="16">
        <v>168</v>
      </c>
      <c r="E181" s="16">
        <v>8</v>
      </c>
      <c r="F181" s="16">
        <v>0</v>
      </c>
      <c r="G181" s="16">
        <v>54</v>
      </c>
      <c r="H181" s="17">
        <f t="shared" si="8"/>
        <v>230</v>
      </c>
      <c r="I181" s="16">
        <v>95</v>
      </c>
      <c r="J181" s="17">
        <f t="shared" si="9"/>
        <v>325</v>
      </c>
      <c r="K181" s="19"/>
      <c r="L181" s="16">
        <v>236</v>
      </c>
      <c r="M181" s="16">
        <v>58</v>
      </c>
      <c r="N181" s="16">
        <v>0</v>
      </c>
      <c r="O181" s="16">
        <v>84</v>
      </c>
      <c r="P181" s="17">
        <f t="shared" si="10"/>
        <v>378</v>
      </c>
      <c r="Q181" s="16">
        <v>201</v>
      </c>
      <c r="R181" s="17">
        <f t="shared" si="11"/>
        <v>579</v>
      </c>
      <c r="S181" s="19"/>
      <c r="T181"/>
    </row>
    <row r="182" spans="1:20" ht="15">
      <c r="A182" t="s">
        <v>908</v>
      </c>
      <c r="B182" t="s">
        <v>909</v>
      </c>
      <c r="C182" t="s">
        <v>958</v>
      </c>
      <c r="D182" s="16">
        <v>48</v>
      </c>
      <c r="E182" s="16">
        <v>0</v>
      </c>
      <c r="F182" s="16">
        <v>0</v>
      </c>
      <c r="G182" s="16">
        <v>0</v>
      </c>
      <c r="H182" s="17">
        <f t="shared" si="8"/>
        <v>48</v>
      </c>
      <c r="I182" s="16">
        <v>0</v>
      </c>
      <c r="J182" s="17">
        <f t="shared" si="9"/>
        <v>48</v>
      </c>
      <c r="K182" s="19"/>
      <c r="L182" s="16">
        <v>24</v>
      </c>
      <c r="M182" s="16">
        <v>0</v>
      </c>
      <c r="N182" s="16">
        <v>0</v>
      </c>
      <c r="O182" s="16">
        <v>8</v>
      </c>
      <c r="P182" s="17">
        <f t="shared" si="10"/>
        <v>32</v>
      </c>
      <c r="Q182" s="16">
        <v>0</v>
      </c>
      <c r="R182" s="17">
        <f t="shared" si="11"/>
        <v>32</v>
      </c>
      <c r="S182" s="19"/>
      <c r="T182"/>
    </row>
    <row r="183" spans="1:20" ht="15">
      <c r="A183" t="s">
        <v>769</v>
      </c>
      <c r="B183" t="s">
        <v>770</v>
      </c>
      <c r="C183" t="s">
        <v>958</v>
      </c>
      <c r="D183" s="16">
        <v>103</v>
      </c>
      <c r="E183" s="16">
        <v>0</v>
      </c>
      <c r="F183" s="16">
        <v>0</v>
      </c>
      <c r="G183" s="16">
        <v>19</v>
      </c>
      <c r="H183" s="17">
        <f t="shared" si="8"/>
        <v>122</v>
      </c>
      <c r="I183" s="16">
        <v>0</v>
      </c>
      <c r="J183" s="17">
        <f t="shared" si="9"/>
        <v>122</v>
      </c>
      <c r="K183" s="19"/>
      <c r="L183" s="16">
        <v>192</v>
      </c>
      <c r="M183" s="16">
        <v>0</v>
      </c>
      <c r="N183" s="16">
        <v>0</v>
      </c>
      <c r="O183" s="16">
        <v>76</v>
      </c>
      <c r="P183" s="17">
        <f t="shared" si="10"/>
        <v>268</v>
      </c>
      <c r="Q183" s="16">
        <v>0</v>
      </c>
      <c r="R183" s="17">
        <f t="shared" si="11"/>
        <v>268</v>
      </c>
      <c r="S183" s="19"/>
      <c r="T183"/>
    </row>
    <row r="184" spans="1:20" ht="15">
      <c r="A184" t="s">
        <v>511</v>
      </c>
      <c r="B184" t="s">
        <v>512</v>
      </c>
      <c r="C184" t="s">
        <v>955</v>
      </c>
      <c r="D184" s="16">
        <v>165</v>
      </c>
      <c r="E184" s="16">
        <v>16</v>
      </c>
      <c r="F184" s="16">
        <v>0</v>
      </c>
      <c r="G184" s="16">
        <v>17</v>
      </c>
      <c r="H184" s="17">
        <f t="shared" si="8"/>
        <v>198</v>
      </c>
      <c r="I184" s="16">
        <v>83</v>
      </c>
      <c r="J184" s="17">
        <f t="shared" si="9"/>
        <v>281</v>
      </c>
      <c r="K184" s="19"/>
      <c r="L184" s="16">
        <v>133</v>
      </c>
      <c r="M184" s="16">
        <v>4</v>
      </c>
      <c r="N184" s="16">
        <v>0</v>
      </c>
      <c r="O184" s="16">
        <v>4</v>
      </c>
      <c r="P184" s="17">
        <f t="shared" si="10"/>
        <v>141</v>
      </c>
      <c r="Q184" s="16">
        <v>5</v>
      </c>
      <c r="R184" s="17">
        <f t="shared" si="11"/>
        <v>146</v>
      </c>
      <c r="S184" s="19"/>
      <c r="T184"/>
    </row>
    <row r="185" spans="1:20" ht="15">
      <c r="A185" t="s">
        <v>910</v>
      </c>
      <c r="B185" t="s">
        <v>911</v>
      </c>
      <c r="C185" t="s">
        <v>958</v>
      </c>
      <c r="D185" s="16">
        <v>12</v>
      </c>
      <c r="E185" s="16">
        <v>0</v>
      </c>
      <c r="F185" s="16">
        <v>0</v>
      </c>
      <c r="G185" s="16">
        <v>8</v>
      </c>
      <c r="H185" s="17">
        <f t="shared" si="8"/>
        <v>20</v>
      </c>
      <c r="I185" s="16">
        <v>0</v>
      </c>
      <c r="J185" s="17">
        <f t="shared" si="9"/>
        <v>20</v>
      </c>
      <c r="K185" s="19"/>
      <c r="L185" s="16">
        <v>0</v>
      </c>
      <c r="M185" s="16">
        <v>0</v>
      </c>
      <c r="N185" s="16">
        <v>0</v>
      </c>
      <c r="O185" s="16">
        <v>0</v>
      </c>
      <c r="P185" s="17">
        <f t="shared" si="10"/>
        <v>0</v>
      </c>
      <c r="Q185" s="16">
        <v>0</v>
      </c>
      <c r="R185" s="17">
        <f t="shared" si="11"/>
        <v>0</v>
      </c>
      <c r="S185" s="19"/>
      <c r="T185"/>
    </row>
    <row r="186" spans="1:20" ht="15">
      <c r="A186" t="s">
        <v>513</v>
      </c>
      <c r="B186" t="s">
        <v>514</v>
      </c>
      <c r="C186" t="s">
        <v>958</v>
      </c>
      <c r="D186" s="16">
        <v>23</v>
      </c>
      <c r="E186" s="16">
        <v>28</v>
      </c>
      <c r="F186" s="16">
        <v>0</v>
      </c>
      <c r="G186" s="16">
        <v>34</v>
      </c>
      <c r="H186" s="17">
        <f t="shared" si="8"/>
        <v>85</v>
      </c>
      <c r="I186" s="16">
        <v>66</v>
      </c>
      <c r="J186" s="17">
        <f t="shared" si="9"/>
        <v>151</v>
      </c>
      <c r="K186" s="19"/>
      <c r="L186" s="16">
        <v>55</v>
      </c>
      <c r="M186" s="16">
        <v>28</v>
      </c>
      <c r="N186" s="16">
        <v>0</v>
      </c>
      <c r="O186" s="16">
        <v>18</v>
      </c>
      <c r="P186" s="17">
        <f t="shared" si="10"/>
        <v>101</v>
      </c>
      <c r="Q186" s="16">
        <v>102</v>
      </c>
      <c r="R186" s="17">
        <f t="shared" si="11"/>
        <v>203</v>
      </c>
      <c r="S186" s="19"/>
      <c r="T186"/>
    </row>
    <row r="187" spans="1:20" ht="15">
      <c r="A187" t="s">
        <v>515</v>
      </c>
      <c r="B187" t="s">
        <v>516</v>
      </c>
      <c r="C187" t="s">
        <v>957</v>
      </c>
      <c r="D187" s="16">
        <v>47</v>
      </c>
      <c r="E187" s="16">
        <v>0</v>
      </c>
      <c r="F187" s="16">
        <v>0</v>
      </c>
      <c r="G187" s="16">
        <v>0</v>
      </c>
      <c r="H187" s="17">
        <f t="shared" si="8"/>
        <v>47</v>
      </c>
      <c r="I187" s="16">
        <v>0</v>
      </c>
      <c r="J187" s="17">
        <f t="shared" si="9"/>
        <v>47</v>
      </c>
      <c r="K187" s="19"/>
      <c r="L187" s="16">
        <v>190</v>
      </c>
      <c r="M187" s="16">
        <v>0</v>
      </c>
      <c r="N187" s="16">
        <v>0</v>
      </c>
      <c r="O187" s="16">
        <v>33</v>
      </c>
      <c r="P187" s="17">
        <f t="shared" si="10"/>
        <v>223</v>
      </c>
      <c r="Q187" s="16">
        <v>19</v>
      </c>
      <c r="R187" s="17">
        <f t="shared" si="11"/>
        <v>242</v>
      </c>
      <c r="S187" s="19"/>
      <c r="T187"/>
    </row>
    <row r="188" spans="1:20" ht="15">
      <c r="A188" t="s">
        <v>517</v>
      </c>
      <c r="B188" t="s">
        <v>518</v>
      </c>
      <c r="C188" t="s">
        <v>956</v>
      </c>
      <c r="D188" s="16">
        <v>47</v>
      </c>
      <c r="E188" s="16">
        <v>0</v>
      </c>
      <c r="F188" s="16">
        <v>0</v>
      </c>
      <c r="G188" s="16">
        <v>4</v>
      </c>
      <c r="H188" s="17">
        <f t="shared" si="8"/>
        <v>51</v>
      </c>
      <c r="I188" s="16">
        <v>0</v>
      </c>
      <c r="J188" s="17">
        <f t="shared" si="9"/>
        <v>51</v>
      </c>
      <c r="K188" s="19"/>
      <c r="L188" s="16">
        <v>103</v>
      </c>
      <c r="M188" s="16">
        <v>0</v>
      </c>
      <c r="N188" s="16">
        <v>0</v>
      </c>
      <c r="O188" s="16">
        <v>48</v>
      </c>
      <c r="P188" s="17">
        <f t="shared" si="10"/>
        <v>151</v>
      </c>
      <c r="Q188" s="16">
        <v>0</v>
      </c>
      <c r="R188" s="17">
        <f t="shared" si="11"/>
        <v>151</v>
      </c>
      <c r="S188" s="19"/>
      <c r="T188"/>
    </row>
    <row r="189" spans="1:20" ht="15">
      <c r="A189" t="s">
        <v>519</v>
      </c>
      <c r="B189" t="s">
        <v>520</v>
      </c>
      <c r="C189" t="s">
        <v>954</v>
      </c>
      <c r="D189" s="16">
        <v>70</v>
      </c>
      <c r="E189" s="16">
        <v>0</v>
      </c>
      <c r="F189" s="16">
        <v>0</v>
      </c>
      <c r="G189" s="16">
        <v>11</v>
      </c>
      <c r="H189" s="17">
        <f t="shared" si="8"/>
        <v>81</v>
      </c>
      <c r="I189" s="16">
        <v>0</v>
      </c>
      <c r="J189" s="17">
        <f t="shared" si="9"/>
        <v>81</v>
      </c>
      <c r="K189" s="19"/>
      <c r="L189" s="16">
        <v>65</v>
      </c>
      <c r="M189" s="16">
        <v>11</v>
      </c>
      <c r="N189" s="16">
        <v>0</v>
      </c>
      <c r="O189" s="16">
        <v>100</v>
      </c>
      <c r="P189" s="17">
        <f t="shared" si="10"/>
        <v>176</v>
      </c>
      <c r="Q189" s="16">
        <v>0</v>
      </c>
      <c r="R189" s="17">
        <f t="shared" si="11"/>
        <v>176</v>
      </c>
      <c r="S189" s="19"/>
      <c r="T189"/>
    </row>
    <row r="190" spans="1:20" ht="15">
      <c r="A190" t="s">
        <v>521</v>
      </c>
      <c r="B190" t="s">
        <v>522</v>
      </c>
      <c r="C190" t="s">
        <v>955</v>
      </c>
      <c r="D190" s="16">
        <v>75</v>
      </c>
      <c r="E190" s="16">
        <v>17</v>
      </c>
      <c r="F190" s="16">
        <v>0</v>
      </c>
      <c r="G190" s="16">
        <v>46</v>
      </c>
      <c r="H190" s="17">
        <f t="shared" si="8"/>
        <v>138</v>
      </c>
      <c r="I190" s="16">
        <v>0</v>
      </c>
      <c r="J190" s="17">
        <f t="shared" si="9"/>
        <v>138</v>
      </c>
      <c r="K190" s="19"/>
      <c r="L190" s="16">
        <v>51</v>
      </c>
      <c r="M190" s="16">
        <v>12</v>
      </c>
      <c r="N190" s="16">
        <v>0</v>
      </c>
      <c r="O190" s="16">
        <v>30</v>
      </c>
      <c r="P190" s="17">
        <f t="shared" si="10"/>
        <v>93</v>
      </c>
      <c r="Q190" s="16">
        <v>0</v>
      </c>
      <c r="R190" s="17">
        <f t="shared" si="11"/>
        <v>93</v>
      </c>
      <c r="S190" s="19"/>
      <c r="T190"/>
    </row>
    <row r="191" spans="1:20" ht="15">
      <c r="A191" t="s">
        <v>822</v>
      </c>
      <c r="B191" t="s">
        <v>823</v>
      </c>
      <c r="C191" t="s">
        <v>957</v>
      </c>
      <c r="D191" s="16">
        <v>53</v>
      </c>
      <c r="E191" s="16">
        <v>0</v>
      </c>
      <c r="F191" s="16">
        <v>0</v>
      </c>
      <c r="G191" s="16">
        <v>0</v>
      </c>
      <c r="H191" s="17">
        <f t="shared" si="8"/>
        <v>53</v>
      </c>
      <c r="I191" s="16">
        <v>0</v>
      </c>
      <c r="J191" s="17">
        <f t="shared" si="9"/>
        <v>53</v>
      </c>
      <c r="K191" s="19"/>
      <c r="L191" s="16">
        <v>42</v>
      </c>
      <c r="M191" s="16">
        <v>0</v>
      </c>
      <c r="N191" s="16">
        <v>0</v>
      </c>
      <c r="O191" s="16">
        <v>0</v>
      </c>
      <c r="P191" s="17">
        <f t="shared" si="10"/>
        <v>42</v>
      </c>
      <c r="Q191" s="16">
        <v>0</v>
      </c>
      <c r="R191" s="17">
        <f t="shared" si="11"/>
        <v>42</v>
      </c>
      <c r="S191" s="19"/>
      <c r="T191"/>
    </row>
    <row r="192" spans="1:20" ht="15">
      <c r="A192" t="s">
        <v>523</v>
      </c>
      <c r="B192" t="s">
        <v>524</v>
      </c>
      <c r="C192" t="s">
        <v>955</v>
      </c>
      <c r="D192" s="16">
        <v>30</v>
      </c>
      <c r="E192" s="16">
        <v>9</v>
      </c>
      <c r="F192" s="16">
        <v>0</v>
      </c>
      <c r="G192" s="16">
        <v>3</v>
      </c>
      <c r="H192" s="17">
        <f t="shared" si="8"/>
        <v>42</v>
      </c>
      <c r="I192" s="16">
        <v>0</v>
      </c>
      <c r="J192" s="17">
        <f t="shared" si="9"/>
        <v>42</v>
      </c>
      <c r="K192" s="19"/>
      <c r="L192" s="16">
        <v>60</v>
      </c>
      <c r="M192" s="16">
        <v>52</v>
      </c>
      <c r="N192" s="16">
        <v>0</v>
      </c>
      <c r="O192" s="16">
        <v>11</v>
      </c>
      <c r="P192" s="17">
        <f t="shared" si="10"/>
        <v>123</v>
      </c>
      <c r="Q192" s="16">
        <v>36</v>
      </c>
      <c r="R192" s="17">
        <f t="shared" si="11"/>
        <v>159</v>
      </c>
      <c r="S192" s="19"/>
      <c r="T192"/>
    </row>
    <row r="193" spans="1:20" ht="15">
      <c r="A193" t="s">
        <v>771</v>
      </c>
      <c r="B193" t="s">
        <v>772</v>
      </c>
      <c r="C193" t="s">
        <v>954</v>
      </c>
      <c r="D193" s="16">
        <v>0</v>
      </c>
      <c r="E193" s="16">
        <v>0</v>
      </c>
      <c r="F193" s="16">
        <v>0</v>
      </c>
      <c r="G193" s="16">
        <v>0</v>
      </c>
      <c r="H193" s="17">
        <f t="shared" si="8"/>
        <v>0</v>
      </c>
      <c r="I193" s="16">
        <v>0</v>
      </c>
      <c r="J193" s="17">
        <f t="shared" si="9"/>
        <v>0</v>
      </c>
      <c r="K193" s="19"/>
      <c r="L193" s="16">
        <v>41</v>
      </c>
      <c r="M193" s="16">
        <v>0</v>
      </c>
      <c r="N193" s="16">
        <v>0</v>
      </c>
      <c r="O193" s="16">
        <v>13</v>
      </c>
      <c r="P193" s="17">
        <f t="shared" si="10"/>
        <v>54</v>
      </c>
      <c r="Q193" s="16">
        <v>0</v>
      </c>
      <c r="R193" s="17">
        <f t="shared" si="11"/>
        <v>54</v>
      </c>
      <c r="S193" s="19"/>
      <c r="T193"/>
    </row>
    <row r="194" spans="1:20" ht="15">
      <c r="A194" t="s">
        <v>525</v>
      </c>
      <c r="B194" t="s">
        <v>526</v>
      </c>
      <c r="C194" t="s">
        <v>955</v>
      </c>
      <c r="D194" s="16">
        <v>64</v>
      </c>
      <c r="E194" s="16">
        <v>0</v>
      </c>
      <c r="F194" s="16">
        <v>0</v>
      </c>
      <c r="G194" s="16">
        <v>2</v>
      </c>
      <c r="H194" s="17">
        <f t="shared" si="8"/>
        <v>66</v>
      </c>
      <c r="I194" s="16">
        <v>0</v>
      </c>
      <c r="J194" s="17">
        <f t="shared" si="9"/>
        <v>66</v>
      </c>
      <c r="K194" s="19"/>
      <c r="L194" s="16">
        <v>78</v>
      </c>
      <c r="M194" s="16">
        <v>0</v>
      </c>
      <c r="N194" s="16">
        <v>0</v>
      </c>
      <c r="O194" s="16">
        <v>3</v>
      </c>
      <c r="P194" s="17">
        <f t="shared" si="10"/>
        <v>81</v>
      </c>
      <c r="Q194" s="16">
        <v>0</v>
      </c>
      <c r="R194" s="17">
        <f t="shared" si="11"/>
        <v>81</v>
      </c>
      <c r="S194" s="19"/>
      <c r="T194"/>
    </row>
    <row r="195" spans="1:20" ht="15">
      <c r="A195" t="s">
        <v>527</v>
      </c>
      <c r="B195" t="s">
        <v>528</v>
      </c>
      <c r="C195" t="s">
        <v>954</v>
      </c>
      <c r="D195" s="16">
        <v>28</v>
      </c>
      <c r="E195" s="16">
        <v>0</v>
      </c>
      <c r="F195" s="16">
        <v>0</v>
      </c>
      <c r="G195" s="16">
        <v>7</v>
      </c>
      <c r="H195" s="17">
        <f t="shared" si="8"/>
        <v>35</v>
      </c>
      <c r="I195" s="16">
        <v>0</v>
      </c>
      <c r="J195" s="17">
        <f t="shared" si="9"/>
        <v>35</v>
      </c>
      <c r="K195" s="19"/>
      <c r="L195" s="16">
        <v>85</v>
      </c>
      <c r="M195" s="16">
        <v>25</v>
      </c>
      <c r="N195" s="16">
        <v>0</v>
      </c>
      <c r="O195" s="16">
        <v>13</v>
      </c>
      <c r="P195" s="17">
        <f t="shared" si="10"/>
        <v>123</v>
      </c>
      <c r="Q195" s="16">
        <v>0</v>
      </c>
      <c r="R195" s="17">
        <f t="shared" si="11"/>
        <v>123</v>
      </c>
      <c r="S195" s="19"/>
      <c r="T195"/>
    </row>
    <row r="196" spans="1:20" ht="15">
      <c r="A196" t="s">
        <v>529</v>
      </c>
      <c r="B196" t="s">
        <v>530</v>
      </c>
      <c r="C196" t="s">
        <v>957</v>
      </c>
      <c r="D196" s="16">
        <v>41</v>
      </c>
      <c r="E196" s="16">
        <v>0</v>
      </c>
      <c r="F196" s="16">
        <v>0</v>
      </c>
      <c r="G196" s="16">
        <v>0</v>
      </c>
      <c r="H196" s="17">
        <f t="shared" si="8"/>
        <v>41</v>
      </c>
      <c r="I196" s="16">
        <v>0</v>
      </c>
      <c r="J196" s="17">
        <f t="shared" si="9"/>
        <v>41</v>
      </c>
      <c r="K196" s="19"/>
      <c r="L196" s="16">
        <v>27</v>
      </c>
      <c r="M196" s="16">
        <v>0</v>
      </c>
      <c r="N196" s="16">
        <v>0</v>
      </c>
      <c r="O196" s="16">
        <v>16</v>
      </c>
      <c r="P196" s="17">
        <f t="shared" si="10"/>
        <v>43</v>
      </c>
      <c r="Q196" s="16">
        <v>23</v>
      </c>
      <c r="R196" s="17">
        <f t="shared" si="11"/>
        <v>66</v>
      </c>
      <c r="S196" s="19"/>
      <c r="T196"/>
    </row>
    <row r="197" spans="1:20" ht="15">
      <c r="A197" t="s">
        <v>531</v>
      </c>
      <c r="B197" t="s">
        <v>532</v>
      </c>
      <c r="C197" t="s">
        <v>956</v>
      </c>
      <c r="D197" s="16">
        <v>21</v>
      </c>
      <c r="E197" s="16">
        <v>5</v>
      </c>
      <c r="F197" s="16">
        <v>0</v>
      </c>
      <c r="G197" s="16">
        <v>4</v>
      </c>
      <c r="H197" s="17">
        <f t="shared" si="8"/>
        <v>30</v>
      </c>
      <c r="I197" s="16">
        <v>0</v>
      </c>
      <c r="J197" s="17">
        <f t="shared" si="9"/>
        <v>30</v>
      </c>
      <c r="K197" s="19"/>
      <c r="L197" s="16">
        <v>100</v>
      </c>
      <c r="M197" s="16">
        <v>5</v>
      </c>
      <c r="N197" s="16">
        <v>0</v>
      </c>
      <c r="O197" s="16">
        <v>33</v>
      </c>
      <c r="P197" s="17">
        <f t="shared" si="10"/>
        <v>138</v>
      </c>
      <c r="Q197" s="16">
        <v>0</v>
      </c>
      <c r="R197" s="17">
        <f t="shared" si="11"/>
        <v>138</v>
      </c>
      <c r="S197" s="19"/>
      <c r="T197"/>
    </row>
    <row r="198" spans="1:20" ht="15">
      <c r="A198" t="s">
        <v>773</v>
      </c>
      <c r="B198" t="s">
        <v>774</v>
      </c>
      <c r="C198" t="s">
        <v>954</v>
      </c>
      <c r="D198" s="16">
        <v>11</v>
      </c>
      <c r="E198" s="16">
        <v>0</v>
      </c>
      <c r="F198" s="16">
        <v>0</v>
      </c>
      <c r="G198" s="16">
        <v>0</v>
      </c>
      <c r="H198" s="17">
        <f t="shared" si="8"/>
        <v>11</v>
      </c>
      <c r="I198" s="16">
        <v>0</v>
      </c>
      <c r="J198" s="17">
        <f t="shared" si="9"/>
        <v>11</v>
      </c>
      <c r="K198" s="19"/>
      <c r="L198" s="16">
        <v>128</v>
      </c>
      <c r="M198" s="16">
        <v>0</v>
      </c>
      <c r="N198" s="16">
        <v>0</v>
      </c>
      <c r="O198" s="16">
        <v>135</v>
      </c>
      <c r="P198" s="17">
        <f t="shared" si="10"/>
        <v>263</v>
      </c>
      <c r="Q198" s="16">
        <v>0</v>
      </c>
      <c r="R198" s="17">
        <f t="shared" si="11"/>
        <v>263</v>
      </c>
      <c r="S198" s="19"/>
      <c r="T198"/>
    </row>
    <row r="199" spans="1:20" ht="15">
      <c r="A199" t="s">
        <v>533</v>
      </c>
      <c r="B199" t="s">
        <v>534</v>
      </c>
      <c r="C199" t="s">
        <v>956</v>
      </c>
      <c r="D199" s="16">
        <v>0</v>
      </c>
      <c r="E199" s="16">
        <v>0</v>
      </c>
      <c r="F199" s="16">
        <v>0</v>
      </c>
      <c r="G199" s="16">
        <v>0</v>
      </c>
      <c r="H199" s="17">
        <f t="shared" si="8"/>
        <v>0</v>
      </c>
      <c r="I199" s="16">
        <v>45</v>
      </c>
      <c r="J199" s="17">
        <f t="shared" si="9"/>
        <v>45</v>
      </c>
      <c r="K199" s="19"/>
      <c r="L199" s="16">
        <v>55</v>
      </c>
      <c r="M199" s="16">
        <v>6</v>
      </c>
      <c r="N199" s="16">
        <v>0</v>
      </c>
      <c r="O199" s="16">
        <v>0</v>
      </c>
      <c r="P199" s="17">
        <f t="shared" si="10"/>
        <v>61</v>
      </c>
      <c r="Q199" s="16">
        <v>0</v>
      </c>
      <c r="R199" s="17">
        <f t="shared" si="11"/>
        <v>61</v>
      </c>
      <c r="S199" s="19"/>
      <c r="T199"/>
    </row>
    <row r="200" spans="1:20" ht="15">
      <c r="A200" t="s">
        <v>775</v>
      </c>
      <c r="B200" t="s">
        <v>776</v>
      </c>
      <c r="C200" t="s">
        <v>958</v>
      </c>
      <c r="D200" s="16">
        <v>109</v>
      </c>
      <c r="E200" s="16">
        <v>0</v>
      </c>
      <c r="F200" s="16">
        <v>0</v>
      </c>
      <c r="G200" s="16">
        <v>39</v>
      </c>
      <c r="H200" s="17">
        <f t="shared" si="8"/>
        <v>148</v>
      </c>
      <c r="I200" s="16">
        <v>136</v>
      </c>
      <c r="J200" s="17">
        <f t="shared" si="9"/>
        <v>284</v>
      </c>
      <c r="K200" s="19"/>
      <c r="L200" s="16">
        <v>44</v>
      </c>
      <c r="M200" s="16">
        <v>68</v>
      </c>
      <c r="N200" s="16">
        <v>0</v>
      </c>
      <c r="O200" s="16">
        <v>38</v>
      </c>
      <c r="P200" s="17">
        <f t="shared" si="10"/>
        <v>150</v>
      </c>
      <c r="Q200" s="16">
        <v>40</v>
      </c>
      <c r="R200" s="17">
        <f t="shared" si="11"/>
        <v>190</v>
      </c>
      <c r="S200" s="19"/>
      <c r="T200"/>
    </row>
    <row r="201" spans="1:20" ht="15">
      <c r="A201" t="s">
        <v>777</v>
      </c>
      <c r="B201" t="s">
        <v>778</v>
      </c>
      <c r="C201" t="s">
        <v>956</v>
      </c>
      <c r="D201" s="16">
        <v>5</v>
      </c>
      <c r="E201" s="16">
        <v>0</v>
      </c>
      <c r="F201" s="16">
        <v>0</v>
      </c>
      <c r="G201" s="16">
        <v>1</v>
      </c>
      <c r="H201" s="17">
        <f t="shared" si="8"/>
        <v>6</v>
      </c>
      <c r="I201" s="16">
        <v>0</v>
      </c>
      <c r="J201" s="17">
        <f t="shared" si="9"/>
        <v>6</v>
      </c>
      <c r="K201" s="19"/>
      <c r="L201" s="16">
        <v>33</v>
      </c>
      <c r="M201" s="16">
        <v>0</v>
      </c>
      <c r="N201" s="16">
        <v>0</v>
      </c>
      <c r="O201" s="16">
        <v>9</v>
      </c>
      <c r="P201" s="17">
        <f t="shared" si="10"/>
        <v>42</v>
      </c>
      <c r="Q201" s="16">
        <v>0</v>
      </c>
      <c r="R201" s="17">
        <f t="shared" si="11"/>
        <v>42</v>
      </c>
      <c r="S201" s="19"/>
      <c r="T201"/>
    </row>
    <row r="202" spans="1:20" ht="15">
      <c r="A202" t="s">
        <v>824</v>
      </c>
      <c r="B202" t="s">
        <v>825</v>
      </c>
      <c r="C202" t="s">
        <v>957</v>
      </c>
      <c r="D202" s="16">
        <v>0</v>
      </c>
      <c r="E202" s="16">
        <v>0</v>
      </c>
      <c r="F202" s="16">
        <v>0</v>
      </c>
      <c r="G202" s="16">
        <v>0</v>
      </c>
      <c r="H202" s="17">
        <f t="shared" si="8"/>
        <v>0</v>
      </c>
      <c r="I202" s="16">
        <v>0</v>
      </c>
      <c r="J202" s="17">
        <f t="shared" si="9"/>
        <v>0</v>
      </c>
      <c r="K202" s="19"/>
      <c r="L202" s="16">
        <v>20</v>
      </c>
      <c r="M202" s="16">
        <v>0</v>
      </c>
      <c r="N202" s="16">
        <v>0</v>
      </c>
      <c r="O202" s="16">
        <v>0</v>
      </c>
      <c r="P202" s="17">
        <f t="shared" si="10"/>
        <v>20</v>
      </c>
      <c r="Q202" s="16">
        <v>0</v>
      </c>
      <c r="R202" s="17">
        <f t="shared" si="11"/>
        <v>20</v>
      </c>
      <c r="S202" s="19"/>
      <c r="T202"/>
    </row>
    <row r="203" spans="1:20" ht="15">
      <c r="A203" t="s">
        <v>535</v>
      </c>
      <c r="B203" t="s">
        <v>536</v>
      </c>
      <c r="C203" t="s">
        <v>955</v>
      </c>
      <c r="D203" s="16">
        <v>462</v>
      </c>
      <c r="E203" s="16">
        <v>0</v>
      </c>
      <c r="F203" s="16">
        <v>0</v>
      </c>
      <c r="G203" s="16">
        <v>63</v>
      </c>
      <c r="H203" s="17">
        <f t="shared" ref="H203:H266" si="14">SUM(D203:G203)</f>
        <v>525</v>
      </c>
      <c r="I203" s="16">
        <v>497</v>
      </c>
      <c r="J203" s="17">
        <f t="shared" ref="J203:J266" si="15">SUM(H203:I203)</f>
        <v>1022</v>
      </c>
      <c r="K203" s="19"/>
      <c r="L203" s="16">
        <v>475</v>
      </c>
      <c r="M203" s="16">
        <v>66</v>
      </c>
      <c r="N203" s="16">
        <v>0</v>
      </c>
      <c r="O203" s="16">
        <v>12</v>
      </c>
      <c r="P203" s="17">
        <f t="shared" ref="P203:P266" si="16">SUM(L203:O203)</f>
        <v>553</v>
      </c>
      <c r="Q203" s="16">
        <v>50</v>
      </c>
      <c r="R203" s="17">
        <f t="shared" ref="R203:R266" si="17">SUM(P203:Q203)</f>
        <v>603</v>
      </c>
      <c r="S203" s="19"/>
      <c r="T203"/>
    </row>
    <row r="204" spans="1:20" ht="15">
      <c r="A204" t="s">
        <v>537</v>
      </c>
      <c r="B204" t="s">
        <v>538</v>
      </c>
      <c r="C204" t="s">
        <v>956</v>
      </c>
      <c r="D204" s="16">
        <v>261</v>
      </c>
      <c r="E204" s="16">
        <v>0</v>
      </c>
      <c r="F204" s="16">
        <v>0</v>
      </c>
      <c r="G204" s="16">
        <v>0</v>
      </c>
      <c r="H204" s="17">
        <f t="shared" si="14"/>
        <v>261</v>
      </c>
      <c r="I204" s="16">
        <v>0</v>
      </c>
      <c r="J204" s="17">
        <f t="shared" si="15"/>
        <v>261</v>
      </c>
      <c r="K204" s="19"/>
      <c r="L204" s="16">
        <v>269</v>
      </c>
      <c r="M204" s="16">
        <v>0</v>
      </c>
      <c r="N204" s="16">
        <v>0</v>
      </c>
      <c r="O204" s="16">
        <v>46</v>
      </c>
      <c r="P204" s="17">
        <f t="shared" si="16"/>
        <v>315</v>
      </c>
      <c r="Q204" s="16">
        <v>55</v>
      </c>
      <c r="R204" s="17">
        <f t="shared" si="17"/>
        <v>370</v>
      </c>
      <c r="S204" s="19"/>
      <c r="T204"/>
    </row>
    <row r="205" spans="1:20" ht="15">
      <c r="A205" t="s">
        <v>826</v>
      </c>
      <c r="B205" t="s">
        <v>827</v>
      </c>
      <c r="C205" t="s">
        <v>957</v>
      </c>
      <c r="D205" s="16">
        <v>98</v>
      </c>
      <c r="E205" s="16">
        <v>0</v>
      </c>
      <c r="F205" s="16">
        <v>0</v>
      </c>
      <c r="G205" s="16">
        <v>12</v>
      </c>
      <c r="H205" s="17">
        <f t="shared" si="14"/>
        <v>110</v>
      </c>
      <c r="I205" s="16">
        <v>0</v>
      </c>
      <c r="J205" s="17">
        <f t="shared" si="15"/>
        <v>110</v>
      </c>
      <c r="K205" s="19"/>
      <c r="L205" s="16">
        <v>119</v>
      </c>
      <c r="M205" s="16">
        <v>60</v>
      </c>
      <c r="N205" s="16">
        <v>0</v>
      </c>
      <c r="O205" s="16">
        <v>32</v>
      </c>
      <c r="P205" s="17">
        <f t="shared" si="16"/>
        <v>211</v>
      </c>
      <c r="Q205" s="16">
        <v>21</v>
      </c>
      <c r="R205" s="17">
        <f t="shared" si="17"/>
        <v>232</v>
      </c>
      <c r="S205" s="19"/>
      <c r="T205"/>
    </row>
    <row r="206" spans="1:20" ht="15">
      <c r="A206" t="s">
        <v>828</v>
      </c>
      <c r="B206" t="s">
        <v>829</v>
      </c>
      <c r="C206" t="s">
        <v>958</v>
      </c>
      <c r="D206" s="16">
        <v>160</v>
      </c>
      <c r="E206" s="16">
        <v>0</v>
      </c>
      <c r="F206" s="16">
        <v>0</v>
      </c>
      <c r="G206" s="16">
        <v>12</v>
      </c>
      <c r="H206" s="17">
        <f t="shared" si="14"/>
        <v>172</v>
      </c>
      <c r="I206" s="16">
        <v>0</v>
      </c>
      <c r="J206" s="17">
        <f t="shared" si="15"/>
        <v>172</v>
      </c>
      <c r="K206" s="19"/>
      <c r="L206" s="16">
        <v>165</v>
      </c>
      <c r="M206" s="16">
        <v>0</v>
      </c>
      <c r="N206" s="16">
        <v>0</v>
      </c>
      <c r="O206" s="16">
        <v>7</v>
      </c>
      <c r="P206" s="17">
        <f t="shared" si="16"/>
        <v>172</v>
      </c>
      <c r="Q206" s="16">
        <v>0</v>
      </c>
      <c r="R206" s="17">
        <f t="shared" si="17"/>
        <v>172</v>
      </c>
      <c r="S206" s="19"/>
      <c r="T206"/>
    </row>
    <row r="207" spans="1:20" ht="15">
      <c r="A207" t="s">
        <v>539</v>
      </c>
      <c r="B207" t="s">
        <v>540</v>
      </c>
      <c r="C207" t="s">
        <v>955</v>
      </c>
      <c r="D207" s="16">
        <v>121</v>
      </c>
      <c r="E207" s="16">
        <v>15</v>
      </c>
      <c r="F207" s="16">
        <v>0</v>
      </c>
      <c r="G207" s="16">
        <v>4</v>
      </c>
      <c r="H207" s="17">
        <f t="shared" si="14"/>
        <v>140</v>
      </c>
      <c r="I207" s="16">
        <v>0</v>
      </c>
      <c r="J207" s="17">
        <f t="shared" si="15"/>
        <v>140</v>
      </c>
      <c r="K207" s="19"/>
      <c r="L207" s="16">
        <v>79</v>
      </c>
      <c r="M207" s="16">
        <v>25</v>
      </c>
      <c r="N207" s="16">
        <v>0</v>
      </c>
      <c r="O207" s="16">
        <v>15</v>
      </c>
      <c r="P207" s="17">
        <f t="shared" si="16"/>
        <v>119</v>
      </c>
      <c r="Q207" s="16">
        <v>50</v>
      </c>
      <c r="R207" s="17">
        <f t="shared" si="17"/>
        <v>169</v>
      </c>
      <c r="S207" s="19"/>
      <c r="T207"/>
    </row>
    <row r="208" spans="1:20" ht="15">
      <c r="A208" t="s">
        <v>830</v>
      </c>
      <c r="B208" t="s">
        <v>831</v>
      </c>
      <c r="C208" t="s">
        <v>957</v>
      </c>
      <c r="D208" s="16">
        <v>17</v>
      </c>
      <c r="E208" s="16">
        <v>0</v>
      </c>
      <c r="F208" s="16">
        <v>0</v>
      </c>
      <c r="G208" s="16">
        <v>0</v>
      </c>
      <c r="H208" s="17">
        <f t="shared" si="14"/>
        <v>17</v>
      </c>
      <c r="I208" s="16">
        <v>0</v>
      </c>
      <c r="J208" s="17">
        <f t="shared" si="15"/>
        <v>17</v>
      </c>
      <c r="K208" s="19"/>
      <c r="L208" s="16">
        <v>17</v>
      </c>
      <c r="M208" s="16">
        <v>5</v>
      </c>
      <c r="N208" s="16">
        <v>0</v>
      </c>
      <c r="O208" s="16">
        <v>16</v>
      </c>
      <c r="P208" s="17">
        <f t="shared" si="16"/>
        <v>38</v>
      </c>
      <c r="Q208" s="16">
        <v>0</v>
      </c>
      <c r="R208" s="17">
        <f t="shared" si="17"/>
        <v>38</v>
      </c>
      <c r="S208" s="19"/>
      <c r="T208"/>
    </row>
    <row r="209" spans="1:20" ht="15">
      <c r="A209" t="s">
        <v>541</v>
      </c>
      <c r="B209" t="s">
        <v>542</v>
      </c>
      <c r="C209" t="s">
        <v>954</v>
      </c>
      <c r="D209" s="16">
        <v>4</v>
      </c>
      <c r="E209" s="16">
        <v>0</v>
      </c>
      <c r="F209" s="16">
        <v>0</v>
      </c>
      <c r="G209" s="16">
        <v>0</v>
      </c>
      <c r="H209" s="17">
        <f t="shared" si="14"/>
        <v>4</v>
      </c>
      <c r="I209" s="16">
        <v>0</v>
      </c>
      <c r="J209" s="17">
        <f t="shared" si="15"/>
        <v>4</v>
      </c>
      <c r="K209" s="19"/>
      <c r="L209" s="16">
        <v>4</v>
      </c>
      <c r="M209" s="16">
        <v>0</v>
      </c>
      <c r="N209" s="16">
        <v>0</v>
      </c>
      <c r="O209" s="16">
        <v>2</v>
      </c>
      <c r="P209" s="17">
        <f t="shared" si="16"/>
        <v>6</v>
      </c>
      <c r="Q209" s="16">
        <v>50</v>
      </c>
      <c r="R209" s="17">
        <f t="shared" si="17"/>
        <v>56</v>
      </c>
      <c r="S209" s="19"/>
      <c r="T209"/>
    </row>
    <row r="210" spans="1:20" ht="15">
      <c r="A210" t="s">
        <v>543</v>
      </c>
      <c r="B210" t="s">
        <v>544</v>
      </c>
      <c r="C210" t="s">
        <v>957</v>
      </c>
      <c r="D210" s="16">
        <v>250</v>
      </c>
      <c r="E210" s="16">
        <v>34</v>
      </c>
      <c r="F210" s="16">
        <v>0</v>
      </c>
      <c r="G210" s="16">
        <v>0</v>
      </c>
      <c r="H210" s="17">
        <f t="shared" si="14"/>
        <v>284</v>
      </c>
      <c r="I210" s="16">
        <v>0</v>
      </c>
      <c r="J210" s="17">
        <f t="shared" si="15"/>
        <v>284</v>
      </c>
      <c r="K210" s="19"/>
      <c r="L210" s="16">
        <v>503</v>
      </c>
      <c r="M210" s="16">
        <v>7</v>
      </c>
      <c r="N210" s="16">
        <v>0</v>
      </c>
      <c r="O210" s="16">
        <v>26</v>
      </c>
      <c r="P210" s="17">
        <f t="shared" si="16"/>
        <v>536</v>
      </c>
      <c r="Q210" s="16">
        <v>91</v>
      </c>
      <c r="R210" s="17">
        <f t="shared" si="17"/>
        <v>627</v>
      </c>
      <c r="S210" s="19"/>
      <c r="T210"/>
    </row>
    <row r="211" spans="1:20" ht="15">
      <c r="A211" t="s">
        <v>753</v>
      </c>
      <c r="B211" t="s">
        <v>912</v>
      </c>
      <c r="C211" t="s">
        <v>954</v>
      </c>
      <c r="D211" s="16">
        <v>25</v>
      </c>
      <c r="E211" s="16">
        <v>0</v>
      </c>
      <c r="F211" s="16">
        <v>0</v>
      </c>
      <c r="G211" s="16">
        <v>8</v>
      </c>
      <c r="H211" s="17">
        <f t="shared" si="14"/>
        <v>33</v>
      </c>
      <c r="I211" s="16">
        <v>0</v>
      </c>
      <c r="J211" s="17">
        <f t="shared" si="15"/>
        <v>33</v>
      </c>
      <c r="K211" s="19"/>
      <c r="L211" s="16">
        <v>76</v>
      </c>
      <c r="M211" s="16">
        <v>0</v>
      </c>
      <c r="N211" s="16">
        <v>0</v>
      </c>
      <c r="O211" s="16">
        <v>44</v>
      </c>
      <c r="P211" s="17">
        <f t="shared" si="16"/>
        <v>120</v>
      </c>
      <c r="Q211" s="16">
        <v>0</v>
      </c>
      <c r="R211" s="17">
        <f t="shared" si="17"/>
        <v>120</v>
      </c>
      <c r="S211" s="19"/>
      <c r="T211"/>
    </row>
    <row r="212" spans="1:20" ht="15">
      <c r="A212" t="s">
        <v>545</v>
      </c>
      <c r="B212" t="s">
        <v>546</v>
      </c>
      <c r="C212" t="s">
        <v>956</v>
      </c>
      <c r="D212" s="16">
        <v>286</v>
      </c>
      <c r="E212" s="16">
        <v>0</v>
      </c>
      <c r="F212" s="16">
        <v>0</v>
      </c>
      <c r="G212" s="16">
        <v>25</v>
      </c>
      <c r="H212" s="17">
        <f t="shared" si="14"/>
        <v>311</v>
      </c>
      <c r="I212" s="16">
        <v>0</v>
      </c>
      <c r="J212" s="17">
        <f t="shared" si="15"/>
        <v>311</v>
      </c>
      <c r="K212" s="19"/>
      <c r="L212" s="16">
        <v>254</v>
      </c>
      <c r="M212" s="16">
        <v>21</v>
      </c>
      <c r="N212" s="16">
        <v>0</v>
      </c>
      <c r="O212" s="16">
        <v>49</v>
      </c>
      <c r="P212" s="17">
        <f t="shared" si="16"/>
        <v>324</v>
      </c>
      <c r="Q212" s="16">
        <v>0</v>
      </c>
      <c r="R212" s="17">
        <f t="shared" si="17"/>
        <v>324</v>
      </c>
      <c r="S212" s="19"/>
      <c r="T212"/>
    </row>
    <row r="213" spans="1:20" ht="15">
      <c r="A213" t="s">
        <v>547</v>
      </c>
      <c r="B213" t="s">
        <v>548</v>
      </c>
      <c r="C213" t="s">
        <v>958</v>
      </c>
      <c r="D213" s="16">
        <v>23</v>
      </c>
      <c r="E213" s="16">
        <v>25</v>
      </c>
      <c r="F213" s="16">
        <v>0</v>
      </c>
      <c r="G213" s="16">
        <v>33</v>
      </c>
      <c r="H213" s="17">
        <f t="shared" si="14"/>
        <v>81</v>
      </c>
      <c r="I213" s="16">
        <v>50</v>
      </c>
      <c r="J213" s="17">
        <f t="shared" si="15"/>
        <v>131</v>
      </c>
      <c r="K213" s="19"/>
      <c r="L213" s="16">
        <v>23</v>
      </c>
      <c r="M213" s="16">
        <v>19</v>
      </c>
      <c r="N213" s="16">
        <v>0</v>
      </c>
      <c r="O213" s="16">
        <v>35</v>
      </c>
      <c r="P213" s="17">
        <f t="shared" si="16"/>
        <v>77</v>
      </c>
      <c r="Q213" s="16">
        <v>35</v>
      </c>
      <c r="R213" s="17">
        <f t="shared" si="17"/>
        <v>112</v>
      </c>
      <c r="S213" s="19"/>
      <c r="T213"/>
    </row>
    <row r="214" spans="1:20" ht="15">
      <c r="A214" t="s">
        <v>549</v>
      </c>
      <c r="B214" t="s">
        <v>550</v>
      </c>
      <c r="C214" t="s">
        <v>956</v>
      </c>
      <c r="D214" s="16">
        <v>169</v>
      </c>
      <c r="E214" s="16">
        <v>0</v>
      </c>
      <c r="F214" s="16">
        <v>0</v>
      </c>
      <c r="G214" s="16">
        <v>12</v>
      </c>
      <c r="H214" s="17">
        <f t="shared" si="14"/>
        <v>181</v>
      </c>
      <c r="I214" s="16">
        <v>80</v>
      </c>
      <c r="J214" s="17">
        <f t="shared" si="15"/>
        <v>261</v>
      </c>
      <c r="K214" s="19"/>
      <c r="L214" s="16">
        <v>170</v>
      </c>
      <c r="M214" s="16">
        <v>28</v>
      </c>
      <c r="N214" s="16">
        <v>0</v>
      </c>
      <c r="O214" s="16">
        <v>37</v>
      </c>
      <c r="P214" s="17">
        <f t="shared" si="16"/>
        <v>235</v>
      </c>
      <c r="Q214" s="16">
        <v>33</v>
      </c>
      <c r="R214" s="17">
        <f t="shared" si="17"/>
        <v>268</v>
      </c>
      <c r="S214" s="19"/>
      <c r="T214"/>
    </row>
    <row r="215" spans="1:20" ht="15">
      <c r="A215" t="s">
        <v>887</v>
      </c>
      <c r="B215" t="s">
        <v>973</v>
      </c>
      <c r="C215" t="s">
        <v>954</v>
      </c>
      <c r="D215" s="16">
        <v>0</v>
      </c>
      <c r="E215" s="16">
        <v>0</v>
      </c>
      <c r="F215" s="16">
        <v>0</v>
      </c>
      <c r="G215" s="16">
        <v>0</v>
      </c>
      <c r="H215" s="17">
        <f t="shared" si="14"/>
        <v>0</v>
      </c>
      <c r="I215" s="16">
        <v>0</v>
      </c>
      <c r="J215" s="17">
        <f t="shared" si="15"/>
        <v>0</v>
      </c>
      <c r="K215" s="19"/>
      <c r="L215" s="16">
        <v>6</v>
      </c>
      <c r="M215" s="16">
        <v>0</v>
      </c>
      <c r="N215" s="16">
        <v>0</v>
      </c>
      <c r="O215" s="16">
        <v>0</v>
      </c>
      <c r="P215" s="17">
        <f t="shared" si="16"/>
        <v>6</v>
      </c>
      <c r="Q215" s="16">
        <v>0</v>
      </c>
      <c r="R215" s="17">
        <f t="shared" si="17"/>
        <v>6</v>
      </c>
      <c r="S215" s="19"/>
      <c r="T215"/>
    </row>
    <row r="216" spans="1:20" ht="15">
      <c r="A216" t="s">
        <v>553</v>
      </c>
      <c r="B216" t="s">
        <v>554</v>
      </c>
      <c r="C216" t="s">
        <v>954</v>
      </c>
      <c r="D216" s="16">
        <v>47</v>
      </c>
      <c r="E216" s="16">
        <v>0</v>
      </c>
      <c r="F216" s="16">
        <v>0</v>
      </c>
      <c r="G216" s="16">
        <v>7</v>
      </c>
      <c r="H216" s="17">
        <f t="shared" si="14"/>
        <v>54</v>
      </c>
      <c r="I216" s="16">
        <v>0</v>
      </c>
      <c r="J216" s="17">
        <f t="shared" si="15"/>
        <v>54</v>
      </c>
      <c r="K216" s="19"/>
      <c r="L216" s="16">
        <v>147</v>
      </c>
      <c r="M216" s="16">
        <v>10</v>
      </c>
      <c r="N216" s="16">
        <v>0</v>
      </c>
      <c r="O216" s="16">
        <v>69</v>
      </c>
      <c r="P216" s="17">
        <f t="shared" si="16"/>
        <v>226</v>
      </c>
      <c r="Q216" s="16">
        <v>0</v>
      </c>
      <c r="R216" s="17">
        <f t="shared" si="17"/>
        <v>226</v>
      </c>
      <c r="S216" s="19"/>
      <c r="T216"/>
    </row>
    <row r="217" spans="1:20" ht="15">
      <c r="A217" t="s">
        <v>555</v>
      </c>
      <c r="B217" t="s">
        <v>556</v>
      </c>
      <c r="C217" t="s">
        <v>956</v>
      </c>
      <c r="D217" s="16">
        <v>88</v>
      </c>
      <c r="E217" s="16">
        <v>0</v>
      </c>
      <c r="F217" s="16">
        <v>0</v>
      </c>
      <c r="G217" s="16">
        <v>2</v>
      </c>
      <c r="H217" s="17">
        <f t="shared" si="14"/>
        <v>90</v>
      </c>
      <c r="I217" s="16">
        <v>0</v>
      </c>
      <c r="J217" s="17">
        <f t="shared" si="15"/>
        <v>90</v>
      </c>
      <c r="K217" s="19"/>
      <c r="L217" s="16">
        <v>69</v>
      </c>
      <c r="M217" s="16">
        <v>0</v>
      </c>
      <c r="N217" s="16">
        <v>0</v>
      </c>
      <c r="O217" s="16">
        <v>5</v>
      </c>
      <c r="P217" s="17">
        <f t="shared" si="16"/>
        <v>74</v>
      </c>
      <c r="Q217" s="16">
        <v>0</v>
      </c>
      <c r="R217" s="17">
        <f t="shared" si="17"/>
        <v>74</v>
      </c>
      <c r="S217" s="19"/>
      <c r="T217"/>
    </row>
    <row r="218" spans="1:20" ht="15">
      <c r="A218" t="s">
        <v>557</v>
      </c>
      <c r="B218" t="s">
        <v>558</v>
      </c>
      <c r="C218" t="s">
        <v>958</v>
      </c>
      <c r="D218" s="16">
        <v>100</v>
      </c>
      <c r="E218" s="16">
        <v>43</v>
      </c>
      <c r="F218" s="16">
        <v>0</v>
      </c>
      <c r="G218" s="16">
        <v>18</v>
      </c>
      <c r="H218" s="17">
        <f t="shared" si="14"/>
        <v>161</v>
      </c>
      <c r="I218" s="16">
        <v>42</v>
      </c>
      <c r="J218" s="17">
        <f t="shared" si="15"/>
        <v>203</v>
      </c>
      <c r="K218" s="19"/>
      <c r="L218" s="16">
        <v>45</v>
      </c>
      <c r="M218" s="16">
        <v>95</v>
      </c>
      <c r="N218" s="16">
        <v>0</v>
      </c>
      <c r="O218" s="16">
        <v>70</v>
      </c>
      <c r="P218" s="17">
        <f t="shared" si="16"/>
        <v>210</v>
      </c>
      <c r="Q218" s="16">
        <v>117</v>
      </c>
      <c r="R218" s="17">
        <f t="shared" si="17"/>
        <v>327</v>
      </c>
      <c r="S218" s="19"/>
      <c r="T218"/>
    </row>
    <row r="219" spans="1:20" ht="15">
      <c r="A219" t="s">
        <v>559</v>
      </c>
      <c r="B219" t="s">
        <v>560</v>
      </c>
      <c r="C219" t="s">
        <v>958</v>
      </c>
      <c r="D219" s="16">
        <v>44</v>
      </c>
      <c r="E219" s="16">
        <v>0</v>
      </c>
      <c r="F219" s="16">
        <v>0</v>
      </c>
      <c r="G219" s="16">
        <v>21</v>
      </c>
      <c r="H219" s="17">
        <f t="shared" si="14"/>
        <v>65</v>
      </c>
      <c r="I219" s="16">
        <v>0</v>
      </c>
      <c r="J219" s="17">
        <f t="shared" si="15"/>
        <v>65</v>
      </c>
      <c r="K219" s="19"/>
      <c r="L219" s="16">
        <v>44</v>
      </c>
      <c r="M219" s="16">
        <v>0</v>
      </c>
      <c r="N219" s="16">
        <v>0</v>
      </c>
      <c r="O219" s="16">
        <v>13</v>
      </c>
      <c r="P219" s="17">
        <f t="shared" si="16"/>
        <v>57</v>
      </c>
      <c r="Q219" s="16">
        <v>0</v>
      </c>
      <c r="R219" s="17">
        <f t="shared" si="17"/>
        <v>57</v>
      </c>
      <c r="S219" s="19"/>
      <c r="T219"/>
    </row>
    <row r="220" spans="1:20" ht="15">
      <c r="A220" t="s">
        <v>561</v>
      </c>
      <c r="B220" t="s">
        <v>562</v>
      </c>
      <c r="C220" t="s">
        <v>956</v>
      </c>
      <c r="D220" s="16">
        <v>38</v>
      </c>
      <c r="E220" s="16">
        <v>0</v>
      </c>
      <c r="F220" s="16">
        <v>0</v>
      </c>
      <c r="G220" s="16">
        <v>15</v>
      </c>
      <c r="H220" s="17">
        <f t="shared" si="14"/>
        <v>53</v>
      </c>
      <c r="I220" s="16">
        <v>0</v>
      </c>
      <c r="J220" s="17">
        <f t="shared" si="15"/>
        <v>53</v>
      </c>
      <c r="K220" s="19"/>
      <c r="L220" s="16">
        <v>58</v>
      </c>
      <c r="M220" s="16">
        <v>0</v>
      </c>
      <c r="N220" s="16">
        <v>0</v>
      </c>
      <c r="O220" s="16">
        <v>17</v>
      </c>
      <c r="P220" s="17">
        <f t="shared" si="16"/>
        <v>75</v>
      </c>
      <c r="Q220" s="16">
        <v>0</v>
      </c>
      <c r="R220" s="17">
        <f t="shared" si="17"/>
        <v>75</v>
      </c>
      <c r="S220" s="19"/>
      <c r="T220"/>
    </row>
    <row r="221" spans="1:20" ht="15">
      <c r="A221" t="s">
        <v>563</v>
      </c>
      <c r="B221" t="s">
        <v>564</v>
      </c>
      <c r="C221" t="s">
        <v>956</v>
      </c>
      <c r="D221" s="16">
        <v>53</v>
      </c>
      <c r="E221" s="16">
        <v>0</v>
      </c>
      <c r="F221" s="16">
        <v>0</v>
      </c>
      <c r="G221" s="16">
        <v>28</v>
      </c>
      <c r="H221" s="17">
        <f t="shared" si="14"/>
        <v>81</v>
      </c>
      <c r="I221" s="16">
        <v>0</v>
      </c>
      <c r="J221" s="17">
        <f t="shared" si="15"/>
        <v>81</v>
      </c>
      <c r="K221" s="19"/>
      <c r="L221" s="16">
        <v>4</v>
      </c>
      <c r="M221" s="16">
        <v>0</v>
      </c>
      <c r="N221" s="16">
        <v>0</v>
      </c>
      <c r="O221" s="16">
        <v>9</v>
      </c>
      <c r="P221" s="17">
        <f t="shared" si="16"/>
        <v>13</v>
      </c>
      <c r="Q221" s="16">
        <v>0</v>
      </c>
      <c r="R221" s="17">
        <f t="shared" si="17"/>
        <v>13</v>
      </c>
      <c r="S221" s="19"/>
      <c r="T221"/>
    </row>
    <row r="222" spans="1:20" ht="15">
      <c r="A222" t="s">
        <v>834</v>
      </c>
      <c r="B222" t="s">
        <v>835</v>
      </c>
      <c r="C222" t="s">
        <v>955</v>
      </c>
      <c r="D222" s="16">
        <v>21</v>
      </c>
      <c r="E222" s="16">
        <v>10</v>
      </c>
      <c r="F222" s="16">
        <v>0</v>
      </c>
      <c r="G222" s="16">
        <v>0</v>
      </c>
      <c r="H222" s="17">
        <f t="shared" si="14"/>
        <v>31</v>
      </c>
      <c r="I222" s="16">
        <v>0</v>
      </c>
      <c r="J222" s="17">
        <f t="shared" si="15"/>
        <v>31</v>
      </c>
      <c r="K222" s="19"/>
      <c r="L222" s="16">
        <v>122</v>
      </c>
      <c r="M222" s="16">
        <v>29</v>
      </c>
      <c r="N222" s="16">
        <v>0</v>
      </c>
      <c r="O222" s="16">
        <v>5</v>
      </c>
      <c r="P222" s="17">
        <f t="shared" si="16"/>
        <v>156</v>
      </c>
      <c r="Q222" s="16">
        <v>0</v>
      </c>
      <c r="R222" s="17">
        <f t="shared" si="17"/>
        <v>156</v>
      </c>
      <c r="S222" s="19"/>
      <c r="T222"/>
    </row>
    <row r="223" spans="1:20" ht="15">
      <c r="A223" t="s">
        <v>565</v>
      </c>
      <c r="B223" t="s">
        <v>566</v>
      </c>
      <c r="C223" t="s">
        <v>954</v>
      </c>
      <c r="D223" s="16">
        <v>14</v>
      </c>
      <c r="E223" s="16">
        <v>2</v>
      </c>
      <c r="F223" s="16">
        <v>0</v>
      </c>
      <c r="G223" s="16">
        <v>0</v>
      </c>
      <c r="H223" s="17">
        <f t="shared" si="14"/>
        <v>16</v>
      </c>
      <c r="I223" s="16">
        <v>0</v>
      </c>
      <c r="J223" s="17">
        <f t="shared" si="15"/>
        <v>16</v>
      </c>
      <c r="K223" s="19"/>
      <c r="L223" s="16">
        <v>48</v>
      </c>
      <c r="M223" s="16">
        <v>2</v>
      </c>
      <c r="N223" s="16">
        <v>0</v>
      </c>
      <c r="O223" s="16">
        <v>6</v>
      </c>
      <c r="P223" s="17">
        <f t="shared" si="16"/>
        <v>56</v>
      </c>
      <c r="Q223" s="16">
        <v>0</v>
      </c>
      <c r="R223" s="17">
        <f t="shared" si="17"/>
        <v>56</v>
      </c>
      <c r="S223" s="19"/>
      <c r="T223"/>
    </row>
    <row r="224" spans="1:20" ht="15">
      <c r="A224" t="s">
        <v>870</v>
      </c>
      <c r="B224" t="s">
        <v>871</v>
      </c>
      <c r="C224" t="s">
        <v>956</v>
      </c>
      <c r="D224" s="16">
        <v>28</v>
      </c>
      <c r="E224" s="16">
        <v>3</v>
      </c>
      <c r="F224" s="16">
        <v>0</v>
      </c>
      <c r="G224" s="16">
        <v>3</v>
      </c>
      <c r="H224" s="17">
        <f t="shared" si="14"/>
        <v>34</v>
      </c>
      <c r="I224" s="16">
        <v>0</v>
      </c>
      <c r="J224" s="17">
        <f t="shared" si="15"/>
        <v>34</v>
      </c>
      <c r="K224" s="19"/>
      <c r="L224" s="16">
        <v>73</v>
      </c>
      <c r="M224" s="16">
        <v>0</v>
      </c>
      <c r="N224" s="16">
        <v>0</v>
      </c>
      <c r="O224" s="16">
        <v>16</v>
      </c>
      <c r="P224" s="17">
        <f t="shared" si="16"/>
        <v>89</v>
      </c>
      <c r="Q224" s="16">
        <v>0</v>
      </c>
      <c r="R224" s="17">
        <f t="shared" si="17"/>
        <v>89</v>
      </c>
      <c r="S224" s="19"/>
      <c r="T224"/>
    </row>
    <row r="225" spans="1:20" ht="15">
      <c r="A225" t="s">
        <v>567</v>
      </c>
      <c r="B225" t="s">
        <v>568</v>
      </c>
      <c r="C225" t="s">
        <v>958</v>
      </c>
      <c r="D225" s="16">
        <v>51</v>
      </c>
      <c r="E225" s="16">
        <v>0</v>
      </c>
      <c r="F225" s="16">
        <v>0</v>
      </c>
      <c r="G225" s="16">
        <v>11</v>
      </c>
      <c r="H225" s="17">
        <f t="shared" si="14"/>
        <v>62</v>
      </c>
      <c r="I225" s="16">
        <v>10</v>
      </c>
      <c r="J225" s="17">
        <f t="shared" si="15"/>
        <v>72</v>
      </c>
      <c r="K225" s="19"/>
      <c r="L225" s="16">
        <v>107</v>
      </c>
      <c r="M225" s="16">
        <v>2</v>
      </c>
      <c r="N225" s="16">
        <v>0</v>
      </c>
      <c r="O225" s="16">
        <v>13</v>
      </c>
      <c r="P225" s="17">
        <f t="shared" si="16"/>
        <v>122</v>
      </c>
      <c r="Q225" s="16">
        <v>52</v>
      </c>
      <c r="R225" s="17">
        <f t="shared" si="17"/>
        <v>174</v>
      </c>
      <c r="S225" s="19"/>
      <c r="T225"/>
    </row>
    <row r="226" spans="1:20" ht="15">
      <c r="A226" t="s">
        <v>569</v>
      </c>
      <c r="B226" t="s">
        <v>570</v>
      </c>
      <c r="C226" t="s">
        <v>955</v>
      </c>
      <c r="D226" s="16">
        <v>154</v>
      </c>
      <c r="E226" s="16">
        <v>0</v>
      </c>
      <c r="F226" s="16">
        <v>0</v>
      </c>
      <c r="G226" s="16">
        <v>4</v>
      </c>
      <c r="H226" s="17">
        <f t="shared" si="14"/>
        <v>158</v>
      </c>
      <c r="I226" s="16">
        <v>14</v>
      </c>
      <c r="J226" s="17">
        <f t="shared" si="15"/>
        <v>172</v>
      </c>
      <c r="K226" s="19"/>
      <c r="L226" s="16">
        <v>55</v>
      </c>
      <c r="M226" s="16">
        <v>9</v>
      </c>
      <c r="N226" s="16">
        <v>0</v>
      </c>
      <c r="O226" s="16">
        <v>5</v>
      </c>
      <c r="P226" s="17">
        <f t="shared" si="16"/>
        <v>69</v>
      </c>
      <c r="Q226" s="16">
        <v>36</v>
      </c>
      <c r="R226" s="17">
        <f t="shared" si="17"/>
        <v>105</v>
      </c>
      <c r="S226" s="19"/>
      <c r="T226"/>
    </row>
    <row r="227" spans="1:20" ht="15">
      <c r="A227" t="s">
        <v>836</v>
      </c>
      <c r="B227" t="s">
        <v>837</v>
      </c>
      <c r="C227" t="s">
        <v>958</v>
      </c>
      <c r="D227" s="16">
        <v>64</v>
      </c>
      <c r="E227" s="16">
        <v>16</v>
      </c>
      <c r="F227" s="16">
        <v>0</v>
      </c>
      <c r="G227" s="16">
        <v>9</v>
      </c>
      <c r="H227" s="17">
        <f t="shared" si="14"/>
        <v>89</v>
      </c>
      <c r="I227" s="16">
        <v>0</v>
      </c>
      <c r="J227" s="17">
        <f t="shared" si="15"/>
        <v>89</v>
      </c>
      <c r="K227" s="19"/>
      <c r="L227" s="16">
        <v>123</v>
      </c>
      <c r="M227" s="16">
        <v>16</v>
      </c>
      <c r="N227" s="16">
        <v>0</v>
      </c>
      <c r="O227" s="16">
        <v>28</v>
      </c>
      <c r="P227" s="17">
        <f t="shared" si="16"/>
        <v>167</v>
      </c>
      <c r="Q227" s="16">
        <v>0</v>
      </c>
      <c r="R227" s="17">
        <f t="shared" si="17"/>
        <v>167</v>
      </c>
      <c r="S227" s="19"/>
      <c r="T227"/>
    </row>
    <row r="228" spans="1:20" ht="15">
      <c r="A228" t="s">
        <v>571</v>
      </c>
      <c r="B228" t="s">
        <v>572</v>
      </c>
      <c r="C228" t="s">
        <v>956</v>
      </c>
      <c r="D228" s="16">
        <v>0</v>
      </c>
      <c r="E228" s="16">
        <v>13</v>
      </c>
      <c r="F228" s="16">
        <v>0</v>
      </c>
      <c r="G228" s="16">
        <v>0</v>
      </c>
      <c r="H228" s="17">
        <f t="shared" si="14"/>
        <v>13</v>
      </c>
      <c r="I228" s="16">
        <v>0</v>
      </c>
      <c r="J228" s="17">
        <f t="shared" si="15"/>
        <v>13</v>
      </c>
      <c r="K228" s="19"/>
      <c r="L228" s="16">
        <v>102</v>
      </c>
      <c r="M228" s="16">
        <v>1</v>
      </c>
      <c r="N228" s="16">
        <v>0</v>
      </c>
      <c r="O228" s="16">
        <v>25</v>
      </c>
      <c r="P228" s="17">
        <f t="shared" si="16"/>
        <v>128</v>
      </c>
      <c r="Q228" s="16">
        <v>0</v>
      </c>
      <c r="R228" s="17">
        <f t="shared" si="17"/>
        <v>128</v>
      </c>
      <c r="S228" s="19"/>
      <c r="T228"/>
    </row>
    <row r="229" spans="1:20" ht="15">
      <c r="A229" t="s">
        <v>573</v>
      </c>
      <c r="B229" t="s">
        <v>574</v>
      </c>
      <c r="C229" t="s">
        <v>957</v>
      </c>
      <c r="D229" s="16">
        <v>145</v>
      </c>
      <c r="E229" s="16">
        <v>2</v>
      </c>
      <c r="F229" s="16">
        <v>0</v>
      </c>
      <c r="G229" s="16">
        <v>10</v>
      </c>
      <c r="H229" s="17">
        <f t="shared" si="14"/>
        <v>157</v>
      </c>
      <c r="I229" s="16">
        <v>31</v>
      </c>
      <c r="J229" s="17">
        <f t="shared" si="15"/>
        <v>188</v>
      </c>
      <c r="K229" s="19"/>
      <c r="L229" s="16">
        <v>90</v>
      </c>
      <c r="M229" s="16">
        <v>8</v>
      </c>
      <c r="N229" s="16">
        <v>0</v>
      </c>
      <c r="O229" s="16">
        <v>2</v>
      </c>
      <c r="P229" s="17">
        <f t="shared" si="16"/>
        <v>100</v>
      </c>
      <c r="Q229" s="16">
        <v>66</v>
      </c>
      <c r="R229" s="17">
        <f t="shared" si="17"/>
        <v>166</v>
      </c>
      <c r="S229" s="19"/>
      <c r="T229"/>
    </row>
    <row r="230" spans="1:20" ht="15">
      <c r="A230" t="s">
        <v>575</v>
      </c>
      <c r="B230" t="s">
        <v>576</v>
      </c>
      <c r="C230" t="s">
        <v>958</v>
      </c>
      <c r="D230" s="16">
        <v>95</v>
      </c>
      <c r="E230" s="16">
        <v>0</v>
      </c>
      <c r="F230" s="16">
        <v>0</v>
      </c>
      <c r="G230" s="16">
        <v>22</v>
      </c>
      <c r="H230" s="17">
        <f t="shared" si="14"/>
        <v>117</v>
      </c>
      <c r="I230" s="16">
        <v>0</v>
      </c>
      <c r="J230" s="17">
        <f t="shared" si="15"/>
        <v>117</v>
      </c>
      <c r="K230" s="19"/>
      <c r="L230" s="16">
        <v>251</v>
      </c>
      <c r="M230" s="16">
        <v>6</v>
      </c>
      <c r="N230" s="16">
        <v>0</v>
      </c>
      <c r="O230" s="16">
        <v>152</v>
      </c>
      <c r="P230" s="17">
        <f t="shared" si="16"/>
        <v>409</v>
      </c>
      <c r="Q230" s="16">
        <v>86</v>
      </c>
      <c r="R230" s="17">
        <f t="shared" si="17"/>
        <v>495</v>
      </c>
      <c r="S230" s="19"/>
      <c r="T230"/>
    </row>
    <row r="231" spans="1:20" ht="15">
      <c r="A231" t="s">
        <v>779</v>
      </c>
      <c r="B231" t="s">
        <v>780</v>
      </c>
      <c r="C231" t="s">
        <v>954</v>
      </c>
      <c r="D231" s="16">
        <v>54</v>
      </c>
      <c r="E231" s="16">
        <v>0</v>
      </c>
      <c r="F231" s="16">
        <v>0</v>
      </c>
      <c r="G231" s="16">
        <v>16</v>
      </c>
      <c r="H231" s="17">
        <f t="shared" si="14"/>
        <v>70</v>
      </c>
      <c r="I231" s="16">
        <v>0</v>
      </c>
      <c r="J231" s="17">
        <f t="shared" si="15"/>
        <v>70</v>
      </c>
      <c r="K231" s="19"/>
      <c r="L231" s="16">
        <v>37</v>
      </c>
      <c r="M231" s="16">
        <v>0</v>
      </c>
      <c r="N231" s="16">
        <v>0</v>
      </c>
      <c r="O231" s="16">
        <v>8</v>
      </c>
      <c r="P231" s="17">
        <f t="shared" si="16"/>
        <v>45</v>
      </c>
      <c r="Q231" s="16">
        <v>0</v>
      </c>
      <c r="R231" s="17">
        <f t="shared" si="17"/>
        <v>45</v>
      </c>
      <c r="S231" s="19"/>
      <c r="T231"/>
    </row>
    <row r="232" spans="1:20" ht="15">
      <c r="A232" t="s">
        <v>838</v>
      </c>
      <c r="B232" t="s">
        <v>839</v>
      </c>
      <c r="C232" t="s">
        <v>954</v>
      </c>
      <c r="D232" s="16">
        <v>24</v>
      </c>
      <c r="E232" s="16">
        <v>0</v>
      </c>
      <c r="F232" s="16">
        <v>0</v>
      </c>
      <c r="G232" s="16">
        <v>0</v>
      </c>
      <c r="H232" s="17">
        <f t="shared" si="14"/>
        <v>24</v>
      </c>
      <c r="I232" s="16">
        <v>0</v>
      </c>
      <c r="J232" s="17">
        <f t="shared" si="15"/>
        <v>24</v>
      </c>
      <c r="K232" s="19"/>
      <c r="L232" s="16">
        <v>1</v>
      </c>
      <c r="M232" s="16">
        <v>22</v>
      </c>
      <c r="N232" s="16">
        <v>0</v>
      </c>
      <c r="O232" s="16">
        <v>15</v>
      </c>
      <c r="P232" s="17">
        <f t="shared" si="16"/>
        <v>38</v>
      </c>
      <c r="Q232" s="16">
        <v>0</v>
      </c>
      <c r="R232" s="17">
        <f t="shared" si="17"/>
        <v>38</v>
      </c>
      <c r="S232" s="19"/>
      <c r="T232"/>
    </row>
    <row r="233" spans="1:20" ht="15">
      <c r="A233" s="4" t="s">
        <v>577</v>
      </c>
      <c r="B233" t="s">
        <v>578</v>
      </c>
      <c r="C233" t="s">
        <v>954</v>
      </c>
      <c r="D233" s="16">
        <v>14</v>
      </c>
      <c r="E233" s="16">
        <v>0</v>
      </c>
      <c r="F233" s="16">
        <v>0</v>
      </c>
      <c r="G233" s="16">
        <v>0</v>
      </c>
      <c r="H233" s="17">
        <f t="shared" si="14"/>
        <v>14</v>
      </c>
      <c r="I233" s="16">
        <v>0</v>
      </c>
      <c r="J233" s="17">
        <f t="shared" si="15"/>
        <v>14</v>
      </c>
      <c r="K233" s="19"/>
      <c r="L233" s="16">
        <v>32</v>
      </c>
      <c r="M233" s="16">
        <v>0</v>
      </c>
      <c r="N233" s="16">
        <v>0</v>
      </c>
      <c r="O233" s="16">
        <v>19</v>
      </c>
      <c r="P233" s="17">
        <f t="shared" si="16"/>
        <v>51</v>
      </c>
      <c r="Q233" s="16">
        <v>0</v>
      </c>
      <c r="R233" s="17">
        <f t="shared" si="17"/>
        <v>51</v>
      </c>
      <c r="S233" s="19"/>
      <c r="T233"/>
    </row>
    <row r="234" spans="1:20" ht="15">
      <c r="A234" t="s">
        <v>913</v>
      </c>
      <c r="B234" t="s">
        <v>914</v>
      </c>
      <c r="C234" t="s">
        <v>954</v>
      </c>
      <c r="D234" s="16">
        <v>120</v>
      </c>
      <c r="E234" s="16">
        <v>0</v>
      </c>
      <c r="F234" s="16">
        <v>0</v>
      </c>
      <c r="G234" s="16">
        <v>3</v>
      </c>
      <c r="H234" s="17">
        <f t="shared" si="14"/>
        <v>123</v>
      </c>
      <c r="I234" s="16">
        <v>0</v>
      </c>
      <c r="J234" s="17">
        <f t="shared" si="15"/>
        <v>123</v>
      </c>
      <c r="K234" s="19"/>
      <c r="L234" s="16">
        <v>90</v>
      </c>
      <c r="M234" s="16">
        <v>0</v>
      </c>
      <c r="N234" s="16">
        <v>0</v>
      </c>
      <c r="O234" s="16">
        <v>4</v>
      </c>
      <c r="P234" s="17">
        <f t="shared" si="16"/>
        <v>94</v>
      </c>
      <c r="Q234" s="16">
        <v>0</v>
      </c>
      <c r="R234" s="17">
        <f t="shared" si="17"/>
        <v>94</v>
      </c>
      <c r="S234" s="19"/>
      <c r="T234"/>
    </row>
    <row r="235" spans="1:20" ht="15">
      <c r="A235" t="s">
        <v>579</v>
      </c>
      <c r="B235" t="s">
        <v>580</v>
      </c>
      <c r="C235" t="s">
        <v>955</v>
      </c>
      <c r="D235" s="16">
        <v>35</v>
      </c>
      <c r="E235" s="16">
        <v>0</v>
      </c>
      <c r="F235" s="16">
        <v>0</v>
      </c>
      <c r="G235" s="16">
        <v>9</v>
      </c>
      <c r="H235" s="17">
        <f t="shared" si="14"/>
        <v>44</v>
      </c>
      <c r="I235" s="16">
        <v>0</v>
      </c>
      <c r="J235" s="17">
        <f t="shared" si="15"/>
        <v>44</v>
      </c>
      <c r="K235" s="19"/>
      <c r="L235" s="16">
        <v>79</v>
      </c>
      <c r="M235" s="16">
        <v>0</v>
      </c>
      <c r="N235" s="16">
        <v>0</v>
      </c>
      <c r="O235" s="16">
        <v>29</v>
      </c>
      <c r="P235" s="17">
        <f t="shared" si="16"/>
        <v>108</v>
      </c>
      <c r="Q235" s="16">
        <v>76</v>
      </c>
      <c r="R235" s="17">
        <f t="shared" si="17"/>
        <v>184</v>
      </c>
      <c r="S235" s="19"/>
      <c r="T235"/>
    </row>
    <row r="236" spans="1:20" ht="15">
      <c r="A236" t="s">
        <v>581</v>
      </c>
      <c r="B236" t="s">
        <v>582</v>
      </c>
      <c r="C236" t="s">
        <v>956</v>
      </c>
      <c r="D236" s="16">
        <v>100</v>
      </c>
      <c r="E236" s="16">
        <v>17</v>
      </c>
      <c r="F236" s="16">
        <v>0</v>
      </c>
      <c r="G236" s="16">
        <v>15</v>
      </c>
      <c r="H236" s="17">
        <f t="shared" si="14"/>
        <v>132</v>
      </c>
      <c r="I236" s="16">
        <v>0</v>
      </c>
      <c r="J236" s="17">
        <f t="shared" si="15"/>
        <v>132</v>
      </c>
      <c r="K236" s="19"/>
      <c r="L236" s="16">
        <v>190</v>
      </c>
      <c r="M236" s="16">
        <v>16</v>
      </c>
      <c r="N236" s="16">
        <v>0</v>
      </c>
      <c r="O236" s="16">
        <v>14</v>
      </c>
      <c r="P236" s="17">
        <f t="shared" si="16"/>
        <v>220</v>
      </c>
      <c r="Q236" s="16">
        <v>0</v>
      </c>
      <c r="R236" s="17">
        <f t="shared" si="17"/>
        <v>220</v>
      </c>
      <c r="S236" s="19"/>
      <c r="T236"/>
    </row>
    <row r="237" spans="1:20" ht="15">
      <c r="A237" t="s">
        <v>583</v>
      </c>
      <c r="B237" t="s">
        <v>584</v>
      </c>
      <c r="C237" t="s">
        <v>956</v>
      </c>
      <c r="D237" s="16">
        <v>31</v>
      </c>
      <c r="E237" s="16">
        <v>0</v>
      </c>
      <c r="F237" s="16">
        <v>0</v>
      </c>
      <c r="G237" s="16">
        <v>0</v>
      </c>
      <c r="H237" s="17">
        <f t="shared" si="14"/>
        <v>31</v>
      </c>
      <c r="I237" s="16">
        <v>0</v>
      </c>
      <c r="J237" s="17">
        <f t="shared" si="15"/>
        <v>31</v>
      </c>
      <c r="K237" s="19"/>
      <c r="L237" s="16">
        <v>170</v>
      </c>
      <c r="M237" s="16">
        <v>0</v>
      </c>
      <c r="N237" s="16">
        <v>0</v>
      </c>
      <c r="O237" s="16">
        <v>44</v>
      </c>
      <c r="P237" s="17">
        <f t="shared" si="16"/>
        <v>214</v>
      </c>
      <c r="Q237" s="16">
        <v>0</v>
      </c>
      <c r="R237" s="17">
        <f t="shared" si="17"/>
        <v>214</v>
      </c>
      <c r="S237" s="19"/>
      <c r="T237"/>
    </row>
    <row r="238" spans="1:20" ht="15">
      <c r="A238" t="s">
        <v>840</v>
      </c>
      <c r="B238" t="s">
        <v>841</v>
      </c>
      <c r="C238" t="s">
        <v>954</v>
      </c>
      <c r="D238" s="16">
        <v>7</v>
      </c>
      <c r="E238" s="16">
        <v>0</v>
      </c>
      <c r="F238" s="16">
        <v>0</v>
      </c>
      <c r="G238" s="16">
        <v>0</v>
      </c>
      <c r="H238" s="17">
        <f t="shared" si="14"/>
        <v>7</v>
      </c>
      <c r="I238" s="16">
        <v>0</v>
      </c>
      <c r="J238" s="17">
        <f t="shared" si="15"/>
        <v>7</v>
      </c>
      <c r="K238" s="19"/>
      <c r="L238" s="16">
        <v>45</v>
      </c>
      <c r="M238" s="16">
        <v>12</v>
      </c>
      <c r="N238" s="16">
        <v>0</v>
      </c>
      <c r="O238" s="16">
        <v>8</v>
      </c>
      <c r="P238" s="17">
        <f t="shared" si="16"/>
        <v>65</v>
      </c>
      <c r="Q238" s="16">
        <v>46</v>
      </c>
      <c r="R238" s="17">
        <f t="shared" si="17"/>
        <v>111</v>
      </c>
      <c r="S238" s="19"/>
      <c r="T238"/>
    </row>
    <row r="239" spans="1:20" ht="15">
      <c r="A239" t="s">
        <v>585</v>
      </c>
      <c r="B239" t="s">
        <v>586</v>
      </c>
      <c r="C239" t="s">
        <v>955</v>
      </c>
      <c r="D239" s="16">
        <v>102</v>
      </c>
      <c r="E239" s="16">
        <v>0</v>
      </c>
      <c r="F239" s="16">
        <v>0</v>
      </c>
      <c r="G239" s="16">
        <v>31</v>
      </c>
      <c r="H239" s="17">
        <f t="shared" si="14"/>
        <v>133</v>
      </c>
      <c r="I239" s="16">
        <v>0</v>
      </c>
      <c r="J239" s="17">
        <f t="shared" si="15"/>
        <v>133</v>
      </c>
      <c r="K239" s="19"/>
      <c r="L239" s="16">
        <v>132</v>
      </c>
      <c r="M239" s="16">
        <v>0</v>
      </c>
      <c r="N239" s="16">
        <v>0</v>
      </c>
      <c r="O239" s="16">
        <v>86</v>
      </c>
      <c r="P239" s="17">
        <f t="shared" si="16"/>
        <v>218</v>
      </c>
      <c r="Q239" s="16">
        <v>36</v>
      </c>
      <c r="R239" s="17">
        <f t="shared" si="17"/>
        <v>254</v>
      </c>
      <c r="S239" s="19"/>
      <c r="T239"/>
    </row>
    <row r="240" spans="1:20" ht="15">
      <c r="A240" t="s">
        <v>587</v>
      </c>
      <c r="B240" t="s">
        <v>588</v>
      </c>
      <c r="C240" t="s">
        <v>957</v>
      </c>
      <c r="D240" s="16">
        <v>134</v>
      </c>
      <c r="E240" s="16">
        <v>12</v>
      </c>
      <c r="F240" s="16">
        <v>0</v>
      </c>
      <c r="G240" s="16">
        <v>17</v>
      </c>
      <c r="H240" s="17">
        <f t="shared" si="14"/>
        <v>163</v>
      </c>
      <c r="I240" s="16">
        <v>244</v>
      </c>
      <c r="J240" s="17">
        <f t="shared" si="15"/>
        <v>407</v>
      </c>
      <c r="K240" s="19"/>
      <c r="L240" s="16">
        <v>74</v>
      </c>
      <c r="M240" s="16">
        <v>8</v>
      </c>
      <c r="N240" s="16">
        <v>0</v>
      </c>
      <c r="O240" s="16">
        <v>19</v>
      </c>
      <c r="P240" s="17">
        <f t="shared" si="16"/>
        <v>101</v>
      </c>
      <c r="Q240" s="16">
        <v>119</v>
      </c>
      <c r="R240" s="17">
        <f t="shared" si="17"/>
        <v>220</v>
      </c>
      <c r="S240" s="19"/>
      <c r="T240"/>
    </row>
    <row r="241" spans="1:20" ht="15">
      <c r="A241" t="s">
        <v>589</v>
      </c>
      <c r="B241" t="s">
        <v>590</v>
      </c>
      <c r="C241" t="s">
        <v>956</v>
      </c>
      <c r="D241" s="16">
        <v>102</v>
      </c>
      <c r="E241" s="16">
        <v>0</v>
      </c>
      <c r="F241" s="16">
        <v>0</v>
      </c>
      <c r="G241" s="16">
        <v>0</v>
      </c>
      <c r="H241" s="17">
        <f t="shared" si="14"/>
        <v>102</v>
      </c>
      <c r="I241" s="16">
        <v>28</v>
      </c>
      <c r="J241" s="17">
        <f t="shared" si="15"/>
        <v>130</v>
      </c>
      <c r="K241" s="19"/>
      <c r="L241" s="16">
        <v>312</v>
      </c>
      <c r="M241" s="16">
        <v>8</v>
      </c>
      <c r="N241" s="16">
        <v>0</v>
      </c>
      <c r="O241" s="16">
        <v>26</v>
      </c>
      <c r="P241" s="17">
        <f t="shared" si="16"/>
        <v>346</v>
      </c>
      <c r="Q241" s="16">
        <v>94</v>
      </c>
      <c r="R241" s="17">
        <f t="shared" si="17"/>
        <v>440</v>
      </c>
      <c r="S241" s="19"/>
      <c r="T241"/>
    </row>
    <row r="242" spans="1:20" ht="15">
      <c r="A242" t="s">
        <v>591</v>
      </c>
      <c r="B242" t="s">
        <v>592</v>
      </c>
      <c r="C242" t="s">
        <v>956</v>
      </c>
      <c r="D242" s="16">
        <v>30</v>
      </c>
      <c r="E242" s="16">
        <v>0</v>
      </c>
      <c r="F242" s="16">
        <v>0</v>
      </c>
      <c r="G242" s="16">
        <v>0</v>
      </c>
      <c r="H242" s="17">
        <f t="shared" si="14"/>
        <v>30</v>
      </c>
      <c r="I242" s="16">
        <v>0</v>
      </c>
      <c r="J242" s="17">
        <f t="shared" si="15"/>
        <v>30</v>
      </c>
      <c r="K242" s="19"/>
      <c r="L242" s="16">
        <v>34</v>
      </c>
      <c r="M242" s="16">
        <v>59</v>
      </c>
      <c r="N242" s="16">
        <v>0</v>
      </c>
      <c r="O242" s="16">
        <v>3</v>
      </c>
      <c r="P242" s="17">
        <f t="shared" si="16"/>
        <v>96</v>
      </c>
      <c r="Q242" s="16">
        <v>0</v>
      </c>
      <c r="R242" s="17">
        <f t="shared" si="17"/>
        <v>96</v>
      </c>
      <c r="S242" s="19"/>
      <c r="T242"/>
    </row>
    <row r="243" spans="1:20" ht="15">
      <c r="A243" t="s">
        <v>593</v>
      </c>
      <c r="B243" t="s">
        <v>594</v>
      </c>
      <c r="C243" t="s">
        <v>958</v>
      </c>
      <c r="D243" s="16">
        <v>115</v>
      </c>
      <c r="E243" s="16">
        <v>0</v>
      </c>
      <c r="F243" s="16">
        <v>0</v>
      </c>
      <c r="G243" s="16">
        <v>2</v>
      </c>
      <c r="H243" s="17">
        <f t="shared" si="14"/>
        <v>117</v>
      </c>
      <c r="I243" s="16">
        <v>31</v>
      </c>
      <c r="J243" s="17">
        <f t="shared" si="15"/>
        <v>148</v>
      </c>
      <c r="K243" s="19"/>
      <c r="L243" s="16">
        <v>89</v>
      </c>
      <c r="M243" s="16">
        <v>0</v>
      </c>
      <c r="N243" s="16">
        <v>0</v>
      </c>
      <c r="O243" s="16">
        <v>26</v>
      </c>
      <c r="P243" s="17">
        <f t="shared" si="16"/>
        <v>115</v>
      </c>
      <c r="Q243" s="16">
        <v>51</v>
      </c>
      <c r="R243" s="17">
        <f t="shared" si="17"/>
        <v>166</v>
      </c>
      <c r="S243" s="19"/>
      <c r="T243"/>
    </row>
    <row r="244" spans="1:20" ht="15">
      <c r="A244" t="s">
        <v>915</v>
      </c>
      <c r="B244" t="s">
        <v>916</v>
      </c>
      <c r="C244" t="s">
        <v>954</v>
      </c>
      <c r="D244" s="16">
        <v>13</v>
      </c>
      <c r="E244" s="16">
        <v>0</v>
      </c>
      <c r="F244" s="16">
        <v>0</v>
      </c>
      <c r="G244" s="16">
        <v>0</v>
      </c>
      <c r="H244" s="17">
        <f t="shared" si="14"/>
        <v>13</v>
      </c>
      <c r="I244" s="16">
        <v>0</v>
      </c>
      <c r="J244" s="17">
        <f t="shared" si="15"/>
        <v>13</v>
      </c>
      <c r="K244" s="19"/>
      <c r="L244" s="16">
        <v>23</v>
      </c>
      <c r="M244" s="16">
        <v>0</v>
      </c>
      <c r="N244" s="16">
        <v>0</v>
      </c>
      <c r="O244" s="16">
        <v>1</v>
      </c>
      <c r="P244" s="17">
        <f t="shared" si="16"/>
        <v>24</v>
      </c>
      <c r="Q244" s="16">
        <v>0</v>
      </c>
      <c r="R244" s="17">
        <f t="shared" si="17"/>
        <v>24</v>
      </c>
      <c r="S244" s="19"/>
      <c r="T244"/>
    </row>
    <row r="245" spans="1:20" ht="15">
      <c r="A245" t="s">
        <v>595</v>
      </c>
      <c r="B245" t="s">
        <v>596</v>
      </c>
      <c r="C245" t="s">
        <v>957</v>
      </c>
      <c r="D245" s="16">
        <v>371</v>
      </c>
      <c r="E245" s="16">
        <v>0</v>
      </c>
      <c r="F245" s="16">
        <v>0</v>
      </c>
      <c r="G245" s="16">
        <v>48</v>
      </c>
      <c r="H245" s="17">
        <f t="shared" si="14"/>
        <v>419</v>
      </c>
      <c r="I245" s="16">
        <v>120</v>
      </c>
      <c r="J245" s="17">
        <f t="shared" si="15"/>
        <v>539</v>
      </c>
      <c r="K245" s="19"/>
      <c r="L245" s="16">
        <v>393</v>
      </c>
      <c r="M245" s="16">
        <v>0</v>
      </c>
      <c r="N245" s="16">
        <v>0</v>
      </c>
      <c r="O245" s="16">
        <v>127</v>
      </c>
      <c r="P245" s="17">
        <f t="shared" si="16"/>
        <v>520</v>
      </c>
      <c r="Q245" s="16">
        <v>110</v>
      </c>
      <c r="R245" s="17">
        <f t="shared" si="17"/>
        <v>630</v>
      </c>
      <c r="S245" s="19"/>
      <c r="T245"/>
    </row>
    <row r="246" spans="1:20" ht="15">
      <c r="A246" t="s">
        <v>597</v>
      </c>
      <c r="B246" t="s">
        <v>598</v>
      </c>
      <c r="C246" t="s">
        <v>954</v>
      </c>
      <c r="D246" s="16">
        <v>36</v>
      </c>
      <c r="E246" s="16">
        <v>0</v>
      </c>
      <c r="F246" s="16">
        <v>0</v>
      </c>
      <c r="G246" s="16">
        <v>1</v>
      </c>
      <c r="H246" s="17">
        <f t="shared" si="14"/>
        <v>37</v>
      </c>
      <c r="I246" s="16">
        <v>0</v>
      </c>
      <c r="J246" s="17">
        <f t="shared" si="15"/>
        <v>37</v>
      </c>
      <c r="K246" s="19"/>
      <c r="L246" s="16">
        <v>143</v>
      </c>
      <c r="M246" s="16">
        <v>0</v>
      </c>
      <c r="N246" s="16">
        <v>0</v>
      </c>
      <c r="O246" s="16">
        <v>41</v>
      </c>
      <c r="P246" s="17">
        <f t="shared" si="16"/>
        <v>184</v>
      </c>
      <c r="Q246" s="16">
        <v>0</v>
      </c>
      <c r="R246" s="17">
        <f t="shared" si="17"/>
        <v>184</v>
      </c>
      <c r="S246" s="19"/>
      <c r="T246"/>
    </row>
    <row r="247" spans="1:20" ht="15">
      <c r="A247" t="s">
        <v>599</v>
      </c>
      <c r="B247" t="s">
        <v>600</v>
      </c>
      <c r="C247" t="s">
        <v>958</v>
      </c>
      <c r="D247" s="16">
        <v>81</v>
      </c>
      <c r="E247" s="16">
        <v>0</v>
      </c>
      <c r="F247" s="16">
        <v>0</v>
      </c>
      <c r="G247" s="16">
        <v>12</v>
      </c>
      <c r="H247" s="17">
        <f t="shared" si="14"/>
        <v>93</v>
      </c>
      <c r="I247" s="16">
        <v>0</v>
      </c>
      <c r="J247" s="17">
        <f t="shared" si="15"/>
        <v>93</v>
      </c>
      <c r="K247" s="19"/>
      <c r="L247" s="16">
        <v>8</v>
      </c>
      <c r="M247" s="16">
        <v>0</v>
      </c>
      <c r="N247" s="16">
        <v>0</v>
      </c>
      <c r="O247" s="16">
        <v>16</v>
      </c>
      <c r="P247" s="17">
        <f t="shared" si="16"/>
        <v>24</v>
      </c>
      <c r="Q247" s="16">
        <v>22</v>
      </c>
      <c r="R247" s="17">
        <f t="shared" si="17"/>
        <v>46</v>
      </c>
      <c r="S247" s="19"/>
      <c r="T247"/>
    </row>
    <row r="248" spans="1:20" ht="15">
      <c r="A248" t="s">
        <v>601</v>
      </c>
      <c r="B248" t="s">
        <v>602</v>
      </c>
      <c r="C248" t="s">
        <v>955</v>
      </c>
      <c r="D248" s="16">
        <v>177</v>
      </c>
      <c r="E248" s="16">
        <v>0</v>
      </c>
      <c r="F248" s="16">
        <v>0</v>
      </c>
      <c r="G248" s="16">
        <v>0</v>
      </c>
      <c r="H248" s="17">
        <f t="shared" si="14"/>
        <v>177</v>
      </c>
      <c r="I248" s="16">
        <v>19</v>
      </c>
      <c r="J248" s="17">
        <f t="shared" si="15"/>
        <v>196</v>
      </c>
      <c r="K248" s="19"/>
      <c r="L248" s="16">
        <v>188</v>
      </c>
      <c r="M248" s="16">
        <v>0</v>
      </c>
      <c r="N248" s="16">
        <v>0</v>
      </c>
      <c r="O248" s="16">
        <v>24</v>
      </c>
      <c r="P248" s="17">
        <f t="shared" si="16"/>
        <v>212</v>
      </c>
      <c r="Q248" s="16">
        <v>73</v>
      </c>
      <c r="R248" s="17">
        <f t="shared" si="17"/>
        <v>285</v>
      </c>
      <c r="S248" s="19"/>
      <c r="T248"/>
    </row>
    <row r="249" spans="1:20" ht="15">
      <c r="A249" t="s">
        <v>872</v>
      </c>
      <c r="B249" t="s">
        <v>873</v>
      </c>
      <c r="C249" t="s">
        <v>956</v>
      </c>
      <c r="D249" s="16">
        <v>25</v>
      </c>
      <c r="E249" s="16">
        <v>0</v>
      </c>
      <c r="F249" s="16">
        <v>0</v>
      </c>
      <c r="G249" s="16">
        <v>0</v>
      </c>
      <c r="H249" s="17">
        <f t="shared" si="14"/>
        <v>25</v>
      </c>
      <c r="I249" s="16">
        <v>0</v>
      </c>
      <c r="J249" s="17">
        <f t="shared" si="15"/>
        <v>25</v>
      </c>
      <c r="K249" s="19"/>
      <c r="L249" s="16">
        <v>42</v>
      </c>
      <c r="M249" s="16">
        <v>0</v>
      </c>
      <c r="N249" s="16">
        <v>0</v>
      </c>
      <c r="O249" s="16">
        <v>4</v>
      </c>
      <c r="P249" s="17">
        <f t="shared" si="16"/>
        <v>46</v>
      </c>
      <c r="Q249" s="16">
        <v>0</v>
      </c>
      <c r="R249" s="17">
        <f t="shared" si="17"/>
        <v>46</v>
      </c>
      <c r="S249" s="19"/>
      <c r="T249"/>
    </row>
    <row r="250" spans="1:20" ht="15">
      <c r="A250" t="s">
        <v>603</v>
      </c>
      <c r="B250" t="s">
        <v>604</v>
      </c>
      <c r="C250" t="s">
        <v>954</v>
      </c>
      <c r="D250" s="16">
        <v>0</v>
      </c>
      <c r="E250" s="16">
        <v>0</v>
      </c>
      <c r="F250" s="16">
        <v>0</v>
      </c>
      <c r="G250" s="16">
        <v>0</v>
      </c>
      <c r="H250" s="17">
        <f t="shared" si="14"/>
        <v>0</v>
      </c>
      <c r="I250" s="16">
        <v>0</v>
      </c>
      <c r="J250" s="17">
        <f t="shared" si="15"/>
        <v>0</v>
      </c>
      <c r="K250" s="19"/>
      <c r="L250" s="16">
        <v>41</v>
      </c>
      <c r="M250" s="16">
        <v>0</v>
      </c>
      <c r="N250" s="16">
        <v>0</v>
      </c>
      <c r="O250" s="16">
        <v>19</v>
      </c>
      <c r="P250" s="17">
        <f t="shared" si="16"/>
        <v>60</v>
      </c>
      <c r="Q250" s="16">
        <v>0</v>
      </c>
      <c r="R250" s="17">
        <f t="shared" si="17"/>
        <v>60</v>
      </c>
      <c r="S250" s="19"/>
      <c r="T250"/>
    </row>
    <row r="251" spans="1:20" ht="15">
      <c r="A251" t="s">
        <v>917</v>
      </c>
      <c r="B251" t="s">
        <v>918</v>
      </c>
      <c r="C251" t="s">
        <v>958</v>
      </c>
      <c r="D251" s="16">
        <v>16</v>
      </c>
      <c r="E251" s="16">
        <v>17</v>
      </c>
      <c r="F251" s="16">
        <v>0</v>
      </c>
      <c r="G251" s="16">
        <v>55</v>
      </c>
      <c r="H251" s="17">
        <f t="shared" si="14"/>
        <v>88</v>
      </c>
      <c r="I251" s="16">
        <v>0</v>
      </c>
      <c r="J251" s="17">
        <f t="shared" si="15"/>
        <v>88</v>
      </c>
      <c r="K251" s="19"/>
      <c r="L251" s="16">
        <v>26</v>
      </c>
      <c r="M251" s="16">
        <v>0</v>
      </c>
      <c r="N251" s="16">
        <v>0</v>
      </c>
      <c r="O251" s="16">
        <v>23</v>
      </c>
      <c r="P251" s="17">
        <f t="shared" si="16"/>
        <v>49</v>
      </c>
      <c r="Q251" s="16">
        <v>0</v>
      </c>
      <c r="R251" s="17">
        <f t="shared" si="17"/>
        <v>49</v>
      </c>
      <c r="S251" s="19"/>
      <c r="T251"/>
    </row>
    <row r="252" spans="1:20" ht="15">
      <c r="A252" t="s">
        <v>605</v>
      </c>
      <c r="B252" t="s">
        <v>606</v>
      </c>
      <c r="C252" t="s">
        <v>958</v>
      </c>
      <c r="D252" s="16">
        <v>100</v>
      </c>
      <c r="E252" s="16">
        <v>0</v>
      </c>
      <c r="F252" s="16">
        <v>0</v>
      </c>
      <c r="G252" s="16">
        <v>14</v>
      </c>
      <c r="H252" s="17">
        <f t="shared" si="14"/>
        <v>114</v>
      </c>
      <c r="I252" s="16">
        <v>0</v>
      </c>
      <c r="J252" s="17">
        <f t="shared" si="15"/>
        <v>114</v>
      </c>
      <c r="K252" s="19"/>
      <c r="L252" s="16">
        <v>217</v>
      </c>
      <c r="M252" s="16">
        <v>0</v>
      </c>
      <c r="N252" s="16">
        <v>0</v>
      </c>
      <c r="O252" s="16">
        <v>31</v>
      </c>
      <c r="P252" s="17">
        <f t="shared" si="16"/>
        <v>248</v>
      </c>
      <c r="Q252" s="16">
        <v>0</v>
      </c>
      <c r="R252" s="17">
        <f t="shared" si="17"/>
        <v>248</v>
      </c>
      <c r="S252" s="19"/>
      <c r="T252"/>
    </row>
    <row r="253" spans="1:20" ht="15">
      <c r="A253" t="s">
        <v>607</v>
      </c>
      <c r="B253" t="s">
        <v>608</v>
      </c>
      <c r="C253" t="s">
        <v>956</v>
      </c>
      <c r="D253" s="16">
        <v>407</v>
      </c>
      <c r="E253" s="16">
        <v>135</v>
      </c>
      <c r="F253" s="16">
        <v>0</v>
      </c>
      <c r="G253" s="16">
        <v>29</v>
      </c>
      <c r="H253" s="17">
        <f t="shared" si="14"/>
        <v>571</v>
      </c>
      <c r="I253" s="16">
        <v>373</v>
      </c>
      <c r="J253" s="17">
        <f t="shared" si="15"/>
        <v>944</v>
      </c>
      <c r="K253" s="19"/>
      <c r="L253" s="16">
        <v>290</v>
      </c>
      <c r="M253" s="16">
        <v>58</v>
      </c>
      <c r="N253" s="16">
        <v>0</v>
      </c>
      <c r="O253" s="16">
        <v>72</v>
      </c>
      <c r="P253" s="17">
        <f t="shared" si="16"/>
        <v>420</v>
      </c>
      <c r="Q253" s="16">
        <v>385</v>
      </c>
      <c r="R253" s="17">
        <f t="shared" si="17"/>
        <v>805</v>
      </c>
      <c r="S253" s="19"/>
      <c r="T253"/>
    </row>
    <row r="254" spans="1:20" ht="15">
      <c r="A254" t="s">
        <v>609</v>
      </c>
      <c r="B254" t="s">
        <v>610</v>
      </c>
      <c r="C254" t="s">
        <v>954</v>
      </c>
      <c r="D254" s="16">
        <v>20</v>
      </c>
      <c r="E254" s="16">
        <v>0</v>
      </c>
      <c r="F254" s="16">
        <v>0</v>
      </c>
      <c r="G254" s="16">
        <v>0</v>
      </c>
      <c r="H254" s="17">
        <f t="shared" si="14"/>
        <v>20</v>
      </c>
      <c r="I254" s="16">
        <v>0</v>
      </c>
      <c r="J254" s="17">
        <f t="shared" si="15"/>
        <v>20</v>
      </c>
      <c r="K254" s="19"/>
      <c r="L254" s="16">
        <v>8</v>
      </c>
      <c r="M254" s="16">
        <v>0</v>
      </c>
      <c r="N254" s="16">
        <v>0</v>
      </c>
      <c r="O254" s="16">
        <v>0</v>
      </c>
      <c r="P254" s="17">
        <f t="shared" si="16"/>
        <v>8</v>
      </c>
      <c r="Q254" s="16">
        <v>0</v>
      </c>
      <c r="R254" s="17">
        <f t="shared" si="17"/>
        <v>8</v>
      </c>
      <c r="S254" s="19"/>
      <c r="T254"/>
    </row>
    <row r="255" spans="1:20" ht="15">
      <c r="A255" t="s">
        <v>611</v>
      </c>
      <c r="B255" t="s">
        <v>612</v>
      </c>
      <c r="C255" t="s">
        <v>958</v>
      </c>
      <c r="D255" s="16">
        <v>23</v>
      </c>
      <c r="E255" s="16">
        <v>12</v>
      </c>
      <c r="F255" s="16">
        <v>0</v>
      </c>
      <c r="G255" s="16">
        <v>10</v>
      </c>
      <c r="H255" s="17">
        <f t="shared" si="14"/>
        <v>45</v>
      </c>
      <c r="I255" s="16">
        <v>0</v>
      </c>
      <c r="J255" s="17">
        <f t="shared" si="15"/>
        <v>45</v>
      </c>
      <c r="K255" s="19"/>
      <c r="L255" s="16">
        <v>48</v>
      </c>
      <c r="M255" s="16">
        <v>61</v>
      </c>
      <c r="N255" s="16">
        <v>0</v>
      </c>
      <c r="O255" s="16">
        <v>72</v>
      </c>
      <c r="P255" s="17">
        <f t="shared" si="16"/>
        <v>181</v>
      </c>
      <c r="Q255" s="16">
        <v>0</v>
      </c>
      <c r="R255" s="17">
        <f t="shared" si="17"/>
        <v>181</v>
      </c>
      <c r="S255" s="19"/>
      <c r="T255"/>
    </row>
    <row r="256" spans="1:20" ht="15">
      <c r="A256" t="s">
        <v>613</v>
      </c>
      <c r="B256" t="s">
        <v>614</v>
      </c>
      <c r="C256" t="s">
        <v>958</v>
      </c>
      <c r="D256" s="16">
        <v>30</v>
      </c>
      <c r="E256" s="16">
        <v>0</v>
      </c>
      <c r="F256" s="16">
        <v>0</v>
      </c>
      <c r="G256" s="16">
        <v>0</v>
      </c>
      <c r="H256" s="17">
        <f t="shared" si="14"/>
        <v>30</v>
      </c>
      <c r="I256" s="16">
        <v>0</v>
      </c>
      <c r="J256" s="17">
        <f t="shared" si="15"/>
        <v>30</v>
      </c>
      <c r="K256" s="19"/>
      <c r="L256" s="16">
        <v>92</v>
      </c>
      <c r="M256" s="16">
        <v>1</v>
      </c>
      <c r="N256" s="16">
        <v>0</v>
      </c>
      <c r="O256" s="16">
        <v>2</v>
      </c>
      <c r="P256" s="17">
        <f t="shared" si="16"/>
        <v>95</v>
      </c>
      <c r="Q256" s="16">
        <v>0</v>
      </c>
      <c r="R256" s="17">
        <f t="shared" si="17"/>
        <v>95</v>
      </c>
      <c r="S256" s="19"/>
      <c r="T256"/>
    </row>
    <row r="257" spans="1:20" ht="15">
      <c r="A257" t="s">
        <v>615</v>
      </c>
      <c r="B257" t="s">
        <v>616</v>
      </c>
      <c r="C257" t="s">
        <v>954</v>
      </c>
      <c r="D257" s="16">
        <v>36</v>
      </c>
      <c r="E257" s="16">
        <v>0</v>
      </c>
      <c r="F257" s="16">
        <v>0</v>
      </c>
      <c r="G257" s="16">
        <v>0</v>
      </c>
      <c r="H257" s="17">
        <f t="shared" si="14"/>
        <v>36</v>
      </c>
      <c r="I257" s="16">
        <v>0</v>
      </c>
      <c r="J257" s="17">
        <f t="shared" si="15"/>
        <v>36</v>
      </c>
      <c r="K257" s="19"/>
      <c r="L257" s="16">
        <v>88</v>
      </c>
      <c r="M257" s="16">
        <v>33</v>
      </c>
      <c r="N257" s="16">
        <v>0</v>
      </c>
      <c r="O257" s="16">
        <v>11</v>
      </c>
      <c r="P257" s="17">
        <f t="shared" si="16"/>
        <v>132</v>
      </c>
      <c r="Q257" s="16">
        <v>5</v>
      </c>
      <c r="R257" s="17">
        <f t="shared" si="17"/>
        <v>137</v>
      </c>
      <c r="S257" s="19"/>
      <c r="T257"/>
    </row>
    <row r="258" spans="1:20" ht="15">
      <c r="A258" t="s">
        <v>617</v>
      </c>
      <c r="B258" t="s">
        <v>618</v>
      </c>
      <c r="C258" t="s">
        <v>954</v>
      </c>
      <c r="D258" s="16">
        <v>65</v>
      </c>
      <c r="E258" s="16">
        <v>0</v>
      </c>
      <c r="F258" s="16">
        <v>0</v>
      </c>
      <c r="G258" s="16">
        <v>0</v>
      </c>
      <c r="H258" s="17">
        <f t="shared" si="14"/>
        <v>65</v>
      </c>
      <c r="I258" s="16">
        <v>0</v>
      </c>
      <c r="J258" s="17">
        <f t="shared" si="15"/>
        <v>65</v>
      </c>
      <c r="K258" s="19"/>
      <c r="L258" s="16">
        <v>36</v>
      </c>
      <c r="M258" s="16">
        <v>31</v>
      </c>
      <c r="N258" s="16">
        <v>0</v>
      </c>
      <c r="O258" s="16">
        <v>7</v>
      </c>
      <c r="P258" s="17">
        <f t="shared" si="16"/>
        <v>74</v>
      </c>
      <c r="Q258" s="16">
        <v>0</v>
      </c>
      <c r="R258" s="17">
        <f t="shared" si="17"/>
        <v>74</v>
      </c>
      <c r="S258" s="19"/>
      <c r="T258"/>
    </row>
    <row r="259" spans="1:20" ht="15">
      <c r="A259" t="s">
        <v>619</v>
      </c>
      <c r="B259" t="s">
        <v>620</v>
      </c>
      <c r="C259" t="s">
        <v>954</v>
      </c>
      <c r="D259" s="16">
        <v>129</v>
      </c>
      <c r="E259" s="16">
        <v>0</v>
      </c>
      <c r="F259" s="16">
        <v>0</v>
      </c>
      <c r="G259" s="16">
        <v>18</v>
      </c>
      <c r="H259" s="17">
        <f t="shared" si="14"/>
        <v>147</v>
      </c>
      <c r="I259" s="16">
        <v>17</v>
      </c>
      <c r="J259" s="17">
        <f t="shared" si="15"/>
        <v>164</v>
      </c>
      <c r="K259" s="19"/>
      <c r="L259" s="16">
        <v>64</v>
      </c>
      <c r="M259" s="16">
        <v>0</v>
      </c>
      <c r="N259" s="16">
        <v>0</v>
      </c>
      <c r="O259" s="16">
        <v>30</v>
      </c>
      <c r="P259" s="17">
        <f t="shared" si="16"/>
        <v>94</v>
      </c>
      <c r="Q259" s="16">
        <v>0</v>
      </c>
      <c r="R259" s="17">
        <f t="shared" si="17"/>
        <v>94</v>
      </c>
      <c r="S259" s="19"/>
      <c r="T259"/>
    </row>
    <row r="260" spans="1:20" ht="15">
      <c r="A260" t="s">
        <v>621</v>
      </c>
      <c r="B260" t="s">
        <v>622</v>
      </c>
      <c r="C260" t="s">
        <v>954</v>
      </c>
      <c r="D260" s="16">
        <v>24</v>
      </c>
      <c r="E260" s="16">
        <v>0</v>
      </c>
      <c r="F260" s="16">
        <v>0</v>
      </c>
      <c r="G260" s="16">
        <v>45</v>
      </c>
      <c r="H260" s="17">
        <f t="shared" si="14"/>
        <v>69</v>
      </c>
      <c r="I260" s="16">
        <v>0</v>
      </c>
      <c r="J260" s="17">
        <f t="shared" si="15"/>
        <v>69</v>
      </c>
      <c r="K260" s="19"/>
      <c r="L260" s="16">
        <v>69</v>
      </c>
      <c r="M260" s="16">
        <v>0</v>
      </c>
      <c r="N260" s="16">
        <v>0</v>
      </c>
      <c r="O260" s="16">
        <v>37</v>
      </c>
      <c r="P260" s="17">
        <f t="shared" si="16"/>
        <v>106</v>
      </c>
      <c r="Q260" s="16">
        <v>25</v>
      </c>
      <c r="R260" s="17">
        <f t="shared" si="17"/>
        <v>131</v>
      </c>
      <c r="S260" s="19"/>
      <c r="T260"/>
    </row>
    <row r="261" spans="1:20" ht="15">
      <c r="A261" t="s">
        <v>623</v>
      </c>
      <c r="B261" t="s">
        <v>624</v>
      </c>
      <c r="C261" t="s">
        <v>958</v>
      </c>
      <c r="D261" s="16">
        <v>1</v>
      </c>
      <c r="E261" s="16">
        <v>0</v>
      </c>
      <c r="F261" s="16">
        <v>0</v>
      </c>
      <c r="G261" s="16">
        <v>0</v>
      </c>
      <c r="H261" s="17">
        <f t="shared" si="14"/>
        <v>1</v>
      </c>
      <c r="I261" s="16">
        <v>0</v>
      </c>
      <c r="J261" s="17">
        <f t="shared" si="15"/>
        <v>1</v>
      </c>
      <c r="K261" s="19"/>
      <c r="L261" s="16">
        <v>43</v>
      </c>
      <c r="M261" s="16">
        <v>4</v>
      </c>
      <c r="N261" s="16">
        <v>0</v>
      </c>
      <c r="O261" s="16">
        <v>11</v>
      </c>
      <c r="P261" s="17">
        <f t="shared" si="16"/>
        <v>58</v>
      </c>
      <c r="Q261" s="16">
        <v>3</v>
      </c>
      <c r="R261" s="17">
        <f t="shared" si="17"/>
        <v>61</v>
      </c>
      <c r="S261" s="19"/>
      <c r="T261"/>
    </row>
    <row r="262" spans="1:20" ht="15">
      <c r="A262" t="s">
        <v>625</v>
      </c>
      <c r="B262" t="s">
        <v>626</v>
      </c>
      <c r="C262" t="s">
        <v>958</v>
      </c>
      <c r="D262" s="16">
        <v>8</v>
      </c>
      <c r="E262" s="16">
        <v>0</v>
      </c>
      <c r="F262" s="16">
        <v>0</v>
      </c>
      <c r="G262" s="16">
        <v>4</v>
      </c>
      <c r="H262" s="17">
        <f t="shared" si="14"/>
        <v>12</v>
      </c>
      <c r="I262" s="16">
        <v>0</v>
      </c>
      <c r="J262" s="17">
        <f t="shared" si="15"/>
        <v>12</v>
      </c>
      <c r="K262" s="19"/>
      <c r="L262" s="16">
        <v>95</v>
      </c>
      <c r="M262" s="16">
        <v>0</v>
      </c>
      <c r="N262" s="16">
        <v>0</v>
      </c>
      <c r="O262" s="16">
        <v>28</v>
      </c>
      <c r="P262" s="17">
        <f t="shared" si="16"/>
        <v>123</v>
      </c>
      <c r="Q262" s="16">
        <v>0</v>
      </c>
      <c r="R262" s="17">
        <f t="shared" si="17"/>
        <v>123</v>
      </c>
      <c r="S262" s="19"/>
      <c r="T262"/>
    </row>
    <row r="263" spans="1:20" ht="15">
      <c r="A263" t="s">
        <v>627</v>
      </c>
      <c r="B263" t="s">
        <v>628</v>
      </c>
      <c r="C263" t="s">
        <v>955</v>
      </c>
      <c r="D263" s="16">
        <v>160</v>
      </c>
      <c r="E263" s="16">
        <v>0</v>
      </c>
      <c r="F263" s="16">
        <v>0</v>
      </c>
      <c r="G263" s="16">
        <v>62</v>
      </c>
      <c r="H263" s="17">
        <f t="shared" si="14"/>
        <v>222</v>
      </c>
      <c r="I263" s="16">
        <v>0</v>
      </c>
      <c r="J263" s="17">
        <f t="shared" si="15"/>
        <v>222</v>
      </c>
      <c r="K263" s="19"/>
      <c r="L263" s="16">
        <v>68</v>
      </c>
      <c r="M263" s="16">
        <v>0</v>
      </c>
      <c r="N263" s="16">
        <v>0</v>
      </c>
      <c r="O263" s="16">
        <v>20</v>
      </c>
      <c r="P263" s="17">
        <f t="shared" si="16"/>
        <v>88</v>
      </c>
      <c r="Q263" s="16">
        <v>0</v>
      </c>
      <c r="R263" s="17">
        <f t="shared" si="17"/>
        <v>88</v>
      </c>
      <c r="S263" s="19"/>
      <c r="T263"/>
    </row>
    <row r="264" spans="1:20" ht="15">
      <c r="A264" t="s">
        <v>629</v>
      </c>
      <c r="B264" t="s">
        <v>630</v>
      </c>
      <c r="C264" t="s">
        <v>954</v>
      </c>
      <c r="D264" s="16">
        <v>47</v>
      </c>
      <c r="E264" s="16">
        <v>0</v>
      </c>
      <c r="F264" s="16">
        <v>0</v>
      </c>
      <c r="G264" s="16">
        <v>4</v>
      </c>
      <c r="H264" s="17">
        <f t="shared" si="14"/>
        <v>51</v>
      </c>
      <c r="I264" s="16">
        <v>0</v>
      </c>
      <c r="J264" s="17">
        <f t="shared" si="15"/>
        <v>51</v>
      </c>
      <c r="K264" s="19"/>
      <c r="L264" s="16">
        <v>253</v>
      </c>
      <c r="M264" s="16">
        <v>0</v>
      </c>
      <c r="N264" s="16">
        <v>0</v>
      </c>
      <c r="O264" s="16">
        <v>43</v>
      </c>
      <c r="P264" s="17">
        <f t="shared" si="16"/>
        <v>296</v>
      </c>
      <c r="Q264" s="16">
        <v>0</v>
      </c>
      <c r="R264" s="17">
        <f t="shared" si="17"/>
        <v>296</v>
      </c>
      <c r="S264" s="19"/>
      <c r="T264"/>
    </row>
    <row r="265" spans="1:20" ht="15">
      <c r="A265" t="s">
        <v>631</v>
      </c>
      <c r="B265" t="s">
        <v>632</v>
      </c>
      <c r="C265" t="s">
        <v>954</v>
      </c>
      <c r="D265" s="16">
        <v>23</v>
      </c>
      <c r="E265" s="16">
        <v>0</v>
      </c>
      <c r="F265" s="16">
        <v>0</v>
      </c>
      <c r="G265" s="16">
        <v>7</v>
      </c>
      <c r="H265" s="17">
        <f t="shared" si="14"/>
        <v>30</v>
      </c>
      <c r="I265" s="16">
        <v>0</v>
      </c>
      <c r="J265" s="17">
        <f t="shared" si="15"/>
        <v>30</v>
      </c>
      <c r="K265" s="19"/>
      <c r="L265" s="16">
        <v>29</v>
      </c>
      <c r="M265" s="16">
        <v>0</v>
      </c>
      <c r="N265" s="16">
        <v>0</v>
      </c>
      <c r="O265" s="16">
        <v>21</v>
      </c>
      <c r="P265" s="17">
        <f t="shared" si="16"/>
        <v>50</v>
      </c>
      <c r="Q265" s="16">
        <v>0</v>
      </c>
      <c r="R265" s="17">
        <f t="shared" si="17"/>
        <v>50</v>
      </c>
      <c r="S265" s="19"/>
      <c r="T265"/>
    </row>
    <row r="266" spans="1:20" ht="15">
      <c r="A266" t="s">
        <v>633</v>
      </c>
      <c r="B266" t="s">
        <v>634</v>
      </c>
      <c r="C266" t="s">
        <v>958</v>
      </c>
      <c r="D266" s="16">
        <v>125</v>
      </c>
      <c r="E266" s="16">
        <v>0</v>
      </c>
      <c r="F266" s="16">
        <v>0</v>
      </c>
      <c r="G266" s="16">
        <v>23</v>
      </c>
      <c r="H266" s="17">
        <f t="shared" si="14"/>
        <v>148</v>
      </c>
      <c r="I266" s="16">
        <v>0</v>
      </c>
      <c r="J266" s="17">
        <f t="shared" si="15"/>
        <v>148</v>
      </c>
      <c r="K266" s="19"/>
      <c r="L266" s="16">
        <v>182</v>
      </c>
      <c r="M266" s="16">
        <v>0</v>
      </c>
      <c r="N266" s="16">
        <v>0</v>
      </c>
      <c r="O266" s="16">
        <v>18</v>
      </c>
      <c r="P266" s="17">
        <f t="shared" si="16"/>
        <v>200</v>
      </c>
      <c r="Q266" s="16">
        <v>0</v>
      </c>
      <c r="R266" s="17">
        <f t="shared" si="17"/>
        <v>200</v>
      </c>
      <c r="S266" s="19"/>
      <c r="T266"/>
    </row>
    <row r="267" spans="1:20" ht="15">
      <c r="A267" t="s">
        <v>635</v>
      </c>
      <c r="B267" t="s">
        <v>636</v>
      </c>
      <c r="C267" t="s">
        <v>957</v>
      </c>
      <c r="D267" s="16">
        <v>196</v>
      </c>
      <c r="E267" s="16">
        <v>0</v>
      </c>
      <c r="F267" s="16">
        <v>0</v>
      </c>
      <c r="G267" s="16">
        <v>0</v>
      </c>
      <c r="H267" s="17">
        <f t="shared" ref="H267:H299" si="18">SUM(D267:G267)</f>
        <v>196</v>
      </c>
      <c r="I267" s="16">
        <v>246</v>
      </c>
      <c r="J267" s="17">
        <f t="shared" ref="J267:J299" si="19">SUM(H267:I267)</f>
        <v>442</v>
      </c>
      <c r="K267" s="19"/>
      <c r="L267" s="16">
        <v>239</v>
      </c>
      <c r="M267" s="16">
        <v>0</v>
      </c>
      <c r="N267" s="16">
        <v>0</v>
      </c>
      <c r="O267" s="16">
        <v>5</v>
      </c>
      <c r="P267" s="17">
        <f t="shared" ref="P267:P299" si="20">SUM(L267:O267)</f>
        <v>244</v>
      </c>
      <c r="Q267" s="16">
        <v>142</v>
      </c>
      <c r="R267" s="17">
        <f t="shared" ref="R267:R299" si="21">SUM(P267:Q267)</f>
        <v>386</v>
      </c>
      <c r="S267" s="19"/>
      <c r="T267"/>
    </row>
    <row r="268" spans="1:20" ht="15">
      <c r="A268" t="s">
        <v>637</v>
      </c>
      <c r="B268" t="s">
        <v>638</v>
      </c>
      <c r="C268" t="s">
        <v>956</v>
      </c>
      <c r="D268" s="16">
        <v>403</v>
      </c>
      <c r="E268" s="16">
        <v>0</v>
      </c>
      <c r="F268" s="16">
        <v>0</v>
      </c>
      <c r="G268" s="16">
        <v>4</v>
      </c>
      <c r="H268" s="17">
        <f t="shared" si="18"/>
        <v>407</v>
      </c>
      <c r="I268" s="16">
        <v>0</v>
      </c>
      <c r="J268" s="17">
        <f t="shared" si="19"/>
        <v>407</v>
      </c>
      <c r="K268" s="19"/>
      <c r="L268" s="16">
        <v>368</v>
      </c>
      <c r="M268" s="16">
        <v>0</v>
      </c>
      <c r="N268" s="16">
        <v>0</v>
      </c>
      <c r="O268" s="16">
        <v>11</v>
      </c>
      <c r="P268" s="17">
        <f t="shared" si="20"/>
        <v>379</v>
      </c>
      <c r="Q268" s="16">
        <v>22</v>
      </c>
      <c r="R268" s="17">
        <f t="shared" si="21"/>
        <v>401</v>
      </c>
      <c r="S268" s="19"/>
      <c r="T268"/>
    </row>
    <row r="269" spans="1:20" ht="15">
      <c r="A269" t="s">
        <v>639</v>
      </c>
      <c r="B269" t="s">
        <v>640</v>
      </c>
      <c r="C269" t="s">
        <v>955</v>
      </c>
      <c r="D269" s="16">
        <v>47</v>
      </c>
      <c r="E269" s="16">
        <v>0</v>
      </c>
      <c r="F269" s="16">
        <v>0</v>
      </c>
      <c r="G269" s="16">
        <v>17</v>
      </c>
      <c r="H269" s="17">
        <f t="shared" si="18"/>
        <v>64</v>
      </c>
      <c r="I269" s="16">
        <v>113</v>
      </c>
      <c r="J269" s="17">
        <f t="shared" si="19"/>
        <v>177</v>
      </c>
      <c r="K269" s="19"/>
      <c r="L269" s="16">
        <v>89</v>
      </c>
      <c r="M269" s="16">
        <v>3</v>
      </c>
      <c r="N269" s="16">
        <v>0</v>
      </c>
      <c r="O269" s="16">
        <v>8</v>
      </c>
      <c r="P269" s="17">
        <f t="shared" si="20"/>
        <v>100</v>
      </c>
      <c r="Q269" s="16">
        <v>341</v>
      </c>
      <c r="R269" s="17">
        <f t="shared" si="21"/>
        <v>441</v>
      </c>
      <c r="S269" s="19"/>
      <c r="T269"/>
    </row>
    <row r="270" spans="1:20" ht="15">
      <c r="A270" t="s">
        <v>641</v>
      </c>
      <c r="B270" t="s">
        <v>642</v>
      </c>
      <c r="C270" t="s">
        <v>956</v>
      </c>
      <c r="D270" s="16">
        <v>60</v>
      </c>
      <c r="E270" s="16">
        <v>0</v>
      </c>
      <c r="F270" s="16">
        <v>0</v>
      </c>
      <c r="G270" s="16">
        <v>22</v>
      </c>
      <c r="H270" s="17">
        <f t="shared" si="18"/>
        <v>82</v>
      </c>
      <c r="I270" s="16">
        <v>0</v>
      </c>
      <c r="J270" s="17">
        <f t="shared" si="19"/>
        <v>82</v>
      </c>
      <c r="K270" s="19"/>
      <c r="L270" s="16">
        <v>75</v>
      </c>
      <c r="M270" s="16">
        <v>88</v>
      </c>
      <c r="N270" s="16">
        <v>0</v>
      </c>
      <c r="O270" s="16">
        <v>37</v>
      </c>
      <c r="P270" s="17">
        <f t="shared" si="20"/>
        <v>200</v>
      </c>
      <c r="Q270" s="16">
        <v>0</v>
      </c>
      <c r="R270" s="17">
        <f t="shared" si="21"/>
        <v>200</v>
      </c>
      <c r="S270" s="19"/>
      <c r="T270"/>
    </row>
    <row r="271" spans="1:20" ht="15">
      <c r="A271" t="s">
        <v>643</v>
      </c>
      <c r="B271" t="s">
        <v>644</v>
      </c>
      <c r="C271" t="s">
        <v>954</v>
      </c>
      <c r="D271" s="16">
        <v>54</v>
      </c>
      <c r="E271" s="16">
        <v>0</v>
      </c>
      <c r="F271" s="16">
        <v>0</v>
      </c>
      <c r="G271" s="16">
        <v>16</v>
      </c>
      <c r="H271" s="17">
        <f t="shared" si="18"/>
        <v>70</v>
      </c>
      <c r="I271" s="16">
        <v>0</v>
      </c>
      <c r="J271" s="17">
        <f t="shared" si="19"/>
        <v>70</v>
      </c>
      <c r="K271" s="19"/>
      <c r="L271" s="16">
        <v>61</v>
      </c>
      <c r="M271" s="16">
        <v>0</v>
      </c>
      <c r="N271" s="16">
        <v>0</v>
      </c>
      <c r="O271" s="16">
        <v>12</v>
      </c>
      <c r="P271" s="17">
        <f t="shared" si="20"/>
        <v>73</v>
      </c>
      <c r="Q271" s="16">
        <v>0</v>
      </c>
      <c r="R271" s="17">
        <f t="shared" si="21"/>
        <v>73</v>
      </c>
      <c r="S271" s="19"/>
      <c r="T271"/>
    </row>
    <row r="272" spans="1:20" ht="15">
      <c r="A272" t="s">
        <v>919</v>
      </c>
      <c r="B272" t="s">
        <v>920</v>
      </c>
      <c r="C272" t="s">
        <v>954</v>
      </c>
      <c r="D272" s="16">
        <v>25</v>
      </c>
      <c r="E272" s="16">
        <v>0</v>
      </c>
      <c r="F272" s="16">
        <v>0</v>
      </c>
      <c r="G272" s="16">
        <v>0</v>
      </c>
      <c r="H272" s="17">
        <f t="shared" si="18"/>
        <v>25</v>
      </c>
      <c r="I272" s="16">
        <v>0</v>
      </c>
      <c r="J272" s="17">
        <f t="shared" si="19"/>
        <v>25</v>
      </c>
      <c r="K272" s="19"/>
      <c r="L272" s="16">
        <v>45</v>
      </c>
      <c r="M272" s="16">
        <v>0</v>
      </c>
      <c r="N272" s="16">
        <v>0</v>
      </c>
      <c r="O272" s="16">
        <v>3</v>
      </c>
      <c r="P272" s="17">
        <f t="shared" si="20"/>
        <v>48</v>
      </c>
      <c r="Q272" s="16">
        <v>0</v>
      </c>
      <c r="R272" s="17">
        <f t="shared" si="21"/>
        <v>48</v>
      </c>
      <c r="S272" s="19"/>
      <c r="T272"/>
    </row>
    <row r="273" spans="1:20" ht="15">
      <c r="A273" t="s">
        <v>645</v>
      </c>
      <c r="B273" t="s">
        <v>646</v>
      </c>
      <c r="C273" t="s">
        <v>954</v>
      </c>
      <c r="D273" s="16">
        <v>0</v>
      </c>
      <c r="E273" s="16">
        <v>0</v>
      </c>
      <c r="F273" s="16">
        <v>0</v>
      </c>
      <c r="G273" s="16">
        <v>0</v>
      </c>
      <c r="H273" s="17">
        <f t="shared" si="18"/>
        <v>0</v>
      </c>
      <c r="I273" s="16">
        <v>72</v>
      </c>
      <c r="J273" s="17">
        <f t="shared" si="19"/>
        <v>72</v>
      </c>
      <c r="K273" s="19"/>
      <c r="L273" s="16">
        <v>46</v>
      </c>
      <c r="M273" s="16">
        <v>0</v>
      </c>
      <c r="N273" s="16">
        <v>0</v>
      </c>
      <c r="O273" s="16">
        <v>29</v>
      </c>
      <c r="P273" s="17">
        <f t="shared" si="20"/>
        <v>75</v>
      </c>
      <c r="Q273" s="16">
        <v>0</v>
      </c>
      <c r="R273" s="17">
        <f t="shared" si="21"/>
        <v>75</v>
      </c>
      <c r="S273" s="19"/>
      <c r="T273"/>
    </row>
    <row r="274" spans="1:20" ht="15">
      <c r="A274" t="s">
        <v>647</v>
      </c>
      <c r="B274" t="s">
        <v>648</v>
      </c>
      <c r="C274" t="s">
        <v>954</v>
      </c>
      <c r="D274" s="16">
        <v>96</v>
      </c>
      <c r="E274" s="16">
        <v>0</v>
      </c>
      <c r="F274" s="16">
        <v>0</v>
      </c>
      <c r="G274" s="16">
        <v>13</v>
      </c>
      <c r="H274" s="17">
        <f t="shared" si="18"/>
        <v>109</v>
      </c>
      <c r="I274" s="16">
        <v>0</v>
      </c>
      <c r="J274" s="17">
        <f t="shared" si="19"/>
        <v>109</v>
      </c>
      <c r="K274" s="19"/>
      <c r="L274" s="16">
        <v>204</v>
      </c>
      <c r="M274" s="16">
        <v>0</v>
      </c>
      <c r="N274" s="16">
        <v>0</v>
      </c>
      <c r="O274" s="16">
        <v>13</v>
      </c>
      <c r="P274" s="17">
        <f t="shared" si="20"/>
        <v>217</v>
      </c>
      <c r="Q274" s="16">
        <v>3</v>
      </c>
      <c r="R274" s="17">
        <f t="shared" si="21"/>
        <v>220</v>
      </c>
      <c r="S274" s="19"/>
      <c r="T274"/>
    </row>
    <row r="275" spans="1:20" ht="15">
      <c r="A275" t="s">
        <v>874</v>
      </c>
      <c r="B275" t="s">
        <v>875</v>
      </c>
      <c r="C275" t="s">
        <v>956</v>
      </c>
      <c r="D275" s="16">
        <v>116</v>
      </c>
      <c r="E275" s="16">
        <v>0</v>
      </c>
      <c r="F275" s="16">
        <v>0</v>
      </c>
      <c r="G275" s="16">
        <v>7</v>
      </c>
      <c r="H275" s="17">
        <f t="shared" si="18"/>
        <v>123</v>
      </c>
      <c r="I275" s="16">
        <v>0</v>
      </c>
      <c r="J275" s="17">
        <f t="shared" si="19"/>
        <v>123</v>
      </c>
      <c r="K275" s="19"/>
      <c r="L275" s="16">
        <v>58</v>
      </c>
      <c r="M275" s="16">
        <v>0</v>
      </c>
      <c r="N275" s="16">
        <v>0</v>
      </c>
      <c r="O275" s="16">
        <v>12</v>
      </c>
      <c r="P275" s="17">
        <f t="shared" si="20"/>
        <v>70</v>
      </c>
      <c r="Q275" s="16">
        <v>0</v>
      </c>
      <c r="R275" s="17">
        <f t="shared" si="21"/>
        <v>70</v>
      </c>
      <c r="S275" s="19"/>
      <c r="T275"/>
    </row>
    <row r="276" spans="1:20" ht="15">
      <c r="A276" s="4" t="s">
        <v>649</v>
      </c>
      <c r="B276" t="s">
        <v>650</v>
      </c>
      <c r="C276" t="s">
        <v>954</v>
      </c>
      <c r="D276" s="16">
        <v>47</v>
      </c>
      <c r="E276" s="16">
        <v>0</v>
      </c>
      <c r="F276" s="16">
        <v>0</v>
      </c>
      <c r="G276" s="16">
        <v>20</v>
      </c>
      <c r="H276" s="17">
        <f t="shared" si="18"/>
        <v>67</v>
      </c>
      <c r="I276" s="16">
        <v>0</v>
      </c>
      <c r="J276" s="17">
        <f t="shared" si="19"/>
        <v>67</v>
      </c>
      <c r="K276" s="19"/>
      <c r="L276" s="16">
        <v>40</v>
      </c>
      <c r="M276" s="16">
        <v>19</v>
      </c>
      <c r="N276" s="16">
        <v>0</v>
      </c>
      <c r="O276" s="16">
        <v>15</v>
      </c>
      <c r="P276" s="17">
        <f t="shared" si="20"/>
        <v>74</v>
      </c>
      <c r="Q276" s="16">
        <v>40</v>
      </c>
      <c r="R276" s="17">
        <f t="shared" si="21"/>
        <v>114</v>
      </c>
      <c r="S276" s="19"/>
      <c r="T276"/>
    </row>
    <row r="277" spans="1:20" ht="15">
      <c r="A277" t="s">
        <v>651</v>
      </c>
      <c r="B277" t="s">
        <v>652</v>
      </c>
      <c r="C277" t="s">
        <v>958</v>
      </c>
      <c r="D277" s="16">
        <v>38</v>
      </c>
      <c r="E277" s="16">
        <v>2</v>
      </c>
      <c r="F277" s="16">
        <v>0</v>
      </c>
      <c r="G277" s="16">
        <v>18</v>
      </c>
      <c r="H277" s="17">
        <f t="shared" si="18"/>
        <v>58</v>
      </c>
      <c r="I277" s="16">
        <v>0</v>
      </c>
      <c r="J277" s="17">
        <f t="shared" si="19"/>
        <v>58</v>
      </c>
      <c r="K277" s="19"/>
      <c r="L277" s="16">
        <v>39</v>
      </c>
      <c r="M277" s="16">
        <v>3</v>
      </c>
      <c r="N277" s="16">
        <v>0</v>
      </c>
      <c r="O277" s="16">
        <v>2</v>
      </c>
      <c r="P277" s="17">
        <f t="shared" si="20"/>
        <v>44</v>
      </c>
      <c r="Q277" s="16">
        <v>0</v>
      </c>
      <c r="R277" s="17">
        <f t="shared" si="21"/>
        <v>44</v>
      </c>
      <c r="S277" s="19"/>
      <c r="T277"/>
    </row>
    <row r="278" spans="1:20" ht="15">
      <c r="A278" t="s">
        <v>653</v>
      </c>
      <c r="B278" t="s">
        <v>654</v>
      </c>
      <c r="C278" t="s">
        <v>958</v>
      </c>
      <c r="D278" s="16">
        <v>16</v>
      </c>
      <c r="E278" s="16">
        <v>0</v>
      </c>
      <c r="F278" s="16">
        <v>0</v>
      </c>
      <c r="G278" s="16">
        <v>2</v>
      </c>
      <c r="H278" s="17">
        <f t="shared" si="18"/>
        <v>18</v>
      </c>
      <c r="I278" s="16">
        <v>0</v>
      </c>
      <c r="J278" s="17">
        <f t="shared" si="19"/>
        <v>18</v>
      </c>
      <c r="K278" s="19"/>
      <c r="L278" s="16">
        <v>27</v>
      </c>
      <c r="M278" s="16">
        <v>16</v>
      </c>
      <c r="N278" s="16">
        <v>0</v>
      </c>
      <c r="O278" s="16">
        <v>30</v>
      </c>
      <c r="P278" s="17">
        <f t="shared" si="20"/>
        <v>73</v>
      </c>
      <c r="Q278" s="16">
        <v>0</v>
      </c>
      <c r="R278" s="17">
        <f t="shared" si="21"/>
        <v>73</v>
      </c>
      <c r="S278" s="19"/>
      <c r="T278"/>
    </row>
    <row r="279" spans="1:20" ht="15">
      <c r="A279" t="s">
        <v>921</v>
      </c>
      <c r="B279" t="s">
        <v>922</v>
      </c>
      <c r="C279" t="s">
        <v>958</v>
      </c>
      <c r="D279" s="16">
        <v>13</v>
      </c>
      <c r="E279" s="16">
        <v>0</v>
      </c>
      <c r="F279" s="16">
        <v>0</v>
      </c>
      <c r="G279" s="16">
        <v>0</v>
      </c>
      <c r="H279" s="17">
        <f t="shared" si="18"/>
        <v>13</v>
      </c>
      <c r="I279" s="16">
        <v>0</v>
      </c>
      <c r="J279" s="17">
        <f t="shared" si="19"/>
        <v>13</v>
      </c>
      <c r="K279" s="19"/>
      <c r="L279" s="16">
        <v>82</v>
      </c>
      <c r="M279" s="16">
        <v>0</v>
      </c>
      <c r="N279" s="16">
        <v>0</v>
      </c>
      <c r="O279" s="16">
        <v>28</v>
      </c>
      <c r="P279" s="17">
        <f t="shared" si="20"/>
        <v>110</v>
      </c>
      <c r="Q279" s="16">
        <v>0</v>
      </c>
      <c r="R279" s="17">
        <f t="shared" si="21"/>
        <v>110</v>
      </c>
      <c r="S279" s="19"/>
      <c r="T279"/>
    </row>
    <row r="280" spans="1:20" ht="15">
      <c r="A280" t="s">
        <v>655</v>
      </c>
      <c r="B280" t="s">
        <v>656</v>
      </c>
      <c r="C280" t="s">
        <v>955</v>
      </c>
      <c r="D280" s="16">
        <v>47</v>
      </c>
      <c r="E280" s="16">
        <v>14</v>
      </c>
      <c r="F280" s="16">
        <v>0</v>
      </c>
      <c r="G280" s="16">
        <v>0</v>
      </c>
      <c r="H280" s="17">
        <f t="shared" si="18"/>
        <v>61</v>
      </c>
      <c r="I280" s="16">
        <v>48</v>
      </c>
      <c r="J280" s="17">
        <f t="shared" si="19"/>
        <v>109</v>
      </c>
      <c r="K280" s="19"/>
      <c r="L280" s="16">
        <v>4</v>
      </c>
      <c r="M280" s="16">
        <v>0</v>
      </c>
      <c r="N280" s="16">
        <v>0</v>
      </c>
      <c r="O280" s="16">
        <v>6</v>
      </c>
      <c r="P280" s="17">
        <f t="shared" si="20"/>
        <v>10</v>
      </c>
      <c r="Q280" s="16">
        <v>9</v>
      </c>
      <c r="R280" s="17">
        <f t="shared" si="21"/>
        <v>19</v>
      </c>
      <c r="S280" s="19"/>
      <c r="T280"/>
    </row>
    <row r="281" spans="1:20" ht="15">
      <c r="A281" t="s">
        <v>657</v>
      </c>
      <c r="B281" t="s">
        <v>658</v>
      </c>
      <c r="C281" t="s">
        <v>956</v>
      </c>
      <c r="D281" s="16">
        <v>51</v>
      </c>
      <c r="E281" s="16">
        <v>0</v>
      </c>
      <c r="F281" s="16">
        <v>0</v>
      </c>
      <c r="G281" s="16">
        <v>4</v>
      </c>
      <c r="H281" s="17">
        <f t="shared" si="18"/>
        <v>55</v>
      </c>
      <c r="I281" s="16">
        <v>0</v>
      </c>
      <c r="J281" s="17">
        <f t="shared" si="19"/>
        <v>55</v>
      </c>
      <c r="K281" s="19"/>
      <c r="L281" s="16">
        <v>49</v>
      </c>
      <c r="M281" s="16">
        <v>0</v>
      </c>
      <c r="N281" s="16">
        <v>0</v>
      </c>
      <c r="O281" s="16">
        <v>8</v>
      </c>
      <c r="P281" s="17">
        <f t="shared" si="20"/>
        <v>57</v>
      </c>
      <c r="Q281" s="16">
        <v>49</v>
      </c>
      <c r="R281" s="17">
        <f t="shared" si="21"/>
        <v>106</v>
      </c>
      <c r="S281" s="19"/>
      <c r="T281"/>
    </row>
    <row r="282" spans="1:20" ht="15">
      <c r="A282" t="s">
        <v>661</v>
      </c>
      <c r="B282" t="s">
        <v>662</v>
      </c>
      <c r="C282" t="s">
        <v>958</v>
      </c>
      <c r="D282" s="16">
        <v>37</v>
      </c>
      <c r="E282" s="16">
        <v>0</v>
      </c>
      <c r="F282" s="16">
        <v>0</v>
      </c>
      <c r="G282" s="16">
        <v>0</v>
      </c>
      <c r="H282" s="17">
        <f t="shared" si="18"/>
        <v>37</v>
      </c>
      <c r="I282" s="16">
        <v>0</v>
      </c>
      <c r="J282" s="17">
        <f t="shared" si="19"/>
        <v>37</v>
      </c>
      <c r="K282" s="19"/>
      <c r="L282" s="16">
        <v>30</v>
      </c>
      <c r="M282" s="16">
        <v>32</v>
      </c>
      <c r="N282" s="16">
        <v>0</v>
      </c>
      <c r="O282" s="16">
        <v>13</v>
      </c>
      <c r="P282" s="17">
        <f t="shared" si="20"/>
        <v>75</v>
      </c>
      <c r="Q282" s="16">
        <v>0</v>
      </c>
      <c r="R282" s="17">
        <f t="shared" si="21"/>
        <v>75</v>
      </c>
      <c r="S282" s="19"/>
      <c r="T282"/>
    </row>
    <row r="283" spans="1:20" ht="15">
      <c r="A283" t="s">
        <v>923</v>
      </c>
      <c r="B283" t="s">
        <v>924</v>
      </c>
      <c r="C283" t="s">
        <v>958</v>
      </c>
      <c r="D283" s="16">
        <v>38</v>
      </c>
      <c r="E283" s="16">
        <v>0</v>
      </c>
      <c r="F283" s="16">
        <v>0</v>
      </c>
      <c r="G283" s="16">
        <v>4</v>
      </c>
      <c r="H283" s="17">
        <f t="shared" si="18"/>
        <v>42</v>
      </c>
      <c r="I283" s="16">
        <v>0</v>
      </c>
      <c r="J283" s="17">
        <f t="shared" si="19"/>
        <v>42</v>
      </c>
      <c r="K283" s="19"/>
      <c r="L283" s="16">
        <v>22</v>
      </c>
      <c r="M283" s="16">
        <v>0</v>
      </c>
      <c r="N283" s="16">
        <v>0</v>
      </c>
      <c r="O283" s="16">
        <v>2</v>
      </c>
      <c r="P283" s="17">
        <f t="shared" si="20"/>
        <v>24</v>
      </c>
      <c r="Q283" s="16">
        <v>0</v>
      </c>
      <c r="R283" s="17">
        <f t="shared" si="21"/>
        <v>24</v>
      </c>
      <c r="S283" s="19"/>
      <c r="T283"/>
    </row>
    <row r="284" spans="1:20" ht="15">
      <c r="A284" t="s">
        <v>925</v>
      </c>
      <c r="B284" t="s">
        <v>926</v>
      </c>
      <c r="C284" t="s">
        <v>958</v>
      </c>
      <c r="D284" s="16">
        <v>23</v>
      </c>
      <c r="E284" s="16">
        <v>0</v>
      </c>
      <c r="F284" s="16">
        <v>0</v>
      </c>
      <c r="G284" s="16">
        <v>9</v>
      </c>
      <c r="H284" s="17">
        <f t="shared" si="18"/>
        <v>32</v>
      </c>
      <c r="I284" s="16">
        <v>0</v>
      </c>
      <c r="J284" s="17">
        <f t="shared" si="19"/>
        <v>32</v>
      </c>
      <c r="K284" s="19"/>
      <c r="L284" s="16">
        <v>81</v>
      </c>
      <c r="M284" s="16">
        <v>0</v>
      </c>
      <c r="N284" s="16">
        <v>0</v>
      </c>
      <c r="O284" s="16">
        <v>4</v>
      </c>
      <c r="P284" s="17">
        <f t="shared" si="20"/>
        <v>85</v>
      </c>
      <c r="Q284" s="16">
        <v>0</v>
      </c>
      <c r="R284" s="17">
        <f t="shared" si="21"/>
        <v>85</v>
      </c>
      <c r="S284" s="19"/>
      <c r="T284"/>
    </row>
    <row r="285" spans="1:20" ht="15">
      <c r="A285" t="s">
        <v>667</v>
      </c>
      <c r="B285" t="s">
        <v>668</v>
      </c>
      <c r="C285" t="s">
        <v>955</v>
      </c>
      <c r="D285" s="16">
        <v>223</v>
      </c>
      <c r="E285" s="16">
        <v>0</v>
      </c>
      <c r="F285" s="16">
        <v>0</v>
      </c>
      <c r="G285" s="16">
        <v>24</v>
      </c>
      <c r="H285" s="17">
        <f t="shared" si="18"/>
        <v>247</v>
      </c>
      <c r="I285" s="16">
        <v>48</v>
      </c>
      <c r="J285" s="17">
        <f t="shared" si="19"/>
        <v>295</v>
      </c>
      <c r="K285" s="19"/>
      <c r="L285" s="16">
        <v>139</v>
      </c>
      <c r="M285" s="16">
        <v>0</v>
      </c>
      <c r="N285" s="16">
        <v>0</v>
      </c>
      <c r="O285" s="16">
        <v>0</v>
      </c>
      <c r="P285" s="17">
        <f t="shared" si="20"/>
        <v>139</v>
      </c>
      <c r="Q285" s="16">
        <v>23</v>
      </c>
      <c r="R285" s="17">
        <f t="shared" si="21"/>
        <v>162</v>
      </c>
      <c r="S285" s="19"/>
      <c r="T285"/>
    </row>
    <row r="286" spans="1:20" ht="15">
      <c r="A286" t="s">
        <v>669</v>
      </c>
      <c r="B286" t="s">
        <v>670</v>
      </c>
      <c r="C286" t="s">
        <v>958</v>
      </c>
      <c r="D286" s="16">
        <v>234</v>
      </c>
      <c r="E286" s="16">
        <v>20</v>
      </c>
      <c r="F286" s="16">
        <v>0</v>
      </c>
      <c r="G286" s="16">
        <v>26</v>
      </c>
      <c r="H286" s="17">
        <f t="shared" si="18"/>
        <v>280</v>
      </c>
      <c r="I286" s="16">
        <v>0</v>
      </c>
      <c r="J286" s="17">
        <f t="shared" si="19"/>
        <v>280</v>
      </c>
      <c r="K286" s="19"/>
      <c r="L286" s="16">
        <v>373</v>
      </c>
      <c r="M286" s="16">
        <v>64</v>
      </c>
      <c r="N286" s="16">
        <v>0</v>
      </c>
      <c r="O286" s="16">
        <v>78</v>
      </c>
      <c r="P286" s="17">
        <f t="shared" si="20"/>
        <v>515</v>
      </c>
      <c r="Q286" s="16">
        <v>39</v>
      </c>
      <c r="R286" s="17">
        <f t="shared" si="21"/>
        <v>554</v>
      </c>
      <c r="S286" s="19"/>
      <c r="T286"/>
    </row>
    <row r="287" spans="1:20" ht="15">
      <c r="A287" t="s">
        <v>671</v>
      </c>
      <c r="B287" t="s">
        <v>672</v>
      </c>
      <c r="C287" t="s">
        <v>958</v>
      </c>
      <c r="D287" s="16">
        <v>59</v>
      </c>
      <c r="E287" s="16">
        <v>0</v>
      </c>
      <c r="F287" s="16">
        <v>0</v>
      </c>
      <c r="G287" s="16">
        <v>37</v>
      </c>
      <c r="H287" s="17">
        <f t="shared" si="18"/>
        <v>96</v>
      </c>
      <c r="I287" s="16">
        <v>0</v>
      </c>
      <c r="J287" s="17">
        <f t="shared" si="19"/>
        <v>96</v>
      </c>
      <c r="K287" s="19"/>
      <c r="L287" s="16">
        <v>79</v>
      </c>
      <c r="M287" s="16">
        <v>0</v>
      </c>
      <c r="N287" s="16">
        <v>0</v>
      </c>
      <c r="O287" s="16">
        <v>29</v>
      </c>
      <c r="P287" s="17">
        <f t="shared" si="20"/>
        <v>108</v>
      </c>
      <c r="Q287" s="16">
        <v>0</v>
      </c>
      <c r="R287" s="17">
        <f t="shared" si="21"/>
        <v>108</v>
      </c>
      <c r="S287" s="19"/>
      <c r="T287"/>
    </row>
    <row r="288" spans="1:20" ht="15">
      <c r="A288" t="s">
        <v>783</v>
      </c>
      <c r="B288" t="s">
        <v>784</v>
      </c>
      <c r="C288" t="s">
        <v>958</v>
      </c>
      <c r="D288" s="16">
        <v>5</v>
      </c>
      <c r="E288" s="16">
        <v>0</v>
      </c>
      <c r="F288" s="16">
        <v>0</v>
      </c>
      <c r="G288" s="16">
        <v>3</v>
      </c>
      <c r="H288" s="17">
        <f t="shared" si="18"/>
        <v>8</v>
      </c>
      <c r="I288" s="16">
        <v>68</v>
      </c>
      <c r="J288" s="17">
        <f t="shared" si="19"/>
        <v>76</v>
      </c>
      <c r="K288" s="19"/>
      <c r="L288" s="16">
        <v>69</v>
      </c>
      <c r="M288" s="16">
        <v>0</v>
      </c>
      <c r="N288" s="16">
        <v>0</v>
      </c>
      <c r="O288" s="16">
        <v>27</v>
      </c>
      <c r="P288" s="17">
        <f t="shared" si="20"/>
        <v>96</v>
      </c>
      <c r="Q288" s="16">
        <v>0</v>
      </c>
      <c r="R288" s="17">
        <f t="shared" si="21"/>
        <v>96</v>
      </c>
      <c r="S288" s="19"/>
      <c r="T288"/>
    </row>
    <row r="289" spans="1:20" ht="15">
      <c r="A289" t="s">
        <v>673</v>
      </c>
      <c r="B289" t="s">
        <v>674</v>
      </c>
      <c r="C289" t="s">
        <v>955</v>
      </c>
      <c r="D289" s="16">
        <v>146</v>
      </c>
      <c r="E289" s="16">
        <v>0</v>
      </c>
      <c r="F289" s="16">
        <v>0</v>
      </c>
      <c r="G289" s="16">
        <v>0</v>
      </c>
      <c r="H289" s="17">
        <f t="shared" si="18"/>
        <v>146</v>
      </c>
      <c r="I289" s="16">
        <v>0</v>
      </c>
      <c r="J289" s="17">
        <f t="shared" si="19"/>
        <v>146</v>
      </c>
      <c r="K289" s="19"/>
      <c r="L289" s="16">
        <v>246</v>
      </c>
      <c r="M289" s="16">
        <v>0</v>
      </c>
      <c r="N289" s="16">
        <v>0</v>
      </c>
      <c r="O289" s="16">
        <v>5</v>
      </c>
      <c r="P289" s="17">
        <f t="shared" si="20"/>
        <v>251</v>
      </c>
      <c r="Q289" s="16">
        <v>31</v>
      </c>
      <c r="R289" s="17">
        <f t="shared" si="21"/>
        <v>282</v>
      </c>
      <c r="S289" s="19"/>
      <c r="T289"/>
    </row>
    <row r="290" spans="1:20" ht="15">
      <c r="A290" t="s">
        <v>675</v>
      </c>
      <c r="B290" t="s">
        <v>676</v>
      </c>
      <c r="C290" t="s">
        <v>954</v>
      </c>
      <c r="D290" s="16">
        <v>3</v>
      </c>
      <c r="E290" s="16">
        <v>0</v>
      </c>
      <c r="F290" s="16">
        <v>0</v>
      </c>
      <c r="G290" s="16">
        <v>22</v>
      </c>
      <c r="H290" s="17">
        <f t="shared" si="18"/>
        <v>25</v>
      </c>
      <c r="I290" s="16">
        <v>0</v>
      </c>
      <c r="J290" s="17">
        <f t="shared" si="19"/>
        <v>25</v>
      </c>
      <c r="K290" s="19"/>
      <c r="L290" s="16">
        <v>3</v>
      </c>
      <c r="M290" s="16">
        <v>0</v>
      </c>
      <c r="N290" s="16">
        <v>0</v>
      </c>
      <c r="O290" s="16">
        <v>12</v>
      </c>
      <c r="P290" s="17">
        <f t="shared" si="20"/>
        <v>15</v>
      </c>
      <c r="Q290" s="16">
        <v>0</v>
      </c>
      <c r="R290" s="17">
        <f t="shared" si="21"/>
        <v>15</v>
      </c>
      <c r="S290" s="19"/>
      <c r="T290"/>
    </row>
    <row r="291" spans="1:20" ht="15">
      <c r="A291" t="s">
        <v>677</v>
      </c>
      <c r="B291" t="s">
        <v>678</v>
      </c>
      <c r="C291" t="s">
        <v>958</v>
      </c>
      <c r="D291" s="16">
        <v>36</v>
      </c>
      <c r="E291" s="16">
        <v>13</v>
      </c>
      <c r="F291" s="16">
        <v>0</v>
      </c>
      <c r="G291" s="16">
        <v>10</v>
      </c>
      <c r="H291" s="17">
        <f t="shared" si="18"/>
        <v>59</v>
      </c>
      <c r="I291" s="16">
        <v>0</v>
      </c>
      <c r="J291" s="17">
        <f t="shared" si="19"/>
        <v>59</v>
      </c>
      <c r="K291" s="19"/>
      <c r="L291" s="16">
        <v>34</v>
      </c>
      <c r="M291" s="16">
        <v>36</v>
      </c>
      <c r="N291" s="16">
        <v>0</v>
      </c>
      <c r="O291" s="16">
        <v>23</v>
      </c>
      <c r="P291" s="17">
        <f t="shared" si="20"/>
        <v>93</v>
      </c>
      <c r="Q291" s="16">
        <v>0</v>
      </c>
      <c r="R291" s="17">
        <f t="shared" si="21"/>
        <v>93</v>
      </c>
      <c r="S291" s="19"/>
      <c r="T291"/>
    </row>
    <row r="292" spans="1:20" ht="15">
      <c r="A292" t="s">
        <v>679</v>
      </c>
      <c r="B292" t="s">
        <v>680</v>
      </c>
      <c r="C292" t="s">
        <v>956</v>
      </c>
      <c r="D292" s="16">
        <v>73</v>
      </c>
      <c r="E292" s="16">
        <v>0</v>
      </c>
      <c r="F292" s="16">
        <v>0</v>
      </c>
      <c r="G292" s="16">
        <v>0</v>
      </c>
      <c r="H292" s="17">
        <f t="shared" si="18"/>
        <v>73</v>
      </c>
      <c r="I292" s="16">
        <v>0</v>
      </c>
      <c r="J292" s="17">
        <f t="shared" si="19"/>
        <v>73</v>
      </c>
      <c r="K292" s="19"/>
      <c r="L292" s="16">
        <v>120</v>
      </c>
      <c r="M292" s="16">
        <v>0</v>
      </c>
      <c r="N292" s="16">
        <v>0</v>
      </c>
      <c r="O292" s="16">
        <v>5</v>
      </c>
      <c r="P292" s="17">
        <f t="shared" si="20"/>
        <v>125</v>
      </c>
      <c r="Q292" s="16">
        <v>12</v>
      </c>
      <c r="R292" s="17">
        <f t="shared" si="21"/>
        <v>137</v>
      </c>
      <c r="S292" s="19"/>
      <c r="T292"/>
    </row>
    <row r="293" spans="1:20" ht="15">
      <c r="A293" t="s">
        <v>681</v>
      </c>
      <c r="B293" t="s">
        <v>682</v>
      </c>
      <c r="C293" t="s">
        <v>956</v>
      </c>
      <c r="D293" s="16">
        <v>24</v>
      </c>
      <c r="E293" s="16">
        <v>0</v>
      </c>
      <c r="F293" s="16">
        <v>0</v>
      </c>
      <c r="G293" s="16">
        <v>0</v>
      </c>
      <c r="H293" s="17">
        <f t="shared" si="18"/>
        <v>24</v>
      </c>
      <c r="I293" s="16">
        <v>0</v>
      </c>
      <c r="J293" s="17">
        <f t="shared" si="19"/>
        <v>24</v>
      </c>
      <c r="K293" s="19"/>
      <c r="L293" s="16">
        <v>257</v>
      </c>
      <c r="M293" s="16">
        <v>0</v>
      </c>
      <c r="N293" s="16">
        <v>0</v>
      </c>
      <c r="O293" s="16">
        <v>25</v>
      </c>
      <c r="P293" s="17">
        <f t="shared" si="20"/>
        <v>282</v>
      </c>
      <c r="Q293" s="16">
        <v>0</v>
      </c>
      <c r="R293" s="17">
        <f t="shared" si="21"/>
        <v>282</v>
      </c>
      <c r="S293" s="19"/>
      <c r="T293"/>
    </row>
    <row r="294" spans="1:20" ht="15">
      <c r="A294" t="s">
        <v>683</v>
      </c>
      <c r="B294" t="s">
        <v>684</v>
      </c>
      <c r="C294" t="s">
        <v>954</v>
      </c>
      <c r="D294" s="16">
        <v>45</v>
      </c>
      <c r="E294" s="16">
        <v>0</v>
      </c>
      <c r="F294" s="16">
        <v>0</v>
      </c>
      <c r="G294" s="16">
        <v>0</v>
      </c>
      <c r="H294" s="17">
        <f t="shared" si="18"/>
        <v>45</v>
      </c>
      <c r="I294" s="16">
        <v>0</v>
      </c>
      <c r="J294" s="17">
        <f t="shared" si="19"/>
        <v>45</v>
      </c>
      <c r="K294" s="19"/>
      <c r="L294" s="16">
        <v>70</v>
      </c>
      <c r="M294" s="16">
        <v>0</v>
      </c>
      <c r="N294" s="16">
        <v>0</v>
      </c>
      <c r="O294" s="16">
        <v>2</v>
      </c>
      <c r="P294" s="17">
        <f t="shared" si="20"/>
        <v>72</v>
      </c>
      <c r="Q294" s="16">
        <v>0</v>
      </c>
      <c r="R294" s="17">
        <f t="shared" si="21"/>
        <v>72</v>
      </c>
      <c r="S294" s="19"/>
      <c r="T294"/>
    </row>
    <row r="295" spans="1:20" ht="15">
      <c r="A295" t="s">
        <v>685</v>
      </c>
      <c r="B295" t="s">
        <v>686</v>
      </c>
      <c r="C295" t="s">
        <v>956</v>
      </c>
      <c r="D295" s="16">
        <v>68</v>
      </c>
      <c r="E295" s="16">
        <v>0</v>
      </c>
      <c r="F295" s="16">
        <v>0</v>
      </c>
      <c r="G295" s="16">
        <v>13</v>
      </c>
      <c r="H295" s="17">
        <f t="shared" si="18"/>
        <v>81</v>
      </c>
      <c r="I295" s="16">
        <v>0</v>
      </c>
      <c r="J295" s="17">
        <f t="shared" si="19"/>
        <v>81</v>
      </c>
      <c r="K295" s="19"/>
      <c r="L295" s="16">
        <v>114</v>
      </c>
      <c r="M295" s="16">
        <v>7</v>
      </c>
      <c r="N295" s="16">
        <v>0</v>
      </c>
      <c r="O295" s="16">
        <v>26</v>
      </c>
      <c r="P295" s="17">
        <f t="shared" si="20"/>
        <v>147</v>
      </c>
      <c r="Q295" s="16">
        <v>0</v>
      </c>
      <c r="R295" s="17">
        <f t="shared" si="21"/>
        <v>147</v>
      </c>
      <c r="S295" s="19"/>
      <c r="T295"/>
    </row>
    <row r="296" spans="1:20" ht="15">
      <c r="A296" t="s">
        <v>889</v>
      </c>
      <c r="B296" t="s">
        <v>890</v>
      </c>
      <c r="C296" t="s">
        <v>954</v>
      </c>
      <c r="D296" s="16">
        <v>68</v>
      </c>
      <c r="E296" s="16">
        <v>0</v>
      </c>
      <c r="F296" s="16">
        <v>0</v>
      </c>
      <c r="G296" s="16">
        <v>5</v>
      </c>
      <c r="H296" s="17">
        <f t="shared" si="18"/>
        <v>73</v>
      </c>
      <c r="I296" s="16">
        <v>0</v>
      </c>
      <c r="J296" s="17">
        <f t="shared" si="19"/>
        <v>73</v>
      </c>
      <c r="K296" s="19"/>
      <c r="L296" s="16">
        <v>62</v>
      </c>
      <c r="M296" s="16">
        <v>0</v>
      </c>
      <c r="N296" s="16">
        <v>0</v>
      </c>
      <c r="O296" s="16">
        <v>22</v>
      </c>
      <c r="P296" s="17">
        <f t="shared" si="20"/>
        <v>84</v>
      </c>
      <c r="Q296" s="16">
        <v>0</v>
      </c>
      <c r="R296" s="17">
        <f t="shared" si="21"/>
        <v>84</v>
      </c>
      <c r="S296" s="19"/>
      <c r="T296"/>
    </row>
    <row r="297" spans="1:20" ht="15">
      <c r="A297" t="s">
        <v>687</v>
      </c>
      <c r="B297" t="s">
        <v>688</v>
      </c>
      <c r="C297" t="s">
        <v>955</v>
      </c>
      <c r="D297" s="16">
        <v>63</v>
      </c>
      <c r="E297" s="16">
        <v>0</v>
      </c>
      <c r="F297" s="16">
        <v>0</v>
      </c>
      <c r="G297" s="16">
        <v>19</v>
      </c>
      <c r="H297" s="17">
        <f t="shared" si="18"/>
        <v>82</v>
      </c>
      <c r="I297" s="16">
        <v>4</v>
      </c>
      <c r="J297" s="17">
        <f t="shared" si="19"/>
        <v>86</v>
      </c>
      <c r="K297" s="19"/>
      <c r="L297" s="16">
        <v>40</v>
      </c>
      <c r="M297" s="16">
        <v>0</v>
      </c>
      <c r="N297" s="16">
        <v>0</v>
      </c>
      <c r="O297" s="16">
        <v>14</v>
      </c>
      <c r="P297" s="17">
        <f t="shared" si="20"/>
        <v>54</v>
      </c>
      <c r="Q297" s="16">
        <v>17</v>
      </c>
      <c r="R297" s="17">
        <f t="shared" si="21"/>
        <v>71</v>
      </c>
      <c r="S297" s="19"/>
      <c r="T297"/>
    </row>
    <row r="298" spans="1:20" ht="15">
      <c r="A298" t="s">
        <v>689</v>
      </c>
      <c r="B298" t="s">
        <v>690</v>
      </c>
      <c r="C298" t="s">
        <v>956</v>
      </c>
      <c r="D298" s="16">
        <v>155</v>
      </c>
      <c r="E298" s="16">
        <v>0</v>
      </c>
      <c r="F298" s="16">
        <v>0</v>
      </c>
      <c r="G298" s="16">
        <v>0</v>
      </c>
      <c r="H298" s="17">
        <f t="shared" si="18"/>
        <v>155</v>
      </c>
      <c r="I298" s="16">
        <v>0</v>
      </c>
      <c r="J298" s="17">
        <f t="shared" si="19"/>
        <v>155</v>
      </c>
      <c r="K298" s="19"/>
      <c r="L298" s="16">
        <v>84</v>
      </c>
      <c r="M298" s="16">
        <v>0</v>
      </c>
      <c r="N298" s="16">
        <v>0</v>
      </c>
      <c r="O298" s="16">
        <v>23</v>
      </c>
      <c r="P298" s="17">
        <f t="shared" si="20"/>
        <v>107</v>
      </c>
      <c r="Q298" s="16">
        <v>0</v>
      </c>
      <c r="R298" s="17">
        <f t="shared" si="21"/>
        <v>107</v>
      </c>
      <c r="S298" s="19"/>
      <c r="T298"/>
    </row>
    <row r="299" spans="1:20" ht="15">
      <c r="A299" t="s">
        <v>691</v>
      </c>
      <c r="B299" t="s">
        <v>692</v>
      </c>
      <c r="C299" t="s">
        <v>957</v>
      </c>
      <c r="D299" s="16">
        <v>0</v>
      </c>
      <c r="E299" s="16">
        <v>2</v>
      </c>
      <c r="F299" s="16">
        <v>0</v>
      </c>
      <c r="G299" s="16">
        <v>6</v>
      </c>
      <c r="H299" s="17">
        <f t="shared" si="18"/>
        <v>8</v>
      </c>
      <c r="I299" s="16">
        <v>0</v>
      </c>
      <c r="J299" s="17">
        <f t="shared" si="19"/>
        <v>8</v>
      </c>
      <c r="K299" s="19"/>
      <c r="L299" s="16">
        <v>48</v>
      </c>
      <c r="M299" s="16">
        <v>24</v>
      </c>
      <c r="N299" s="16">
        <v>0</v>
      </c>
      <c r="O299" s="16">
        <v>20</v>
      </c>
      <c r="P299" s="17">
        <f t="shared" si="20"/>
        <v>92</v>
      </c>
      <c r="Q299" s="16">
        <v>0</v>
      </c>
      <c r="R299" s="17">
        <f t="shared" si="21"/>
        <v>92</v>
      </c>
      <c r="S299" s="19"/>
      <c r="T299"/>
    </row>
    <row r="300" spans="1:20" ht="15">
      <c r="D300" s="18">
        <f t="shared" ref="D300:J300" si="22">SUM(D10:D299)</f>
        <v>21879</v>
      </c>
      <c r="E300" s="18">
        <f t="shared" si="22"/>
        <v>1245</v>
      </c>
      <c r="F300" s="18">
        <f t="shared" si="22"/>
        <v>21</v>
      </c>
      <c r="G300" s="18">
        <f t="shared" si="22"/>
        <v>3313</v>
      </c>
      <c r="H300" s="18">
        <f t="shared" si="22"/>
        <v>26458</v>
      </c>
      <c r="I300" s="18">
        <f t="shared" si="22"/>
        <v>8482</v>
      </c>
      <c r="J300" s="18">
        <f t="shared" si="22"/>
        <v>34940</v>
      </c>
      <c r="K300" s="19"/>
      <c r="L300" s="18">
        <f t="shared" ref="L300:R300" si="23">SUM(L10:L299)</f>
        <v>30834</v>
      </c>
      <c r="M300" s="18">
        <f t="shared" si="23"/>
        <v>2989</v>
      </c>
      <c r="N300" s="18">
        <f t="shared" si="23"/>
        <v>18</v>
      </c>
      <c r="O300" s="18">
        <f t="shared" si="23"/>
        <v>7023</v>
      </c>
      <c r="P300" s="18">
        <f t="shared" si="23"/>
        <v>40864</v>
      </c>
      <c r="Q300" s="18">
        <f t="shared" si="23"/>
        <v>9044</v>
      </c>
      <c r="R300" s="18">
        <f t="shared" si="23"/>
        <v>49908</v>
      </c>
      <c r="S300" s="19"/>
      <c r="T300" s="16"/>
    </row>
    <row r="301" spans="1:20" ht="12.95">
      <c r="D301" s="17"/>
      <c r="E301" s="17"/>
      <c r="F301" s="17"/>
      <c r="G301" s="17"/>
      <c r="H301" s="17"/>
      <c r="I301" s="17"/>
      <c r="J301" s="17"/>
      <c r="K301" s="17"/>
      <c r="L301" s="17"/>
      <c r="M301" s="17"/>
      <c r="N301" s="17"/>
      <c r="O301" s="17"/>
      <c r="P301" s="17"/>
      <c r="Q301" s="17"/>
      <c r="R301" s="17"/>
      <c r="S301" s="16"/>
      <c r="T301" s="16"/>
    </row>
    <row r="302" spans="1:20" ht="25.5" customHeight="1">
      <c r="A302" s="159" t="s">
        <v>693</v>
      </c>
      <c r="D302" s="17"/>
      <c r="E302" s="17"/>
      <c r="F302" s="17"/>
      <c r="G302" s="17"/>
      <c r="H302" s="17"/>
      <c r="I302" s="17"/>
      <c r="J302" s="17"/>
      <c r="K302" s="17"/>
      <c r="L302" s="17"/>
      <c r="M302" s="17"/>
      <c r="N302" s="17"/>
      <c r="O302" s="17"/>
      <c r="P302" s="17"/>
      <c r="Q302" s="17"/>
      <c r="R302" s="17"/>
      <c r="S302" s="16"/>
      <c r="T302" s="16"/>
    </row>
    <row r="303" spans="1:20" ht="15">
      <c r="A303" t="s">
        <v>938</v>
      </c>
      <c r="B303" t="s">
        <v>939</v>
      </c>
      <c r="C303" s="4" t="s">
        <v>696</v>
      </c>
      <c r="D303" s="21" t="s">
        <v>55</v>
      </c>
      <c r="E303" s="16">
        <v>0</v>
      </c>
      <c r="F303" s="16">
        <v>0</v>
      </c>
      <c r="G303" s="16">
        <v>0</v>
      </c>
      <c r="H303" s="17">
        <f t="shared" ref="H303:H314" si="24">SUM(D303:G303)</f>
        <v>0</v>
      </c>
      <c r="I303" s="16">
        <v>100</v>
      </c>
      <c r="J303" s="17">
        <f t="shared" ref="J303:J314" si="25">SUM(H303:I303)</f>
        <v>100</v>
      </c>
      <c r="K303" s="19"/>
      <c r="L303" s="21" t="s">
        <v>55</v>
      </c>
      <c r="M303" s="16">
        <v>0</v>
      </c>
      <c r="N303" s="16">
        <v>0</v>
      </c>
      <c r="O303" s="16">
        <v>0</v>
      </c>
      <c r="P303" s="17">
        <f t="shared" ref="P303:P314" si="26">SUM(L303:O303)</f>
        <v>0</v>
      </c>
      <c r="Q303" s="16">
        <v>136</v>
      </c>
      <c r="R303" s="17">
        <f t="shared" ref="R303:R314" si="27">SUM(P303:Q303)</f>
        <v>136</v>
      </c>
      <c r="S303" s="19"/>
      <c r="T303" s="16"/>
    </row>
    <row r="304" spans="1:20" ht="15">
      <c r="A304" t="s">
        <v>974</v>
      </c>
      <c r="B304" t="s">
        <v>975</v>
      </c>
      <c r="C304" s="4" t="s">
        <v>696</v>
      </c>
      <c r="D304" s="21" t="s">
        <v>55</v>
      </c>
      <c r="E304" s="16">
        <v>0</v>
      </c>
      <c r="F304" s="16">
        <v>0</v>
      </c>
      <c r="G304" s="16">
        <v>0</v>
      </c>
      <c r="H304" s="17">
        <f t="shared" ref="H304" si="28">SUM(D304:G304)</f>
        <v>0</v>
      </c>
      <c r="I304" s="16">
        <v>0</v>
      </c>
      <c r="J304" s="17">
        <f t="shared" si="25"/>
        <v>0</v>
      </c>
      <c r="K304" s="19"/>
      <c r="L304" s="21" t="s">
        <v>55</v>
      </c>
      <c r="M304" s="16">
        <v>0</v>
      </c>
      <c r="N304" s="16">
        <v>0</v>
      </c>
      <c r="O304" s="16">
        <v>0</v>
      </c>
      <c r="P304" s="17">
        <f t="shared" si="26"/>
        <v>0</v>
      </c>
      <c r="Q304" s="16">
        <v>132</v>
      </c>
      <c r="R304" s="17">
        <f t="shared" si="27"/>
        <v>132</v>
      </c>
      <c r="S304" s="19"/>
      <c r="T304" s="16"/>
    </row>
    <row r="305" spans="1:20" ht="15">
      <c r="A305" s="4" t="s">
        <v>842</v>
      </c>
      <c r="B305" s="4" t="s">
        <v>843</v>
      </c>
      <c r="C305" s="4" t="s">
        <v>696</v>
      </c>
      <c r="D305" s="21" t="s">
        <v>55</v>
      </c>
      <c r="E305" s="16">
        <v>0</v>
      </c>
      <c r="F305" s="16">
        <v>0</v>
      </c>
      <c r="G305" s="16">
        <v>0</v>
      </c>
      <c r="H305" s="17">
        <f t="shared" si="24"/>
        <v>0</v>
      </c>
      <c r="I305" s="16">
        <v>0</v>
      </c>
      <c r="J305" s="17">
        <f t="shared" si="25"/>
        <v>0</v>
      </c>
      <c r="K305" s="19"/>
      <c r="L305" s="21" t="s">
        <v>55</v>
      </c>
      <c r="M305" s="16">
        <v>0</v>
      </c>
      <c r="N305" s="16">
        <v>0</v>
      </c>
      <c r="O305" s="16">
        <v>0</v>
      </c>
      <c r="P305" s="17">
        <f t="shared" si="26"/>
        <v>0</v>
      </c>
      <c r="Q305" s="16">
        <v>9</v>
      </c>
      <c r="R305" s="17">
        <f t="shared" si="27"/>
        <v>9</v>
      </c>
      <c r="S305" s="19"/>
      <c r="T305" s="16"/>
    </row>
    <row r="306" spans="1:20" ht="15">
      <c r="A306" t="s">
        <v>701</v>
      </c>
      <c r="B306" t="s">
        <v>702</v>
      </c>
      <c r="C306" s="4" t="s">
        <v>696</v>
      </c>
      <c r="D306" s="21" t="s">
        <v>55</v>
      </c>
      <c r="E306" s="16">
        <v>0</v>
      </c>
      <c r="F306" s="16">
        <v>0</v>
      </c>
      <c r="G306" s="16">
        <v>0</v>
      </c>
      <c r="H306" s="17">
        <f t="shared" ref="H306" si="29">SUM(D306:G306)</f>
        <v>0</v>
      </c>
      <c r="I306" s="16">
        <v>0</v>
      </c>
      <c r="J306" s="17">
        <f t="shared" si="25"/>
        <v>0</v>
      </c>
      <c r="K306" s="19"/>
      <c r="L306" s="21" t="s">
        <v>55</v>
      </c>
      <c r="M306" s="16">
        <v>0</v>
      </c>
      <c r="N306" s="16">
        <v>0</v>
      </c>
      <c r="O306" s="16">
        <v>0</v>
      </c>
      <c r="P306" s="17">
        <f t="shared" si="26"/>
        <v>0</v>
      </c>
      <c r="Q306" s="16">
        <v>71</v>
      </c>
      <c r="R306" s="17">
        <f t="shared" si="27"/>
        <v>71</v>
      </c>
      <c r="S306" s="19"/>
      <c r="T306" s="16"/>
    </row>
    <row r="307" spans="1:20" ht="15">
      <c r="A307" s="4" t="s">
        <v>976</v>
      </c>
      <c r="B307" s="4" t="s">
        <v>977</v>
      </c>
      <c r="C307" s="4" t="s">
        <v>696</v>
      </c>
      <c r="D307" s="21" t="s">
        <v>55</v>
      </c>
      <c r="E307" s="16">
        <v>0</v>
      </c>
      <c r="F307" s="16">
        <v>0</v>
      </c>
      <c r="G307" s="16">
        <v>0</v>
      </c>
      <c r="H307" s="17">
        <f t="shared" si="24"/>
        <v>0</v>
      </c>
      <c r="I307" s="16">
        <v>0</v>
      </c>
      <c r="J307" s="17">
        <f t="shared" si="25"/>
        <v>0</v>
      </c>
      <c r="K307" s="19"/>
      <c r="L307" s="21" t="s">
        <v>55</v>
      </c>
      <c r="M307" s="16">
        <v>0</v>
      </c>
      <c r="N307" s="16">
        <v>0</v>
      </c>
      <c r="O307" s="16">
        <v>0</v>
      </c>
      <c r="P307" s="17">
        <f t="shared" si="26"/>
        <v>0</v>
      </c>
      <c r="Q307" s="16">
        <v>239</v>
      </c>
      <c r="R307" s="17">
        <f t="shared" si="27"/>
        <v>239</v>
      </c>
      <c r="S307" s="19"/>
      <c r="T307" s="16"/>
    </row>
    <row r="308" spans="1:20" ht="15">
      <c r="A308" t="s">
        <v>787</v>
      </c>
      <c r="B308" t="s">
        <v>788</v>
      </c>
      <c r="C308" s="4" t="s">
        <v>696</v>
      </c>
      <c r="D308" s="21" t="s">
        <v>55</v>
      </c>
      <c r="E308" s="16">
        <v>0</v>
      </c>
      <c r="F308" s="16">
        <v>0</v>
      </c>
      <c r="G308" s="16">
        <v>0</v>
      </c>
      <c r="H308" s="17">
        <f t="shared" ref="H308" si="30">SUM(D308:G308)</f>
        <v>0</v>
      </c>
      <c r="I308" s="16">
        <v>0</v>
      </c>
      <c r="J308" s="17">
        <f t="shared" si="25"/>
        <v>0</v>
      </c>
      <c r="K308" s="19"/>
      <c r="L308" s="21" t="s">
        <v>55</v>
      </c>
      <c r="M308" s="16">
        <v>0</v>
      </c>
      <c r="N308" s="16">
        <v>0</v>
      </c>
      <c r="O308" s="16">
        <v>0</v>
      </c>
      <c r="P308" s="17">
        <f t="shared" si="26"/>
        <v>0</v>
      </c>
      <c r="Q308" s="16">
        <v>23</v>
      </c>
      <c r="R308" s="17">
        <f t="shared" si="27"/>
        <v>23</v>
      </c>
      <c r="S308" s="19"/>
      <c r="T308" s="16"/>
    </row>
    <row r="309" spans="1:20" ht="15">
      <c r="A309" t="s">
        <v>927</v>
      </c>
      <c r="B309" t="s">
        <v>928</v>
      </c>
      <c r="C309" s="4" t="s">
        <v>696</v>
      </c>
      <c r="D309" s="21" t="s">
        <v>55</v>
      </c>
      <c r="E309" s="16">
        <v>0</v>
      </c>
      <c r="F309" s="16">
        <v>0</v>
      </c>
      <c r="G309" s="16">
        <v>0</v>
      </c>
      <c r="H309" s="17">
        <f t="shared" si="24"/>
        <v>0</v>
      </c>
      <c r="I309" s="16">
        <v>0</v>
      </c>
      <c r="J309" s="17">
        <f t="shared" si="25"/>
        <v>0</v>
      </c>
      <c r="K309" s="19"/>
      <c r="L309" s="21" t="s">
        <v>55</v>
      </c>
      <c r="M309" s="16">
        <v>0</v>
      </c>
      <c r="N309" s="16">
        <v>0</v>
      </c>
      <c r="O309" s="16">
        <v>0</v>
      </c>
      <c r="P309" s="17">
        <f t="shared" si="26"/>
        <v>0</v>
      </c>
      <c r="Q309" s="16">
        <v>134</v>
      </c>
      <c r="R309" s="17">
        <f t="shared" si="27"/>
        <v>134</v>
      </c>
      <c r="S309" s="19"/>
      <c r="T309" s="16"/>
    </row>
    <row r="310" spans="1:20" ht="15">
      <c r="A310" t="s">
        <v>945</v>
      </c>
      <c r="B310" t="s">
        <v>946</v>
      </c>
      <c r="C310" s="4" t="s">
        <v>696</v>
      </c>
      <c r="D310" s="21" t="s">
        <v>55</v>
      </c>
      <c r="E310" s="16">
        <v>0</v>
      </c>
      <c r="F310" s="16">
        <v>0</v>
      </c>
      <c r="G310" s="16">
        <v>0</v>
      </c>
      <c r="H310" s="17">
        <f t="shared" ref="H310" si="31">SUM(D310:G310)</f>
        <v>0</v>
      </c>
      <c r="I310" s="16">
        <v>118</v>
      </c>
      <c r="J310" s="17">
        <f t="shared" si="25"/>
        <v>118</v>
      </c>
      <c r="K310" s="19"/>
      <c r="L310" s="21" t="s">
        <v>55</v>
      </c>
      <c r="M310" s="16">
        <v>0</v>
      </c>
      <c r="N310" s="16">
        <v>0</v>
      </c>
      <c r="O310" s="16">
        <v>0</v>
      </c>
      <c r="P310" s="17">
        <f t="shared" si="26"/>
        <v>0</v>
      </c>
      <c r="Q310" s="16">
        <v>0</v>
      </c>
      <c r="R310" s="17">
        <f t="shared" si="27"/>
        <v>0</v>
      </c>
      <c r="S310" s="19"/>
      <c r="T310" s="16"/>
    </row>
    <row r="311" spans="1:20" ht="15">
      <c r="A311" t="s">
        <v>707</v>
      </c>
      <c r="B311" t="s">
        <v>708</v>
      </c>
      <c r="C311" s="4" t="s">
        <v>696</v>
      </c>
      <c r="D311" s="21" t="s">
        <v>55</v>
      </c>
      <c r="E311" s="16">
        <v>0</v>
      </c>
      <c r="F311" s="16">
        <v>0</v>
      </c>
      <c r="G311" s="16">
        <v>0</v>
      </c>
      <c r="H311" s="17">
        <f t="shared" si="24"/>
        <v>0</v>
      </c>
      <c r="I311" s="16">
        <v>0</v>
      </c>
      <c r="J311" s="17">
        <f t="shared" si="25"/>
        <v>0</v>
      </c>
      <c r="K311" s="19"/>
      <c r="L311" s="21" t="s">
        <v>55</v>
      </c>
      <c r="M311" s="16">
        <v>0</v>
      </c>
      <c r="N311" s="16">
        <v>0</v>
      </c>
      <c r="O311" s="16">
        <v>0</v>
      </c>
      <c r="P311" s="17">
        <f t="shared" si="26"/>
        <v>0</v>
      </c>
      <c r="Q311" s="16">
        <v>111</v>
      </c>
      <c r="R311" s="17">
        <f t="shared" si="27"/>
        <v>111</v>
      </c>
      <c r="S311" s="19"/>
      <c r="T311" s="16"/>
    </row>
    <row r="312" spans="1:20" ht="15">
      <c r="A312" t="s">
        <v>711</v>
      </c>
      <c r="B312" t="s">
        <v>712</v>
      </c>
      <c r="C312" s="4" t="s">
        <v>696</v>
      </c>
      <c r="D312" s="21" t="s">
        <v>55</v>
      </c>
      <c r="E312" s="16">
        <v>0</v>
      </c>
      <c r="F312" s="16">
        <v>0</v>
      </c>
      <c r="G312" s="16">
        <v>0</v>
      </c>
      <c r="H312" s="17">
        <f t="shared" ref="H312:H313" si="32">SUM(D312:G312)</f>
        <v>0</v>
      </c>
      <c r="I312" s="16">
        <v>98</v>
      </c>
      <c r="J312" s="17">
        <f t="shared" si="25"/>
        <v>98</v>
      </c>
      <c r="K312" s="19"/>
      <c r="L312" s="21" t="s">
        <v>55</v>
      </c>
      <c r="M312" s="16">
        <v>0</v>
      </c>
      <c r="N312" s="16">
        <v>0</v>
      </c>
      <c r="O312" s="16">
        <v>0</v>
      </c>
      <c r="P312" s="17">
        <f t="shared" si="26"/>
        <v>0</v>
      </c>
      <c r="Q312" s="16">
        <v>0</v>
      </c>
      <c r="R312" s="17">
        <f t="shared" si="27"/>
        <v>0</v>
      </c>
      <c r="S312" s="19"/>
      <c r="T312" s="16"/>
    </row>
    <row r="313" spans="1:20" ht="15">
      <c r="A313" t="s">
        <v>876</v>
      </c>
      <c r="B313" t="s">
        <v>877</v>
      </c>
      <c r="C313" s="4" t="s">
        <v>696</v>
      </c>
      <c r="D313" s="21" t="s">
        <v>55</v>
      </c>
      <c r="E313" s="16">
        <v>0</v>
      </c>
      <c r="F313" s="16">
        <v>0</v>
      </c>
      <c r="G313" s="16">
        <v>0</v>
      </c>
      <c r="H313" s="17">
        <f t="shared" si="32"/>
        <v>0</v>
      </c>
      <c r="I313" s="16">
        <v>104</v>
      </c>
      <c r="J313" s="17">
        <f t="shared" si="25"/>
        <v>104</v>
      </c>
      <c r="K313" s="19"/>
      <c r="L313" s="21" t="s">
        <v>55</v>
      </c>
      <c r="M313" s="16">
        <v>0</v>
      </c>
      <c r="N313" s="16">
        <v>0</v>
      </c>
      <c r="O313" s="16">
        <v>0</v>
      </c>
      <c r="P313" s="17">
        <f t="shared" si="26"/>
        <v>0</v>
      </c>
      <c r="Q313" s="16">
        <v>0</v>
      </c>
      <c r="R313" s="17">
        <f t="shared" si="27"/>
        <v>0</v>
      </c>
      <c r="S313" s="19"/>
      <c r="T313" s="16"/>
    </row>
    <row r="314" spans="1:20" ht="15">
      <c r="A314" t="s">
        <v>717</v>
      </c>
      <c r="B314" t="s">
        <v>718</v>
      </c>
      <c r="C314" s="4" t="s">
        <v>696</v>
      </c>
      <c r="D314" s="21" t="s">
        <v>55</v>
      </c>
      <c r="E314" s="16">
        <v>0</v>
      </c>
      <c r="F314" s="16">
        <v>0</v>
      </c>
      <c r="G314" s="16">
        <v>0</v>
      </c>
      <c r="H314" s="17">
        <f t="shared" si="24"/>
        <v>0</v>
      </c>
      <c r="I314" s="16">
        <v>0</v>
      </c>
      <c r="J314" s="17">
        <f t="shared" si="25"/>
        <v>0</v>
      </c>
      <c r="K314" s="19"/>
      <c r="L314" s="21" t="s">
        <v>55</v>
      </c>
      <c r="M314" s="16">
        <v>0</v>
      </c>
      <c r="N314" s="16">
        <v>0</v>
      </c>
      <c r="O314" s="16">
        <v>0</v>
      </c>
      <c r="P314" s="17">
        <f t="shared" si="26"/>
        <v>0</v>
      </c>
      <c r="Q314" s="16">
        <v>1</v>
      </c>
      <c r="R314" s="17">
        <f t="shared" si="27"/>
        <v>1</v>
      </c>
      <c r="S314" s="19"/>
      <c r="T314" s="16"/>
    </row>
    <row r="315" spans="1:20" ht="15">
      <c r="D315" s="20" t="s">
        <v>55</v>
      </c>
      <c r="E315" s="18">
        <f t="shared" ref="E315:J315" si="33">SUM(E303:E314)</f>
        <v>0</v>
      </c>
      <c r="F315" s="18">
        <f t="shared" si="33"/>
        <v>0</v>
      </c>
      <c r="G315" s="18">
        <f t="shared" si="33"/>
        <v>0</v>
      </c>
      <c r="H315" s="18">
        <f t="shared" si="33"/>
        <v>0</v>
      </c>
      <c r="I315" s="18">
        <f t="shared" si="33"/>
        <v>420</v>
      </c>
      <c r="J315" s="18">
        <f t="shared" si="33"/>
        <v>420</v>
      </c>
      <c r="K315" s="19"/>
      <c r="L315" s="28" t="s">
        <v>55</v>
      </c>
      <c r="M315" s="18">
        <f t="shared" ref="M315:R315" si="34">SUM(M303:M314)</f>
        <v>0</v>
      </c>
      <c r="N315" s="18">
        <f t="shared" si="34"/>
        <v>0</v>
      </c>
      <c r="O315" s="18">
        <f t="shared" si="34"/>
        <v>0</v>
      </c>
      <c r="P315" s="18">
        <f t="shared" si="34"/>
        <v>0</v>
      </c>
      <c r="Q315" s="18">
        <f t="shared" si="34"/>
        <v>856</v>
      </c>
      <c r="R315" s="18">
        <f t="shared" si="34"/>
        <v>856</v>
      </c>
      <c r="S315" s="19"/>
      <c r="T315" s="16"/>
    </row>
    <row r="316" spans="1:20" ht="12.95">
      <c r="B316" s="1"/>
      <c r="D316" s="16"/>
      <c r="E316" s="16"/>
      <c r="F316" s="16"/>
      <c r="G316" s="16"/>
      <c r="H316" s="16"/>
      <c r="I316" s="16"/>
      <c r="J316" s="16"/>
      <c r="K316" s="16"/>
      <c r="L316" s="16"/>
      <c r="M316" s="16"/>
      <c r="N316" s="16"/>
      <c r="O316" s="16"/>
      <c r="P316" s="16"/>
      <c r="Q316" s="16"/>
      <c r="R316" s="16"/>
      <c r="S316" s="16"/>
      <c r="T316" s="16"/>
    </row>
    <row r="317" spans="1:20" ht="12.95">
      <c r="B317" s="1" t="s">
        <v>978</v>
      </c>
      <c r="D317" s="16"/>
      <c r="E317" s="16"/>
      <c r="F317" s="16"/>
      <c r="G317" s="16"/>
      <c r="H317" s="16"/>
      <c r="I317" s="16"/>
      <c r="J317" s="16"/>
      <c r="K317" s="16"/>
      <c r="L317" s="16"/>
      <c r="M317" s="16"/>
      <c r="N317" s="16"/>
      <c r="O317" s="16"/>
      <c r="P317" s="16"/>
      <c r="Q317" s="16"/>
      <c r="R317" s="16"/>
      <c r="S317" s="16"/>
      <c r="T317" s="16"/>
    </row>
    <row r="318" spans="1:20">
      <c r="D318" s="16"/>
      <c r="E318" s="16"/>
      <c r="F318" s="16"/>
      <c r="G318" s="16"/>
      <c r="H318" s="16"/>
      <c r="I318" s="16"/>
      <c r="J318" s="16"/>
      <c r="K318" s="16"/>
      <c r="L318" s="16"/>
      <c r="M318" s="16"/>
      <c r="N318" s="16"/>
      <c r="O318" s="16"/>
      <c r="P318" s="16"/>
      <c r="Q318" s="16"/>
      <c r="R318" s="16"/>
      <c r="S318" s="16"/>
      <c r="T318" s="16"/>
    </row>
    <row r="319" spans="1:20" ht="15">
      <c r="B319" s="4" t="s">
        <v>964</v>
      </c>
      <c r="C319" s="4" t="s">
        <v>954</v>
      </c>
      <c r="D319" s="31">
        <v>3331</v>
      </c>
      <c r="E319" s="31">
        <v>134</v>
      </c>
      <c r="F319" s="31">
        <v>0</v>
      </c>
      <c r="G319" s="31">
        <v>820</v>
      </c>
      <c r="H319" s="17">
        <f t="shared" ref="H319:H324" si="35">SUM(D319:G319)</f>
        <v>4285</v>
      </c>
      <c r="I319" s="31">
        <v>1204</v>
      </c>
      <c r="J319" s="17">
        <f t="shared" ref="J319:J324" si="36">SUM(H319:I319)</f>
        <v>5489</v>
      </c>
      <c r="K319" s="19"/>
      <c r="L319" s="31">
        <v>6506</v>
      </c>
      <c r="M319" s="31">
        <v>703</v>
      </c>
      <c r="N319" s="31">
        <v>4</v>
      </c>
      <c r="O319" s="31">
        <v>2310</v>
      </c>
      <c r="P319" s="17">
        <f t="shared" ref="P319:P324" si="37">SUM(L319:O319)</f>
        <v>9523</v>
      </c>
      <c r="Q319" s="31">
        <v>1363</v>
      </c>
      <c r="R319" s="17">
        <f t="shared" ref="R319:R324" si="38">SUM(P319:Q319)</f>
        <v>10886</v>
      </c>
      <c r="S319" s="19"/>
      <c r="T319" s="16"/>
    </row>
    <row r="320" spans="1:20" ht="15">
      <c r="B320" s="4" t="s">
        <v>725</v>
      </c>
      <c r="C320" t="s">
        <v>696</v>
      </c>
      <c r="D320" s="21" t="s">
        <v>55</v>
      </c>
      <c r="E320" s="16">
        <v>0</v>
      </c>
      <c r="F320" s="16">
        <v>0</v>
      </c>
      <c r="G320" s="16">
        <v>0</v>
      </c>
      <c r="H320" s="17">
        <f t="shared" si="35"/>
        <v>0</v>
      </c>
      <c r="I320" s="31">
        <v>420</v>
      </c>
      <c r="J320" s="17">
        <f t="shared" si="36"/>
        <v>420</v>
      </c>
      <c r="K320" s="19"/>
      <c r="L320" s="21" t="s">
        <v>55</v>
      </c>
      <c r="M320" s="16">
        <v>0</v>
      </c>
      <c r="N320" s="16">
        <v>0</v>
      </c>
      <c r="O320" s="16">
        <v>0</v>
      </c>
      <c r="P320" s="17">
        <f t="shared" si="37"/>
        <v>0</v>
      </c>
      <c r="Q320" s="31">
        <v>856</v>
      </c>
      <c r="R320" s="17">
        <f t="shared" si="38"/>
        <v>856</v>
      </c>
      <c r="S320" s="19"/>
      <c r="T320" s="16"/>
    </row>
    <row r="321" spans="1:20" ht="15">
      <c r="B321" s="4" t="s">
        <v>965</v>
      </c>
      <c r="C321" s="4" t="s">
        <v>956</v>
      </c>
      <c r="D321" s="31">
        <v>6291</v>
      </c>
      <c r="E321" s="31">
        <v>284</v>
      </c>
      <c r="F321" s="31">
        <v>0</v>
      </c>
      <c r="G321" s="31">
        <v>825</v>
      </c>
      <c r="H321" s="17">
        <f t="shared" si="35"/>
        <v>7400</v>
      </c>
      <c r="I321" s="31">
        <v>2519</v>
      </c>
      <c r="J321" s="17">
        <f t="shared" si="36"/>
        <v>9919</v>
      </c>
      <c r="K321" s="19"/>
      <c r="L321" s="31">
        <v>7575</v>
      </c>
      <c r="M321" s="31">
        <v>582</v>
      </c>
      <c r="N321" s="31">
        <v>14</v>
      </c>
      <c r="O321" s="31">
        <v>1569</v>
      </c>
      <c r="P321" s="17">
        <f t="shared" si="37"/>
        <v>9740</v>
      </c>
      <c r="Q321" s="31">
        <v>2633</v>
      </c>
      <c r="R321" s="17">
        <f t="shared" si="38"/>
        <v>12373</v>
      </c>
      <c r="S321" s="19"/>
      <c r="T321" s="16"/>
    </row>
    <row r="322" spans="1:20" ht="15">
      <c r="B322" s="4" t="s">
        <v>966</v>
      </c>
      <c r="C322" s="4" t="s">
        <v>957</v>
      </c>
      <c r="D322" s="31">
        <v>3874</v>
      </c>
      <c r="E322" s="31">
        <v>126</v>
      </c>
      <c r="F322" s="31">
        <v>21</v>
      </c>
      <c r="G322" s="31">
        <v>213</v>
      </c>
      <c r="H322" s="17">
        <f t="shared" si="35"/>
        <v>4234</v>
      </c>
      <c r="I322" s="31">
        <v>1181</v>
      </c>
      <c r="J322" s="17">
        <f t="shared" si="36"/>
        <v>5415</v>
      </c>
      <c r="K322" s="19"/>
      <c r="L322" s="31">
        <v>5232</v>
      </c>
      <c r="M322" s="31">
        <v>373</v>
      </c>
      <c r="N322" s="31">
        <v>0</v>
      </c>
      <c r="O322" s="31">
        <v>620</v>
      </c>
      <c r="P322" s="17">
        <f t="shared" si="37"/>
        <v>6225</v>
      </c>
      <c r="Q322" s="31">
        <v>1250</v>
      </c>
      <c r="R322" s="17">
        <f t="shared" si="38"/>
        <v>7475</v>
      </c>
      <c r="S322" s="19"/>
      <c r="T322" s="16"/>
    </row>
    <row r="323" spans="1:20" ht="15">
      <c r="B323" s="4" t="s">
        <v>729</v>
      </c>
      <c r="C323" s="4" t="s">
        <v>955</v>
      </c>
      <c r="D323" s="31">
        <v>4755</v>
      </c>
      <c r="E323" s="31">
        <v>486</v>
      </c>
      <c r="F323" s="31">
        <v>0</v>
      </c>
      <c r="G323" s="31">
        <v>591</v>
      </c>
      <c r="H323" s="17">
        <f t="shared" si="35"/>
        <v>5832</v>
      </c>
      <c r="I323" s="31">
        <v>1965</v>
      </c>
      <c r="J323" s="17">
        <f t="shared" si="36"/>
        <v>7797</v>
      </c>
      <c r="K323" s="19"/>
      <c r="L323" s="31">
        <v>5581</v>
      </c>
      <c r="M323" s="31">
        <v>415</v>
      </c>
      <c r="N323" s="31">
        <v>0</v>
      </c>
      <c r="O323" s="31">
        <v>803</v>
      </c>
      <c r="P323" s="17">
        <f t="shared" si="37"/>
        <v>6799</v>
      </c>
      <c r="Q323" s="31">
        <v>1771</v>
      </c>
      <c r="R323" s="17">
        <f t="shared" si="38"/>
        <v>8570</v>
      </c>
      <c r="S323" s="19"/>
      <c r="T323" s="16"/>
    </row>
    <row r="324" spans="1:20" ht="15">
      <c r="B324" s="4" t="s">
        <v>967</v>
      </c>
      <c r="C324" s="4" t="s">
        <v>958</v>
      </c>
      <c r="D324" s="31">
        <v>3628</v>
      </c>
      <c r="E324" s="31">
        <v>215</v>
      </c>
      <c r="F324" s="31">
        <v>0</v>
      </c>
      <c r="G324" s="31">
        <v>864</v>
      </c>
      <c r="H324" s="17">
        <f t="shared" si="35"/>
        <v>4707</v>
      </c>
      <c r="I324" s="31">
        <v>1613</v>
      </c>
      <c r="J324" s="17">
        <f t="shared" si="36"/>
        <v>6320</v>
      </c>
      <c r="K324" s="19"/>
      <c r="L324" s="31">
        <v>5940</v>
      </c>
      <c r="M324" s="31">
        <v>916</v>
      </c>
      <c r="N324" s="31">
        <v>0</v>
      </c>
      <c r="O324" s="31">
        <v>1721</v>
      </c>
      <c r="P324" s="17">
        <f t="shared" si="37"/>
        <v>8577</v>
      </c>
      <c r="Q324" s="31">
        <v>2027</v>
      </c>
      <c r="R324" s="17">
        <f t="shared" si="38"/>
        <v>10604</v>
      </c>
      <c r="S324" s="19"/>
      <c r="T324" s="16"/>
    </row>
    <row r="325" spans="1:20" ht="15">
      <c r="B325" s="26" t="s">
        <v>979</v>
      </c>
      <c r="D325" s="18">
        <f t="shared" ref="D325:J325" si="39">SUM(D319:D324)</f>
        <v>21879</v>
      </c>
      <c r="E325" s="18">
        <f t="shared" si="39"/>
        <v>1245</v>
      </c>
      <c r="F325" s="18">
        <f t="shared" si="39"/>
        <v>21</v>
      </c>
      <c r="G325" s="18">
        <f t="shared" si="39"/>
        <v>3313</v>
      </c>
      <c r="H325" s="18">
        <f t="shared" si="39"/>
        <v>26458</v>
      </c>
      <c r="I325" s="18">
        <f t="shared" si="39"/>
        <v>8902</v>
      </c>
      <c r="J325" s="18">
        <f t="shared" si="39"/>
        <v>35360</v>
      </c>
      <c r="K325" s="19"/>
      <c r="L325" s="18">
        <f t="shared" ref="L325:R325" si="40">SUM(L319:L324)</f>
        <v>30834</v>
      </c>
      <c r="M325" s="18">
        <f t="shared" si="40"/>
        <v>2989</v>
      </c>
      <c r="N325" s="18">
        <f t="shared" si="40"/>
        <v>18</v>
      </c>
      <c r="O325" s="18">
        <f t="shared" si="40"/>
        <v>7023</v>
      </c>
      <c r="P325" s="18">
        <f t="shared" si="40"/>
        <v>40864</v>
      </c>
      <c r="Q325" s="18">
        <f t="shared" si="40"/>
        <v>9900</v>
      </c>
      <c r="R325" s="18">
        <f t="shared" si="40"/>
        <v>50764</v>
      </c>
      <c r="S325" s="19"/>
      <c r="T325" s="16"/>
    </row>
    <row r="326" spans="1:20">
      <c r="D326" s="16"/>
      <c r="E326" s="16"/>
      <c r="F326" s="16"/>
      <c r="G326" s="16"/>
      <c r="H326" s="16"/>
      <c r="I326" s="16"/>
      <c r="J326" s="16"/>
      <c r="K326" s="16"/>
      <c r="L326" s="16"/>
      <c r="M326" s="16"/>
      <c r="N326" s="16"/>
      <c r="O326" s="16"/>
      <c r="P326" s="16"/>
      <c r="Q326" s="16"/>
      <c r="R326" s="16"/>
      <c r="T326" s="16"/>
    </row>
    <row r="327" spans="1:20" ht="14.45">
      <c r="A327" s="32" t="s">
        <v>980</v>
      </c>
      <c r="D327" s="16"/>
      <c r="E327" s="16"/>
      <c r="F327" s="16"/>
      <c r="G327" s="16"/>
      <c r="H327" s="16"/>
      <c r="I327" s="16"/>
      <c r="J327" s="16"/>
      <c r="K327" s="16"/>
      <c r="L327" s="16"/>
      <c r="M327" s="16"/>
      <c r="N327" s="16"/>
      <c r="O327" s="16"/>
      <c r="P327" s="16"/>
      <c r="Q327" s="16"/>
      <c r="R327" s="16"/>
      <c r="T327" s="16"/>
    </row>
    <row r="328" spans="1:20">
      <c r="A328" s="4" t="s">
        <v>208</v>
      </c>
    </row>
    <row r="329" spans="1:20">
      <c r="C329"/>
      <c r="D329"/>
      <c r="E329"/>
    </row>
  </sheetData>
  <mergeCells count="3">
    <mergeCell ref="A2:R2"/>
    <mergeCell ref="D7:J7"/>
    <mergeCell ref="L7:R7"/>
  </mergeCells>
  <pageMargins left="0.70866141732283472" right="0.70866141732283472" top="0.55118110236220474" bottom="0.55118110236220474" header="0.31496062992125984" footer="0.31496062992125984"/>
  <pageSetup paperSize="8" scale="93" fitToHeight="0" orientation="landscape" r:id="rId1"/>
  <headerFooter>
    <oddFooter>&amp;RPage &amp;P of &amp;N&amp;C&amp;"Calibri"&amp;11&amp;K000000&amp;"Calibri"&amp;11&amp;K000000&amp;"Calibri"&amp;11&amp;K000000&amp;"arial,Bold"&amp;10&amp;KFF0000OFFICIAL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327"/>
  <sheetViews>
    <sheetView zoomScaleNormal="100" workbookViewId="0">
      <pane xSplit="3" ySplit="8" topLeftCell="D9" activePane="bottomRight" state="frozen"/>
      <selection pane="bottomRight" activeCell="D10" sqref="D10"/>
      <selection pane="bottomLeft" activeCell="D10" sqref="D10"/>
      <selection pane="topRight" activeCell="D10" sqref="D10"/>
    </sheetView>
  </sheetViews>
  <sheetFormatPr defaultColWidth="8.5703125" defaultRowHeight="14.45"/>
  <cols>
    <col min="1" max="1" width="10.7109375" style="4" customWidth="1"/>
    <col min="2" max="2" width="33.85546875" style="4" customWidth="1"/>
    <col min="3" max="3" width="10" style="4" bestFit="1" customWidth="1"/>
    <col min="4" max="10" width="10.85546875" style="4" customWidth="1"/>
    <col min="11" max="11" width="4" style="11" customWidth="1"/>
    <col min="12" max="18" width="10.85546875" style="4" customWidth="1"/>
    <col min="19" max="19" width="4" style="11" customWidth="1"/>
    <col min="20" max="16384" width="8.5703125" style="4"/>
  </cols>
  <sheetData>
    <row r="1" spans="1:20" ht="12.75" customHeight="1">
      <c r="R1" s="56" t="str">
        <f>'Table 1'!S1</f>
        <v>Publication date:  5 December 2024</v>
      </c>
    </row>
    <row r="2" spans="1:20" ht="18">
      <c r="A2" s="205" t="s">
        <v>969</v>
      </c>
      <c r="B2" s="206"/>
      <c r="C2" s="206"/>
      <c r="D2" s="206"/>
      <c r="E2" s="206"/>
      <c r="F2" s="206"/>
      <c r="G2" s="206"/>
      <c r="H2" s="206"/>
      <c r="I2" s="206"/>
      <c r="J2" s="206"/>
      <c r="K2" s="206"/>
      <c r="L2" s="206"/>
      <c r="M2" s="206"/>
      <c r="N2" s="206"/>
      <c r="O2" s="206"/>
      <c r="P2" s="206"/>
      <c r="Q2" s="206"/>
      <c r="R2" s="206"/>
    </row>
    <row r="3" spans="1:20" ht="8.25" customHeight="1"/>
    <row r="4" spans="1:20" ht="18.75" customHeight="1">
      <c r="A4" s="3" t="s">
        <v>981</v>
      </c>
    </row>
    <row r="5" spans="1:20" ht="18.75" customHeight="1">
      <c r="A5" s="3" t="s">
        <v>982</v>
      </c>
    </row>
    <row r="6" spans="1:20" ht="12.75" customHeight="1"/>
    <row r="7" spans="1:20" ht="14.25" customHeight="1">
      <c r="D7" s="200" t="s">
        <v>211</v>
      </c>
      <c r="E7" s="201"/>
      <c r="F7" s="201"/>
      <c r="G7" s="201"/>
      <c r="H7" s="202"/>
      <c r="I7" s="202"/>
      <c r="J7" s="202"/>
      <c r="K7" s="94"/>
      <c r="L7" s="200" t="s">
        <v>212</v>
      </c>
      <c r="M7" s="203"/>
      <c r="N7" s="203"/>
      <c r="O7" s="203"/>
      <c r="P7" s="210"/>
      <c r="Q7" s="210"/>
      <c r="R7" s="210"/>
    </row>
    <row r="8" spans="1:20" ht="51" customHeight="1">
      <c r="A8" s="14" t="s">
        <v>213</v>
      </c>
      <c r="B8" s="14" t="s">
        <v>950</v>
      </c>
      <c r="C8" s="15" t="s">
        <v>972</v>
      </c>
      <c r="D8" s="57" t="s">
        <v>43</v>
      </c>
      <c r="E8" s="57" t="s">
        <v>44</v>
      </c>
      <c r="F8" s="57" t="s">
        <v>45</v>
      </c>
      <c r="G8" s="57" t="s">
        <v>46</v>
      </c>
      <c r="H8" s="76" t="s">
        <v>952</v>
      </c>
      <c r="I8" s="51" t="s">
        <v>953</v>
      </c>
      <c r="J8" s="55" t="s">
        <v>50</v>
      </c>
      <c r="K8" s="90"/>
      <c r="L8" s="57" t="s">
        <v>43</v>
      </c>
      <c r="M8" s="57" t="s">
        <v>44</v>
      </c>
      <c r="N8" s="57" t="s">
        <v>45</v>
      </c>
      <c r="O8" s="57" t="s">
        <v>46</v>
      </c>
      <c r="P8" s="76" t="s">
        <v>952</v>
      </c>
      <c r="Q8" s="51" t="s">
        <v>953</v>
      </c>
      <c r="R8" s="55" t="s">
        <v>50</v>
      </c>
    </row>
    <row r="9" spans="1:20" ht="25.5" customHeight="1">
      <c r="A9" s="60" t="s">
        <v>216</v>
      </c>
      <c r="B9" s="59"/>
      <c r="C9" s="59"/>
      <c r="D9" s="59"/>
      <c r="E9" s="59"/>
      <c r="F9" s="59"/>
      <c r="G9" s="59"/>
      <c r="H9" s="59"/>
      <c r="I9" s="59"/>
      <c r="J9" s="59"/>
      <c r="K9" s="91"/>
      <c r="L9" s="59"/>
      <c r="M9" s="59"/>
      <c r="N9" s="59"/>
      <c r="O9" s="59"/>
      <c r="P9" s="59"/>
      <c r="Q9" s="59"/>
      <c r="R9" s="59"/>
    </row>
    <row r="10" spans="1:20" ht="12.75" customHeight="1">
      <c r="A10" t="s">
        <v>217</v>
      </c>
      <c r="B10" t="s">
        <v>218</v>
      </c>
      <c r="C10" t="s">
        <v>954</v>
      </c>
      <c r="D10" s="16">
        <v>23</v>
      </c>
      <c r="E10" s="16">
        <v>0</v>
      </c>
      <c r="F10" s="16">
        <v>0</v>
      </c>
      <c r="G10" s="16">
        <v>0</v>
      </c>
      <c r="H10" s="17">
        <f t="shared" ref="H10" si="0">SUM(D10:G10)</f>
        <v>23</v>
      </c>
      <c r="I10" s="16">
        <v>0</v>
      </c>
      <c r="J10" s="17">
        <f>SUM(H10:I10)</f>
        <v>23</v>
      </c>
      <c r="K10" s="19"/>
      <c r="L10" s="4">
        <v>0</v>
      </c>
      <c r="M10" s="4">
        <v>0</v>
      </c>
      <c r="N10" s="4">
        <v>0</v>
      </c>
      <c r="O10" s="4">
        <v>1</v>
      </c>
      <c r="P10" s="17">
        <f>SUM(L10:O10)</f>
        <v>1</v>
      </c>
      <c r="Q10" s="16">
        <v>37</v>
      </c>
      <c r="R10" s="17">
        <f>SUM(P10:Q10)</f>
        <v>38</v>
      </c>
      <c r="S10" s="19"/>
      <c r="T10"/>
    </row>
    <row r="11" spans="1:20" ht="12.75" customHeight="1">
      <c r="A11" t="s">
        <v>800</v>
      </c>
      <c r="B11" t="s">
        <v>801</v>
      </c>
      <c r="C11" t="s">
        <v>955</v>
      </c>
      <c r="D11" s="16">
        <v>6</v>
      </c>
      <c r="E11" s="16">
        <v>42</v>
      </c>
      <c r="F11" s="16">
        <v>0</v>
      </c>
      <c r="G11" s="16">
        <v>0</v>
      </c>
      <c r="H11" s="17">
        <f t="shared" ref="H11:H74" si="1">SUM(D11:G11)</f>
        <v>48</v>
      </c>
      <c r="I11" s="16">
        <v>0</v>
      </c>
      <c r="J11" s="17">
        <f t="shared" ref="J11:J76" si="2">SUM(H11:I11)</f>
        <v>48</v>
      </c>
      <c r="K11" s="19"/>
      <c r="L11" s="4">
        <v>16</v>
      </c>
      <c r="M11" s="4">
        <v>5</v>
      </c>
      <c r="N11" s="4">
        <v>0</v>
      </c>
      <c r="O11" s="4">
        <v>10</v>
      </c>
      <c r="P11" s="17">
        <f t="shared" ref="P11:P74" si="3">SUM(L11:O11)</f>
        <v>31</v>
      </c>
      <c r="Q11" s="16">
        <v>0</v>
      </c>
      <c r="R11" s="17">
        <f t="shared" ref="R11:R76" si="4">SUM(P11:Q11)</f>
        <v>31</v>
      </c>
      <c r="S11" s="19"/>
      <c r="T11"/>
    </row>
    <row r="12" spans="1:20" ht="12.75" customHeight="1">
      <c r="A12" t="s">
        <v>220</v>
      </c>
      <c r="B12" t="s">
        <v>221</v>
      </c>
      <c r="C12" t="s">
        <v>956</v>
      </c>
      <c r="D12" s="16">
        <v>21</v>
      </c>
      <c r="E12" s="16">
        <v>0</v>
      </c>
      <c r="F12" s="16">
        <v>0</v>
      </c>
      <c r="G12" s="16">
        <v>0</v>
      </c>
      <c r="H12" s="17">
        <f t="shared" si="1"/>
        <v>21</v>
      </c>
      <c r="I12" s="16">
        <v>0</v>
      </c>
      <c r="J12" s="17">
        <f t="shared" si="2"/>
        <v>21</v>
      </c>
      <c r="K12" s="19"/>
      <c r="L12" s="4">
        <v>5</v>
      </c>
      <c r="M12" s="4">
        <v>0</v>
      </c>
      <c r="N12" s="4">
        <v>0</v>
      </c>
      <c r="O12" s="4">
        <v>4</v>
      </c>
      <c r="P12" s="17">
        <f t="shared" si="3"/>
        <v>9</v>
      </c>
      <c r="Q12" s="16">
        <v>0</v>
      </c>
      <c r="R12" s="17">
        <f t="shared" si="4"/>
        <v>9</v>
      </c>
      <c r="S12" s="19"/>
      <c r="T12"/>
    </row>
    <row r="13" spans="1:20" ht="12.75" customHeight="1">
      <c r="A13" t="s">
        <v>223</v>
      </c>
      <c r="B13" t="s">
        <v>224</v>
      </c>
      <c r="C13" t="s">
        <v>954</v>
      </c>
      <c r="D13" s="16">
        <v>43</v>
      </c>
      <c r="E13" s="16">
        <v>0</v>
      </c>
      <c r="F13" s="16">
        <v>0</v>
      </c>
      <c r="G13" s="16">
        <v>16</v>
      </c>
      <c r="H13" s="17">
        <f t="shared" si="1"/>
        <v>59</v>
      </c>
      <c r="I13" s="16">
        <v>0</v>
      </c>
      <c r="J13" s="17">
        <f t="shared" si="2"/>
        <v>59</v>
      </c>
      <c r="K13" s="19"/>
      <c r="L13" s="4">
        <v>78</v>
      </c>
      <c r="M13" s="4">
        <v>24</v>
      </c>
      <c r="N13" s="4">
        <v>0</v>
      </c>
      <c r="O13" s="4">
        <v>8</v>
      </c>
      <c r="P13" s="17">
        <f t="shared" si="3"/>
        <v>110</v>
      </c>
      <c r="Q13" s="16">
        <v>23</v>
      </c>
      <c r="R13" s="17">
        <f t="shared" si="4"/>
        <v>133</v>
      </c>
      <c r="S13" s="19"/>
      <c r="T13"/>
    </row>
    <row r="14" spans="1:20" ht="12.75" customHeight="1">
      <c r="A14" t="s">
        <v>225</v>
      </c>
      <c r="B14" t="s">
        <v>226</v>
      </c>
      <c r="C14" t="s">
        <v>956</v>
      </c>
      <c r="D14" s="16">
        <v>1</v>
      </c>
      <c r="E14" s="16">
        <v>0</v>
      </c>
      <c r="F14" s="16">
        <v>0</v>
      </c>
      <c r="G14" s="16">
        <v>0</v>
      </c>
      <c r="H14" s="17">
        <f t="shared" si="1"/>
        <v>1</v>
      </c>
      <c r="I14" s="16">
        <v>0</v>
      </c>
      <c r="J14" s="17">
        <f t="shared" si="2"/>
        <v>1</v>
      </c>
      <c r="K14" s="19"/>
      <c r="L14" s="4">
        <v>22</v>
      </c>
      <c r="M14" s="4">
        <v>0</v>
      </c>
      <c r="N14" s="4">
        <v>0</v>
      </c>
      <c r="O14" s="4">
        <v>7</v>
      </c>
      <c r="P14" s="17">
        <f t="shared" si="3"/>
        <v>29</v>
      </c>
      <c r="Q14" s="16">
        <v>28</v>
      </c>
      <c r="R14" s="17">
        <f t="shared" si="4"/>
        <v>57</v>
      </c>
      <c r="S14" s="19"/>
      <c r="T14"/>
    </row>
    <row r="15" spans="1:20" ht="12.75" customHeight="1">
      <c r="A15" t="s">
        <v>227</v>
      </c>
      <c r="B15" t="s">
        <v>228</v>
      </c>
      <c r="C15" t="s">
        <v>954</v>
      </c>
      <c r="D15" s="16">
        <v>225</v>
      </c>
      <c r="E15" s="16">
        <v>8</v>
      </c>
      <c r="F15" s="16">
        <v>0</v>
      </c>
      <c r="G15" s="16">
        <v>39</v>
      </c>
      <c r="H15" s="17">
        <f t="shared" si="1"/>
        <v>272</v>
      </c>
      <c r="I15" s="16">
        <v>0</v>
      </c>
      <c r="J15" s="17">
        <f t="shared" si="2"/>
        <v>272</v>
      </c>
      <c r="K15" s="19"/>
      <c r="L15" s="4">
        <v>18</v>
      </c>
      <c r="M15" s="4">
        <v>0</v>
      </c>
      <c r="N15" s="4">
        <v>0</v>
      </c>
      <c r="O15" s="4">
        <v>6</v>
      </c>
      <c r="P15" s="17">
        <f t="shared" si="3"/>
        <v>24</v>
      </c>
      <c r="Q15" s="16">
        <v>0</v>
      </c>
      <c r="R15" s="17">
        <f t="shared" si="4"/>
        <v>24</v>
      </c>
      <c r="S15" s="19"/>
      <c r="T15"/>
    </row>
    <row r="16" spans="1:20" ht="12.75" customHeight="1">
      <c r="A16" t="s">
        <v>883</v>
      </c>
      <c r="B16" t="s">
        <v>884</v>
      </c>
      <c r="C16" t="s">
        <v>954</v>
      </c>
      <c r="D16" s="16">
        <v>164</v>
      </c>
      <c r="E16" s="16">
        <v>0</v>
      </c>
      <c r="F16" s="16">
        <v>0</v>
      </c>
      <c r="G16" s="16">
        <v>120</v>
      </c>
      <c r="H16" s="17">
        <f t="shared" si="1"/>
        <v>284</v>
      </c>
      <c r="I16" s="16">
        <v>49</v>
      </c>
      <c r="J16" s="17">
        <f t="shared" si="2"/>
        <v>333</v>
      </c>
      <c r="K16" s="19"/>
      <c r="L16" s="4">
        <v>144</v>
      </c>
      <c r="M16" s="4">
        <v>5</v>
      </c>
      <c r="N16" s="4">
        <v>0</v>
      </c>
      <c r="O16" s="4">
        <v>60</v>
      </c>
      <c r="P16" s="17">
        <f t="shared" si="3"/>
        <v>209</v>
      </c>
      <c r="Q16" s="16">
        <v>0</v>
      </c>
      <c r="R16" s="17">
        <f t="shared" si="4"/>
        <v>209</v>
      </c>
      <c r="S16" s="19"/>
      <c r="T16"/>
    </row>
    <row r="17" spans="1:20" ht="12.75" customHeight="1">
      <c r="A17" t="s">
        <v>229</v>
      </c>
      <c r="B17" t="s">
        <v>230</v>
      </c>
      <c r="C17" t="s">
        <v>954</v>
      </c>
      <c r="D17" s="16">
        <v>47</v>
      </c>
      <c r="E17" s="16">
        <v>4</v>
      </c>
      <c r="F17" s="16">
        <v>0</v>
      </c>
      <c r="G17" s="16">
        <v>2</v>
      </c>
      <c r="H17" s="17">
        <f t="shared" si="1"/>
        <v>53</v>
      </c>
      <c r="I17" s="16">
        <v>0</v>
      </c>
      <c r="J17" s="17">
        <f t="shared" si="2"/>
        <v>53</v>
      </c>
      <c r="K17" s="19"/>
      <c r="L17" s="4">
        <v>66</v>
      </c>
      <c r="M17" s="4">
        <v>24</v>
      </c>
      <c r="N17" s="4">
        <v>6</v>
      </c>
      <c r="O17" s="4">
        <v>7</v>
      </c>
      <c r="P17" s="17">
        <f t="shared" si="3"/>
        <v>103</v>
      </c>
      <c r="Q17" s="16">
        <v>0</v>
      </c>
      <c r="R17" s="17">
        <f t="shared" si="4"/>
        <v>103</v>
      </c>
      <c r="S17" s="19"/>
      <c r="T17"/>
    </row>
    <row r="18" spans="1:20" ht="12.75" customHeight="1">
      <c r="A18" t="s">
        <v>232</v>
      </c>
      <c r="B18" t="s">
        <v>233</v>
      </c>
      <c r="C18" t="s">
        <v>957</v>
      </c>
      <c r="D18" s="16">
        <v>214</v>
      </c>
      <c r="E18" s="16">
        <v>2</v>
      </c>
      <c r="F18" s="16">
        <v>0</v>
      </c>
      <c r="G18" s="16">
        <v>0</v>
      </c>
      <c r="H18" s="17">
        <f t="shared" si="1"/>
        <v>216</v>
      </c>
      <c r="I18" s="16">
        <v>0</v>
      </c>
      <c r="J18" s="17">
        <f t="shared" si="2"/>
        <v>216</v>
      </c>
      <c r="K18" s="19"/>
      <c r="L18" s="4">
        <v>165</v>
      </c>
      <c r="M18" s="4">
        <v>2</v>
      </c>
      <c r="N18" s="4">
        <v>0</v>
      </c>
      <c r="O18" s="4">
        <v>16</v>
      </c>
      <c r="P18" s="17">
        <f t="shared" si="3"/>
        <v>183</v>
      </c>
      <c r="Q18" s="16">
        <v>13</v>
      </c>
      <c r="R18" s="17">
        <f t="shared" si="4"/>
        <v>196</v>
      </c>
      <c r="S18" s="19"/>
      <c r="T18"/>
    </row>
    <row r="19" spans="1:20" ht="12.75" customHeight="1">
      <c r="A19" t="s">
        <v>848</v>
      </c>
      <c r="B19" t="s">
        <v>849</v>
      </c>
      <c r="C19" t="s">
        <v>955</v>
      </c>
      <c r="D19" s="16">
        <v>0</v>
      </c>
      <c r="E19" s="16">
        <v>0</v>
      </c>
      <c r="F19" s="16">
        <v>0</v>
      </c>
      <c r="G19" s="16">
        <v>0</v>
      </c>
      <c r="H19" s="17">
        <f t="shared" si="1"/>
        <v>0</v>
      </c>
      <c r="I19" s="16">
        <v>0</v>
      </c>
      <c r="J19" s="17">
        <f t="shared" si="2"/>
        <v>0</v>
      </c>
      <c r="K19" s="19"/>
      <c r="L19" s="4">
        <v>27</v>
      </c>
      <c r="M19" s="4">
        <v>0</v>
      </c>
      <c r="N19" s="4">
        <v>0</v>
      </c>
      <c r="O19" s="4">
        <v>0</v>
      </c>
      <c r="P19" s="17">
        <f t="shared" si="3"/>
        <v>27</v>
      </c>
      <c r="Q19" s="16">
        <v>0</v>
      </c>
      <c r="R19" s="17">
        <f>SUM(P19:Q19)</f>
        <v>27</v>
      </c>
      <c r="S19" s="19"/>
      <c r="T19"/>
    </row>
    <row r="20" spans="1:20" ht="12.75" customHeight="1">
      <c r="A20" t="s">
        <v>235</v>
      </c>
      <c r="B20" t="s">
        <v>236</v>
      </c>
      <c r="C20" t="s">
        <v>954</v>
      </c>
      <c r="D20" s="16">
        <v>0</v>
      </c>
      <c r="E20" s="16">
        <v>85</v>
      </c>
      <c r="F20" s="16">
        <v>0</v>
      </c>
      <c r="G20" s="16">
        <v>21</v>
      </c>
      <c r="H20" s="17">
        <f t="shared" si="1"/>
        <v>106</v>
      </c>
      <c r="I20" s="16">
        <v>0</v>
      </c>
      <c r="J20" s="17">
        <f t="shared" si="2"/>
        <v>106</v>
      </c>
      <c r="K20" s="19"/>
      <c r="L20" s="4">
        <v>0</v>
      </c>
      <c r="M20" s="4">
        <v>0</v>
      </c>
      <c r="N20" s="4">
        <v>0</v>
      </c>
      <c r="O20" s="4">
        <v>4</v>
      </c>
      <c r="P20" s="17">
        <f t="shared" si="3"/>
        <v>4</v>
      </c>
      <c r="Q20" s="16">
        <v>95</v>
      </c>
      <c r="R20" s="17">
        <f t="shared" si="4"/>
        <v>99</v>
      </c>
      <c r="S20" s="19"/>
      <c r="T20"/>
    </row>
    <row r="21" spans="1:20" ht="12.75" customHeight="1">
      <c r="A21" t="s">
        <v>237</v>
      </c>
      <c r="B21" t="s">
        <v>238</v>
      </c>
      <c r="C21" t="s">
        <v>958</v>
      </c>
      <c r="D21" s="16">
        <v>61</v>
      </c>
      <c r="E21" s="16">
        <v>60</v>
      </c>
      <c r="F21" s="16">
        <v>0</v>
      </c>
      <c r="G21" s="16">
        <v>31</v>
      </c>
      <c r="H21" s="17">
        <f t="shared" si="1"/>
        <v>152</v>
      </c>
      <c r="I21" s="16">
        <v>0</v>
      </c>
      <c r="J21" s="17">
        <f t="shared" si="2"/>
        <v>152</v>
      </c>
      <c r="K21" s="19"/>
      <c r="L21" s="4">
        <v>21</v>
      </c>
      <c r="M21" s="4">
        <v>36</v>
      </c>
      <c r="N21" s="4">
        <v>0</v>
      </c>
      <c r="O21" s="4">
        <v>11</v>
      </c>
      <c r="P21" s="17">
        <f t="shared" si="3"/>
        <v>68</v>
      </c>
      <c r="Q21" s="16">
        <v>35</v>
      </c>
      <c r="R21" s="17">
        <f t="shared" si="4"/>
        <v>103</v>
      </c>
      <c r="S21" s="19"/>
      <c r="T21"/>
    </row>
    <row r="22" spans="1:20" ht="12.75" customHeight="1">
      <c r="A22" t="s">
        <v>239</v>
      </c>
      <c r="B22" t="s">
        <v>240</v>
      </c>
      <c r="C22" t="s">
        <v>957</v>
      </c>
      <c r="D22" s="16">
        <v>4</v>
      </c>
      <c r="E22" s="16">
        <v>0</v>
      </c>
      <c r="F22" s="16">
        <v>0</v>
      </c>
      <c r="G22" s="16">
        <v>0</v>
      </c>
      <c r="H22" s="17">
        <f t="shared" si="1"/>
        <v>4</v>
      </c>
      <c r="I22" s="16">
        <v>0</v>
      </c>
      <c r="J22" s="17">
        <f t="shared" si="2"/>
        <v>4</v>
      </c>
      <c r="K22" s="19"/>
      <c r="L22" s="4">
        <v>4</v>
      </c>
      <c r="M22" s="4">
        <v>0</v>
      </c>
      <c r="N22" s="4">
        <v>0</v>
      </c>
      <c r="O22" s="4">
        <v>1</v>
      </c>
      <c r="P22" s="17">
        <f t="shared" si="3"/>
        <v>5</v>
      </c>
      <c r="Q22" s="16">
        <v>0</v>
      </c>
      <c r="R22" s="17">
        <f t="shared" si="4"/>
        <v>5</v>
      </c>
      <c r="S22" s="19"/>
      <c r="T22"/>
    </row>
    <row r="23" spans="1:20" ht="12.75" customHeight="1">
      <c r="A23" t="s">
        <v>241</v>
      </c>
      <c r="B23" t="s">
        <v>242</v>
      </c>
      <c r="C23" t="s">
        <v>958</v>
      </c>
      <c r="D23" s="16">
        <v>101</v>
      </c>
      <c r="E23" s="16">
        <v>17</v>
      </c>
      <c r="F23" s="16">
        <v>0</v>
      </c>
      <c r="G23" s="16">
        <v>36</v>
      </c>
      <c r="H23" s="17">
        <f t="shared" si="1"/>
        <v>154</v>
      </c>
      <c r="I23" s="16">
        <v>0</v>
      </c>
      <c r="J23" s="17">
        <f t="shared" si="2"/>
        <v>154</v>
      </c>
      <c r="K23" s="19"/>
      <c r="L23" s="4">
        <v>41</v>
      </c>
      <c r="M23" s="4">
        <v>31</v>
      </c>
      <c r="N23" s="4">
        <v>0</v>
      </c>
      <c r="O23" s="4">
        <v>40</v>
      </c>
      <c r="P23" s="17">
        <f t="shared" si="3"/>
        <v>112</v>
      </c>
      <c r="Q23" s="16">
        <v>159</v>
      </c>
      <c r="R23" s="17">
        <f t="shared" si="4"/>
        <v>271</v>
      </c>
      <c r="S23" s="19"/>
      <c r="T23"/>
    </row>
    <row r="24" spans="1:20" ht="12.75" customHeight="1">
      <c r="A24" t="s">
        <v>244</v>
      </c>
      <c r="B24" t="s">
        <v>245</v>
      </c>
      <c r="C24" t="s">
        <v>956</v>
      </c>
      <c r="D24" s="16">
        <v>88</v>
      </c>
      <c r="E24" s="16">
        <v>5</v>
      </c>
      <c r="F24" s="16">
        <v>0</v>
      </c>
      <c r="G24" s="16">
        <v>28</v>
      </c>
      <c r="H24" s="17">
        <f t="shared" si="1"/>
        <v>121</v>
      </c>
      <c r="I24" s="16">
        <v>188</v>
      </c>
      <c r="J24" s="17">
        <f t="shared" si="2"/>
        <v>309</v>
      </c>
      <c r="K24" s="19"/>
      <c r="L24" s="4">
        <v>108</v>
      </c>
      <c r="M24" s="4">
        <v>10</v>
      </c>
      <c r="N24" s="4">
        <v>0</v>
      </c>
      <c r="O24" s="4">
        <v>60</v>
      </c>
      <c r="P24" s="17">
        <f t="shared" si="3"/>
        <v>178</v>
      </c>
      <c r="Q24" s="16">
        <v>176</v>
      </c>
      <c r="R24" s="17">
        <f t="shared" si="4"/>
        <v>354</v>
      </c>
      <c r="S24" s="19"/>
      <c r="T24"/>
    </row>
    <row r="25" spans="1:20" ht="12.75" customHeight="1">
      <c r="A25" t="s">
        <v>246</v>
      </c>
      <c r="B25" t="s">
        <v>247</v>
      </c>
      <c r="C25" t="s">
        <v>956</v>
      </c>
      <c r="D25" s="16">
        <v>516</v>
      </c>
      <c r="E25" s="16">
        <v>4</v>
      </c>
      <c r="F25" s="16">
        <v>0</v>
      </c>
      <c r="G25" s="16">
        <v>4</v>
      </c>
      <c r="H25" s="17">
        <f t="shared" si="1"/>
        <v>524</v>
      </c>
      <c r="I25" s="16">
        <v>105</v>
      </c>
      <c r="J25" s="17">
        <f t="shared" si="2"/>
        <v>629</v>
      </c>
      <c r="K25" s="19"/>
      <c r="L25" s="4">
        <v>261</v>
      </c>
      <c r="M25" s="4">
        <v>69</v>
      </c>
      <c r="N25" s="4">
        <v>0</v>
      </c>
      <c r="O25" s="4">
        <v>197</v>
      </c>
      <c r="P25" s="17">
        <f t="shared" si="3"/>
        <v>527</v>
      </c>
      <c r="Q25" s="16">
        <v>247</v>
      </c>
      <c r="R25" s="17">
        <f t="shared" si="4"/>
        <v>774</v>
      </c>
      <c r="S25" s="19"/>
      <c r="T25"/>
    </row>
    <row r="26" spans="1:20" ht="12.75" customHeight="1">
      <c r="A26" t="s">
        <v>249</v>
      </c>
      <c r="B26" t="s">
        <v>250</v>
      </c>
      <c r="C26" t="s">
        <v>956</v>
      </c>
      <c r="D26" s="16">
        <v>64</v>
      </c>
      <c r="E26" s="16">
        <v>11</v>
      </c>
      <c r="F26" s="16">
        <v>0</v>
      </c>
      <c r="G26" s="16">
        <v>12</v>
      </c>
      <c r="H26" s="17">
        <f t="shared" si="1"/>
        <v>87</v>
      </c>
      <c r="I26" s="16">
        <v>0</v>
      </c>
      <c r="J26" s="17">
        <f t="shared" si="2"/>
        <v>87</v>
      </c>
      <c r="K26" s="19"/>
      <c r="L26" s="4">
        <v>29</v>
      </c>
      <c r="M26" s="4">
        <v>0</v>
      </c>
      <c r="N26" s="4">
        <v>0</v>
      </c>
      <c r="O26" s="4">
        <v>9</v>
      </c>
      <c r="P26" s="17">
        <f t="shared" si="3"/>
        <v>38</v>
      </c>
      <c r="Q26" s="16">
        <v>0</v>
      </c>
      <c r="R26" s="17">
        <f t="shared" si="4"/>
        <v>38</v>
      </c>
      <c r="S26" s="19"/>
      <c r="T26"/>
    </row>
    <row r="27" spans="1:20" ht="12.75" customHeight="1">
      <c r="A27" t="s">
        <v>251</v>
      </c>
      <c r="B27" t="s">
        <v>252</v>
      </c>
      <c r="C27" t="s">
        <v>955</v>
      </c>
      <c r="D27" s="16">
        <v>27</v>
      </c>
      <c r="E27" s="16">
        <v>0</v>
      </c>
      <c r="F27" s="16">
        <v>0</v>
      </c>
      <c r="G27" s="16">
        <v>0</v>
      </c>
      <c r="H27" s="17">
        <f t="shared" si="1"/>
        <v>27</v>
      </c>
      <c r="I27" s="16">
        <v>0</v>
      </c>
      <c r="J27" s="17">
        <f t="shared" si="2"/>
        <v>27</v>
      </c>
      <c r="K27" s="19"/>
      <c r="L27" s="4">
        <v>24</v>
      </c>
      <c r="M27" s="4">
        <v>0</v>
      </c>
      <c r="N27" s="4">
        <v>0</v>
      </c>
      <c r="O27" s="4">
        <v>28</v>
      </c>
      <c r="P27" s="17">
        <f t="shared" si="3"/>
        <v>52</v>
      </c>
      <c r="Q27" s="16">
        <v>33</v>
      </c>
      <c r="R27" s="17">
        <f t="shared" si="4"/>
        <v>85</v>
      </c>
      <c r="S27" s="19"/>
      <c r="T27"/>
    </row>
    <row r="28" spans="1:20" ht="12.75" customHeight="1">
      <c r="A28" t="s">
        <v>254</v>
      </c>
      <c r="B28" t="s">
        <v>255</v>
      </c>
      <c r="C28" t="s">
        <v>955</v>
      </c>
      <c r="D28" s="16">
        <v>206</v>
      </c>
      <c r="E28" s="16">
        <v>0</v>
      </c>
      <c r="F28" s="16">
        <v>0</v>
      </c>
      <c r="G28" s="16">
        <v>0</v>
      </c>
      <c r="H28" s="17">
        <f t="shared" si="1"/>
        <v>206</v>
      </c>
      <c r="I28" s="16">
        <v>148</v>
      </c>
      <c r="J28" s="17">
        <f t="shared" si="2"/>
        <v>354</v>
      </c>
      <c r="K28" s="19"/>
      <c r="L28" s="4">
        <v>51</v>
      </c>
      <c r="M28" s="4">
        <v>0</v>
      </c>
      <c r="N28" s="4">
        <v>0</v>
      </c>
      <c r="O28" s="4">
        <v>1</v>
      </c>
      <c r="P28" s="17">
        <f t="shared" si="3"/>
        <v>52</v>
      </c>
      <c r="Q28" s="16">
        <v>0</v>
      </c>
      <c r="R28" s="17">
        <f t="shared" si="4"/>
        <v>52</v>
      </c>
      <c r="S28" s="19"/>
      <c r="T28"/>
    </row>
    <row r="29" spans="1:20" ht="12.75" customHeight="1">
      <c r="A29" t="s">
        <v>256</v>
      </c>
      <c r="B29" t="s">
        <v>257</v>
      </c>
      <c r="C29" t="s">
        <v>957</v>
      </c>
      <c r="D29" s="16">
        <v>40</v>
      </c>
      <c r="E29" s="16">
        <v>0</v>
      </c>
      <c r="F29" s="16">
        <v>0</v>
      </c>
      <c r="G29" s="16">
        <v>0</v>
      </c>
      <c r="H29" s="17">
        <f t="shared" si="1"/>
        <v>40</v>
      </c>
      <c r="I29" s="16">
        <v>0</v>
      </c>
      <c r="J29" s="17">
        <f t="shared" si="2"/>
        <v>40</v>
      </c>
      <c r="K29" s="19"/>
      <c r="L29" s="4">
        <v>46</v>
      </c>
      <c r="M29" s="4">
        <v>0</v>
      </c>
      <c r="N29" s="4">
        <v>0</v>
      </c>
      <c r="O29" s="4">
        <v>2</v>
      </c>
      <c r="P29" s="17">
        <f t="shared" si="3"/>
        <v>48</v>
      </c>
      <c r="Q29" s="16">
        <v>0</v>
      </c>
      <c r="R29" s="17">
        <f t="shared" si="4"/>
        <v>48</v>
      </c>
      <c r="S29" s="19"/>
      <c r="T29"/>
    </row>
    <row r="30" spans="1:20" ht="12.75" customHeight="1">
      <c r="A30" t="s">
        <v>258</v>
      </c>
      <c r="B30" t="s">
        <v>259</v>
      </c>
      <c r="C30" t="s">
        <v>955</v>
      </c>
      <c r="D30" s="16">
        <v>118</v>
      </c>
      <c r="E30" s="16">
        <v>3</v>
      </c>
      <c r="F30" s="16">
        <v>0</v>
      </c>
      <c r="G30" s="16">
        <v>0</v>
      </c>
      <c r="H30" s="17">
        <f t="shared" si="1"/>
        <v>121</v>
      </c>
      <c r="I30" s="16">
        <v>0</v>
      </c>
      <c r="J30" s="17">
        <f t="shared" si="2"/>
        <v>121</v>
      </c>
      <c r="K30" s="19"/>
      <c r="L30" s="4">
        <v>229</v>
      </c>
      <c r="M30" s="4">
        <v>0</v>
      </c>
      <c r="N30" s="4">
        <v>0</v>
      </c>
      <c r="O30" s="4">
        <v>10</v>
      </c>
      <c r="P30" s="17">
        <f t="shared" si="3"/>
        <v>239</v>
      </c>
      <c r="Q30" s="16">
        <v>12</v>
      </c>
      <c r="R30" s="17">
        <f t="shared" si="4"/>
        <v>251</v>
      </c>
      <c r="S30" s="19"/>
      <c r="T30"/>
    </row>
    <row r="31" spans="1:20" ht="12.75" customHeight="1">
      <c r="A31" t="s">
        <v>260</v>
      </c>
      <c r="B31" t="s">
        <v>261</v>
      </c>
      <c r="C31" t="s">
        <v>956</v>
      </c>
      <c r="D31" s="16">
        <v>3</v>
      </c>
      <c r="E31" s="16">
        <v>0</v>
      </c>
      <c r="F31" s="16">
        <v>0</v>
      </c>
      <c r="G31" s="16">
        <v>0</v>
      </c>
      <c r="H31" s="17">
        <f t="shared" si="1"/>
        <v>3</v>
      </c>
      <c r="I31" s="16">
        <v>0</v>
      </c>
      <c r="J31" s="17">
        <f t="shared" si="2"/>
        <v>3</v>
      </c>
      <c r="K31" s="19"/>
      <c r="L31" s="4">
        <v>41</v>
      </c>
      <c r="M31" s="4">
        <v>0</v>
      </c>
      <c r="N31" s="4">
        <v>0</v>
      </c>
      <c r="O31" s="4">
        <v>5</v>
      </c>
      <c r="P31" s="17">
        <f t="shared" si="3"/>
        <v>46</v>
      </c>
      <c r="Q31" s="16">
        <v>15</v>
      </c>
      <c r="R31" s="17">
        <f t="shared" si="4"/>
        <v>61</v>
      </c>
      <c r="S31" s="19"/>
      <c r="T31"/>
    </row>
    <row r="32" spans="1:20" ht="12.75" customHeight="1">
      <c r="A32" t="s">
        <v>898</v>
      </c>
      <c r="B32" t="s">
        <v>899</v>
      </c>
      <c r="C32" t="s">
        <v>958</v>
      </c>
      <c r="D32" s="16">
        <v>58</v>
      </c>
      <c r="E32" s="16">
        <v>4</v>
      </c>
      <c r="F32" s="16">
        <v>0</v>
      </c>
      <c r="G32" s="16">
        <v>9</v>
      </c>
      <c r="H32" s="17">
        <f t="shared" si="1"/>
        <v>71</v>
      </c>
      <c r="I32" s="16">
        <v>0</v>
      </c>
      <c r="J32" s="17">
        <f t="shared" si="2"/>
        <v>71</v>
      </c>
      <c r="K32" s="19"/>
      <c r="L32" s="4">
        <v>17</v>
      </c>
      <c r="M32" s="4">
        <v>0</v>
      </c>
      <c r="N32" s="4">
        <v>0</v>
      </c>
      <c r="O32" s="4">
        <v>1</v>
      </c>
      <c r="P32" s="17">
        <f t="shared" si="3"/>
        <v>18</v>
      </c>
      <c r="Q32" s="16">
        <v>0</v>
      </c>
      <c r="R32" s="17">
        <f t="shared" si="4"/>
        <v>18</v>
      </c>
      <c r="S32" s="19"/>
      <c r="T32"/>
    </row>
    <row r="33" spans="1:20" ht="12.75" customHeight="1">
      <c r="A33" t="s">
        <v>264</v>
      </c>
      <c r="B33" t="s">
        <v>265</v>
      </c>
      <c r="C33" t="s">
        <v>958</v>
      </c>
      <c r="D33" s="16">
        <v>104</v>
      </c>
      <c r="E33" s="16">
        <v>51</v>
      </c>
      <c r="F33" s="16">
        <v>0</v>
      </c>
      <c r="G33" s="16">
        <v>94</v>
      </c>
      <c r="H33" s="17">
        <f t="shared" si="1"/>
        <v>249</v>
      </c>
      <c r="I33" s="16">
        <v>15</v>
      </c>
      <c r="J33" s="17">
        <f t="shared" si="2"/>
        <v>264</v>
      </c>
      <c r="K33" s="19"/>
      <c r="L33" s="4">
        <v>85</v>
      </c>
      <c r="M33" s="4">
        <v>0</v>
      </c>
      <c r="N33" s="4">
        <v>0</v>
      </c>
      <c r="O33" s="4">
        <v>93</v>
      </c>
      <c r="P33" s="17">
        <f t="shared" si="3"/>
        <v>178</v>
      </c>
      <c r="Q33" s="16">
        <v>77</v>
      </c>
      <c r="R33" s="17">
        <f t="shared" si="4"/>
        <v>255</v>
      </c>
      <c r="S33" s="19"/>
      <c r="T33"/>
    </row>
    <row r="34" spans="1:20" ht="12.75" customHeight="1">
      <c r="A34" t="s">
        <v>266</v>
      </c>
      <c r="B34" t="s">
        <v>267</v>
      </c>
      <c r="C34" t="s">
        <v>957</v>
      </c>
      <c r="D34" s="16">
        <v>147</v>
      </c>
      <c r="E34" s="16">
        <v>0</v>
      </c>
      <c r="F34" s="16">
        <v>0</v>
      </c>
      <c r="G34" s="16">
        <v>0</v>
      </c>
      <c r="H34" s="17">
        <f t="shared" si="1"/>
        <v>147</v>
      </c>
      <c r="I34" s="16">
        <v>0</v>
      </c>
      <c r="J34" s="17">
        <f t="shared" si="2"/>
        <v>147</v>
      </c>
      <c r="K34" s="19"/>
      <c r="L34" s="4">
        <v>231</v>
      </c>
      <c r="M34" s="4">
        <v>0</v>
      </c>
      <c r="N34" s="4">
        <v>0</v>
      </c>
      <c r="O34" s="4">
        <v>8</v>
      </c>
      <c r="P34" s="17">
        <f t="shared" si="3"/>
        <v>239</v>
      </c>
      <c r="Q34" s="16">
        <v>56</v>
      </c>
      <c r="R34" s="17">
        <f t="shared" si="4"/>
        <v>295</v>
      </c>
      <c r="S34" s="19"/>
      <c r="T34"/>
    </row>
    <row r="35" spans="1:20" ht="12.75" customHeight="1">
      <c r="A35" t="s">
        <v>268</v>
      </c>
      <c r="B35" t="s">
        <v>269</v>
      </c>
      <c r="C35" t="s">
        <v>954</v>
      </c>
      <c r="D35" s="16">
        <v>178</v>
      </c>
      <c r="E35" s="16">
        <v>0</v>
      </c>
      <c r="F35" s="16">
        <v>0</v>
      </c>
      <c r="G35" s="16">
        <v>19</v>
      </c>
      <c r="H35" s="17">
        <f t="shared" si="1"/>
        <v>197</v>
      </c>
      <c r="I35" s="16">
        <v>0</v>
      </c>
      <c r="J35" s="17">
        <f t="shared" si="2"/>
        <v>197</v>
      </c>
      <c r="K35" s="19"/>
      <c r="L35" s="4">
        <v>71</v>
      </c>
      <c r="M35" s="4">
        <v>6</v>
      </c>
      <c r="N35" s="4">
        <v>0</v>
      </c>
      <c r="O35" s="4">
        <v>3</v>
      </c>
      <c r="P35" s="17">
        <f t="shared" si="3"/>
        <v>80</v>
      </c>
      <c r="Q35" s="16">
        <v>0</v>
      </c>
      <c r="R35" s="17">
        <f t="shared" si="4"/>
        <v>80</v>
      </c>
      <c r="S35" s="19"/>
      <c r="T35"/>
    </row>
    <row r="36" spans="1:20" ht="12.75" customHeight="1">
      <c r="A36" t="s">
        <v>270</v>
      </c>
      <c r="B36" t="s">
        <v>271</v>
      </c>
      <c r="C36" t="s">
        <v>954</v>
      </c>
      <c r="D36" s="16">
        <v>40</v>
      </c>
      <c r="E36" s="16">
        <v>0</v>
      </c>
      <c r="F36" s="16">
        <v>0</v>
      </c>
      <c r="G36" s="16">
        <v>1</v>
      </c>
      <c r="H36" s="17">
        <f t="shared" si="1"/>
        <v>41</v>
      </c>
      <c r="I36" s="16">
        <v>0</v>
      </c>
      <c r="J36" s="17">
        <f t="shared" si="2"/>
        <v>41</v>
      </c>
      <c r="K36" s="19"/>
      <c r="L36" s="4">
        <v>20</v>
      </c>
      <c r="M36" s="4">
        <v>0</v>
      </c>
      <c r="N36" s="4">
        <v>0</v>
      </c>
      <c r="O36" s="4">
        <v>4</v>
      </c>
      <c r="P36" s="17">
        <f t="shared" si="3"/>
        <v>24</v>
      </c>
      <c r="Q36" s="16">
        <v>0</v>
      </c>
      <c r="R36" s="17">
        <f t="shared" si="4"/>
        <v>24</v>
      </c>
      <c r="S36" s="19"/>
      <c r="T36"/>
    </row>
    <row r="37" spans="1:20" ht="12.75" customHeight="1">
      <c r="A37" t="s">
        <v>741</v>
      </c>
      <c r="B37" t="s">
        <v>742</v>
      </c>
      <c r="C37" t="s">
        <v>954</v>
      </c>
      <c r="D37" s="16">
        <v>0</v>
      </c>
      <c r="E37" s="16">
        <v>0</v>
      </c>
      <c r="F37" s="16">
        <v>0</v>
      </c>
      <c r="G37" s="16">
        <v>0</v>
      </c>
      <c r="H37" s="17">
        <f t="shared" ref="H37" si="5">SUM(D37:G37)</f>
        <v>0</v>
      </c>
      <c r="I37" s="16">
        <v>0</v>
      </c>
      <c r="J37" s="17">
        <f t="shared" si="2"/>
        <v>0</v>
      </c>
      <c r="K37" s="19"/>
      <c r="L37" s="4">
        <v>0</v>
      </c>
      <c r="M37" s="4">
        <v>0</v>
      </c>
      <c r="N37" s="4">
        <v>0</v>
      </c>
      <c r="O37" s="4">
        <v>2</v>
      </c>
      <c r="P37" s="17">
        <f t="shared" si="3"/>
        <v>2</v>
      </c>
      <c r="Q37" s="16">
        <v>0</v>
      </c>
      <c r="R37" s="17">
        <f t="shared" si="4"/>
        <v>2</v>
      </c>
      <c r="S37" s="19"/>
      <c r="T37"/>
    </row>
    <row r="38" spans="1:20" ht="12.75" customHeight="1">
      <c r="A38" t="s">
        <v>272</v>
      </c>
      <c r="B38" t="s">
        <v>273</v>
      </c>
      <c r="C38" t="s">
        <v>954</v>
      </c>
      <c r="D38" s="16">
        <v>45</v>
      </c>
      <c r="E38" s="16">
        <v>13</v>
      </c>
      <c r="F38" s="16">
        <v>0</v>
      </c>
      <c r="G38" s="16">
        <v>13</v>
      </c>
      <c r="H38" s="17">
        <f t="shared" si="1"/>
        <v>71</v>
      </c>
      <c r="I38" s="16">
        <v>0</v>
      </c>
      <c r="J38" s="17">
        <f t="shared" si="2"/>
        <v>71</v>
      </c>
      <c r="K38" s="19"/>
      <c r="L38" s="4">
        <v>24</v>
      </c>
      <c r="M38" s="4">
        <v>58</v>
      </c>
      <c r="N38" s="4">
        <v>29</v>
      </c>
      <c r="O38" s="4">
        <v>61</v>
      </c>
      <c r="P38" s="17">
        <f t="shared" si="3"/>
        <v>172</v>
      </c>
      <c r="Q38" s="16">
        <v>0</v>
      </c>
      <c r="R38" s="17">
        <f t="shared" si="4"/>
        <v>172</v>
      </c>
      <c r="S38" s="19"/>
      <c r="T38"/>
    </row>
    <row r="39" spans="1:20" ht="12.75" customHeight="1">
      <c r="A39" t="s">
        <v>274</v>
      </c>
      <c r="B39" t="s">
        <v>275</v>
      </c>
      <c r="C39" t="s">
        <v>958</v>
      </c>
      <c r="D39" s="16">
        <v>151</v>
      </c>
      <c r="E39" s="16">
        <v>0</v>
      </c>
      <c r="F39" s="16">
        <v>0</v>
      </c>
      <c r="G39" s="16">
        <v>13</v>
      </c>
      <c r="H39" s="17">
        <f t="shared" si="1"/>
        <v>164</v>
      </c>
      <c r="I39" s="16">
        <v>0</v>
      </c>
      <c r="J39" s="17">
        <f t="shared" si="2"/>
        <v>164</v>
      </c>
      <c r="K39" s="19"/>
      <c r="L39" s="4">
        <v>60</v>
      </c>
      <c r="M39" s="4">
        <v>31</v>
      </c>
      <c r="N39" s="4">
        <v>0</v>
      </c>
      <c r="O39" s="4">
        <v>113</v>
      </c>
      <c r="P39" s="17">
        <f t="shared" si="3"/>
        <v>204</v>
      </c>
      <c r="Q39" s="16">
        <v>267</v>
      </c>
      <c r="R39" s="17">
        <f t="shared" si="4"/>
        <v>471</v>
      </c>
      <c r="S39" s="19"/>
      <c r="T39"/>
    </row>
    <row r="40" spans="1:20" ht="12.75" customHeight="1">
      <c r="A40" t="s">
        <v>276</v>
      </c>
      <c r="B40" t="s">
        <v>277</v>
      </c>
      <c r="C40" t="s">
        <v>954</v>
      </c>
      <c r="D40" s="16">
        <v>118</v>
      </c>
      <c r="E40" s="16">
        <v>0</v>
      </c>
      <c r="F40" s="16">
        <v>0</v>
      </c>
      <c r="G40" s="16">
        <v>0</v>
      </c>
      <c r="H40" s="17">
        <f t="shared" si="1"/>
        <v>118</v>
      </c>
      <c r="I40" s="16">
        <v>0</v>
      </c>
      <c r="J40" s="17">
        <f t="shared" si="2"/>
        <v>118</v>
      </c>
      <c r="K40" s="19"/>
      <c r="L40" s="4">
        <v>31</v>
      </c>
      <c r="M40" s="4">
        <v>30</v>
      </c>
      <c r="N40" s="4">
        <v>0</v>
      </c>
      <c r="O40" s="4">
        <v>13</v>
      </c>
      <c r="P40" s="17">
        <f t="shared" si="3"/>
        <v>74</v>
      </c>
      <c r="Q40" s="16">
        <v>0</v>
      </c>
      <c r="R40" s="17">
        <f t="shared" si="4"/>
        <v>74</v>
      </c>
      <c r="S40" s="19"/>
      <c r="T40"/>
    </row>
    <row r="41" spans="1:20" ht="12.75" customHeight="1">
      <c r="A41" t="s">
        <v>743</v>
      </c>
      <c r="B41" t="s">
        <v>744</v>
      </c>
      <c r="C41" t="s">
        <v>956</v>
      </c>
      <c r="D41" s="16">
        <v>23</v>
      </c>
      <c r="E41" s="16">
        <v>0</v>
      </c>
      <c r="F41" s="16">
        <v>0</v>
      </c>
      <c r="G41" s="16">
        <v>4</v>
      </c>
      <c r="H41" s="17">
        <f t="shared" si="1"/>
        <v>27</v>
      </c>
      <c r="I41" s="16">
        <v>0</v>
      </c>
      <c r="J41" s="17">
        <f t="shared" si="2"/>
        <v>27</v>
      </c>
      <c r="K41" s="19"/>
      <c r="L41" s="4">
        <v>50</v>
      </c>
      <c r="M41" s="4">
        <v>0</v>
      </c>
      <c r="N41" s="4">
        <v>0</v>
      </c>
      <c r="O41" s="4">
        <v>8</v>
      </c>
      <c r="P41" s="17">
        <f t="shared" si="3"/>
        <v>58</v>
      </c>
      <c r="Q41" s="16">
        <v>0</v>
      </c>
      <c r="R41" s="17">
        <f t="shared" si="4"/>
        <v>58</v>
      </c>
      <c r="S41" s="19"/>
      <c r="T41"/>
    </row>
    <row r="42" spans="1:20" ht="12.75" customHeight="1">
      <c r="A42" t="s">
        <v>278</v>
      </c>
      <c r="B42" t="s">
        <v>279</v>
      </c>
      <c r="C42" t="s">
        <v>954</v>
      </c>
      <c r="D42" s="16">
        <v>73</v>
      </c>
      <c r="E42" s="16">
        <v>0</v>
      </c>
      <c r="F42" s="16">
        <v>0</v>
      </c>
      <c r="G42" s="16">
        <v>34</v>
      </c>
      <c r="H42" s="17">
        <f t="shared" si="1"/>
        <v>107</v>
      </c>
      <c r="I42" s="16">
        <v>0</v>
      </c>
      <c r="J42" s="17">
        <f t="shared" si="2"/>
        <v>107</v>
      </c>
      <c r="K42" s="19"/>
      <c r="L42" s="4">
        <v>0</v>
      </c>
      <c r="M42" s="4">
        <v>0</v>
      </c>
      <c r="N42" s="4">
        <v>0</v>
      </c>
      <c r="O42" s="4">
        <v>3</v>
      </c>
      <c r="P42" s="17">
        <f t="shared" si="3"/>
        <v>3</v>
      </c>
      <c r="Q42" s="16">
        <v>0</v>
      </c>
      <c r="R42" s="17">
        <f t="shared" si="4"/>
        <v>3</v>
      </c>
      <c r="S42" s="19"/>
      <c r="T42"/>
    </row>
    <row r="43" spans="1:20" ht="12.75" customHeight="1">
      <c r="A43" t="s">
        <v>280</v>
      </c>
      <c r="B43" t="s">
        <v>281</v>
      </c>
      <c r="C43" t="s">
        <v>956</v>
      </c>
      <c r="D43" s="16">
        <v>1</v>
      </c>
      <c r="E43" s="16">
        <v>0</v>
      </c>
      <c r="F43" s="16">
        <v>0</v>
      </c>
      <c r="G43" s="16">
        <v>0</v>
      </c>
      <c r="H43" s="17">
        <f t="shared" si="1"/>
        <v>1</v>
      </c>
      <c r="I43" s="16">
        <v>0</v>
      </c>
      <c r="J43" s="17">
        <f t="shared" si="2"/>
        <v>1</v>
      </c>
      <c r="K43" s="19"/>
      <c r="L43" s="4">
        <v>43</v>
      </c>
      <c r="M43" s="4">
        <v>0</v>
      </c>
      <c r="N43" s="4">
        <v>0</v>
      </c>
      <c r="O43" s="4">
        <v>5</v>
      </c>
      <c r="P43" s="17">
        <f t="shared" si="3"/>
        <v>48</v>
      </c>
      <c r="Q43" s="16">
        <v>0</v>
      </c>
      <c r="R43" s="17">
        <f t="shared" si="4"/>
        <v>48</v>
      </c>
      <c r="S43" s="19"/>
      <c r="T43"/>
    </row>
    <row r="44" spans="1:20" ht="12.75" customHeight="1">
      <c r="A44" t="s">
        <v>284</v>
      </c>
      <c r="B44" t="s">
        <v>285</v>
      </c>
      <c r="C44" t="s">
        <v>955</v>
      </c>
      <c r="D44" s="16">
        <v>98</v>
      </c>
      <c r="E44" s="16">
        <v>0</v>
      </c>
      <c r="F44" s="16">
        <v>0</v>
      </c>
      <c r="G44" s="16">
        <v>0</v>
      </c>
      <c r="H44" s="17">
        <f t="shared" si="1"/>
        <v>98</v>
      </c>
      <c r="I44" s="16">
        <v>0</v>
      </c>
      <c r="J44" s="17">
        <f t="shared" si="2"/>
        <v>98</v>
      </c>
      <c r="K44" s="19"/>
      <c r="L44" s="4">
        <v>24</v>
      </c>
      <c r="M44" s="4">
        <v>0</v>
      </c>
      <c r="N44" s="4">
        <v>0</v>
      </c>
      <c r="O44" s="4">
        <v>1</v>
      </c>
      <c r="P44" s="17">
        <f t="shared" si="3"/>
        <v>25</v>
      </c>
      <c r="Q44" s="16">
        <v>57</v>
      </c>
      <c r="R44" s="17">
        <f t="shared" si="4"/>
        <v>82</v>
      </c>
      <c r="S44" s="19"/>
      <c r="T44"/>
    </row>
    <row r="45" spans="1:20" ht="12.75" customHeight="1">
      <c r="A45" t="s">
        <v>286</v>
      </c>
      <c r="B45" t="s">
        <v>287</v>
      </c>
      <c r="C45" t="s">
        <v>955</v>
      </c>
      <c r="D45" s="16">
        <v>75</v>
      </c>
      <c r="E45" s="16">
        <v>0</v>
      </c>
      <c r="F45" s="16">
        <v>0</v>
      </c>
      <c r="G45" s="16">
        <v>0</v>
      </c>
      <c r="H45" s="17">
        <f t="shared" si="1"/>
        <v>75</v>
      </c>
      <c r="I45" s="16">
        <v>0</v>
      </c>
      <c r="J45" s="17">
        <f t="shared" si="2"/>
        <v>75</v>
      </c>
      <c r="K45" s="19"/>
      <c r="L45" s="4">
        <v>61</v>
      </c>
      <c r="M45" s="4">
        <v>0</v>
      </c>
      <c r="N45" s="4">
        <v>0</v>
      </c>
      <c r="O45" s="4">
        <v>9</v>
      </c>
      <c r="P45" s="17">
        <f t="shared" si="3"/>
        <v>70</v>
      </c>
      <c r="Q45" s="16">
        <v>0</v>
      </c>
      <c r="R45" s="17">
        <f t="shared" si="4"/>
        <v>70</v>
      </c>
      <c r="S45" s="19"/>
      <c r="T45"/>
    </row>
    <row r="46" spans="1:20" ht="12.75" customHeight="1">
      <c r="A46" t="s">
        <v>288</v>
      </c>
      <c r="B46" t="s">
        <v>289</v>
      </c>
      <c r="C46" t="s">
        <v>957</v>
      </c>
      <c r="D46" s="16">
        <v>22</v>
      </c>
      <c r="E46" s="16">
        <v>1</v>
      </c>
      <c r="F46" s="16">
        <v>0</v>
      </c>
      <c r="G46" s="16">
        <v>0</v>
      </c>
      <c r="H46" s="17">
        <f t="shared" si="1"/>
        <v>23</v>
      </c>
      <c r="I46" s="16">
        <v>0</v>
      </c>
      <c r="J46" s="17">
        <f t="shared" si="2"/>
        <v>23</v>
      </c>
      <c r="K46" s="19"/>
      <c r="L46" s="4">
        <v>101</v>
      </c>
      <c r="M46" s="4">
        <v>11</v>
      </c>
      <c r="N46" s="4">
        <v>0</v>
      </c>
      <c r="O46" s="4">
        <v>6</v>
      </c>
      <c r="P46" s="17">
        <f t="shared" si="3"/>
        <v>118</v>
      </c>
      <c r="Q46" s="16">
        <v>0</v>
      </c>
      <c r="R46" s="17">
        <f t="shared" si="4"/>
        <v>118</v>
      </c>
      <c r="S46" s="19"/>
      <c r="T46"/>
    </row>
    <row r="47" spans="1:20" ht="12.75" customHeight="1">
      <c r="A47" t="s">
        <v>290</v>
      </c>
      <c r="B47" t="s">
        <v>291</v>
      </c>
      <c r="C47" t="s">
        <v>954</v>
      </c>
      <c r="D47" s="16">
        <v>219</v>
      </c>
      <c r="E47" s="16">
        <v>4</v>
      </c>
      <c r="F47" s="16">
        <v>0</v>
      </c>
      <c r="G47" s="16">
        <v>136</v>
      </c>
      <c r="H47" s="17">
        <f t="shared" si="1"/>
        <v>359</v>
      </c>
      <c r="I47" s="16">
        <v>0</v>
      </c>
      <c r="J47" s="17">
        <f t="shared" si="2"/>
        <v>359</v>
      </c>
      <c r="K47" s="19"/>
      <c r="L47" s="4">
        <v>246</v>
      </c>
      <c r="M47" s="4">
        <v>63</v>
      </c>
      <c r="N47" s="4">
        <v>10</v>
      </c>
      <c r="O47" s="4">
        <v>162</v>
      </c>
      <c r="P47" s="17">
        <f t="shared" si="3"/>
        <v>481</v>
      </c>
      <c r="Q47" s="16">
        <v>18</v>
      </c>
      <c r="R47" s="17">
        <f t="shared" si="4"/>
        <v>499</v>
      </c>
      <c r="S47" s="19"/>
      <c r="T47"/>
    </row>
    <row r="48" spans="1:20" ht="12.75" customHeight="1">
      <c r="A48" t="s">
        <v>803</v>
      </c>
      <c r="B48" t="s">
        <v>804</v>
      </c>
      <c r="C48" t="s">
        <v>956</v>
      </c>
      <c r="D48" s="16">
        <v>88</v>
      </c>
      <c r="E48" s="16">
        <v>34</v>
      </c>
      <c r="F48" s="16">
        <v>0</v>
      </c>
      <c r="G48" s="16">
        <v>13</v>
      </c>
      <c r="H48" s="17">
        <f t="shared" si="1"/>
        <v>135</v>
      </c>
      <c r="I48" s="16">
        <v>188</v>
      </c>
      <c r="J48" s="17">
        <f t="shared" si="2"/>
        <v>323</v>
      </c>
      <c r="K48" s="19"/>
      <c r="L48" s="4">
        <v>20</v>
      </c>
      <c r="M48" s="4">
        <v>16</v>
      </c>
      <c r="N48" s="4">
        <v>0</v>
      </c>
      <c r="O48" s="4">
        <v>6</v>
      </c>
      <c r="P48" s="17">
        <f t="shared" si="3"/>
        <v>42</v>
      </c>
      <c r="Q48" s="16">
        <v>64</v>
      </c>
      <c r="R48" s="17">
        <f t="shared" si="4"/>
        <v>106</v>
      </c>
      <c r="S48" s="19"/>
      <c r="T48"/>
    </row>
    <row r="49" spans="1:20" ht="12.75" customHeight="1">
      <c r="A49" t="s">
        <v>292</v>
      </c>
      <c r="B49" t="s">
        <v>293</v>
      </c>
      <c r="C49" t="s">
        <v>954</v>
      </c>
      <c r="D49" s="16">
        <v>49</v>
      </c>
      <c r="E49" s="16">
        <v>0</v>
      </c>
      <c r="F49" s="16">
        <v>0</v>
      </c>
      <c r="G49" s="16">
        <v>0</v>
      </c>
      <c r="H49" s="17">
        <f t="shared" si="1"/>
        <v>49</v>
      </c>
      <c r="I49" s="16">
        <v>0</v>
      </c>
      <c r="J49" s="17">
        <f t="shared" si="2"/>
        <v>49</v>
      </c>
      <c r="K49" s="19"/>
      <c r="L49" s="4">
        <v>12</v>
      </c>
      <c r="M49" s="4">
        <v>44</v>
      </c>
      <c r="N49" s="4">
        <v>0</v>
      </c>
      <c r="O49" s="4">
        <v>9</v>
      </c>
      <c r="P49" s="17">
        <f t="shared" si="3"/>
        <v>65</v>
      </c>
      <c r="Q49" s="16">
        <v>5</v>
      </c>
      <c r="R49" s="17">
        <f t="shared" si="4"/>
        <v>70</v>
      </c>
      <c r="S49" s="19"/>
      <c r="T49"/>
    </row>
    <row r="50" spans="1:20" ht="12.75" customHeight="1">
      <c r="A50" t="s">
        <v>805</v>
      </c>
      <c r="B50" t="s">
        <v>806</v>
      </c>
      <c r="C50" t="s">
        <v>955</v>
      </c>
      <c r="D50" s="16">
        <v>52</v>
      </c>
      <c r="E50" s="16">
        <v>0</v>
      </c>
      <c r="F50" s="16">
        <v>0</v>
      </c>
      <c r="G50" s="16">
        <v>0</v>
      </c>
      <c r="H50" s="17">
        <f t="shared" si="1"/>
        <v>52</v>
      </c>
      <c r="I50" s="16">
        <v>0</v>
      </c>
      <c r="J50" s="17">
        <f t="shared" si="2"/>
        <v>52</v>
      </c>
      <c r="K50" s="19"/>
      <c r="L50" s="4">
        <v>11</v>
      </c>
      <c r="M50" s="4">
        <v>0</v>
      </c>
      <c r="N50" s="4">
        <v>0</v>
      </c>
      <c r="O50" s="4">
        <v>5</v>
      </c>
      <c r="P50" s="17">
        <f t="shared" si="3"/>
        <v>16</v>
      </c>
      <c r="Q50" s="16">
        <v>0</v>
      </c>
      <c r="R50" s="17">
        <f t="shared" si="4"/>
        <v>16</v>
      </c>
      <c r="S50" s="19"/>
      <c r="T50"/>
    </row>
    <row r="51" spans="1:20" ht="12.75" customHeight="1">
      <c r="A51" t="s">
        <v>294</v>
      </c>
      <c r="B51" t="s">
        <v>295</v>
      </c>
      <c r="C51" t="s">
        <v>954</v>
      </c>
      <c r="D51" s="16">
        <v>34</v>
      </c>
      <c r="E51" s="16">
        <v>0</v>
      </c>
      <c r="F51" s="16">
        <v>0</v>
      </c>
      <c r="G51" s="16">
        <v>15</v>
      </c>
      <c r="H51" s="17">
        <f t="shared" si="1"/>
        <v>49</v>
      </c>
      <c r="I51" s="16">
        <v>0</v>
      </c>
      <c r="J51" s="17">
        <f t="shared" si="2"/>
        <v>49</v>
      </c>
      <c r="K51" s="19"/>
      <c r="L51" s="4">
        <v>0</v>
      </c>
      <c r="M51" s="4">
        <v>0</v>
      </c>
      <c r="N51" s="4">
        <v>0</v>
      </c>
      <c r="O51" s="4">
        <v>3</v>
      </c>
      <c r="P51" s="17">
        <f t="shared" si="3"/>
        <v>3</v>
      </c>
      <c r="Q51" s="16">
        <v>0</v>
      </c>
      <c r="R51" s="17">
        <f t="shared" si="4"/>
        <v>3</v>
      </c>
      <c r="S51" s="19"/>
      <c r="T51"/>
    </row>
    <row r="52" spans="1:20" ht="12.75" customHeight="1">
      <c r="A52" t="s">
        <v>296</v>
      </c>
      <c r="B52" t="s">
        <v>297</v>
      </c>
      <c r="C52" t="s">
        <v>956</v>
      </c>
      <c r="D52" s="16">
        <v>128</v>
      </c>
      <c r="E52" s="16">
        <v>0</v>
      </c>
      <c r="F52" s="16">
        <v>0</v>
      </c>
      <c r="G52" s="16">
        <v>90</v>
      </c>
      <c r="H52" s="17">
        <f t="shared" si="1"/>
        <v>218</v>
      </c>
      <c r="I52" s="16">
        <v>0</v>
      </c>
      <c r="J52" s="17">
        <f t="shared" si="2"/>
        <v>218</v>
      </c>
      <c r="K52" s="19"/>
      <c r="L52" s="4">
        <v>61</v>
      </c>
      <c r="M52" s="4">
        <v>0</v>
      </c>
      <c r="N52" s="4">
        <v>0</v>
      </c>
      <c r="O52" s="4">
        <v>69</v>
      </c>
      <c r="P52" s="17">
        <f t="shared" si="3"/>
        <v>130</v>
      </c>
      <c r="Q52" s="16">
        <v>0</v>
      </c>
      <c r="R52" s="17">
        <f t="shared" si="4"/>
        <v>130</v>
      </c>
      <c r="S52" s="19"/>
      <c r="T52"/>
    </row>
    <row r="53" spans="1:20" ht="12.75" customHeight="1">
      <c r="A53" t="s">
        <v>745</v>
      </c>
      <c r="B53" t="s">
        <v>746</v>
      </c>
      <c r="C53" t="s">
        <v>956</v>
      </c>
      <c r="D53" s="16">
        <v>23</v>
      </c>
      <c r="E53" s="16">
        <v>0</v>
      </c>
      <c r="F53" s="16">
        <v>0</v>
      </c>
      <c r="G53" s="16">
        <v>0</v>
      </c>
      <c r="H53" s="17">
        <f t="shared" si="1"/>
        <v>23</v>
      </c>
      <c r="I53" s="16">
        <v>0</v>
      </c>
      <c r="J53" s="17">
        <f t="shared" si="2"/>
        <v>23</v>
      </c>
      <c r="K53" s="19"/>
      <c r="L53" s="4">
        <v>52</v>
      </c>
      <c r="M53" s="4">
        <v>0</v>
      </c>
      <c r="N53" s="4">
        <v>0</v>
      </c>
      <c r="O53" s="4">
        <v>15</v>
      </c>
      <c r="P53" s="17">
        <f t="shared" si="3"/>
        <v>67</v>
      </c>
      <c r="Q53" s="16">
        <v>0</v>
      </c>
      <c r="R53" s="17">
        <f t="shared" si="4"/>
        <v>67</v>
      </c>
      <c r="S53" s="19"/>
      <c r="T53"/>
    </row>
    <row r="54" spans="1:20" ht="12.75" customHeight="1">
      <c r="A54" t="s">
        <v>298</v>
      </c>
      <c r="B54" t="s">
        <v>299</v>
      </c>
      <c r="C54" t="s">
        <v>954</v>
      </c>
      <c r="D54" s="16">
        <v>0</v>
      </c>
      <c r="E54" s="16">
        <v>0</v>
      </c>
      <c r="F54" s="16">
        <v>0</v>
      </c>
      <c r="G54" s="16">
        <v>18</v>
      </c>
      <c r="H54" s="17">
        <f t="shared" si="1"/>
        <v>18</v>
      </c>
      <c r="I54" s="16">
        <v>0</v>
      </c>
      <c r="J54" s="17">
        <f t="shared" si="2"/>
        <v>18</v>
      </c>
      <c r="K54" s="19"/>
      <c r="L54" s="4">
        <v>43</v>
      </c>
      <c r="M54" s="4">
        <v>7</v>
      </c>
      <c r="N54" s="4">
        <v>0</v>
      </c>
      <c r="O54" s="4">
        <v>7</v>
      </c>
      <c r="P54" s="17">
        <f t="shared" si="3"/>
        <v>57</v>
      </c>
      <c r="Q54" s="16">
        <v>0</v>
      </c>
      <c r="R54" s="17">
        <f t="shared" si="4"/>
        <v>57</v>
      </c>
      <c r="S54" s="19"/>
      <c r="T54"/>
    </row>
    <row r="55" spans="1:20" ht="12.75" customHeight="1">
      <c r="A55" t="s">
        <v>300</v>
      </c>
      <c r="B55" t="s">
        <v>301</v>
      </c>
      <c r="C55" t="s">
        <v>958</v>
      </c>
      <c r="D55" s="16">
        <v>58</v>
      </c>
      <c r="E55" s="16">
        <v>0</v>
      </c>
      <c r="F55" s="16">
        <v>0</v>
      </c>
      <c r="G55" s="16">
        <v>12</v>
      </c>
      <c r="H55" s="17">
        <f t="shared" si="1"/>
        <v>70</v>
      </c>
      <c r="I55" s="16">
        <v>0</v>
      </c>
      <c r="J55" s="17">
        <f t="shared" si="2"/>
        <v>70</v>
      </c>
      <c r="K55" s="19"/>
      <c r="L55" s="4">
        <v>166</v>
      </c>
      <c r="M55" s="4">
        <v>33</v>
      </c>
      <c r="N55" s="4">
        <v>0</v>
      </c>
      <c r="O55" s="4">
        <v>26</v>
      </c>
      <c r="P55" s="17">
        <f t="shared" si="3"/>
        <v>225</v>
      </c>
      <c r="Q55" s="16">
        <v>0</v>
      </c>
      <c r="R55" s="17">
        <f t="shared" si="4"/>
        <v>225</v>
      </c>
      <c r="S55" s="19"/>
      <c r="T55"/>
    </row>
    <row r="56" spans="1:20" ht="12.75" customHeight="1">
      <c r="A56" t="s">
        <v>302</v>
      </c>
      <c r="B56" t="s">
        <v>303</v>
      </c>
      <c r="C56" t="s">
        <v>958</v>
      </c>
      <c r="D56" s="16">
        <v>97</v>
      </c>
      <c r="E56" s="16">
        <v>39</v>
      </c>
      <c r="F56" s="16">
        <v>0</v>
      </c>
      <c r="G56" s="16">
        <v>47</v>
      </c>
      <c r="H56" s="17">
        <f t="shared" si="1"/>
        <v>183</v>
      </c>
      <c r="I56" s="16">
        <v>48</v>
      </c>
      <c r="J56" s="17">
        <f t="shared" si="2"/>
        <v>231</v>
      </c>
      <c r="K56" s="19"/>
      <c r="L56" s="4">
        <v>119</v>
      </c>
      <c r="M56" s="4">
        <v>0</v>
      </c>
      <c r="N56" s="4">
        <v>0</v>
      </c>
      <c r="O56" s="4">
        <v>48</v>
      </c>
      <c r="P56" s="17">
        <f t="shared" si="3"/>
        <v>167</v>
      </c>
      <c r="Q56" s="16">
        <v>33</v>
      </c>
      <c r="R56" s="17">
        <f t="shared" si="4"/>
        <v>200</v>
      </c>
      <c r="S56" s="19"/>
      <c r="T56"/>
    </row>
    <row r="57" spans="1:20" ht="12.75" customHeight="1">
      <c r="A57" t="s">
        <v>304</v>
      </c>
      <c r="B57" t="s">
        <v>305</v>
      </c>
      <c r="C57" t="s">
        <v>955</v>
      </c>
      <c r="D57" s="16">
        <v>413</v>
      </c>
      <c r="E57" s="16">
        <v>0</v>
      </c>
      <c r="F57" s="16">
        <v>0</v>
      </c>
      <c r="G57" s="16">
        <v>58</v>
      </c>
      <c r="H57" s="17">
        <f t="shared" si="1"/>
        <v>471</v>
      </c>
      <c r="I57" s="16">
        <v>0</v>
      </c>
      <c r="J57" s="17">
        <f t="shared" si="2"/>
        <v>471</v>
      </c>
      <c r="K57" s="19"/>
      <c r="L57" s="4">
        <v>61</v>
      </c>
      <c r="M57" s="4">
        <v>6</v>
      </c>
      <c r="N57" s="4">
        <v>6</v>
      </c>
      <c r="O57" s="4">
        <v>5</v>
      </c>
      <c r="P57" s="17">
        <f t="shared" si="3"/>
        <v>78</v>
      </c>
      <c r="Q57" s="16">
        <v>0</v>
      </c>
      <c r="R57" s="17">
        <f t="shared" si="4"/>
        <v>78</v>
      </c>
      <c r="S57" s="19"/>
      <c r="T57"/>
    </row>
    <row r="58" spans="1:20" ht="12.75" customHeight="1">
      <c r="A58" t="s">
        <v>306</v>
      </c>
      <c r="B58" t="s">
        <v>307</v>
      </c>
      <c r="C58" t="s">
        <v>955</v>
      </c>
      <c r="D58" s="16">
        <v>471</v>
      </c>
      <c r="E58" s="16">
        <v>20</v>
      </c>
      <c r="F58" s="16">
        <v>0</v>
      </c>
      <c r="G58" s="16">
        <v>89</v>
      </c>
      <c r="H58" s="17">
        <f t="shared" si="1"/>
        <v>580</v>
      </c>
      <c r="I58" s="16">
        <v>36</v>
      </c>
      <c r="J58" s="17">
        <f t="shared" si="2"/>
        <v>616</v>
      </c>
      <c r="K58" s="19"/>
      <c r="L58" s="4">
        <v>74</v>
      </c>
      <c r="M58" s="4">
        <v>29</v>
      </c>
      <c r="N58" s="4">
        <v>0</v>
      </c>
      <c r="O58" s="4">
        <v>49</v>
      </c>
      <c r="P58" s="17">
        <f t="shared" si="3"/>
        <v>152</v>
      </c>
      <c r="Q58" s="16">
        <v>87</v>
      </c>
      <c r="R58" s="17">
        <f t="shared" si="4"/>
        <v>239</v>
      </c>
      <c r="S58" s="19"/>
      <c r="T58"/>
    </row>
    <row r="59" spans="1:20" ht="12.75" customHeight="1">
      <c r="A59" t="s">
        <v>308</v>
      </c>
      <c r="B59" t="s">
        <v>309</v>
      </c>
      <c r="C59" t="s">
        <v>957</v>
      </c>
      <c r="D59" s="16">
        <v>21</v>
      </c>
      <c r="E59" s="16">
        <v>0</v>
      </c>
      <c r="F59" s="16">
        <v>0</v>
      </c>
      <c r="G59" s="16">
        <v>0</v>
      </c>
      <c r="H59" s="17">
        <f t="shared" si="1"/>
        <v>21</v>
      </c>
      <c r="I59" s="16">
        <v>0</v>
      </c>
      <c r="J59" s="17">
        <f t="shared" si="2"/>
        <v>21</v>
      </c>
      <c r="K59" s="19"/>
      <c r="L59" s="4">
        <v>14</v>
      </c>
      <c r="M59" s="4">
        <v>12</v>
      </c>
      <c r="N59" s="4">
        <v>0</v>
      </c>
      <c r="O59" s="4">
        <v>9</v>
      </c>
      <c r="P59" s="17">
        <f t="shared" si="3"/>
        <v>35</v>
      </c>
      <c r="Q59" s="16">
        <v>0</v>
      </c>
      <c r="R59" s="17">
        <f t="shared" si="4"/>
        <v>35</v>
      </c>
      <c r="S59" s="19"/>
      <c r="T59"/>
    </row>
    <row r="60" spans="1:20" ht="12.75" customHeight="1">
      <c r="A60" t="s">
        <v>310</v>
      </c>
      <c r="B60" t="s">
        <v>311</v>
      </c>
      <c r="C60" t="s">
        <v>954</v>
      </c>
      <c r="D60" s="16">
        <v>197</v>
      </c>
      <c r="E60" s="16">
        <v>0</v>
      </c>
      <c r="F60" s="16">
        <v>0</v>
      </c>
      <c r="G60" s="16">
        <v>79</v>
      </c>
      <c r="H60" s="17">
        <f t="shared" si="1"/>
        <v>276</v>
      </c>
      <c r="I60" s="16">
        <v>111</v>
      </c>
      <c r="J60" s="17">
        <f t="shared" si="2"/>
        <v>387</v>
      </c>
      <c r="K60" s="19"/>
      <c r="L60" s="4">
        <v>78</v>
      </c>
      <c r="M60" s="4">
        <v>0</v>
      </c>
      <c r="N60" s="4">
        <v>0</v>
      </c>
      <c r="O60" s="4">
        <v>49</v>
      </c>
      <c r="P60" s="17">
        <f t="shared" si="3"/>
        <v>127</v>
      </c>
      <c r="Q60" s="16">
        <v>46</v>
      </c>
      <c r="R60" s="17">
        <f t="shared" si="4"/>
        <v>173</v>
      </c>
      <c r="S60" s="19"/>
      <c r="T60"/>
    </row>
    <row r="61" spans="1:20" ht="12.75" customHeight="1">
      <c r="A61" t="s">
        <v>885</v>
      </c>
      <c r="B61" t="s">
        <v>886</v>
      </c>
      <c r="C61" t="s">
        <v>954</v>
      </c>
      <c r="D61" s="16">
        <v>26</v>
      </c>
      <c r="E61" s="16">
        <v>0</v>
      </c>
      <c r="F61" s="16">
        <v>0</v>
      </c>
      <c r="G61" s="16">
        <v>1</v>
      </c>
      <c r="H61" s="17">
        <f t="shared" si="1"/>
        <v>27</v>
      </c>
      <c r="I61" s="16">
        <v>0</v>
      </c>
      <c r="J61" s="17">
        <f t="shared" si="2"/>
        <v>27</v>
      </c>
      <c r="K61" s="19"/>
      <c r="L61" s="4">
        <v>16</v>
      </c>
      <c r="M61" s="4">
        <v>0</v>
      </c>
      <c r="N61" s="4">
        <v>0</v>
      </c>
      <c r="O61" s="4">
        <v>4</v>
      </c>
      <c r="P61" s="17">
        <f t="shared" si="3"/>
        <v>20</v>
      </c>
      <c r="Q61" s="16">
        <v>0</v>
      </c>
      <c r="R61" s="17">
        <f t="shared" si="4"/>
        <v>20</v>
      </c>
      <c r="S61" s="19"/>
      <c r="T61"/>
    </row>
    <row r="62" spans="1:20" ht="12.75" customHeight="1">
      <c r="A62" t="s">
        <v>747</v>
      </c>
      <c r="B62" t="s">
        <v>748</v>
      </c>
      <c r="C62" t="s">
        <v>955</v>
      </c>
      <c r="D62" s="16">
        <v>55</v>
      </c>
      <c r="E62" s="16">
        <v>12</v>
      </c>
      <c r="F62" s="16">
        <v>0</v>
      </c>
      <c r="G62" s="16">
        <v>7</v>
      </c>
      <c r="H62" s="17">
        <f t="shared" si="1"/>
        <v>74</v>
      </c>
      <c r="I62" s="16">
        <v>54</v>
      </c>
      <c r="J62" s="17">
        <f t="shared" si="2"/>
        <v>128</v>
      </c>
      <c r="K62" s="19"/>
      <c r="L62" s="4">
        <v>76</v>
      </c>
      <c r="M62" s="4">
        <v>11</v>
      </c>
      <c r="N62" s="4">
        <v>0</v>
      </c>
      <c r="O62" s="4">
        <v>16</v>
      </c>
      <c r="P62" s="17">
        <f t="shared" si="3"/>
        <v>103</v>
      </c>
      <c r="Q62" s="16">
        <v>20</v>
      </c>
      <c r="R62" s="17">
        <f t="shared" si="4"/>
        <v>123</v>
      </c>
      <c r="S62" s="19"/>
      <c r="T62"/>
    </row>
    <row r="63" spans="1:20" ht="12.75" customHeight="1">
      <c r="A63" t="s">
        <v>900</v>
      </c>
      <c r="B63" t="s">
        <v>901</v>
      </c>
      <c r="C63" t="s">
        <v>958</v>
      </c>
      <c r="D63" s="16">
        <v>27</v>
      </c>
      <c r="E63" s="16">
        <v>0</v>
      </c>
      <c r="F63" s="16">
        <v>0</v>
      </c>
      <c r="G63" s="16">
        <v>0</v>
      </c>
      <c r="H63" s="17">
        <f t="shared" si="1"/>
        <v>27</v>
      </c>
      <c r="I63" s="16">
        <v>0</v>
      </c>
      <c r="J63" s="17">
        <f t="shared" si="2"/>
        <v>27</v>
      </c>
      <c r="K63" s="19"/>
      <c r="L63" s="4">
        <v>13</v>
      </c>
      <c r="M63" s="4">
        <v>0</v>
      </c>
      <c r="N63" s="4">
        <v>0</v>
      </c>
      <c r="O63" s="4">
        <v>12</v>
      </c>
      <c r="P63" s="17">
        <f t="shared" si="3"/>
        <v>25</v>
      </c>
      <c r="Q63" s="16">
        <v>0</v>
      </c>
      <c r="R63" s="17">
        <f t="shared" si="4"/>
        <v>25</v>
      </c>
      <c r="S63" s="19"/>
      <c r="T63"/>
    </row>
    <row r="64" spans="1:20" ht="12.75" customHeight="1">
      <c r="A64" t="s">
        <v>312</v>
      </c>
      <c r="B64" t="s">
        <v>313</v>
      </c>
      <c r="C64" t="s">
        <v>954</v>
      </c>
      <c r="D64" s="16">
        <v>208</v>
      </c>
      <c r="E64" s="16">
        <v>0</v>
      </c>
      <c r="F64" s="16">
        <v>0</v>
      </c>
      <c r="G64" s="16">
        <v>10</v>
      </c>
      <c r="H64" s="17">
        <f t="shared" si="1"/>
        <v>218</v>
      </c>
      <c r="I64" s="16">
        <v>46</v>
      </c>
      <c r="J64" s="17">
        <f t="shared" si="2"/>
        <v>264</v>
      </c>
      <c r="K64" s="19"/>
      <c r="L64" s="4">
        <v>39</v>
      </c>
      <c r="M64" s="4">
        <v>0</v>
      </c>
      <c r="N64" s="4">
        <v>0</v>
      </c>
      <c r="O64" s="4">
        <v>16</v>
      </c>
      <c r="P64" s="17">
        <f t="shared" si="3"/>
        <v>55</v>
      </c>
      <c r="Q64" s="16">
        <v>91</v>
      </c>
      <c r="R64" s="17">
        <f t="shared" si="4"/>
        <v>146</v>
      </c>
      <c r="S64" s="19"/>
      <c r="T64"/>
    </row>
    <row r="65" spans="1:20" ht="12.75" customHeight="1">
      <c r="A65" t="s">
        <v>807</v>
      </c>
      <c r="B65" t="s">
        <v>808</v>
      </c>
      <c r="C65" t="s">
        <v>955</v>
      </c>
      <c r="D65" s="16">
        <v>14</v>
      </c>
      <c r="E65" s="16">
        <v>0</v>
      </c>
      <c r="F65" s="16">
        <v>0</v>
      </c>
      <c r="G65" s="16">
        <v>0</v>
      </c>
      <c r="H65" s="17">
        <f t="shared" si="1"/>
        <v>14</v>
      </c>
      <c r="I65" s="16">
        <v>0</v>
      </c>
      <c r="J65" s="17">
        <f>SUM(H65:I65)</f>
        <v>14</v>
      </c>
      <c r="K65" s="19"/>
      <c r="L65" s="4">
        <v>0</v>
      </c>
      <c r="M65" s="4">
        <v>33</v>
      </c>
      <c r="N65" s="4">
        <v>0</v>
      </c>
      <c r="O65" s="4">
        <v>0</v>
      </c>
      <c r="P65" s="17">
        <f t="shared" si="3"/>
        <v>33</v>
      </c>
      <c r="Q65" s="16">
        <v>0</v>
      </c>
      <c r="R65" s="17">
        <f>SUM(P65:Q65)</f>
        <v>33</v>
      </c>
      <c r="S65" s="19"/>
      <c r="T65"/>
    </row>
    <row r="66" spans="1:20" ht="12.75" customHeight="1">
      <c r="A66" t="s">
        <v>860</v>
      </c>
      <c r="B66" t="s">
        <v>861</v>
      </c>
      <c r="C66" t="s">
        <v>956</v>
      </c>
      <c r="D66" s="16">
        <v>62</v>
      </c>
      <c r="E66" s="16">
        <v>0</v>
      </c>
      <c r="F66" s="16">
        <v>0</v>
      </c>
      <c r="G66" s="16">
        <v>5</v>
      </c>
      <c r="H66" s="17">
        <f t="shared" si="1"/>
        <v>67</v>
      </c>
      <c r="I66" s="16">
        <v>0</v>
      </c>
      <c r="J66" s="17">
        <f t="shared" si="2"/>
        <v>67</v>
      </c>
      <c r="K66" s="19"/>
      <c r="L66" s="4">
        <v>4</v>
      </c>
      <c r="M66" s="4">
        <v>0</v>
      </c>
      <c r="N66" s="4">
        <v>0</v>
      </c>
      <c r="O66" s="4">
        <v>3</v>
      </c>
      <c r="P66" s="17">
        <f t="shared" si="3"/>
        <v>7</v>
      </c>
      <c r="Q66" s="16">
        <v>44</v>
      </c>
      <c r="R66" s="17">
        <f t="shared" si="4"/>
        <v>51</v>
      </c>
      <c r="S66" s="19"/>
      <c r="T66"/>
    </row>
    <row r="67" spans="1:20" ht="12.75" customHeight="1">
      <c r="A67" t="s">
        <v>314</v>
      </c>
      <c r="B67" t="s">
        <v>315</v>
      </c>
      <c r="C67" t="s">
        <v>958</v>
      </c>
      <c r="D67" s="16">
        <v>391</v>
      </c>
      <c r="E67" s="16">
        <v>6</v>
      </c>
      <c r="F67" s="16">
        <v>0</v>
      </c>
      <c r="G67" s="16">
        <v>75</v>
      </c>
      <c r="H67" s="17">
        <f t="shared" si="1"/>
        <v>472</v>
      </c>
      <c r="I67" s="16">
        <v>52</v>
      </c>
      <c r="J67" s="17">
        <f t="shared" si="2"/>
        <v>524</v>
      </c>
      <c r="K67" s="19"/>
      <c r="L67" s="4">
        <v>224</v>
      </c>
      <c r="M67" s="4">
        <v>0</v>
      </c>
      <c r="N67" s="4">
        <v>0</v>
      </c>
      <c r="O67" s="4">
        <v>64</v>
      </c>
      <c r="P67" s="17">
        <f t="shared" si="3"/>
        <v>288</v>
      </c>
      <c r="Q67" s="16">
        <v>36</v>
      </c>
      <c r="R67" s="17">
        <f t="shared" si="4"/>
        <v>324</v>
      </c>
      <c r="S67" s="19"/>
      <c r="T67"/>
    </row>
    <row r="68" spans="1:20" ht="12.75" customHeight="1">
      <c r="A68" t="s">
        <v>316</v>
      </c>
      <c r="B68" t="s">
        <v>317</v>
      </c>
      <c r="C68" t="s">
        <v>958</v>
      </c>
      <c r="D68" s="16">
        <v>57</v>
      </c>
      <c r="E68" s="16">
        <v>0</v>
      </c>
      <c r="F68" s="16">
        <v>0</v>
      </c>
      <c r="G68" s="16">
        <v>26</v>
      </c>
      <c r="H68" s="17">
        <f t="shared" si="1"/>
        <v>83</v>
      </c>
      <c r="I68" s="16">
        <v>0</v>
      </c>
      <c r="J68" s="17">
        <f t="shared" si="2"/>
        <v>83</v>
      </c>
      <c r="K68" s="19"/>
      <c r="L68" s="4">
        <v>12</v>
      </c>
      <c r="M68" s="4">
        <v>0</v>
      </c>
      <c r="N68" s="4">
        <v>0</v>
      </c>
      <c r="O68" s="4">
        <v>9</v>
      </c>
      <c r="P68" s="17">
        <f t="shared" si="3"/>
        <v>21</v>
      </c>
      <c r="Q68" s="16">
        <v>0</v>
      </c>
      <c r="R68" s="17">
        <f t="shared" si="4"/>
        <v>21</v>
      </c>
      <c r="S68" s="19"/>
      <c r="T68"/>
    </row>
    <row r="69" spans="1:20" ht="12.75" customHeight="1">
      <c r="A69" t="s">
        <v>318</v>
      </c>
      <c r="B69" t="s">
        <v>319</v>
      </c>
      <c r="C69" t="s">
        <v>957</v>
      </c>
      <c r="D69" s="16">
        <v>317</v>
      </c>
      <c r="E69" s="16">
        <v>0</v>
      </c>
      <c r="F69" s="16">
        <v>0</v>
      </c>
      <c r="G69" s="16">
        <v>16</v>
      </c>
      <c r="H69" s="17">
        <f t="shared" si="1"/>
        <v>333</v>
      </c>
      <c r="I69" s="16">
        <v>0</v>
      </c>
      <c r="J69" s="17">
        <f t="shared" si="2"/>
        <v>333</v>
      </c>
      <c r="K69" s="19"/>
      <c r="L69" s="4">
        <v>284</v>
      </c>
      <c r="M69" s="4">
        <v>6</v>
      </c>
      <c r="N69" s="4">
        <v>0</v>
      </c>
      <c r="O69" s="4">
        <v>37</v>
      </c>
      <c r="P69" s="17">
        <f t="shared" si="3"/>
        <v>327</v>
      </c>
      <c r="Q69" s="16">
        <v>78</v>
      </c>
      <c r="R69" s="17">
        <f t="shared" si="4"/>
        <v>405</v>
      </c>
      <c r="S69" s="19"/>
      <c r="T69"/>
    </row>
    <row r="70" spans="1:20" ht="12.75" customHeight="1">
      <c r="A70" t="s">
        <v>321</v>
      </c>
      <c r="B70" t="s">
        <v>322</v>
      </c>
      <c r="C70" t="s">
        <v>956</v>
      </c>
      <c r="D70" s="16">
        <v>274</v>
      </c>
      <c r="E70" s="16">
        <v>0</v>
      </c>
      <c r="F70" s="16">
        <v>0</v>
      </c>
      <c r="G70" s="16">
        <v>0</v>
      </c>
      <c r="H70" s="17">
        <f t="shared" si="1"/>
        <v>274</v>
      </c>
      <c r="I70" s="16">
        <v>0</v>
      </c>
      <c r="J70" s="17">
        <f t="shared" si="2"/>
        <v>274</v>
      </c>
      <c r="K70" s="19"/>
      <c r="L70" s="4">
        <v>124</v>
      </c>
      <c r="M70" s="4">
        <v>58</v>
      </c>
      <c r="N70" s="4">
        <v>0</v>
      </c>
      <c r="O70" s="4">
        <v>62</v>
      </c>
      <c r="P70" s="17">
        <f t="shared" si="3"/>
        <v>244</v>
      </c>
      <c r="Q70" s="16">
        <v>98</v>
      </c>
      <c r="R70" s="17">
        <f t="shared" si="4"/>
        <v>342</v>
      </c>
      <c r="S70" s="19"/>
      <c r="T70"/>
    </row>
    <row r="71" spans="1:20" ht="12.75" customHeight="1">
      <c r="A71" t="s">
        <v>809</v>
      </c>
      <c r="B71" t="s">
        <v>810</v>
      </c>
      <c r="C71" t="s">
        <v>957</v>
      </c>
      <c r="D71" s="16">
        <v>0</v>
      </c>
      <c r="E71" s="16">
        <v>7</v>
      </c>
      <c r="F71" s="16">
        <v>0</v>
      </c>
      <c r="G71" s="16">
        <v>7</v>
      </c>
      <c r="H71" s="17">
        <f t="shared" si="1"/>
        <v>14</v>
      </c>
      <c r="I71" s="16">
        <v>0</v>
      </c>
      <c r="J71" s="17">
        <f t="shared" si="2"/>
        <v>14</v>
      </c>
      <c r="K71" s="19"/>
      <c r="L71" s="4">
        <v>4</v>
      </c>
      <c r="M71" s="4">
        <v>5</v>
      </c>
      <c r="N71" s="4">
        <v>0</v>
      </c>
      <c r="O71" s="4">
        <v>0</v>
      </c>
      <c r="P71" s="17">
        <f t="shared" si="3"/>
        <v>9</v>
      </c>
      <c r="Q71" s="16">
        <v>0</v>
      </c>
      <c r="R71" s="17">
        <f t="shared" si="4"/>
        <v>9</v>
      </c>
      <c r="S71" s="19"/>
      <c r="T71"/>
    </row>
    <row r="72" spans="1:20" ht="12.75" customHeight="1">
      <c r="A72" t="s">
        <v>749</v>
      </c>
      <c r="B72" t="s">
        <v>750</v>
      </c>
      <c r="C72" t="s">
        <v>954</v>
      </c>
      <c r="D72" s="16">
        <v>101</v>
      </c>
      <c r="E72" s="16">
        <v>78</v>
      </c>
      <c r="F72" s="16">
        <v>0</v>
      </c>
      <c r="G72" s="16">
        <v>44</v>
      </c>
      <c r="H72" s="17">
        <f t="shared" si="1"/>
        <v>223</v>
      </c>
      <c r="I72" s="16">
        <v>168</v>
      </c>
      <c r="J72" s="17">
        <f t="shared" si="2"/>
        <v>391</v>
      </c>
      <c r="K72" s="19"/>
      <c r="L72" s="4">
        <v>75</v>
      </c>
      <c r="M72" s="4">
        <v>0</v>
      </c>
      <c r="N72" s="4">
        <v>0</v>
      </c>
      <c r="O72" s="4">
        <v>6</v>
      </c>
      <c r="P72" s="17">
        <f t="shared" si="3"/>
        <v>81</v>
      </c>
      <c r="Q72" s="16">
        <v>0</v>
      </c>
      <c r="R72" s="17">
        <f t="shared" si="4"/>
        <v>81</v>
      </c>
      <c r="S72" s="19"/>
      <c r="T72"/>
    </row>
    <row r="73" spans="1:20" ht="12.75" customHeight="1">
      <c r="A73" t="s">
        <v>325</v>
      </c>
      <c r="B73" t="s">
        <v>326</v>
      </c>
      <c r="C73" t="s">
        <v>954</v>
      </c>
      <c r="D73" s="16">
        <v>179</v>
      </c>
      <c r="E73" s="16">
        <v>9</v>
      </c>
      <c r="F73" s="16">
        <v>0</v>
      </c>
      <c r="G73" s="16">
        <v>4</v>
      </c>
      <c r="H73" s="17">
        <f t="shared" si="1"/>
        <v>192</v>
      </c>
      <c r="I73" s="16">
        <v>0</v>
      </c>
      <c r="J73" s="17">
        <f t="shared" si="2"/>
        <v>192</v>
      </c>
      <c r="K73" s="19"/>
      <c r="L73" s="4">
        <v>0</v>
      </c>
      <c r="M73" s="4">
        <v>0</v>
      </c>
      <c r="N73" s="4">
        <v>0</v>
      </c>
      <c r="O73" s="4">
        <v>9</v>
      </c>
      <c r="P73" s="17">
        <f t="shared" si="3"/>
        <v>9</v>
      </c>
      <c r="Q73" s="16">
        <v>3</v>
      </c>
      <c r="R73" s="17">
        <f t="shared" si="4"/>
        <v>12</v>
      </c>
      <c r="S73" s="19"/>
      <c r="T73"/>
    </row>
    <row r="74" spans="1:20" ht="12.75" customHeight="1">
      <c r="A74" t="s">
        <v>327</v>
      </c>
      <c r="B74" t="s">
        <v>328</v>
      </c>
      <c r="C74" t="s">
        <v>957</v>
      </c>
      <c r="D74" s="16">
        <v>138</v>
      </c>
      <c r="E74" s="16">
        <v>0</v>
      </c>
      <c r="F74" s="16">
        <v>0</v>
      </c>
      <c r="G74" s="16">
        <v>17</v>
      </c>
      <c r="H74" s="17">
        <f t="shared" si="1"/>
        <v>155</v>
      </c>
      <c r="I74" s="16">
        <v>60</v>
      </c>
      <c r="J74" s="17">
        <f t="shared" si="2"/>
        <v>215</v>
      </c>
      <c r="K74" s="19"/>
      <c r="L74" s="4">
        <v>76</v>
      </c>
      <c r="M74" s="4">
        <v>0</v>
      </c>
      <c r="N74" s="4">
        <v>0</v>
      </c>
      <c r="O74" s="4">
        <v>11</v>
      </c>
      <c r="P74" s="17">
        <f t="shared" si="3"/>
        <v>87</v>
      </c>
      <c r="Q74" s="16">
        <v>0</v>
      </c>
      <c r="R74" s="17">
        <f t="shared" si="4"/>
        <v>87</v>
      </c>
      <c r="S74" s="19"/>
      <c r="T74"/>
    </row>
    <row r="75" spans="1:20" ht="12.75" customHeight="1">
      <c r="A75" t="s">
        <v>329</v>
      </c>
      <c r="B75" t="s">
        <v>330</v>
      </c>
      <c r="C75" t="s">
        <v>954</v>
      </c>
      <c r="D75" s="16">
        <v>27</v>
      </c>
      <c r="E75" s="16">
        <v>0</v>
      </c>
      <c r="F75" s="16">
        <v>0</v>
      </c>
      <c r="G75" s="16">
        <v>21</v>
      </c>
      <c r="H75" s="17">
        <f t="shared" ref="H75:H138" si="6">SUM(D75:G75)</f>
        <v>48</v>
      </c>
      <c r="I75" s="16">
        <v>36</v>
      </c>
      <c r="J75" s="17">
        <f t="shared" si="2"/>
        <v>84</v>
      </c>
      <c r="K75" s="19"/>
      <c r="L75" s="4">
        <v>26</v>
      </c>
      <c r="M75" s="4">
        <v>0</v>
      </c>
      <c r="N75" s="4">
        <v>0</v>
      </c>
      <c r="O75" s="4">
        <v>8</v>
      </c>
      <c r="P75" s="17">
        <f t="shared" ref="P75:P138" si="7">SUM(L75:O75)</f>
        <v>34</v>
      </c>
      <c r="Q75" s="16">
        <v>178</v>
      </c>
      <c r="R75" s="17">
        <f t="shared" si="4"/>
        <v>212</v>
      </c>
      <c r="S75" s="19"/>
      <c r="T75"/>
    </row>
    <row r="76" spans="1:20" ht="12.75" customHeight="1">
      <c r="A76" t="s">
        <v>862</v>
      </c>
      <c r="B76" t="s">
        <v>863</v>
      </c>
      <c r="C76" t="s">
        <v>956</v>
      </c>
      <c r="D76" s="16">
        <v>11</v>
      </c>
      <c r="E76" s="16">
        <v>0</v>
      </c>
      <c r="F76" s="16">
        <v>0</v>
      </c>
      <c r="G76" s="16">
        <v>1</v>
      </c>
      <c r="H76" s="17">
        <f t="shared" si="6"/>
        <v>12</v>
      </c>
      <c r="I76" s="16">
        <v>0</v>
      </c>
      <c r="J76" s="17">
        <f t="shared" si="2"/>
        <v>12</v>
      </c>
      <c r="K76" s="19"/>
      <c r="L76" s="4">
        <v>50</v>
      </c>
      <c r="M76" s="4">
        <v>0</v>
      </c>
      <c r="N76" s="4">
        <v>0</v>
      </c>
      <c r="O76" s="4">
        <v>5</v>
      </c>
      <c r="P76" s="17">
        <f t="shared" si="7"/>
        <v>55</v>
      </c>
      <c r="Q76" s="16">
        <v>3</v>
      </c>
      <c r="R76" s="17">
        <f t="shared" si="4"/>
        <v>58</v>
      </c>
      <c r="S76" s="19"/>
      <c r="T76"/>
    </row>
    <row r="77" spans="1:20" ht="12.75" customHeight="1">
      <c r="A77" t="s">
        <v>331</v>
      </c>
      <c r="B77" t="s">
        <v>332</v>
      </c>
      <c r="C77" t="s">
        <v>956</v>
      </c>
      <c r="D77" s="16">
        <v>83</v>
      </c>
      <c r="E77" s="16">
        <v>0</v>
      </c>
      <c r="F77" s="16">
        <v>0</v>
      </c>
      <c r="G77" s="16">
        <v>6</v>
      </c>
      <c r="H77" s="17">
        <f t="shared" si="6"/>
        <v>89</v>
      </c>
      <c r="I77" s="16">
        <v>132</v>
      </c>
      <c r="J77" s="17">
        <f t="shared" ref="J77:J143" si="8">SUM(H77:I77)</f>
        <v>221</v>
      </c>
      <c r="K77" s="19"/>
      <c r="L77" s="4">
        <v>42</v>
      </c>
      <c r="M77" s="4">
        <v>0</v>
      </c>
      <c r="N77" s="4">
        <v>0</v>
      </c>
      <c r="O77" s="4">
        <v>11</v>
      </c>
      <c r="P77" s="17">
        <f t="shared" si="7"/>
        <v>53</v>
      </c>
      <c r="Q77" s="16">
        <v>36</v>
      </c>
      <c r="R77" s="17">
        <f t="shared" ref="R77:R143" si="9">SUM(P77:Q77)</f>
        <v>89</v>
      </c>
      <c r="S77" s="19"/>
      <c r="T77"/>
    </row>
    <row r="78" spans="1:20" ht="12.75" customHeight="1">
      <c r="A78" t="s">
        <v>333</v>
      </c>
      <c r="B78" t="s">
        <v>334</v>
      </c>
      <c r="C78" t="s">
        <v>956</v>
      </c>
      <c r="D78" s="16">
        <v>22</v>
      </c>
      <c r="E78" s="16">
        <v>0</v>
      </c>
      <c r="F78" s="16">
        <v>0</v>
      </c>
      <c r="G78" s="16">
        <v>4</v>
      </c>
      <c r="H78" s="17">
        <f t="shared" si="6"/>
        <v>26</v>
      </c>
      <c r="I78" s="16">
        <v>0</v>
      </c>
      <c r="J78" s="17">
        <f t="shared" si="8"/>
        <v>26</v>
      </c>
      <c r="K78" s="19"/>
      <c r="L78" s="4">
        <v>69</v>
      </c>
      <c r="M78" s="4">
        <v>0</v>
      </c>
      <c r="N78" s="4">
        <v>0</v>
      </c>
      <c r="O78" s="4">
        <v>10</v>
      </c>
      <c r="P78" s="17">
        <f t="shared" si="7"/>
        <v>79</v>
      </c>
      <c r="Q78" s="16">
        <v>0</v>
      </c>
      <c r="R78" s="17">
        <f t="shared" si="9"/>
        <v>79</v>
      </c>
      <c r="S78" s="19"/>
      <c r="T78"/>
    </row>
    <row r="79" spans="1:20" ht="12.75" customHeight="1">
      <c r="A79" t="s">
        <v>335</v>
      </c>
      <c r="B79" t="s">
        <v>336</v>
      </c>
      <c r="C79" t="s">
        <v>957</v>
      </c>
      <c r="D79" s="16">
        <v>154</v>
      </c>
      <c r="E79" s="16">
        <v>0</v>
      </c>
      <c r="F79" s="16">
        <v>0</v>
      </c>
      <c r="G79" s="16">
        <v>0</v>
      </c>
      <c r="H79" s="17">
        <f t="shared" si="6"/>
        <v>154</v>
      </c>
      <c r="I79" s="16">
        <v>0</v>
      </c>
      <c r="J79" s="17">
        <f t="shared" si="8"/>
        <v>154</v>
      </c>
      <c r="K79" s="19"/>
      <c r="L79" s="4">
        <v>67</v>
      </c>
      <c r="M79" s="4">
        <v>27</v>
      </c>
      <c r="N79" s="4">
        <v>0</v>
      </c>
      <c r="O79" s="4">
        <v>13</v>
      </c>
      <c r="P79" s="17">
        <f t="shared" si="7"/>
        <v>107</v>
      </c>
      <c r="Q79" s="16">
        <v>72</v>
      </c>
      <c r="R79" s="17">
        <f t="shared" si="9"/>
        <v>179</v>
      </c>
      <c r="S79" s="19"/>
      <c r="T79"/>
    </row>
    <row r="80" spans="1:20" ht="12.75" customHeight="1">
      <c r="A80" t="s">
        <v>339</v>
      </c>
      <c r="B80" t="s">
        <v>340</v>
      </c>
      <c r="C80" t="s">
        <v>954</v>
      </c>
      <c r="D80" s="16">
        <v>0</v>
      </c>
      <c r="E80" s="16">
        <v>62</v>
      </c>
      <c r="F80" s="16">
        <v>0</v>
      </c>
      <c r="G80" s="16">
        <v>19</v>
      </c>
      <c r="H80" s="17">
        <f t="shared" si="6"/>
        <v>81</v>
      </c>
      <c r="I80" s="16">
        <v>18</v>
      </c>
      <c r="J80" s="17">
        <f>SUM(H80:I80)</f>
        <v>99</v>
      </c>
      <c r="K80" s="19"/>
      <c r="L80" s="4">
        <v>13</v>
      </c>
      <c r="M80" s="4">
        <v>0</v>
      </c>
      <c r="N80" s="4">
        <v>0</v>
      </c>
      <c r="O80" s="4">
        <v>1</v>
      </c>
      <c r="P80" s="17">
        <f t="shared" si="7"/>
        <v>14</v>
      </c>
      <c r="Q80" s="16">
        <v>0</v>
      </c>
      <c r="R80" s="17">
        <f>SUM(P80:Q80)</f>
        <v>14</v>
      </c>
      <c r="S80" s="19"/>
      <c r="T80"/>
    </row>
    <row r="81" spans="1:20" ht="12.75" customHeight="1">
      <c r="A81" t="s">
        <v>341</v>
      </c>
      <c r="B81" t="s">
        <v>342</v>
      </c>
      <c r="C81" t="s">
        <v>956</v>
      </c>
      <c r="D81" s="16">
        <v>65</v>
      </c>
      <c r="E81" s="16">
        <v>0</v>
      </c>
      <c r="F81" s="16">
        <v>0</v>
      </c>
      <c r="G81" s="16">
        <v>5</v>
      </c>
      <c r="H81" s="17">
        <f t="shared" si="6"/>
        <v>70</v>
      </c>
      <c r="I81" s="16">
        <v>0</v>
      </c>
      <c r="J81" s="17">
        <f t="shared" si="8"/>
        <v>70</v>
      </c>
      <c r="K81" s="19"/>
      <c r="L81" s="4">
        <v>49</v>
      </c>
      <c r="M81" s="4">
        <v>0</v>
      </c>
      <c r="N81" s="4">
        <v>0</v>
      </c>
      <c r="O81" s="4">
        <v>28</v>
      </c>
      <c r="P81" s="17">
        <f t="shared" si="7"/>
        <v>77</v>
      </c>
      <c r="Q81" s="16">
        <v>0</v>
      </c>
      <c r="R81" s="17">
        <f t="shared" si="9"/>
        <v>77</v>
      </c>
      <c r="S81" s="19"/>
      <c r="T81"/>
    </row>
    <row r="82" spans="1:20" ht="12.75" customHeight="1">
      <c r="A82" t="s">
        <v>343</v>
      </c>
      <c r="B82" t="s">
        <v>344</v>
      </c>
      <c r="C82" t="s">
        <v>954</v>
      </c>
      <c r="D82" s="16">
        <v>28</v>
      </c>
      <c r="E82" s="16">
        <v>3</v>
      </c>
      <c r="F82" s="16">
        <v>0</v>
      </c>
      <c r="G82" s="16">
        <v>9</v>
      </c>
      <c r="H82" s="17">
        <f t="shared" si="6"/>
        <v>40</v>
      </c>
      <c r="I82" s="16">
        <v>0</v>
      </c>
      <c r="J82" s="17">
        <f t="shared" si="8"/>
        <v>40</v>
      </c>
      <c r="K82" s="19"/>
      <c r="L82" s="4">
        <v>12</v>
      </c>
      <c r="M82" s="4">
        <v>3</v>
      </c>
      <c r="N82" s="4">
        <v>0</v>
      </c>
      <c r="O82" s="4">
        <v>10</v>
      </c>
      <c r="P82" s="17">
        <f t="shared" si="7"/>
        <v>25</v>
      </c>
      <c r="Q82" s="16">
        <v>0</v>
      </c>
      <c r="R82" s="17">
        <f t="shared" si="9"/>
        <v>25</v>
      </c>
      <c r="S82" s="19"/>
      <c r="T82"/>
    </row>
    <row r="83" spans="1:20" ht="12.75" customHeight="1">
      <c r="A83" t="s">
        <v>345</v>
      </c>
      <c r="B83" t="s">
        <v>346</v>
      </c>
      <c r="C83" t="s">
        <v>958</v>
      </c>
      <c r="D83" s="16">
        <v>137</v>
      </c>
      <c r="E83" s="16">
        <v>0</v>
      </c>
      <c r="F83" s="16">
        <v>0</v>
      </c>
      <c r="G83" s="16">
        <v>40</v>
      </c>
      <c r="H83" s="17">
        <f t="shared" si="6"/>
        <v>177</v>
      </c>
      <c r="I83" s="16">
        <v>255</v>
      </c>
      <c r="J83" s="17">
        <f t="shared" si="8"/>
        <v>432</v>
      </c>
      <c r="K83" s="19"/>
      <c r="L83" s="4">
        <v>24</v>
      </c>
      <c r="M83" s="4">
        <v>86</v>
      </c>
      <c r="N83" s="4">
        <v>0</v>
      </c>
      <c r="O83" s="4">
        <v>109</v>
      </c>
      <c r="P83" s="17">
        <f t="shared" si="7"/>
        <v>219</v>
      </c>
      <c r="Q83" s="16">
        <v>287</v>
      </c>
      <c r="R83" s="17">
        <f t="shared" si="9"/>
        <v>506</v>
      </c>
      <c r="S83" s="19"/>
      <c r="T83"/>
    </row>
    <row r="84" spans="1:20" ht="12.75" customHeight="1">
      <c r="A84" t="s">
        <v>902</v>
      </c>
      <c r="B84" t="s">
        <v>903</v>
      </c>
      <c r="C84" t="s">
        <v>958</v>
      </c>
      <c r="D84" s="16">
        <v>4</v>
      </c>
      <c r="E84" s="16">
        <v>0</v>
      </c>
      <c r="F84" s="16">
        <v>0</v>
      </c>
      <c r="G84" s="16">
        <v>0</v>
      </c>
      <c r="H84" s="17">
        <f t="shared" si="6"/>
        <v>4</v>
      </c>
      <c r="I84" s="16">
        <v>0</v>
      </c>
      <c r="J84" s="17">
        <f t="shared" si="8"/>
        <v>4</v>
      </c>
      <c r="K84" s="19"/>
      <c r="L84" s="4">
        <v>4</v>
      </c>
      <c r="M84" s="4">
        <v>0</v>
      </c>
      <c r="N84" s="4">
        <v>0</v>
      </c>
      <c r="O84" s="4">
        <v>4</v>
      </c>
      <c r="P84" s="17">
        <f t="shared" si="7"/>
        <v>8</v>
      </c>
      <c r="Q84" s="16">
        <v>27</v>
      </c>
      <c r="R84" s="17">
        <f t="shared" si="9"/>
        <v>35</v>
      </c>
      <c r="S84" s="19"/>
      <c r="T84"/>
    </row>
    <row r="85" spans="1:20" ht="12.75" customHeight="1">
      <c r="A85" t="s">
        <v>347</v>
      </c>
      <c r="B85" t="s">
        <v>348</v>
      </c>
      <c r="C85" t="s">
        <v>958</v>
      </c>
      <c r="D85" s="16">
        <v>66</v>
      </c>
      <c r="E85" s="16">
        <v>0</v>
      </c>
      <c r="F85" s="16">
        <v>0</v>
      </c>
      <c r="G85" s="16">
        <v>27</v>
      </c>
      <c r="H85" s="17">
        <f t="shared" si="6"/>
        <v>93</v>
      </c>
      <c r="I85" s="16">
        <v>0</v>
      </c>
      <c r="J85" s="17">
        <f t="shared" si="8"/>
        <v>93</v>
      </c>
      <c r="K85" s="19"/>
      <c r="L85" s="4">
        <v>87</v>
      </c>
      <c r="M85" s="4">
        <v>24</v>
      </c>
      <c r="N85" s="4">
        <v>0</v>
      </c>
      <c r="O85" s="4">
        <v>49</v>
      </c>
      <c r="P85" s="17">
        <f t="shared" si="7"/>
        <v>160</v>
      </c>
      <c r="Q85" s="16">
        <v>0</v>
      </c>
      <c r="R85" s="17">
        <f t="shared" si="9"/>
        <v>160</v>
      </c>
      <c r="S85" s="19"/>
      <c r="T85"/>
    </row>
    <row r="86" spans="1:20" ht="12.75" customHeight="1">
      <c r="A86" t="s">
        <v>349</v>
      </c>
      <c r="B86" t="s">
        <v>350</v>
      </c>
      <c r="C86" t="s">
        <v>954</v>
      </c>
      <c r="D86" s="16">
        <v>111</v>
      </c>
      <c r="E86" s="16">
        <v>0</v>
      </c>
      <c r="F86" s="16">
        <v>0</v>
      </c>
      <c r="G86" s="16">
        <v>7</v>
      </c>
      <c r="H86" s="17">
        <f t="shared" si="6"/>
        <v>118</v>
      </c>
      <c r="I86" s="16">
        <v>0</v>
      </c>
      <c r="J86" s="17">
        <f t="shared" si="8"/>
        <v>118</v>
      </c>
      <c r="K86" s="19"/>
      <c r="L86" s="4">
        <v>52</v>
      </c>
      <c r="M86" s="4">
        <v>0</v>
      </c>
      <c r="N86" s="4">
        <v>0</v>
      </c>
      <c r="O86" s="4">
        <v>31</v>
      </c>
      <c r="P86" s="17">
        <f t="shared" si="7"/>
        <v>83</v>
      </c>
      <c r="Q86" s="16">
        <v>0</v>
      </c>
      <c r="R86" s="17">
        <f t="shared" si="9"/>
        <v>83</v>
      </c>
      <c r="S86" s="19"/>
      <c r="T86"/>
    </row>
    <row r="87" spans="1:20" ht="12.75" customHeight="1">
      <c r="A87" t="s">
        <v>351</v>
      </c>
      <c r="B87" t="s">
        <v>352</v>
      </c>
      <c r="C87" t="s">
        <v>956</v>
      </c>
      <c r="D87" s="16">
        <v>194</v>
      </c>
      <c r="E87" s="16">
        <v>0</v>
      </c>
      <c r="F87" s="16">
        <v>0</v>
      </c>
      <c r="G87" s="16">
        <v>32</v>
      </c>
      <c r="H87" s="17">
        <f t="shared" si="6"/>
        <v>226</v>
      </c>
      <c r="I87" s="16">
        <v>0</v>
      </c>
      <c r="J87" s="17">
        <f t="shared" si="8"/>
        <v>226</v>
      </c>
      <c r="K87" s="19"/>
      <c r="L87" s="4">
        <v>111</v>
      </c>
      <c r="M87" s="4">
        <v>13</v>
      </c>
      <c r="N87" s="4">
        <v>0</v>
      </c>
      <c r="O87" s="4">
        <v>17</v>
      </c>
      <c r="P87" s="17">
        <f t="shared" si="7"/>
        <v>141</v>
      </c>
      <c r="Q87" s="16">
        <v>6</v>
      </c>
      <c r="R87" s="17">
        <f t="shared" si="9"/>
        <v>147</v>
      </c>
      <c r="S87" s="19"/>
      <c r="T87"/>
    </row>
    <row r="88" spans="1:20" ht="12.75" customHeight="1">
      <c r="A88" t="s">
        <v>864</v>
      </c>
      <c r="B88" t="s">
        <v>865</v>
      </c>
      <c r="C88" t="s">
        <v>956</v>
      </c>
      <c r="D88" s="16">
        <v>21</v>
      </c>
      <c r="E88" s="16">
        <v>0</v>
      </c>
      <c r="F88" s="16">
        <v>0</v>
      </c>
      <c r="G88" s="16">
        <v>4</v>
      </c>
      <c r="H88" s="17">
        <f t="shared" si="6"/>
        <v>25</v>
      </c>
      <c r="I88" s="16">
        <v>0</v>
      </c>
      <c r="J88" s="17">
        <f>SUM(H88:I88)</f>
        <v>25</v>
      </c>
      <c r="K88" s="19"/>
      <c r="L88" s="4">
        <v>31</v>
      </c>
      <c r="M88" s="4">
        <v>0</v>
      </c>
      <c r="N88" s="4">
        <v>0</v>
      </c>
      <c r="O88" s="4">
        <v>12</v>
      </c>
      <c r="P88" s="17">
        <f t="shared" si="7"/>
        <v>43</v>
      </c>
      <c r="Q88" s="16">
        <v>0</v>
      </c>
      <c r="R88" s="17">
        <f>SUM(P88:Q88)</f>
        <v>43</v>
      </c>
      <c r="S88" s="19"/>
      <c r="T88"/>
    </row>
    <row r="89" spans="1:20" ht="12.75" customHeight="1">
      <c r="A89" t="s">
        <v>353</v>
      </c>
      <c r="B89" t="s">
        <v>354</v>
      </c>
      <c r="C89" t="s">
        <v>957</v>
      </c>
      <c r="D89" s="16">
        <v>148</v>
      </c>
      <c r="E89" s="16">
        <v>0</v>
      </c>
      <c r="F89" s="16">
        <v>0</v>
      </c>
      <c r="G89" s="16">
        <v>0</v>
      </c>
      <c r="H89" s="17">
        <f t="shared" si="6"/>
        <v>148</v>
      </c>
      <c r="I89" s="16">
        <v>0</v>
      </c>
      <c r="J89" s="17">
        <f t="shared" si="8"/>
        <v>148</v>
      </c>
      <c r="K89" s="19"/>
      <c r="L89" s="4">
        <v>59</v>
      </c>
      <c r="M89" s="4">
        <v>13</v>
      </c>
      <c r="N89" s="4">
        <v>0</v>
      </c>
      <c r="O89" s="4">
        <v>17</v>
      </c>
      <c r="P89" s="17">
        <f t="shared" si="7"/>
        <v>89</v>
      </c>
      <c r="Q89" s="16">
        <v>25</v>
      </c>
      <c r="R89" s="17">
        <f t="shared" si="9"/>
        <v>114</v>
      </c>
      <c r="S89" s="19"/>
      <c r="T89"/>
    </row>
    <row r="90" spans="1:20" ht="12.75" customHeight="1">
      <c r="A90" t="s">
        <v>355</v>
      </c>
      <c r="B90" t="s">
        <v>356</v>
      </c>
      <c r="C90" t="s">
        <v>956</v>
      </c>
      <c r="D90" s="16">
        <v>2</v>
      </c>
      <c r="E90" s="16">
        <v>25</v>
      </c>
      <c r="F90" s="16">
        <v>0</v>
      </c>
      <c r="G90" s="16">
        <v>0</v>
      </c>
      <c r="H90" s="17">
        <f t="shared" si="6"/>
        <v>27</v>
      </c>
      <c r="I90" s="16">
        <v>0</v>
      </c>
      <c r="J90" s="17">
        <f t="shared" si="8"/>
        <v>27</v>
      </c>
      <c r="K90" s="19"/>
      <c r="L90" s="4">
        <v>72</v>
      </c>
      <c r="M90" s="4">
        <v>47</v>
      </c>
      <c r="N90" s="4">
        <v>0</v>
      </c>
      <c r="O90" s="4">
        <v>12</v>
      </c>
      <c r="P90" s="17">
        <f t="shared" si="7"/>
        <v>131</v>
      </c>
      <c r="Q90" s="16">
        <v>53</v>
      </c>
      <c r="R90" s="17">
        <f t="shared" si="9"/>
        <v>184</v>
      </c>
      <c r="S90" s="19"/>
      <c r="T90"/>
    </row>
    <row r="91" spans="1:20" ht="12.75" customHeight="1">
      <c r="A91" t="s">
        <v>359</v>
      </c>
      <c r="B91" t="s">
        <v>360</v>
      </c>
      <c r="C91" t="s">
        <v>954</v>
      </c>
      <c r="D91" s="16">
        <v>23</v>
      </c>
      <c r="E91" s="16">
        <v>0</v>
      </c>
      <c r="F91" s="16">
        <v>0</v>
      </c>
      <c r="G91" s="16">
        <v>0</v>
      </c>
      <c r="H91" s="17">
        <f t="shared" si="6"/>
        <v>23</v>
      </c>
      <c r="I91" s="16">
        <v>0</v>
      </c>
      <c r="J91" s="17">
        <f t="shared" si="8"/>
        <v>23</v>
      </c>
      <c r="K91" s="19"/>
      <c r="L91" s="4">
        <v>27</v>
      </c>
      <c r="M91" s="4">
        <v>0</v>
      </c>
      <c r="N91" s="4">
        <v>0</v>
      </c>
      <c r="O91" s="4">
        <v>16</v>
      </c>
      <c r="P91" s="17">
        <f t="shared" si="7"/>
        <v>43</v>
      </c>
      <c r="Q91" s="16">
        <v>0</v>
      </c>
      <c r="R91" s="17">
        <f t="shared" si="9"/>
        <v>43</v>
      </c>
      <c r="S91" s="19"/>
      <c r="T91"/>
    </row>
    <row r="92" spans="1:20" ht="12.75" customHeight="1">
      <c r="A92" t="s">
        <v>361</v>
      </c>
      <c r="B92" t="s">
        <v>362</v>
      </c>
      <c r="C92" t="s">
        <v>958</v>
      </c>
      <c r="D92" s="16">
        <v>64</v>
      </c>
      <c r="E92" s="16">
        <v>0</v>
      </c>
      <c r="F92" s="16">
        <v>0</v>
      </c>
      <c r="G92" s="16">
        <v>0</v>
      </c>
      <c r="H92" s="17">
        <f t="shared" si="6"/>
        <v>64</v>
      </c>
      <c r="I92" s="16">
        <v>0</v>
      </c>
      <c r="J92" s="17">
        <f t="shared" si="8"/>
        <v>64</v>
      </c>
      <c r="K92" s="19"/>
      <c r="L92" s="4">
        <v>78</v>
      </c>
      <c r="M92" s="4">
        <v>0</v>
      </c>
      <c r="N92" s="4">
        <v>0</v>
      </c>
      <c r="O92" s="4">
        <v>17</v>
      </c>
      <c r="P92" s="17">
        <f t="shared" si="7"/>
        <v>95</v>
      </c>
      <c r="Q92" s="16">
        <v>0</v>
      </c>
      <c r="R92" s="17">
        <f t="shared" si="9"/>
        <v>95</v>
      </c>
      <c r="S92" s="19"/>
      <c r="T92"/>
    </row>
    <row r="93" spans="1:20" ht="12.75" customHeight="1">
      <c r="A93" t="s">
        <v>811</v>
      </c>
      <c r="B93" t="s">
        <v>812</v>
      </c>
      <c r="C93" t="s">
        <v>955</v>
      </c>
      <c r="D93" s="16">
        <v>36</v>
      </c>
      <c r="E93" s="16">
        <v>0</v>
      </c>
      <c r="F93" s="16">
        <v>0</v>
      </c>
      <c r="G93" s="16">
        <v>3</v>
      </c>
      <c r="H93" s="17">
        <f t="shared" si="6"/>
        <v>39</v>
      </c>
      <c r="I93" s="16">
        <v>0</v>
      </c>
      <c r="J93" s="17">
        <f t="shared" si="8"/>
        <v>39</v>
      </c>
      <c r="K93" s="19"/>
      <c r="L93" s="4">
        <v>22</v>
      </c>
      <c r="M93" s="4">
        <v>0</v>
      </c>
      <c r="N93" s="4">
        <v>0</v>
      </c>
      <c r="O93" s="4">
        <v>3</v>
      </c>
      <c r="P93" s="17">
        <f t="shared" si="7"/>
        <v>25</v>
      </c>
      <c r="Q93" s="16">
        <v>0</v>
      </c>
      <c r="R93" s="17">
        <f t="shared" si="9"/>
        <v>25</v>
      </c>
      <c r="S93" s="19"/>
      <c r="T93"/>
    </row>
    <row r="94" spans="1:20" ht="12.75" customHeight="1">
      <c r="A94" t="s">
        <v>751</v>
      </c>
      <c r="B94" t="s">
        <v>752</v>
      </c>
      <c r="C94" t="s">
        <v>954</v>
      </c>
      <c r="D94" s="16">
        <v>65</v>
      </c>
      <c r="E94" s="16">
        <v>0</v>
      </c>
      <c r="F94" s="16">
        <v>0</v>
      </c>
      <c r="G94" s="16">
        <v>4</v>
      </c>
      <c r="H94" s="17">
        <f t="shared" si="6"/>
        <v>69</v>
      </c>
      <c r="I94" s="16">
        <v>0</v>
      </c>
      <c r="J94" s="17">
        <f t="shared" si="8"/>
        <v>69</v>
      </c>
      <c r="K94" s="19"/>
      <c r="L94" s="4">
        <v>36</v>
      </c>
      <c r="M94" s="4">
        <v>31</v>
      </c>
      <c r="N94" s="4">
        <v>0</v>
      </c>
      <c r="O94" s="4">
        <v>43</v>
      </c>
      <c r="P94" s="17">
        <f t="shared" si="7"/>
        <v>110</v>
      </c>
      <c r="Q94" s="16">
        <v>0</v>
      </c>
      <c r="R94" s="17">
        <f t="shared" si="9"/>
        <v>110</v>
      </c>
      <c r="S94" s="19"/>
      <c r="T94"/>
    </row>
    <row r="95" spans="1:20" ht="12.75" customHeight="1">
      <c r="A95" t="s">
        <v>363</v>
      </c>
      <c r="B95" t="s">
        <v>364</v>
      </c>
      <c r="C95" t="s">
        <v>954</v>
      </c>
      <c r="D95" s="16">
        <v>9</v>
      </c>
      <c r="E95" s="16">
        <v>0</v>
      </c>
      <c r="F95" s="16">
        <v>0</v>
      </c>
      <c r="G95" s="16">
        <v>0</v>
      </c>
      <c r="H95" s="17">
        <f t="shared" si="6"/>
        <v>9</v>
      </c>
      <c r="I95" s="16">
        <v>0</v>
      </c>
      <c r="J95" s="17">
        <f t="shared" si="8"/>
        <v>9</v>
      </c>
      <c r="K95" s="19"/>
      <c r="L95" s="4">
        <v>4</v>
      </c>
      <c r="M95" s="4">
        <v>0</v>
      </c>
      <c r="N95" s="4">
        <v>0</v>
      </c>
      <c r="O95" s="4">
        <v>7</v>
      </c>
      <c r="P95" s="17">
        <f t="shared" si="7"/>
        <v>11</v>
      </c>
      <c r="Q95" s="16">
        <v>0</v>
      </c>
      <c r="R95" s="17">
        <f t="shared" si="9"/>
        <v>11</v>
      </c>
      <c r="S95" s="19"/>
      <c r="T95"/>
    </row>
    <row r="96" spans="1:20" ht="12.75" customHeight="1">
      <c r="A96" t="s">
        <v>850</v>
      </c>
      <c r="B96" t="s">
        <v>851</v>
      </c>
      <c r="C96" t="s">
        <v>954</v>
      </c>
      <c r="D96" s="16">
        <v>86</v>
      </c>
      <c r="E96" s="16">
        <v>4</v>
      </c>
      <c r="F96" s="16">
        <v>0</v>
      </c>
      <c r="G96" s="16">
        <v>16</v>
      </c>
      <c r="H96" s="17">
        <f t="shared" si="6"/>
        <v>106</v>
      </c>
      <c r="I96" s="16">
        <v>7</v>
      </c>
      <c r="J96" s="17">
        <f t="shared" si="8"/>
        <v>113</v>
      </c>
      <c r="K96" s="19"/>
      <c r="L96" s="4">
        <v>17</v>
      </c>
      <c r="M96" s="4">
        <v>69</v>
      </c>
      <c r="N96" s="4">
        <v>0</v>
      </c>
      <c r="O96" s="4">
        <v>72</v>
      </c>
      <c r="P96" s="17">
        <f t="shared" si="7"/>
        <v>158</v>
      </c>
      <c r="Q96" s="16">
        <v>89</v>
      </c>
      <c r="R96" s="17">
        <f t="shared" si="9"/>
        <v>247</v>
      </c>
      <c r="S96" s="19"/>
      <c r="T96"/>
    </row>
    <row r="97" spans="1:20" ht="12.75" customHeight="1">
      <c r="A97" t="s">
        <v>365</v>
      </c>
      <c r="B97" t="s">
        <v>366</v>
      </c>
      <c r="C97" t="s">
        <v>956</v>
      </c>
      <c r="D97" s="16">
        <v>133</v>
      </c>
      <c r="E97" s="16">
        <v>0</v>
      </c>
      <c r="F97" s="16">
        <v>0</v>
      </c>
      <c r="G97" s="16">
        <v>34</v>
      </c>
      <c r="H97" s="17">
        <f t="shared" si="6"/>
        <v>167</v>
      </c>
      <c r="I97" s="16">
        <v>0</v>
      </c>
      <c r="J97" s="17">
        <f t="shared" si="8"/>
        <v>167</v>
      </c>
      <c r="K97" s="19"/>
      <c r="L97" s="4">
        <v>32</v>
      </c>
      <c r="M97" s="4">
        <v>35</v>
      </c>
      <c r="N97" s="4">
        <v>0</v>
      </c>
      <c r="O97" s="4">
        <v>9</v>
      </c>
      <c r="P97" s="17">
        <f t="shared" si="7"/>
        <v>76</v>
      </c>
      <c r="Q97" s="16">
        <v>0</v>
      </c>
      <c r="R97" s="17">
        <f t="shared" si="9"/>
        <v>76</v>
      </c>
      <c r="S97" s="19"/>
      <c r="T97"/>
    </row>
    <row r="98" spans="1:20" ht="12.75" customHeight="1">
      <c r="A98" t="s">
        <v>367</v>
      </c>
      <c r="B98" t="s">
        <v>368</v>
      </c>
      <c r="C98" t="s">
        <v>958</v>
      </c>
      <c r="D98" s="16">
        <v>9</v>
      </c>
      <c r="E98" s="16">
        <v>7</v>
      </c>
      <c r="F98" s="16">
        <v>0</v>
      </c>
      <c r="G98" s="16">
        <v>12</v>
      </c>
      <c r="H98" s="17">
        <f t="shared" si="6"/>
        <v>28</v>
      </c>
      <c r="I98" s="16">
        <v>0</v>
      </c>
      <c r="J98" s="17">
        <f t="shared" si="8"/>
        <v>28</v>
      </c>
      <c r="K98" s="19"/>
      <c r="L98" s="4">
        <v>24</v>
      </c>
      <c r="M98" s="4">
        <v>41</v>
      </c>
      <c r="N98" s="4">
        <v>0</v>
      </c>
      <c r="O98" s="4">
        <v>22</v>
      </c>
      <c r="P98" s="17">
        <f t="shared" si="7"/>
        <v>87</v>
      </c>
      <c r="Q98" s="16">
        <v>0</v>
      </c>
      <c r="R98" s="17">
        <f t="shared" si="9"/>
        <v>87</v>
      </c>
      <c r="S98" s="19"/>
      <c r="T98"/>
    </row>
    <row r="99" spans="1:20" ht="12.75" customHeight="1">
      <c r="A99" t="s">
        <v>369</v>
      </c>
      <c r="B99" t="s">
        <v>370</v>
      </c>
      <c r="C99" t="s">
        <v>958</v>
      </c>
      <c r="D99" s="16">
        <v>96</v>
      </c>
      <c r="E99" s="16">
        <v>0</v>
      </c>
      <c r="F99" s="16">
        <v>0</v>
      </c>
      <c r="G99" s="16">
        <v>23</v>
      </c>
      <c r="H99" s="17">
        <f t="shared" si="6"/>
        <v>119</v>
      </c>
      <c r="I99" s="16">
        <v>103</v>
      </c>
      <c r="J99" s="17">
        <f t="shared" si="8"/>
        <v>222</v>
      </c>
      <c r="K99" s="19"/>
      <c r="L99" s="4">
        <v>21</v>
      </c>
      <c r="M99" s="4">
        <v>0</v>
      </c>
      <c r="N99" s="4">
        <v>0</v>
      </c>
      <c r="O99" s="4">
        <v>19</v>
      </c>
      <c r="P99" s="17">
        <f t="shared" si="7"/>
        <v>40</v>
      </c>
      <c r="Q99" s="16">
        <v>28</v>
      </c>
      <c r="R99" s="17">
        <f t="shared" si="9"/>
        <v>68</v>
      </c>
      <c r="S99" s="19"/>
      <c r="T99"/>
    </row>
    <row r="100" spans="1:20" ht="12.75" customHeight="1">
      <c r="A100" t="s">
        <v>371</v>
      </c>
      <c r="B100" t="s">
        <v>372</v>
      </c>
      <c r="C100" t="s">
        <v>954</v>
      </c>
      <c r="D100" s="16">
        <v>233</v>
      </c>
      <c r="E100" s="16">
        <v>0</v>
      </c>
      <c r="F100" s="16">
        <v>0</v>
      </c>
      <c r="G100" s="16">
        <v>37</v>
      </c>
      <c r="H100" s="17">
        <f t="shared" si="6"/>
        <v>270</v>
      </c>
      <c r="I100" s="16">
        <v>0</v>
      </c>
      <c r="J100" s="17">
        <f t="shared" si="8"/>
        <v>270</v>
      </c>
      <c r="K100" s="19"/>
      <c r="L100" s="4">
        <v>0</v>
      </c>
      <c r="M100" s="4">
        <v>35</v>
      </c>
      <c r="N100" s="4">
        <v>0</v>
      </c>
      <c r="O100" s="4">
        <v>13</v>
      </c>
      <c r="P100" s="17">
        <f t="shared" si="7"/>
        <v>48</v>
      </c>
      <c r="Q100" s="16">
        <v>0</v>
      </c>
      <c r="R100" s="17">
        <f t="shared" si="9"/>
        <v>48</v>
      </c>
      <c r="S100" s="19"/>
      <c r="T100"/>
    </row>
    <row r="101" spans="1:20" ht="12.75" customHeight="1">
      <c r="A101" t="s">
        <v>904</v>
      </c>
      <c r="B101" t="s">
        <v>905</v>
      </c>
      <c r="C101" t="s">
        <v>954</v>
      </c>
      <c r="D101" s="16">
        <v>18</v>
      </c>
      <c r="E101" s="16">
        <v>0</v>
      </c>
      <c r="F101" s="16">
        <v>0</v>
      </c>
      <c r="G101" s="16">
        <v>0</v>
      </c>
      <c r="H101" s="17">
        <f t="shared" si="6"/>
        <v>18</v>
      </c>
      <c r="I101" s="16">
        <v>0</v>
      </c>
      <c r="J101" s="17">
        <f t="shared" si="8"/>
        <v>18</v>
      </c>
      <c r="K101" s="19"/>
      <c r="L101" s="4">
        <v>60</v>
      </c>
      <c r="M101" s="4">
        <v>0</v>
      </c>
      <c r="N101" s="4">
        <v>0</v>
      </c>
      <c r="O101" s="4">
        <v>3</v>
      </c>
      <c r="P101" s="17">
        <f t="shared" si="7"/>
        <v>63</v>
      </c>
      <c r="Q101" s="16">
        <v>40</v>
      </c>
      <c r="R101" s="17">
        <f t="shared" si="9"/>
        <v>103</v>
      </c>
      <c r="S101" s="19"/>
      <c r="T101"/>
    </row>
    <row r="102" spans="1:20" ht="12.75" customHeight="1">
      <c r="A102" t="s">
        <v>373</v>
      </c>
      <c r="B102" t="s">
        <v>374</v>
      </c>
      <c r="C102" t="s">
        <v>958</v>
      </c>
      <c r="D102" s="16">
        <v>132</v>
      </c>
      <c r="E102" s="16">
        <v>10</v>
      </c>
      <c r="F102" s="16">
        <v>0</v>
      </c>
      <c r="G102" s="16">
        <v>13</v>
      </c>
      <c r="H102" s="17">
        <f t="shared" si="6"/>
        <v>155</v>
      </c>
      <c r="I102" s="16">
        <v>0</v>
      </c>
      <c r="J102" s="17">
        <f t="shared" si="8"/>
        <v>155</v>
      </c>
      <c r="K102" s="19"/>
      <c r="L102" s="4">
        <v>88</v>
      </c>
      <c r="M102" s="4">
        <v>16</v>
      </c>
      <c r="N102" s="4">
        <v>0</v>
      </c>
      <c r="O102" s="4">
        <v>11</v>
      </c>
      <c r="P102" s="17">
        <f t="shared" si="7"/>
        <v>115</v>
      </c>
      <c r="Q102" s="16">
        <v>27</v>
      </c>
      <c r="R102" s="17">
        <f t="shared" si="9"/>
        <v>142</v>
      </c>
      <c r="S102" s="19"/>
      <c r="T102"/>
    </row>
    <row r="103" spans="1:20" ht="12.75" customHeight="1">
      <c r="A103" t="s">
        <v>375</v>
      </c>
      <c r="B103" t="s">
        <v>376</v>
      </c>
      <c r="C103" t="s">
        <v>955</v>
      </c>
      <c r="D103" s="16">
        <v>4</v>
      </c>
      <c r="E103" s="16">
        <v>0</v>
      </c>
      <c r="F103" s="16">
        <v>0</v>
      </c>
      <c r="G103" s="16">
        <v>0</v>
      </c>
      <c r="H103" s="17">
        <f t="shared" si="6"/>
        <v>4</v>
      </c>
      <c r="I103" s="16">
        <v>0</v>
      </c>
      <c r="J103" s="17">
        <f t="shared" si="8"/>
        <v>4</v>
      </c>
      <c r="K103" s="19"/>
      <c r="L103" s="4">
        <v>44</v>
      </c>
      <c r="M103" s="4">
        <v>0</v>
      </c>
      <c r="N103" s="4">
        <v>0</v>
      </c>
      <c r="O103" s="4">
        <v>2</v>
      </c>
      <c r="P103" s="17">
        <f t="shared" si="7"/>
        <v>46</v>
      </c>
      <c r="Q103" s="16">
        <v>0</v>
      </c>
      <c r="R103" s="17">
        <f t="shared" si="9"/>
        <v>46</v>
      </c>
      <c r="S103" s="19"/>
      <c r="T103"/>
    </row>
    <row r="104" spans="1:20" ht="12.75" customHeight="1">
      <c r="A104" t="s">
        <v>377</v>
      </c>
      <c r="B104" t="s">
        <v>378</v>
      </c>
      <c r="C104" t="s">
        <v>957</v>
      </c>
      <c r="D104" s="16">
        <v>120</v>
      </c>
      <c r="E104" s="16">
        <v>0</v>
      </c>
      <c r="F104" s="16">
        <v>0</v>
      </c>
      <c r="G104" s="16">
        <v>17</v>
      </c>
      <c r="H104" s="17">
        <f t="shared" si="6"/>
        <v>137</v>
      </c>
      <c r="I104" s="16">
        <v>0</v>
      </c>
      <c r="J104" s="17">
        <f t="shared" si="8"/>
        <v>137</v>
      </c>
      <c r="K104" s="19"/>
      <c r="L104" s="4">
        <v>132</v>
      </c>
      <c r="M104" s="4">
        <v>9</v>
      </c>
      <c r="N104" s="4">
        <v>13</v>
      </c>
      <c r="O104" s="4">
        <v>15</v>
      </c>
      <c r="P104" s="17">
        <f t="shared" si="7"/>
        <v>169</v>
      </c>
      <c r="Q104" s="16">
        <v>0</v>
      </c>
      <c r="R104" s="17">
        <f t="shared" si="9"/>
        <v>169</v>
      </c>
      <c r="S104" s="19"/>
      <c r="T104"/>
    </row>
    <row r="105" spans="1:20" ht="12.75" customHeight="1">
      <c r="A105" t="s">
        <v>379</v>
      </c>
      <c r="B105" t="s">
        <v>380</v>
      </c>
      <c r="C105" t="s">
        <v>956</v>
      </c>
      <c r="D105" s="16">
        <v>0</v>
      </c>
      <c r="E105" s="16">
        <v>0</v>
      </c>
      <c r="F105" s="16">
        <v>0</v>
      </c>
      <c r="G105" s="16">
        <v>0</v>
      </c>
      <c r="H105" s="17">
        <f t="shared" si="6"/>
        <v>0</v>
      </c>
      <c r="I105" s="16">
        <v>0</v>
      </c>
      <c r="J105" s="17">
        <f t="shared" si="8"/>
        <v>0</v>
      </c>
      <c r="K105" s="19"/>
      <c r="L105" s="4">
        <v>11</v>
      </c>
      <c r="M105" s="4">
        <v>0</v>
      </c>
      <c r="N105" s="4">
        <v>0</v>
      </c>
      <c r="O105" s="4">
        <v>8</v>
      </c>
      <c r="P105" s="17">
        <f t="shared" si="7"/>
        <v>19</v>
      </c>
      <c r="Q105" s="16">
        <v>0</v>
      </c>
      <c r="R105" s="17">
        <f t="shared" si="9"/>
        <v>19</v>
      </c>
      <c r="S105" s="19"/>
      <c r="T105"/>
    </row>
    <row r="106" spans="1:20" ht="12.75" customHeight="1">
      <c r="A106" t="s">
        <v>381</v>
      </c>
      <c r="B106" t="s">
        <v>382</v>
      </c>
      <c r="C106" t="s">
        <v>958</v>
      </c>
      <c r="D106" s="16">
        <v>70</v>
      </c>
      <c r="E106" s="16">
        <v>0</v>
      </c>
      <c r="F106" s="16">
        <v>0</v>
      </c>
      <c r="G106" s="16">
        <v>0</v>
      </c>
      <c r="H106" s="17">
        <f t="shared" si="6"/>
        <v>70</v>
      </c>
      <c r="I106" s="16">
        <v>0</v>
      </c>
      <c r="J106" s="17">
        <f t="shared" si="8"/>
        <v>70</v>
      </c>
      <c r="K106" s="19"/>
      <c r="L106" s="4">
        <v>30</v>
      </c>
      <c r="M106" s="4">
        <v>0</v>
      </c>
      <c r="N106" s="4">
        <v>0</v>
      </c>
      <c r="O106" s="4">
        <v>8</v>
      </c>
      <c r="P106" s="17">
        <f t="shared" si="7"/>
        <v>38</v>
      </c>
      <c r="Q106" s="16">
        <v>6</v>
      </c>
      <c r="R106" s="17">
        <f t="shared" si="9"/>
        <v>44</v>
      </c>
      <c r="S106" s="19"/>
      <c r="T106"/>
    </row>
    <row r="107" spans="1:20" ht="12.75" customHeight="1">
      <c r="A107" t="s">
        <v>383</v>
      </c>
      <c r="B107" t="s">
        <v>384</v>
      </c>
      <c r="C107" t="s">
        <v>958</v>
      </c>
      <c r="D107" s="16">
        <v>55</v>
      </c>
      <c r="E107" s="16">
        <v>0</v>
      </c>
      <c r="F107" s="16">
        <v>0</v>
      </c>
      <c r="G107" s="16">
        <v>11</v>
      </c>
      <c r="H107" s="17">
        <f t="shared" si="6"/>
        <v>66</v>
      </c>
      <c r="I107" s="16">
        <v>52</v>
      </c>
      <c r="J107" s="17">
        <f t="shared" si="8"/>
        <v>118</v>
      </c>
      <c r="K107" s="19"/>
      <c r="L107" s="4">
        <v>20</v>
      </c>
      <c r="M107" s="4">
        <v>0</v>
      </c>
      <c r="N107" s="4">
        <v>0</v>
      </c>
      <c r="O107" s="4">
        <v>21</v>
      </c>
      <c r="P107" s="17">
        <f t="shared" si="7"/>
        <v>41</v>
      </c>
      <c r="Q107" s="16">
        <v>23</v>
      </c>
      <c r="R107" s="17">
        <f t="shared" si="9"/>
        <v>64</v>
      </c>
      <c r="S107" s="19"/>
      <c r="T107"/>
    </row>
    <row r="108" spans="1:20" ht="12.75" customHeight="1">
      <c r="A108" t="s">
        <v>385</v>
      </c>
      <c r="B108" t="s">
        <v>386</v>
      </c>
      <c r="C108" t="s">
        <v>954</v>
      </c>
      <c r="D108" s="16">
        <v>109</v>
      </c>
      <c r="E108" s="16">
        <v>0</v>
      </c>
      <c r="F108" s="16">
        <v>0</v>
      </c>
      <c r="G108" s="16">
        <v>13</v>
      </c>
      <c r="H108" s="17">
        <f t="shared" si="6"/>
        <v>122</v>
      </c>
      <c r="I108" s="16">
        <v>0</v>
      </c>
      <c r="J108" s="17">
        <f t="shared" si="8"/>
        <v>122</v>
      </c>
      <c r="K108" s="19"/>
      <c r="L108" s="4">
        <v>24</v>
      </c>
      <c r="M108" s="4">
        <v>0</v>
      </c>
      <c r="N108" s="4">
        <v>0</v>
      </c>
      <c r="O108" s="4">
        <v>18</v>
      </c>
      <c r="P108" s="17">
        <f t="shared" si="7"/>
        <v>42</v>
      </c>
      <c r="Q108" s="16">
        <v>4</v>
      </c>
      <c r="R108" s="17">
        <f t="shared" si="9"/>
        <v>46</v>
      </c>
      <c r="S108" s="19"/>
      <c r="T108"/>
    </row>
    <row r="109" spans="1:20" ht="12.75" customHeight="1">
      <c r="A109" t="s">
        <v>387</v>
      </c>
      <c r="B109" t="s">
        <v>388</v>
      </c>
      <c r="C109" t="s">
        <v>954</v>
      </c>
      <c r="D109" s="16">
        <v>38</v>
      </c>
      <c r="E109" s="16">
        <v>9</v>
      </c>
      <c r="F109" s="16">
        <v>0</v>
      </c>
      <c r="G109" s="16">
        <v>0</v>
      </c>
      <c r="H109" s="17">
        <f t="shared" si="6"/>
        <v>47</v>
      </c>
      <c r="I109" s="16">
        <v>0</v>
      </c>
      <c r="J109" s="17">
        <f t="shared" si="8"/>
        <v>47</v>
      </c>
      <c r="K109" s="19"/>
      <c r="L109" s="4">
        <v>3</v>
      </c>
      <c r="M109" s="4">
        <v>7</v>
      </c>
      <c r="N109" s="4">
        <v>0</v>
      </c>
      <c r="O109" s="4">
        <v>4</v>
      </c>
      <c r="P109" s="17">
        <f t="shared" si="7"/>
        <v>14</v>
      </c>
      <c r="Q109" s="16">
        <v>0</v>
      </c>
      <c r="R109" s="17">
        <f t="shared" si="9"/>
        <v>14</v>
      </c>
      <c r="S109" s="19"/>
      <c r="T109"/>
    </row>
    <row r="110" spans="1:20" ht="12.75" customHeight="1">
      <c r="A110" t="s">
        <v>389</v>
      </c>
      <c r="B110" t="s">
        <v>390</v>
      </c>
      <c r="C110" t="s">
        <v>954</v>
      </c>
      <c r="D110" s="16">
        <v>50</v>
      </c>
      <c r="E110" s="16">
        <v>17</v>
      </c>
      <c r="F110" s="16">
        <v>0</v>
      </c>
      <c r="G110" s="16">
        <v>13</v>
      </c>
      <c r="H110" s="17">
        <f t="shared" si="6"/>
        <v>80</v>
      </c>
      <c r="I110" s="16">
        <v>0</v>
      </c>
      <c r="J110" s="17">
        <f t="shared" si="8"/>
        <v>80</v>
      </c>
      <c r="K110" s="19"/>
      <c r="L110" s="4">
        <v>17</v>
      </c>
      <c r="M110" s="4">
        <v>3</v>
      </c>
      <c r="N110" s="4">
        <v>0</v>
      </c>
      <c r="O110" s="4">
        <v>7</v>
      </c>
      <c r="P110" s="17">
        <f t="shared" si="7"/>
        <v>27</v>
      </c>
      <c r="Q110" s="16">
        <v>0</v>
      </c>
      <c r="R110" s="17">
        <f t="shared" si="9"/>
        <v>27</v>
      </c>
      <c r="S110" s="19"/>
      <c r="T110"/>
    </row>
    <row r="111" spans="1:20" ht="12.75" customHeight="1">
      <c r="A111" t="s">
        <v>391</v>
      </c>
      <c r="B111" t="s">
        <v>392</v>
      </c>
      <c r="C111" t="s">
        <v>955</v>
      </c>
      <c r="D111" s="16">
        <v>182</v>
      </c>
      <c r="E111" s="16">
        <v>0</v>
      </c>
      <c r="F111" s="16">
        <v>0</v>
      </c>
      <c r="G111" s="16">
        <v>12</v>
      </c>
      <c r="H111" s="17">
        <f t="shared" si="6"/>
        <v>194</v>
      </c>
      <c r="I111" s="16">
        <v>86</v>
      </c>
      <c r="J111" s="17">
        <f t="shared" si="8"/>
        <v>280</v>
      </c>
      <c r="K111" s="19"/>
      <c r="L111" s="4">
        <v>64</v>
      </c>
      <c r="M111" s="4">
        <v>0</v>
      </c>
      <c r="N111" s="4">
        <v>0</v>
      </c>
      <c r="O111" s="4">
        <v>6</v>
      </c>
      <c r="P111" s="17">
        <f t="shared" si="7"/>
        <v>70</v>
      </c>
      <c r="Q111" s="16">
        <v>20</v>
      </c>
      <c r="R111" s="17">
        <f t="shared" si="9"/>
        <v>90</v>
      </c>
      <c r="S111" s="19"/>
      <c r="T111"/>
    </row>
    <row r="112" spans="1:20" ht="12.75" customHeight="1">
      <c r="A112" t="s">
        <v>813</v>
      </c>
      <c r="B112" t="s">
        <v>814</v>
      </c>
      <c r="C112" t="s">
        <v>957</v>
      </c>
      <c r="D112" s="16">
        <v>3</v>
      </c>
      <c r="E112" s="16">
        <v>0</v>
      </c>
      <c r="F112" s="16">
        <v>0</v>
      </c>
      <c r="G112" s="16">
        <v>0</v>
      </c>
      <c r="H112" s="17">
        <f t="shared" si="6"/>
        <v>3</v>
      </c>
      <c r="I112" s="16">
        <v>0</v>
      </c>
      <c r="J112" s="17">
        <f t="shared" si="8"/>
        <v>3</v>
      </c>
      <c r="K112" s="19"/>
      <c r="L112" s="4">
        <v>27</v>
      </c>
      <c r="M112" s="4">
        <v>9</v>
      </c>
      <c r="N112" s="4">
        <v>0</v>
      </c>
      <c r="O112" s="4">
        <v>2</v>
      </c>
      <c r="P112" s="17">
        <f t="shared" si="7"/>
        <v>38</v>
      </c>
      <c r="Q112" s="16">
        <v>4</v>
      </c>
      <c r="R112" s="17">
        <f t="shared" si="9"/>
        <v>42</v>
      </c>
      <c r="S112" s="19"/>
      <c r="T112"/>
    </row>
    <row r="113" spans="1:20" ht="12.75" customHeight="1">
      <c r="A113" t="s">
        <v>393</v>
      </c>
      <c r="B113" t="s">
        <v>394</v>
      </c>
      <c r="C113" t="s">
        <v>956</v>
      </c>
      <c r="D113" s="16">
        <v>20</v>
      </c>
      <c r="E113" s="16">
        <v>0</v>
      </c>
      <c r="F113" s="16">
        <v>0</v>
      </c>
      <c r="G113" s="16">
        <v>8</v>
      </c>
      <c r="H113" s="17">
        <f t="shared" si="6"/>
        <v>28</v>
      </c>
      <c r="I113" s="16">
        <v>0</v>
      </c>
      <c r="J113" s="17">
        <f t="shared" si="8"/>
        <v>28</v>
      </c>
      <c r="K113" s="19"/>
      <c r="L113" s="4">
        <v>21</v>
      </c>
      <c r="M113" s="4">
        <v>0</v>
      </c>
      <c r="N113" s="4">
        <v>0</v>
      </c>
      <c r="O113" s="4">
        <v>16</v>
      </c>
      <c r="P113" s="17">
        <f t="shared" si="7"/>
        <v>37</v>
      </c>
      <c r="Q113" s="16">
        <v>0</v>
      </c>
      <c r="R113" s="17">
        <f t="shared" si="9"/>
        <v>37</v>
      </c>
      <c r="S113" s="19"/>
      <c r="T113"/>
    </row>
    <row r="114" spans="1:20" ht="12.75" customHeight="1">
      <c r="A114" t="s">
        <v>395</v>
      </c>
      <c r="B114" t="s">
        <v>396</v>
      </c>
      <c r="C114" t="s">
        <v>954</v>
      </c>
      <c r="D114" s="16">
        <v>42</v>
      </c>
      <c r="E114" s="16">
        <v>0</v>
      </c>
      <c r="F114" s="16">
        <v>0</v>
      </c>
      <c r="G114" s="16">
        <v>61</v>
      </c>
      <c r="H114" s="17">
        <f t="shared" si="6"/>
        <v>103</v>
      </c>
      <c r="I114" s="16">
        <v>12</v>
      </c>
      <c r="J114" s="17">
        <f t="shared" si="8"/>
        <v>115</v>
      </c>
      <c r="K114" s="19"/>
      <c r="L114" s="4">
        <v>11</v>
      </c>
      <c r="M114" s="4">
        <v>0</v>
      </c>
      <c r="N114" s="4">
        <v>0</v>
      </c>
      <c r="O114" s="4">
        <v>15</v>
      </c>
      <c r="P114" s="17">
        <f t="shared" si="7"/>
        <v>26</v>
      </c>
      <c r="Q114" s="16">
        <v>39</v>
      </c>
      <c r="R114" s="17">
        <f t="shared" si="9"/>
        <v>65</v>
      </c>
      <c r="S114" s="19"/>
      <c r="T114"/>
    </row>
    <row r="115" spans="1:20" ht="12.75" customHeight="1">
      <c r="A115" t="s">
        <v>815</v>
      </c>
      <c r="B115" t="s">
        <v>816</v>
      </c>
      <c r="C115" t="s">
        <v>957</v>
      </c>
      <c r="D115" s="16">
        <v>13</v>
      </c>
      <c r="E115" s="16">
        <v>27</v>
      </c>
      <c r="F115" s="16">
        <v>0</v>
      </c>
      <c r="G115" s="16">
        <v>13</v>
      </c>
      <c r="H115" s="17">
        <f t="shared" si="6"/>
        <v>53</v>
      </c>
      <c r="I115" s="16">
        <v>0</v>
      </c>
      <c r="J115" s="17">
        <f t="shared" si="8"/>
        <v>53</v>
      </c>
      <c r="K115" s="19"/>
      <c r="L115" s="4">
        <v>20</v>
      </c>
      <c r="M115" s="4">
        <v>16</v>
      </c>
      <c r="N115" s="4">
        <v>0</v>
      </c>
      <c r="O115" s="4">
        <v>4</v>
      </c>
      <c r="P115" s="17">
        <f t="shared" si="7"/>
        <v>40</v>
      </c>
      <c r="Q115" s="16">
        <v>0</v>
      </c>
      <c r="R115" s="17">
        <f t="shared" si="9"/>
        <v>40</v>
      </c>
      <c r="S115" s="19"/>
      <c r="T115"/>
    </row>
    <row r="116" spans="1:20" ht="12.75" customHeight="1">
      <c r="A116" t="s">
        <v>397</v>
      </c>
      <c r="B116" t="s">
        <v>398</v>
      </c>
      <c r="C116" t="s">
        <v>958</v>
      </c>
      <c r="D116" s="16">
        <v>57</v>
      </c>
      <c r="E116" s="16">
        <v>41</v>
      </c>
      <c r="F116" s="16">
        <v>0</v>
      </c>
      <c r="G116" s="16">
        <v>0</v>
      </c>
      <c r="H116" s="17">
        <f t="shared" si="6"/>
        <v>98</v>
      </c>
      <c r="I116" s="16">
        <v>0</v>
      </c>
      <c r="J116" s="17">
        <f t="shared" si="8"/>
        <v>98</v>
      </c>
      <c r="K116" s="19"/>
      <c r="L116" s="4">
        <v>13</v>
      </c>
      <c r="M116" s="4">
        <v>0</v>
      </c>
      <c r="N116" s="4">
        <v>0</v>
      </c>
      <c r="O116" s="4">
        <v>0</v>
      </c>
      <c r="P116" s="17">
        <f t="shared" si="7"/>
        <v>13</v>
      </c>
      <c r="Q116" s="16">
        <v>0</v>
      </c>
      <c r="R116" s="17">
        <f t="shared" si="9"/>
        <v>13</v>
      </c>
      <c r="S116" s="19"/>
      <c r="T116"/>
    </row>
    <row r="117" spans="1:20" ht="12.75" customHeight="1">
      <c r="A117" t="s">
        <v>399</v>
      </c>
      <c r="B117" t="s">
        <v>400</v>
      </c>
      <c r="C117" t="s">
        <v>957</v>
      </c>
      <c r="D117" s="16">
        <v>94</v>
      </c>
      <c r="E117" s="16">
        <v>0</v>
      </c>
      <c r="F117" s="16">
        <v>0</v>
      </c>
      <c r="G117" s="16">
        <v>11</v>
      </c>
      <c r="H117" s="17">
        <f t="shared" si="6"/>
        <v>105</v>
      </c>
      <c r="I117" s="16">
        <v>34</v>
      </c>
      <c r="J117" s="17">
        <f t="shared" si="8"/>
        <v>139</v>
      </c>
      <c r="K117" s="19"/>
      <c r="L117" s="4">
        <v>49</v>
      </c>
      <c r="M117" s="4">
        <v>0</v>
      </c>
      <c r="N117" s="4">
        <v>0</v>
      </c>
      <c r="O117" s="4">
        <v>13</v>
      </c>
      <c r="P117" s="17">
        <f t="shared" si="7"/>
        <v>62</v>
      </c>
      <c r="Q117" s="16">
        <v>19</v>
      </c>
      <c r="R117" s="17">
        <f t="shared" si="9"/>
        <v>81</v>
      </c>
      <c r="S117" s="19"/>
      <c r="T117"/>
    </row>
    <row r="118" spans="1:20" ht="12.75" customHeight="1">
      <c r="A118" t="s">
        <v>401</v>
      </c>
      <c r="B118" t="s">
        <v>402</v>
      </c>
      <c r="C118" t="s">
        <v>954</v>
      </c>
      <c r="D118" s="16">
        <v>126</v>
      </c>
      <c r="E118" s="16">
        <v>0</v>
      </c>
      <c r="F118" s="16">
        <v>0</v>
      </c>
      <c r="G118" s="16">
        <v>27</v>
      </c>
      <c r="H118" s="17">
        <f t="shared" si="6"/>
        <v>153</v>
      </c>
      <c r="I118" s="16">
        <v>0</v>
      </c>
      <c r="J118" s="17">
        <f t="shared" si="8"/>
        <v>153</v>
      </c>
      <c r="K118" s="19"/>
      <c r="L118" s="4">
        <v>88</v>
      </c>
      <c r="M118" s="4">
        <v>0</v>
      </c>
      <c r="N118" s="4">
        <v>0</v>
      </c>
      <c r="O118" s="4">
        <v>2</v>
      </c>
      <c r="P118" s="17">
        <f t="shared" si="7"/>
        <v>90</v>
      </c>
      <c r="Q118" s="16">
        <v>0</v>
      </c>
      <c r="R118" s="17">
        <f t="shared" si="9"/>
        <v>90</v>
      </c>
      <c r="S118" s="19"/>
      <c r="T118"/>
    </row>
    <row r="119" spans="1:20" ht="12.75" customHeight="1">
      <c r="A119" t="s">
        <v>403</v>
      </c>
      <c r="B119" t="s">
        <v>404</v>
      </c>
      <c r="C119" t="s">
        <v>958</v>
      </c>
      <c r="D119" s="16">
        <v>100</v>
      </c>
      <c r="E119" s="16">
        <v>0</v>
      </c>
      <c r="F119" s="16">
        <v>0</v>
      </c>
      <c r="G119" s="16">
        <v>41</v>
      </c>
      <c r="H119" s="17">
        <f t="shared" si="6"/>
        <v>141</v>
      </c>
      <c r="I119" s="16">
        <v>0</v>
      </c>
      <c r="J119" s="17">
        <f t="shared" si="8"/>
        <v>141</v>
      </c>
      <c r="K119" s="19"/>
      <c r="L119" s="4">
        <v>30</v>
      </c>
      <c r="M119" s="4">
        <v>0</v>
      </c>
      <c r="N119" s="4">
        <v>0</v>
      </c>
      <c r="O119" s="4">
        <v>19</v>
      </c>
      <c r="P119" s="17">
        <f t="shared" si="7"/>
        <v>49</v>
      </c>
      <c r="Q119" s="16">
        <v>0</v>
      </c>
      <c r="R119" s="17">
        <f t="shared" si="9"/>
        <v>49</v>
      </c>
      <c r="S119" s="19"/>
      <c r="T119"/>
    </row>
    <row r="120" spans="1:20" ht="12.75" customHeight="1">
      <c r="A120" t="s">
        <v>405</v>
      </c>
      <c r="B120" t="s">
        <v>406</v>
      </c>
      <c r="C120" t="s">
        <v>956</v>
      </c>
      <c r="D120" s="16">
        <v>117</v>
      </c>
      <c r="E120" s="16">
        <v>46</v>
      </c>
      <c r="F120" s="16">
        <v>0</v>
      </c>
      <c r="G120" s="16">
        <v>16</v>
      </c>
      <c r="H120" s="17">
        <f t="shared" si="6"/>
        <v>179</v>
      </c>
      <c r="I120" s="16">
        <v>0</v>
      </c>
      <c r="J120" s="17">
        <f t="shared" si="8"/>
        <v>179</v>
      </c>
      <c r="K120" s="19"/>
      <c r="L120" s="4">
        <v>81</v>
      </c>
      <c r="M120" s="4">
        <v>10</v>
      </c>
      <c r="N120" s="4">
        <v>0</v>
      </c>
      <c r="O120" s="4">
        <v>7</v>
      </c>
      <c r="P120" s="17">
        <f t="shared" si="7"/>
        <v>98</v>
      </c>
      <c r="Q120" s="16">
        <v>0</v>
      </c>
      <c r="R120" s="17">
        <f t="shared" si="9"/>
        <v>98</v>
      </c>
      <c r="S120" s="19"/>
      <c r="T120"/>
    </row>
    <row r="121" spans="1:20" ht="12.75" customHeight="1">
      <c r="A121" t="s">
        <v>755</v>
      </c>
      <c r="B121" t="s">
        <v>756</v>
      </c>
      <c r="C121" t="s">
        <v>954</v>
      </c>
      <c r="D121" s="16">
        <v>42</v>
      </c>
      <c r="E121" s="16">
        <v>0</v>
      </c>
      <c r="F121" s="16">
        <v>0</v>
      </c>
      <c r="G121" s="16">
        <v>0</v>
      </c>
      <c r="H121" s="17">
        <f t="shared" si="6"/>
        <v>42</v>
      </c>
      <c r="I121" s="16">
        <v>0</v>
      </c>
      <c r="J121" s="17">
        <f t="shared" si="8"/>
        <v>42</v>
      </c>
      <c r="K121" s="19"/>
      <c r="L121" s="4">
        <v>21</v>
      </c>
      <c r="M121" s="4">
        <v>1</v>
      </c>
      <c r="N121" s="4">
        <v>0</v>
      </c>
      <c r="O121" s="4">
        <v>6</v>
      </c>
      <c r="P121" s="17">
        <f t="shared" si="7"/>
        <v>28</v>
      </c>
      <c r="Q121" s="16">
        <v>0</v>
      </c>
      <c r="R121" s="17">
        <f t="shared" si="9"/>
        <v>28</v>
      </c>
      <c r="S121" s="19"/>
      <c r="T121"/>
    </row>
    <row r="122" spans="1:20" ht="12.75" customHeight="1">
      <c r="A122" t="s">
        <v>757</v>
      </c>
      <c r="B122" t="s">
        <v>758</v>
      </c>
      <c r="C122" t="s">
        <v>956</v>
      </c>
      <c r="D122" s="16">
        <v>0</v>
      </c>
      <c r="E122" s="16">
        <v>0</v>
      </c>
      <c r="F122" s="16">
        <v>0</v>
      </c>
      <c r="G122" s="16">
        <v>0</v>
      </c>
      <c r="H122" s="17">
        <f t="shared" si="6"/>
        <v>0</v>
      </c>
      <c r="I122" s="16">
        <v>0</v>
      </c>
      <c r="J122" s="17">
        <f t="shared" si="8"/>
        <v>0</v>
      </c>
      <c r="K122" s="19"/>
      <c r="L122" s="4">
        <v>0</v>
      </c>
      <c r="M122" s="4">
        <v>0</v>
      </c>
      <c r="N122" s="4">
        <v>0</v>
      </c>
      <c r="O122" s="4">
        <v>2</v>
      </c>
      <c r="P122" s="17">
        <f t="shared" si="7"/>
        <v>2</v>
      </c>
      <c r="Q122" s="16">
        <v>0</v>
      </c>
      <c r="R122" s="17">
        <f t="shared" si="9"/>
        <v>2</v>
      </c>
      <c r="S122" s="19"/>
      <c r="T122"/>
    </row>
    <row r="123" spans="1:20" ht="12.75" customHeight="1">
      <c r="A123" t="s">
        <v>407</v>
      </c>
      <c r="B123" t="s">
        <v>408</v>
      </c>
      <c r="C123" t="s">
        <v>956</v>
      </c>
      <c r="D123" s="16">
        <v>47</v>
      </c>
      <c r="E123" s="16">
        <v>21</v>
      </c>
      <c r="F123" s="16">
        <v>0</v>
      </c>
      <c r="G123" s="16">
        <v>24</v>
      </c>
      <c r="H123" s="17">
        <f t="shared" si="6"/>
        <v>92</v>
      </c>
      <c r="I123" s="16">
        <v>0</v>
      </c>
      <c r="J123" s="17">
        <f t="shared" si="8"/>
        <v>92</v>
      </c>
      <c r="K123" s="19"/>
      <c r="L123" s="4">
        <v>51</v>
      </c>
      <c r="M123" s="4">
        <v>12</v>
      </c>
      <c r="N123" s="4">
        <v>0</v>
      </c>
      <c r="O123" s="4">
        <v>42</v>
      </c>
      <c r="P123" s="17">
        <f t="shared" si="7"/>
        <v>105</v>
      </c>
      <c r="Q123" s="16">
        <v>25</v>
      </c>
      <c r="R123" s="17">
        <f t="shared" si="9"/>
        <v>130</v>
      </c>
      <c r="S123" s="19"/>
      <c r="T123"/>
    </row>
    <row r="124" spans="1:20" ht="12.75" customHeight="1">
      <c r="A124" t="s">
        <v>759</v>
      </c>
      <c r="B124" t="s">
        <v>760</v>
      </c>
      <c r="C124" t="s">
        <v>954</v>
      </c>
      <c r="D124" s="16">
        <v>139</v>
      </c>
      <c r="E124" s="16">
        <v>0</v>
      </c>
      <c r="F124" s="16">
        <v>0</v>
      </c>
      <c r="G124" s="16">
        <v>91</v>
      </c>
      <c r="H124" s="17">
        <f t="shared" si="6"/>
        <v>230</v>
      </c>
      <c r="I124" s="16">
        <v>0</v>
      </c>
      <c r="J124" s="17">
        <f t="shared" si="8"/>
        <v>230</v>
      </c>
      <c r="K124" s="19"/>
      <c r="L124" s="4">
        <v>163</v>
      </c>
      <c r="M124" s="4">
        <v>33</v>
      </c>
      <c r="N124" s="4">
        <v>0</v>
      </c>
      <c r="O124" s="4">
        <v>95</v>
      </c>
      <c r="P124" s="17">
        <f t="shared" si="7"/>
        <v>291</v>
      </c>
      <c r="Q124" s="16">
        <v>9</v>
      </c>
      <c r="R124" s="17">
        <f t="shared" si="9"/>
        <v>300</v>
      </c>
      <c r="S124" s="19"/>
      <c r="T124"/>
    </row>
    <row r="125" spans="1:20" ht="12.75" customHeight="1">
      <c r="A125" t="s">
        <v>409</v>
      </c>
      <c r="B125" t="s">
        <v>410</v>
      </c>
      <c r="C125" t="s">
        <v>954</v>
      </c>
      <c r="D125" s="16">
        <v>0</v>
      </c>
      <c r="E125" s="16">
        <v>24</v>
      </c>
      <c r="F125" s="16">
        <v>0</v>
      </c>
      <c r="G125" s="16">
        <v>8</v>
      </c>
      <c r="H125" s="17">
        <f t="shared" si="6"/>
        <v>32</v>
      </c>
      <c r="I125" s="16">
        <v>0</v>
      </c>
      <c r="J125" s="17">
        <f t="shared" si="8"/>
        <v>32</v>
      </c>
      <c r="K125" s="19"/>
      <c r="L125" s="4">
        <v>0</v>
      </c>
      <c r="M125" s="4">
        <v>8</v>
      </c>
      <c r="N125" s="4">
        <v>0</v>
      </c>
      <c r="O125" s="4">
        <v>7</v>
      </c>
      <c r="P125" s="17">
        <f t="shared" si="7"/>
        <v>15</v>
      </c>
      <c r="Q125" s="16">
        <v>0</v>
      </c>
      <c r="R125" s="17">
        <f t="shared" si="9"/>
        <v>15</v>
      </c>
      <c r="S125" s="19"/>
      <c r="T125"/>
    </row>
    <row r="126" spans="1:20" ht="12.75" customHeight="1">
      <c r="A126" t="s">
        <v>411</v>
      </c>
      <c r="B126" t="s">
        <v>412</v>
      </c>
      <c r="C126" t="s">
        <v>955</v>
      </c>
      <c r="D126" s="16">
        <v>31</v>
      </c>
      <c r="E126" s="16">
        <v>0</v>
      </c>
      <c r="F126" s="16">
        <v>0</v>
      </c>
      <c r="G126" s="16">
        <v>0</v>
      </c>
      <c r="H126" s="17">
        <f t="shared" si="6"/>
        <v>31</v>
      </c>
      <c r="I126" s="16">
        <v>0</v>
      </c>
      <c r="J126" s="17">
        <f t="shared" si="8"/>
        <v>31</v>
      </c>
      <c r="K126" s="19"/>
      <c r="L126" s="4">
        <v>55</v>
      </c>
      <c r="M126" s="4">
        <v>0</v>
      </c>
      <c r="N126" s="4">
        <v>0</v>
      </c>
      <c r="O126" s="4">
        <v>6</v>
      </c>
      <c r="P126" s="17">
        <f t="shared" si="7"/>
        <v>61</v>
      </c>
      <c r="Q126" s="16">
        <v>26</v>
      </c>
      <c r="R126" s="17">
        <f t="shared" si="9"/>
        <v>87</v>
      </c>
      <c r="S126" s="19"/>
      <c r="T126"/>
    </row>
    <row r="127" spans="1:20" ht="12.75" customHeight="1">
      <c r="A127" t="s">
        <v>413</v>
      </c>
      <c r="B127" t="s">
        <v>414</v>
      </c>
      <c r="C127" t="s">
        <v>954</v>
      </c>
      <c r="D127" s="16">
        <v>62</v>
      </c>
      <c r="E127" s="16">
        <v>0</v>
      </c>
      <c r="F127" s="16">
        <v>0</v>
      </c>
      <c r="G127" s="16">
        <v>4</v>
      </c>
      <c r="H127" s="17">
        <f t="shared" si="6"/>
        <v>66</v>
      </c>
      <c r="I127" s="16">
        <v>0</v>
      </c>
      <c r="J127" s="17">
        <f t="shared" si="8"/>
        <v>66</v>
      </c>
      <c r="K127" s="19"/>
      <c r="L127" s="4">
        <v>11</v>
      </c>
      <c r="M127" s="4">
        <v>0</v>
      </c>
      <c r="N127" s="4">
        <v>0</v>
      </c>
      <c r="O127" s="4">
        <v>6</v>
      </c>
      <c r="P127" s="17">
        <f t="shared" si="7"/>
        <v>17</v>
      </c>
      <c r="Q127" s="16">
        <v>30</v>
      </c>
      <c r="R127" s="17">
        <f t="shared" si="9"/>
        <v>47</v>
      </c>
      <c r="S127" s="19"/>
      <c r="T127"/>
    </row>
    <row r="128" spans="1:20" ht="12.75" customHeight="1">
      <c r="A128" t="s">
        <v>415</v>
      </c>
      <c r="B128" t="s">
        <v>416</v>
      </c>
      <c r="C128" t="s">
        <v>958</v>
      </c>
      <c r="D128" s="16">
        <v>55</v>
      </c>
      <c r="E128" s="16">
        <v>0</v>
      </c>
      <c r="F128" s="16">
        <v>0</v>
      </c>
      <c r="G128" s="16">
        <v>26</v>
      </c>
      <c r="H128" s="17">
        <f t="shared" si="6"/>
        <v>81</v>
      </c>
      <c r="I128" s="16">
        <v>44</v>
      </c>
      <c r="J128" s="17">
        <f t="shared" si="8"/>
        <v>125</v>
      </c>
      <c r="K128" s="19"/>
      <c r="L128" s="4">
        <v>2</v>
      </c>
      <c r="M128" s="4">
        <v>52</v>
      </c>
      <c r="N128" s="4">
        <v>0</v>
      </c>
      <c r="O128" s="4">
        <v>33</v>
      </c>
      <c r="P128" s="17">
        <f t="shared" si="7"/>
        <v>87</v>
      </c>
      <c r="Q128" s="16">
        <v>30</v>
      </c>
      <c r="R128" s="17">
        <f t="shared" si="9"/>
        <v>117</v>
      </c>
      <c r="S128" s="19"/>
      <c r="T128"/>
    </row>
    <row r="129" spans="1:20" ht="12.75" customHeight="1">
      <c r="A129" t="s">
        <v>817</v>
      </c>
      <c r="B129" t="s">
        <v>818</v>
      </c>
      <c r="C129" t="s">
        <v>958</v>
      </c>
      <c r="D129" s="16">
        <v>2</v>
      </c>
      <c r="E129" s="16">
        <v>0</v>
      </c>
      <c r="F129" s="16">
        <v>0</v>
      </c>
      <c r="G129" s="16">
        <v>0</v>
      </c>
      <c r="H129" s="17">
        <f t="shared" si="6"/>
        <v>2</v>
      </c>
      <c r="I129" s="16">
        <v>0</v>
      </c>
      <c r="J129" s="17">
        <f>SUM(H129:I129)</f>
        <v>2</v>
      </c>
      <c r="K129" s="19"/>
      <c r="L129" s="4">
        <v>0</v>
      </c>
      <c r="M129" s="4">
        <v>0</v>
      </c>
      <c r="N129" s="4">
        <v>0</v>
      </c>
      <c r="O129" s="4">
        <v>0</v>
      </c>
      <c r="P129" s="17">
        <f t="shared" si="7"/>
        <v>0</v>
      </c>
      <c r="Q129" s="16">
        <v>0</v>
      </c>
      <c r="R129" s="17">
        <f>SUM(P129:Q129)</f>
        <v>0</v>
      </c>
      <c r="S129" s="19"/>
      <c r="T129"/>
    </row>
    <row r="130" spans="1:20" ht="12.75" customHeight="1">
      <c r="A130" t="s">
        <v>866</v>
      </c>
      <c r="B130" t="s">
        <v>867</v>
      </c>
      <c r="C130" t="s">
        <v>956</v>
      </c>
      <c r="D130" s="16">
        <v>43</v>
      </c>
      <c r="E130" s="16">
        <v>0</v>
      </c>
      <c r="F130" s="16">
        <v>0</v>
      </c>
      <c r="G130" s="16">
        <v>6</v>
      </c>
      <c r="H130" s="17">
        <f t="shared" si="6"/>
        <v>49</v>
      </c>
      <c r="I130" s="16">
        <v>0</v>
      </c>
      <c r="J130" s="17">
        <f t="shared" si="8"/>
        <v>49</v>
      </c>
      <c r="K130" s="19"/>
      <c r="L130" s="4">
        <v>54</v>
      </c>
      <c r="M130" s="4">
        <v>12</v>
      </c>
      <c r="N130" s="4">
        <v>0</v>
      </c>
      <c r="O130" s="4">
        <v>28</v>
      </c>
      <c r="P130" s="17">
        <f t="shared" si="7"/>
        <v>94</v>
      </c>
      <c r="Q130" s="16">
        <v>5</v>
      </c>
      <c r="R130" s="17">
        <f t="shared" si="9"/>
        <v>99</v>
      </c>
      <c r="S130" s="19"/>
      <c r="T130"/>
    </row>
    <row r="131" spans="1:20" ht="12.75" customHeight="1">
      <c r="A131" t="s">
        <v>417</v>
      </c>
      <c r="B131" t="s">
        <v>959</v>
      </c>
      <c r="C131" t="s">
        <v>954</v>
      </c>
      <c r="D131" s="16">
        <v>35</v>
      </c>
      <c r="E131" s="16">
        <v>0</v>
      </c>
      <c r="F131" s="16">
        <v>0</v>
      </c>
      <c r="G131" s="16">
        <v>0</v>
      </c>
      <c r="H131" s="17">
        <f t="shared" si="6"/>
        <v>35</v>
      </c>
      <c r="I131" s="16">
        <v>63</v>
      </c>
      <c r="J131" s="17">
        <f t="shared" si="8"/>
        <v>98</v>
      </c>
      <c r="K131" s="19"/>
      <c r="L131" s="4">
        <v>35</v>
      </c>
      <c r="M131" s="4">
        <v>1</v>
      </c>
      <c r="N131" s="4">
        <v>0</v>
      </c>
      <c r="O131" s="4">
        <v>10</v>
      </c>
      <c r="P131" s="17">
        <f t="shared" si="7"/>
        <v>46</v>
      </c>
      <c r="Q131" s="16">
        <v>0</v>
      </c>
      <c r="R131" s="17">
        <f t="shared" si="9"/>
        <v>46</v>
      </c>
      <c r="S131" s="19"/>
      <c r="T131"/>
    </row>
    <row r="132" spans="1:20" ht="12.75" customHeight="1">
      <c r="A132" t="s">
        <v>419</v>
      </c>
      <c r="B132" t="s">
        <v>819</v>
      </c>
      <c r="C132" t="s">
        <v>957</v>
      </c>
      <c r="D132" s="16">
        <v>242</v>
      </c>
      <c r="E132" s="16">
        <v>0</v>
      </c>
      <c r="F132" s="16">
        <v>0</v>
      </c>
      <c r="G132" s="16">
        <v>0</v>
      </c>
      <c r="H132" s="17">
        <f t="shared" si="6"/>
        <v>242</v>
      </c>
      <c r="I132" s="16">
        <v>0</v>
      </c>
      <c r="J132" s="17">
        <f t="shared" si="8"/>
        <v>242</v>
      </c>
      <c r="K132" s="19"/>
      <c r="L132" s="4">
        <v>136</v>
      </c>
      <c r="M132" s="4">
        <v>0</v>
      </c>
      <c r="N132" s="4">
        <v>0</v>
      </c>
      <c r="O132" s="4">
        <v>12</v>
      </c>
      <c r="P132" s="17">
        <f t="shared" si="7"/>
        <v>148</v>
      </c>
      <c r="Q132" s="16">
        <v>0</v>
      </c>
      <c r="R132" s="17">
        <f t="shared" si="9"/>
        <v>148</v>
      </c>
      <c r="S132" s="19"/>
      <c r="T132"/>
    </row>
    <row r="133" spans="1:20" ht="12.75" customHeight="1">
      <c r="A133" t="s">
        <v>421</v>
      </c>
      <c r="B133" t="s">
        <v>422</v>
      </c>
      <c r="C133" t="s">
        <v>957</v>
      </c>
      <c r="D133" s="16">
        <v>46</v>
      </c>
      <c r="E133" s="16">
        <v>8</v>
      </c>
      <c r="F133" s="16">
        <v>0</v>
      </c>
      <c r="G133" s="16">
        <v>0</v>
      </c>
      <c r="H133" s="17">
        <f t="shared" si="6"/>
        <v>54</v>
      </c>
      <c r="I133" s="16">
        <v>0</v>
      </c>
      <c r="J133" s="17">
        <f t="shared" si="8"/>
        <v>54</v>
      </c>
      <c r="K133" s="19"/>
      <c r="L133" s="4">
        <v>67</v>
      </c>
      <c r="M133" s="4">
        <v>0</v>
      </c>
      <c r="N133" s="4">
        <v>0</v>
      </c>
      <c r="O133" s="4">
        <v>8</v>
      </c>
      <c r="P133" s="17">
        <f t="shared" si="7"/>
        <v>75</v>
      </c>
      <c r="Q133" s="16">
        <v>2</v>
      </c>
      <c r="R133" s="17">
        <f t="shared" si="9"/>
        <v>77</v>
      </c>
      <c r="S133" s="19"/>
      <c r="T133"/>
    </row>
    <row r="134" spans="1:20" ht="12.75" customHeight="1">
      <c r="A134" t="s">
        <v>423</v>
      </c>
      <c r="B134" t="s">
        <v>424</v>
      </c>
      <c r="C134" t="s">
        <v>955</v>
      </c>
      <c r="D134" s="16">
        <v>99</v>
      </c>
      <c r="E134" s="16">
        <v>0</v>
      </c>
      <c r="F134" s="16">
        <v>0</v>
      </c>
      <c r="G134" s="16">
        <v>4</v>
      </c>
      <c r="H134" s="17">
        <f t="shared" si="6"/>
        <v>103</v>
      </c>
      <c r="I134" s="16">
        <v>0</v>
      </c>
      <c r="J134" s="17">
        <f t="shared" si="8"/>
        <v>103</v>
      </c>
      <c r="K134" s="19"/>
      <c r="L134" s="4">
        <v>80</v>
      </c>
      <c r="M134" s="4">
        <v>15</v>
      </c>
      <c r="N134" s="4">
        <v>0</v>
      </c>
      <c r="O134" s="4">
        <v>33</v>
      </c>
      <c r="P134" s="17">
        <f t="shared" si="7"/>
        <v>128</v>
      </c>
      <c r="Q134" s="16">
        <v>0</v>
      </c>
      <c r="R134" s="17">
        <f t="shared" si="9"/>
        <v>128</v>
      </c>
      <c r="S134" s="19"/>
      <c r="T134"/>
    </row>
    <row r="135" spans="1:20" ht="12.75" customHeight="1">
      <c r="A135" t="s">
        <v>425</v>
      </c>
      <c r="B135" t="s">
        <v>426</v>
      </c>
      <c r="C135" t="s">
        <v>955</v>
      </c>
      <c r="D135" s="16">
        <v>144</v>
      </c>
      <c r="E135" s="16">
        <v>0</v>
      </c>
      <c r="F135" s="16">
        <v>0</v>
      </c>
      <c r="G135" s="16">
        <v>14</v>
      </c>
      <c r="H135" s="17">
        <f t="shared" si="6"/>
        <v>158</v>
      </c>
      <c r="I135" s="16">
        <v>225</v>
      </c>
      <c r="J135" s="17">
        <f t="shared" si="8"/>
        <v>383</v>
      </c>
      <c r="K135" s="19"/>
      <c r="L135" s="4">
        <v>47</v>
      </c>
      <c r="M135" s="4">
        <v>0</v>
      </c>
      <c r="N135" s="4">
        <v>0</v>
      </c>
      <c r="O135" s="4">
        <v>11</v>
      </c>
      <c r="P135" s="17">
        <f t="shared" si="7"/>
        <v>58</v>
      </c>
      <c r="Q135" s="16">
        <v>0</v>
      </c>
      <c r="R135" s="17">
        <f t="shared" si="9"/>
        <v>58</v>
      </c>
      <c r="S135" s="19"/>
      <c r="T135"/>
    </row>
    <row r="136" spans="1:20" ht="12.75" customHeight="1">
      <c r="A136" t="s">
        <v>427</v>
      </c>
      <c r="B136" t="s">
        <v>428</v>
      </c>
      <c r="C136" t="s">
        <v>957</v>
      </c>
      <c r="D136" s="16">
        <v>133</v>
      </c>
      <c r="E136" s="16">
        <v>18</v>
      </c>
      <c r="F136" s="16">
        <v>0</v>
      </c>
      <c r="G136" s="16">
        <v>25</v>
      </c>
      <c r="H136" s="17">
        <f t="shared" si="6"/>
        <v>176</v>
      </c>
      <c r="I136" s="16">
        <v>0</v>
      </c>
      <c r="J136" s="17">
        <f t="shared" si="8"/>
        <v>176</v>
      </c>
      <c r="K136" s="19"/>
      <c r="L136" s="4">
        <v>146</v>
      </c>
      <c r="M136" s="4">
        <v>0</v>
      </c>
      <c r="N136" s="4">
        <v>0</v>
      </c>
      <c r="O136" s="4">
        <v>35</v>
      </c>
      <c r="P136" s="17">
        <f t="shared" si="7"/>
        <v>181</v>
      </c>
      <c r="Q136" s="16">
        <v>7</v>
      </c>
      <c r="R136" s="17">
        <f t="shared" si="9"/>
        <v>188</v>
      </c>
      <c r="S136" s="19"/>
      <c r="T136"/>
    </row>
    <row r="137" spans="1:20" ht="12.75" customHeight="1">
      <c r="A137" t="s">
        <v>429</v>
      </c>
      <c r="B137" t="s">
        <v>430</v>
      </c>
      <c r="C137" t="s">
        <v>956</v>
      </c>
      <c r="D137" s="16">
        <v>173</v>
      </c>
      <c r="E137" s="16">
        <v>0</v>
      </c>
      <c r="F137" s="16">
        <v>0</v>
      </c>
      <c r="G137" s="16">
        <v>2</v>
      </c>
      <c r="H137" s="17">
        <f t="shared" si="6"/>
        <v>175</v>
      </c>
      <c r="I137" s="16">
        <v>0</v>
      </c>
      <c r="J137" s="17">
        <f t="shared" si="8"/>
        <v>175</v>
      </c>
      <c r="K137" s="19"/>
      <c r="L137" s="4">
        <v>143</v>
      </c>
      <c r="M137" s="4">
        <v>0</v>
      </c>
      <c r="N137" s="4">
        <v>0</v>
      </c>
      <c r="O137" s="4">
        <v>14</v>
      </c>
      <c r="P137" s="17">
        <f t="shared" si="7"/>
        <v>157</v>
      </c>
      <c r="Q137" s="16">
        <v>0</v>
      </c>
      <c r="R137" s="17">
        <f t="shared" si="9"/>
        <v>157</v>
      </c>
      <c r="S137" s="19"/>
      <c r="T137"/>
    </row>
    <row r="138" spans="1:20" ht="12.75" customHeight="1">
      <c r="A138" t="s">
        <v>431</v>
      </c>
      <c r="B138" t="s">
        <v>432</v>
      </c>
      <c r="C138" t="s">
        <v>954</v>
      </c>
      <c r="D138" s="16">
        <v>27</v>
      </c>
      <c r="E138" s="16">
        <v>6</v>
      </c>
      <c r="F138" s="16">
        <v>0</v>
      </c>
      <c r="G138" s="16">
        <v>12</v>
      </c>
      <c r="H138" s="17">
        <f t="shared" si="6"/>
        <v>45</v>
      </c>
      <c r="I138" s="16">
        <v>0</v>
      </c>
      <c r="J138" s="17">
        <f t="shared" si="8"/>
        <v>45</v>
      </c>
      <c r="K138" s="19"/>
      <c r="L138" s="4">
        <v>0</v>
      </c>
      <c r="M138" s="4">
        <v>6</v>
      </c>
      <c r="N138" s="4">
        <v>0</v>
      </c>
      <c r="O138" s="4">
        <v>2</v>
      </c>
      <c r="P138" s="17">
        <f t="shared" si="7"/>
        <v>8</v>
      </c>
      <c r="Q138" s="16">
        <v>2</v>
      </c>
      <c r="R138" s="17">
        <f t="shared" si="9"/>
        <v>10</v>
      </c>
      <c r="S138" s="19"/>
      <c r="T138"/>
    </row>
    <row r="139" spans="1:20" ht="12.75" customHeight="1">
      <c r="A139" t="s">
        <v>433</v>
      </c>
      <c r="B139" t="s">
        <v>434</v>
      </c>
      <c r="C139" t="s">
        <v>956</v>
      </c>
      <c r="D139" s="16">
        <v>0</v>
      </c>
      <c r="E139" s="16">
        <v>0</v>
      </c>
      <c r="F139" s="16">
        <v>0</v>
      </c>
      <c r="G139" s="16">
        <v>0</v>
      </c>
      <c r="H139" s="17">
        <f t="shared" ref="H139" si="10">SUM(D139:G139)</f>
        <v>0</v>
      </c>
      <c r="I139" s="16">
        <v>0</v>
      </c>
      <c r="J139" s="17">
        <f t="shared" si="8"/>
        <v>0</v>
      </c>
      <c r="K139" s="19"/>
      <c r="L139" s="4">
        <v>0</v>
      </c>
      <c r="M139" s="4">
        <v>62</v>
      </c>
      <c r="N139" s="4">
        <v>0</v>
      </c>
      <c r="O139" s="4">
        <v>10</v>
      </c>
      <c r="P139" s="17">
        <f t="shared" ref="P139:P202" si="11">SUM(L139:O139)</f>
        <v>72</v>
      </c>
      <c r="Q139" s="16">
        <v>33</v>
      </c>
      <c r="R139" s="17">
        <f t="shared" si="9"/>
        <v>105</v>
      </c>
      <c r="S139" s="19"/>
      <c r="T139"/>
    </row>
    <row r="140" spans="1:20" ht="12.75" customHeight="1">
      <c r="A140" t="s">
        <v>435</v>
      </c>
      <c r="B140" t="s">
        <v>436</v>
      </c>
      <c r="C140" t="s">
        <v>956</v>
      </c>
      <c r="D140" s="16">
        <v>25</v>
      </c>
      <c r="E140" s="16">
        <v>0</v>
      </c>
      <c r="F140" s="16">
        <v>0</v>
      </c>
      <c r="G140" s="16">
        <v>0</v>
      </c>
      <c r="H140" s="17">
        <f t="shared" ref="H140:H202" si="12">SUM(D140:G140)</f>
        <v>25</v>
      </c>
      <c r="I140" s="16">
        <v>0</v>
      </c>
      <c r="J140" s="17">
        <f t="shared" si="8"/>
        <v>25</v>
      </c>
      <c r="K140" s="19"/>
      <c r="L140" s="4">
        <v>18</v>
      </c>
      <c r="M140" s="4">
        <v>0</v>
      </c>
      <c r="N140" s="4">
        <v>0</v>
      </c>
      <c r="O140" s="4">
        <v>2</v>
      </c>
      <c r="P140" s="17">
        <f t="shared" si="11"/>
        <v>20</v>
      </c>
      <c r="Q140" s="16">
        <v>0</v>
      </c>
      <c r="R140" s="17">
        <f t="shared" si="9"/>
        <v>20</v>
      </c>
      <c r="S140" s="19"/>
      <c r="T140"/>
    </row>
    <row r="141" spans="1:20" ht="12.75" customHeight="1">
      <c r="A141" t="s">
        <v>437</v>
      </c>
      <c r="B141" t="s">
        <v>438</v>
      </c>
      <c r="C141" t="s">
        <v>955</v>
      </c>
      <c r="D141" s="16">
        <v>302</v>
      </c>
      <c r="E141" s="16">
        <v>65</v>
      </c>
      <c r="F141" s="16">
        <v>0</v>
      </c>
      <c r="G141" s="16">
        <v>30</v>
      </c>
      <c r="H141" s="17">
        <f t="shared" si="12"/>
        <v>397</v>
      </c>
      <c r="I141" s="16">
        <v>73</v>
      </c>
      <c r="J141" s="17">
        <f t="shared" si="8"/>
        <v>470</v>
      </c>
      <c r="K141" s="19"/>
      <c r="L141" s="4">
        <v>240</v>
      </c>
      <c r="M141" s="4">
        <v>19</v>
      </c>
      <c r="N141" s="4">
        <v>5</v>
      </c>
      <c r="O141" s="4">
        <v>19</v>
      </c>
      <c r="P141" s="17">
        <f t="shared" si="11"/>
        <v>283</v>
      </c>
      <c r="Q141" s="16">
        <v>37</v>
      </c>
      <c r="R141" s="17">
        <f t="shared" si="9"/>
        <v>320</v>
      </c>
      <c r="S141" s="19"/>
      <c r="T141"/>
    </row>
    <row r="142" spans="1:20" ht="12.75" customHeight="1">
      <c r="A142" t="s">
        <v>439</v>
      </c>
      <c r="B142" t="s">
        <v>440</v>
      </c>
      <c r="C142" t="s">
        <v>956</v>
      </c>
      <c r="D142" s="16">
        <v>98</v>
      </c>
      <c r="E142" s="16">
        <v>0</v>
      </c>
      <c r="F142" s="16">
        <v>0</v>
      </c>
      <c r="G142" s="16">
        <v>34</v>
      </c>
      <c r="H142" s="17">
        <f t="shared" si="12"/>
        <v>132</v>
      </c>
      <c r="I142" s="16">
        <v>0</v>
      </c>
      <c r="J142" s="17">
        <f t="shared" si="8"/>
        <v>132</v>
      </c>
      <c r="K142" s="19"/>
      <c r="L142" s="4">
        <v>38</v>
      </c>
      <c r="M142" s="4">
        <v>0</v>
      </c>
      <c r="N142" s="4">
        <v>0</v>
      </c>
      <c r="O142" s="4">
        <v>2</v>
      </c>
      <c r="P142" s="17">
        <f t="shared" si="11"/>
        <v>40</v>
      </c>
      <c r="Q142" s="16">
        <v>0</v>
      </c>
      <c r="R142" s="17">
        <f t="shared" si="9"/>
        <v>40</v>
      </c>
      <c r="S142" s="19"/>
      <c r="T142"/>
    </row>
    <row r="143" spans="1:20" ht="12.75" customHeight="1">
      <c r="A143" t="s">
        <v>441</v>
      </c>
      <c r="B143" t="s">
        <v>442</v>
      </c>
      <c r="C143" t="s">
        <v>954</v>
      </c>
      <c r="D143" s="16">
        <v>248</v>
      </c>
      <c r="E143" s="16">
        <v>0</v>
      </c>
      <c r="F143" s="16">
        <v>0</v>
      </c>
      <c r="G143" s="16">
        <v>50</v>
      </c>
      <c r="H143" s="17">
        <f t="shared" si="12"/>
        <v>298</v>
      </c>
      <c r="I143" s="16">
        <v>0</v>
      </c>
      <c r="J143" s="17">
        <f t="shared" si="8"/>
        <v>298</v>
      </c>
      <c r="K143" s="19"/>
      <c r="L143" s="4">
        <v>174</v>
      </c>
      <c r="M143" s="4">
        <v>0</v>
      </c>
      <c r="N143" s="4">
        <v>0</v>
      </c>
      <c r="O143" s="4">
        <v>30</v>
      </c>
      <c r="P143" s="17">
        <f t="shared" si="11"/>
        <v>204</v>
      </c>
      <c r="Q143" s="16">
        <v>0</v>
      </c>
      <c r="R143" s="17">
        <f t="shared" si="9"/>
        <v>204</v>
      </c>
      <c r="S143" s="19"/>
      <c r="T143"/>
    </row>
    <row r="144" spans="1:20" ht="12.75" customHeight="1">
      <c r="A144" t="s">
        <v>443</v>
      </c>
      <c r="B144" t="s">
        <v>444</v>
      </c>
      <c r="C144" t="s">
        <v>954</v>
      </c>
      <c r="D144" s="16">
        <v>3</v>
      </c>
      <c r="E144" s="16">
        <v>0</v>
      </c>
      <c r="F144" s="16">
        <v>0</v>
      </c>
      <c r="G144" s="16">
        <v>0</v>
      </c>
      <c r="H144" s="17">
        <f t="shared" si="12"/>
        <v>3</v>
      </c>
      <c r="I144" s="16">
        <v>0</v>
      </c>
      <c r="J144" s="17">
        <f t="shared" ref="J144:J209" si="13">SUM(H144:I144)</f>
        <v>3</v>
      </c>
      <c r="K144" s="19"/>
      <c r="L144" s="4">
        <v>12</v>
      </c>
      <c r="M144" s="4">
        <v>20</v>
      </c>
      <c r="N144" s="4">
        <v>10</v>
      </c>
      <c r="O144" s="4">
        <v>0</v>
      </c>
      <c r="P144" s="17">
        <f t="shared" si="11"/>
        <v>42</v>
      </c>
      <c r="Q144" s="16">
        <v>0</v>
      </c>
      <c r="R144" s="17">
        <f t="shared" ref="R144:R209" si="14">SUM(P144:Q144)</f>
        <v>42</v>
      </c>
      <c r="S144" s="19"/>
      <c r="T144"/>
    </row>
    <row r="145" spans="1:20" ht="12.75" customHeight="1">
      <c r="A145" t="s">
        <v>445</v>
      </c>
      <c r="B145" t="s">
        <v>446</v>
      </c>
      <c r="C145" t="s">
        <v>956</v>
      </c>
      <c r="D145" s="16">
        <v>10</v>
      </c>
      <c r="E145" s="16">
        <v>0</v>
      </c>
      <c r="F145" s="16">
        <v>0</v>
      </c>
      <c r="G145" s="16">
        <v>0</v>
      </c>
      <c r="H145" s="17">
        <f t="shared" si="12"/>
        <v>10</v>
      </c>
      <c r="I145" s="16">
        <v>0</v>
      </c>
      <c r="J145" s="17">
        <f t="shared" si="13"/>
        <v>10</v>
      </c>
      <c r="K145" s="19"/>
      <c r="L145" s="4">
        <v>29</v>
      </c>
      <c r="M145" s="4">
        <v>0</v>
      </c>
      <c r="N145" s="4">
        <v>0</v>
      </c>
      <c r="O145" s="4">
        <v>3</v>
      </c>
      <c r="P145" s="17">
        <f t="shared" si="11"/>
        <v>32</v>
      </c>
      <c r="Q145" s="16">
        <v>0</v>
      </c>
      <c r="R145" s="17">
        <f t="shared" si="14"/>
        <v>32</v>
      </c>
      <c r="S145" s="19"/>
      <c r="T145"/>
    </row>
    <row r="146" spans="1:20" ht="12.75" customHeight="1">
      <c r="A146" t="s">
        <v>447</v>
      </c>
      <c r="B146" t="s">
        <v>448</v>
      </c>
      <c r="C146" t="s">
        <v>955</v>
      </c>
      <c r="D146" s="16">
        <v>179</v>
      </c>
      <c r="E146" s="16">
        <v>14</v>
      </c>
      <c r="F146" s="16">
        <v>0</v>
      </c>
      <c r="G146" s="16">
        <v>2</v>
      </c>
      <c r="H146" s="17">
        <f t="shared" si="12"/>
        <v>195</v>
      </c>
      <c r="I146" s="16">
        <v>77</v>
      </c>
      <c r="J146" s="17">
        <f t="shared" si="13"/>
        <v>272</v>
      </c>
      <c r="K146" s="19"/>
      <c r="L146" s="4">
        <v>267</v>
      </c>
      <c r="M146" s="4">
        <v>46</v>
      </c>
      <c r="N146" s="4">
        <v>0</v>
      </c>
      <c r="O146" s="4">
        <v>47</v>
      </c>
      <c r="P146" s="17">
        <f t="shared" si="11"/>
        <v>360</v>
      </c>
      <c r="Q146" s="16">
        <v>82</v>
      </c>
      <c r="R146" s="17">
        <f t="shared" si="14"/>
        <v>442</v>
      </c>
      <c r="S146" s="19"/>
      <c r="T146"/>
    </row>
    <row r="147" spans="1:20" ht="12.75" customHeight="1">
      <c r="A147" t="s">
        <v>449</v>
      </c>
      <c r="B147" t="s">
        <v>450</v>
      </c>
      <c r="C147" t="s">
        <v>956</v>
      </c>
      <c r="D147" s="16">
        <v>6</v>
      </c>
      <c r="E147" s="16">
        <v>0</v>
      </c>
      <c r="F147" s="16">
        <v>0</v>
      </c>
      <c r="G147" s="16">
        <v>0</v>
      </c>
      <c r="H147" s="17">
        <f t="shared" si="12"/>
        <v>6</v>
      </c>
      <c r="I147" s="16">
        <v>83</v>
      </c>
      <c r="J147" s="17">
        <f t="shared" si="13"/>
        <v>89</v>
      </c>
      <c r="K147" s="19"/>
      <c r="L147" s="4">
        <v>6</v>
      </c>
      <c r="M147" s="4">
        <v>2</v>
      </c>
      <c r="N147" s="4">
        <v>0</v>
      </c>
      <c r="O147" s="4">
        <v>5</v>
      </c>
      <c r="P147" s="17">
        <f t="shared" si="11"/>
        <v>13</v>
      </c>
      <c r="Q147" s="16">
        <v>83</v>
      </c>
      <c r="R147" s="17">
        <f t="shared" si="14"/>
        <v>96</v>
      </c>
      <c r="S147" s="19"/>
      <c r="T147"/>
    </row>
    <row r="148" spans="1:20" ht="12.75" customHeight="1">
      <c r="A148" t="s">
        <v>451</v>
      </c>
      <c r="B148" t="s">
        <v>960</v>
      </c>
      <c r="C148" t="s">
        <v>954</v>
      </c>
      <c r="D148" s="16">
        <v>165</v>
      </c>
      <c r="E148" s="16">
        <v>0</v>
      </c>
      <c r="F148" s="16">
        <v>0</v>
      </c>
      <c r="G148" s="16">
        <v>63</v>
      </c>
      <c r="H148" s="17">
        <f t="shared" si="12"/>
        <v>228</v>
      </c>
      <c r="I148" s="16">
        <v>42</v>
      </c>
      <c r="J148" s="17">
        <f t="shared" si="13"/>
        <v>270</v>
      </c>
      <c r="K148" s="19"/>
      <c r="L148" s="4">
        <v>56</v>
      </c>
      <c r="M148" s="4">
        <v>86</v>
      </c>
      <c r="N148" s="4">
        <v>0</v>
      </c>
      <c r="O148" s="4">
        <v>20</v>
      </c>
      <c r="P148" s="17">
        <f t="shared" si="11"/>
        <v>162</v>
      </c>
      <c r="Q148" s="16">
        <v>30</v>
      </c>
      <c r="R148" s="17">
        <f t="shared" si="14"/>
        <v>192</v>
      </c>
      <c r="S148" s="19"/>
      <c r="T148"/>
    </row>
    <row r="149" spans="1:20" ht="12.75" customHeight="1">
      <c r="A149" t="s">
        <v>453</v>
      </c>
      <c r="B149" t="s">
        <v>454</v>
      </c>
      <c r="C149" t="s">
        <v>956</v>
      </c>
      <c r="D149" s="16">
        <v>1</v>
      </c>
      <c r="E149" s="16">
        <v>0</v>
      </c>
      <c r="F149" s="16">
        <v>0</v>
      </c>
      <c r="G149" s="16">
        <v>0</v>
      </c>
      <c r="H149" s="17">
        <f t="shared" si="12"/>
        <v>1</v>
      </c>
      <c r="I149" s="16">
        <v>0</v>
      </c>
      <c r="J149" s="17">
        <f t="shared" si="13"/>
        <v>1</v>
      </c>
      <c r="K149" s="19"/>
      <c r="L149" s="4">
        <v>5</v>
      </c>
      <c r="M149" s="4">
        <v>0</v>
      </c>
      <c r="N149" s="4">
        <v>0</v>
      </c>
      <c r="O149" s="4">
        <v>1</v>
      </c>
      <c r="P149" s="17">
        <f t="shared" si="11"/>
        <v>6</v>
      </c>
      <c r="Q149" s="16">
        <v>0</v>
      </c>
      <c r="R149" s="17">
        <f t="shared" si="14"/>
        <v>6</v>
      </c>
      <c r="S149" s="19"/>
      <c r="T149"/>
    </row>
    <row r="150" spans="1:20" ht="12.75" customHeight="1">
      <c r="A150" t="s">
        <v>820</v>
      </c>
      <c r="B150" t="s">
        <v>821</v>
      </c>
      <c r="C150" t="s">
        <v>958</v>
      </c>
      <c r="D150" s="16">
        <v>87</v>
      </c>
      <c r="E150" s="16">
        <v>26</v>
      </c>
      <c r="F150" s="16">
        <v>0</v>
      </c>
      <c r="G150" s="16">
        <v>40</v>
      </c>
      <c r="H150" s="17">
        <f t="shared" si="12"/>
        <v>153</v>
      </c>
      <c r="I150" s="16">
        <v>55</v>
      </c>
      <c r="J150" s="17">
        <f t="shared" si="13"/>
        <v>208</v>
      </c>
      <c r="K150" s="19"/>
      <c r="L150" s="4">
        <v>52</v>
      </c>
      <c r="M150" s="4">
        <v>12</v>
      </c>
      <c r="N150" s="4">
        <v>0</v>
      </c>
      <c r="O150" s="4">
        <v>12</v>
      </c>
      <c r="P150" s="17">
        <f t="shared" si="11"/>
        <v>76</v>
      </c>
      <c r="Q150" s="16">
        <v>0</v>
      </c>
      <c r="R150" s="17">
        <f t="shared" si="14"/>
        <v>76</v>
      </c>
      <c r="S150" s="19"/>
      <c r="T150"/>
    </row>
    <row r="151" spans="1:20" ht="12.75" customHeight="1">
      <c r="A151" t="s">
        <v>455</v>
      </c>
      <c r="B151" t="s">
        <v>456</v>
      </c>
      <c r="C151" t="s">
        <v>958</v>
      </c>
      <c r="D151" s="16">
        <v>24</v>
      </c>
      <c r="E151" s="16">
        <v>6</v>
      </c>
      <c r="F151" s="16">
        <v>0</v>
      </c>
      <c r="G151" s="16">
        <v>3</v>
      </c>
      <c r="H151" s="17">
        <f t="shared" si="12"/>
        <v>33</v>
      </c>
      <c r="I151" s="16">
        <v>13</v>
      </c>
      <c r="J151" s="17">
        <f t="shared" si="13"/>
        <v>46</v>
      </c>
      <c r="K151" s="19"/>
      <c r="L151" s="4">
        <v>24</v>
      </c>
      <c r="M151" s="4">
        <v>12</v>
      </c>
      <c r="N151" s="4">
        <v>0</v>
      </c>
      <c r="O151" s="4">
        <v>8</v>
      </c>
      <c r="P151" s="17">
        <f t="shared" si="11"/>
        <v>44</v>
      </c>
      <c r="Q151" s="16">
        <v>10</v>
      </c>
      <c r="R151" s="17">
        <f t="shared" si="14"/>
        <v>54</v>
      </c>
      <c r="S151" s="19"/>
      <c r="T151"/>
    </row>
    <row r="152" spans="1:20" ht="12.75" customHeight="1">
      <c r="A152" t="s">
        <v>457</v>
      </c>
      <c r="B152" t="s">
        <v>458</v>
      </c>
      <c r="C152" t="s">
        <v>954</v>
      </c>
      <c r="D152" s="16">
        <v>37</v>
      </c>
      <c r="E152" s="16">
        <v>9</v>
      </c>
      <c r="F152" s="16">
        <v>0</v>
      </c>
      <c r="G152" s="16">
        <v>2</v>
      </c>
      <c r="H152" s="17">
        <f t="shared" si="12"/>
        <v>48</v>
      </c>
      <c r="I152" s="16">
        <v>0</v>
      </c>
      <c r="J152" s="17">
        <f t="shared" si="13"/>
        <v>48</v>
      </c>
      <c r="K152" s="19"/>
      <c r="L152" s="4">
        <v>38</v>
      </c>
      <c r="M152" s="4">
        <v>12</v>
      </c>
      <c r="N152" s="4">
        <v>0</v>
      </c>
      <c r="O152" s="4">
        <v>5</v>
      </c>
      <c r="P152" s="17">
        <f t="shared" si="11"/>
        <v>55</v>
      </c>
      <c r="Q152" s="16">
        <v>0</v>
      </c>
      <c r="R152" s="17">
        <f t="shared" si="14"/>
        <v>55</v>
      </c>
      <c r="S152" s="19"/>
      <c r="T152"/>
    </row>
    <row r="153" spans="1:20" ht="12.75" customHeight="1">
      <c r="A153" t="s">
        <v>761</v>
      </c>
      <c r="B153" t="s">
        <v>762</v>
      </c>
      <c r="C153" t="s">
        <v>954</v>
      </c>
      <c r="D153" s="16">
        <v>126</v>
      </c>
      <c r="E153" s="16">
        <v>0</v>
      </c>
      <c r="F153" s="16">
        <v>0</v>
      </c>
      <c r="G153" s="16">
        <v>24</v>
      </c>
      <c r="H153" s="17">
        <f t="shared" si="12"/>
        <v>150</v>
      </c>
      <c r="I153" s="16">
        <v>109</v>
      </c>
      <c r="J153" s="17">
        <f t="shared" si="13"/>
        <v>259</v>
      </c>
      <c r="K153" s="19"/>
      <c r="L153" s="4">
        <v>70</v>
      </c>
      <c r="M153" s="4">
        <v>55</v>
      </c>
      <c r="N153" s="4">
        <v>0</v>
      </c>
      <c r="O153" s="4">
        <v>13</v>
      </c>
      <c r="P153" s="17">
        <f t="shared" si="11"/>
        <v>138</v>
      </c>
      <c r="Q153" s="16">
        <v>56</v>
      </c>
      <c r="R153" s="17">
        <f t="shared" si="14"/>
        <v>194</v>
      </c>
      <c r="S153" s="19"/>
      <c r="T153"/>
    </row>
    <row r="154" spans="1:20" ht="12.75" customHeight="1">
      <c r="A154" t="s">
        <v>459</v>
      </c>
      <c r="B154" t="s">
        <v>460</v>
      </c>
      <c r="C154" t="s">
        <v>957</v>
      </c>
      <c r="D154" s="16">
        <v>141</v>
      </c>
      <c r="E154" s="16">
        <v>0</v>
      </c>
      <c r="F154" s="16">
        <v>0</v>
      </c>
      <c r="G154" s="16">
        <v>0</v>
      </c>
      <c r="H154" s="17">
        <f t="shared" si="12"/>
        <v>141</v>
      </c>
      <c r="I154" s="16">
        <v>0</v>
      </c>
      <c r="J154" s="17">
        <f t="shared" si="13"/>
        <v>141</v>
      </c>
      <c r="K154" s="19"/>
      <c r="L154" s="4">
        <v>58</v>
      </c>
      <c r="M154" s="4">
        <v>25</v>
      </c>
      <c r="N154" s="4">
        <v>0</v>
      </c>
      <c r="O154" s="4">
        <v>12</v>
      </c>
      <c r="P154" s="17">
        <f t="shared" si="11"/>
        <v>95</v>
      </c>
      <c r="Q154" s="16">
        <v>17</v>
      </c>
      <c r="R154" s="17">
        <f t="shared" si="14"/>
        <v>112</v>
      </c>
      <c r="S154" s="19"/>
      <c r="T154"/>
    </row>
    <row r="155" spans="1:20" ht="12.75" customHeight="1">
      <c r="A155" t="s">
        <v>461</v>
      </c>
      <c r="B155" t="s">
        <v>462</v>
      </c>
      <c r="C155" t="s">
        <v>956</v>
      </c>
      <c r="D155" s="16">
        <v>87</v>
      </c>
      <c r="E155" s="16">
        <v>17</v>
      </c>
      <c r="F155" s="16">
        <v>0</v>
      </c>
      <c r="G155" s="16">
        <v>12</v>
      </c>
      <c r="H155" s="17">
        <f t="shared" si="12"/>
        <v>116</v>
      </c>
      <c r="I155" s="16">
        <v>159</v>
      </c>
      <c r="J155" s="17">
        <f t="shared" si="13"/>
        <v>275</v>
      </c>
      <c r="K155" s="19"/>
      <c r="L155" s="4">
        <v>24</v>
      </c>
      <c r="M155" s="4">
        <v>104</v>
      </c>
      <c r="N155" s="4">
        <v>0</v>
      </c>
      <c r="O155" s="4">
        <v>188</v>
      </c>
      <c r="P155" s="17">
        <f t="shared" si="11"/>
        <v>316</v>
      </c>
      <c r="Q155" s="16">
        <v>240</v>
      </c>
      <c r="R155" s="17">
        <f t="shared" si="14"/>
        <v>556</v>
      </c>
      <c r="S155" s="19"/>
      <c r="T155"/>
    </row>
    <row r="156" spans="1:20" ht="12.75" customHeight="1">
      <c r="A156" t="s">
        <v>763</v>
      </c>
      <c r="B156" t="s">
        <v>764</v>
      </c>
      <c r="C156" t="s">
        <v>954</v>
      </c>
      <c r="D156" s="16">
        <v>50</v>
      </c>
      <c r="E156" s="16">
        <v>11</v>
      </c>
      <c r="F156" s="16">
        <v>0</v>
      </c>
      <c r="G156" s="16">
        <v>40</v>
      </c>
      <c r="H156" s="17">
        <f t="shared" si="12"/>
        <v>101</v>
      </c>
      <c r="I156" s="16">
        <v>0</v>
      </c>
      <c r="J156" s="17">
        <f t="shared" si="13"/>
        <v>101</v>
      </c>
      <c r="K156" s="19"/>
      <c r="L156" s="4">
        <v>3</v>
      </c>
      <c r="M156" s="4">
        <v>12</v>
      </c>
      <c r="N156" s="4">
        <v>0</v>
      </c>
      <c r="O156" s="4">
        <v>13</v>
      </c>
      <c r="P156" s="17">
        <f t="shared" si="11"/>
        <v>28</v>
      </c>
      <c r="Q156" s="16">
        <v>0</v>
      </c>
      <c r="R156" s="17">
        <f t="shared" si="14"/>
        <v>28</v>
      </c>
      <c r="S156" s="19"/>
      <c r="T156"/>
    </row>
    <row r="157" spans="1:20" ht="12.75" customHeight="1">
      <c r="A157" t="s">
        <v>463</v>
      </c>
      <c r="B157" t="s">
        <v>464</v>
      </c>
      <c r="C157" t="s">
        <v>958</v>
      </c>
      <c r="D157" s="16">
        <v>15</v>
      </c>
      <c r="E157" s="16">
        <v>0</v>
      </c>
      <c r="F157" s="16">
        <v>0</v>
      </c>
      <c r="G157" s="16">
        <v>0</v>
      </c>
      <c r="H157" s="17">
        <f t="shared" si="12"/>
        <v>15</v>
      </c>
      <c r="I157" s="16">
        <v>0</v>
      </c>
      <c r="J157" s="17">
        <f t="shared" si="13"/>
        <v>15</v>
      </c>
      <c r="K157" s="19"/>
      <c r="L157" s="4">
        <v>56</v>
      </c>
      <c r="M157" s="4">
        <v>0</v>
      </c>
      <c r="N157" s="4">
        <v>0</v>
      </c>
      <c r="O157" s="4">
        <v>7</v>
      </c>
      <c r="P157" s="17">
        <f t="shared" si="11"/>
        <v>63</v>
      </c>
      <c r="Q157" s="16">
        <v>11</v>
      </c>
      <c r="R157" s="17">
        <f t="shared" si="14"/>
        <v>74</v>
      </c>
      <c r="S157" s="19"/>
      <c r="T157"/>
    </row>
    <row r="158" spans="1:20" ht="12.75" customHeight="1">
      <c r="A158" t="s">
        <v>465</v>
      </c>
      <c r="B158" t="s">
        <v>466</v>
      </c>
      <c r="C158" t="s">
        <v>956</v>
      </c>
      <c r="D158" s="16">
        <v>21</v>
      </c>
      <c r="E158" s="16">
        <v>0</v>
      </c>
      <c r="F158" s="16">
        <v>0</v>
      </c>
      <c r="G158" s="16">
        <v>0</v>
      </c>
      <c r="H158" s="17">
        <f t="shared" si="12"/>
        <v>21</v>
      </c>
      <c r="I158" s="16">
        <v>0</v>
      </c>
      <c r="J158" s="17">
        <f t="shared" si="13"/>
        <v>21</v>
      </c>
      <c r="K158" s="19"/>
      <c r="L158" s="4">
        <v>36</v>
      </c>
      <c r="M158" s="4">
        <v>0</v>
      </c>
      <c r="N158" s="4">
        <v>0</v>
      </c>
      <c r="O158" s="4">
        <v>8</v>
      </c>
      <c r="P158" s="17">
        <f t="shared" si="11"/>
        <v>44</v>
      </c>
      <c r="Q158" s="16">
        <v>42</v>
      </c>
      <c r="R158" s="17">
        <f t="shared" si="14"/>
        <v>86</v>
      </c>
      <c r="S158" s="19"/>
      <c r="T158"/>
    </row>
    <row r="159" spans="1:20" ht="12.75" customHeight="1">
      <c r="A159" t="s">
        <v>467</v>
      </c>
      <c r="B159" t="s">
        <v>468</v>
      </c>
      <c r="C159" t="s">
        <v>957</v>
      </c>
      <c r="D159" s="16">
        <v>167</v>
      </c>
      <c r="E159" s="16">
        <v>0</v>
      </c>
      <c r="F159" s="16">
        <v>0</v>
      </c>
      <c r="G159" s="16">
        <v>21</v>
      </c>
      <c r="H159" s="17">
        <f t="shared" si="12"/>
        <v>188</v>
      </c>
      <c r="I159" s="16">
        <v>30</v>
      </c>
      <c r="J159" s="17">
        <f t="shared" si="13"/>
        <v>218</v>
      </c>
      <c r="K159" s="19"/>
      <c r="L159" s="4">
        <v>95</v>
      </c>
      <c r="M159" s="4">
        <v>0</v>
      </c>
      <c r="N159" s="4">
        <v>0</v>
      </c>
      <c r="O159" s="4">
        <v>5</v>
      </c>
      <c r="P159" s="17">
        <f t="shared" si="11"/>
        <v>100</v>
      </c>
      <c r="Q159" s="16">
        <v>0</v>
      </c>
      <c r="R159" s="17">
        <f t="shared" si="14"/>
        <v>100</v>
      </c>
      <c r="S159" s="19"/>
      <c r="T159"/>
    </row>
    <row r="160" spans="1:20" ht="12.75" customHeight="1">
      <c r="A160" t="s">
        <v>469</v>
      </c>
      <c r="B160" t="s">
        <v>470</v>
      </c>
      <c r="C160" t="s">
        <v>956</v>
      </c>
      <c r="D160" s="16">
        <v>24</v>
      </c>
      <c r="E160" s="16">
        <v>0</v>
      </c>
      <c r="F160" s="16">
        <v>0</v>
      </c>
      <c r="G160" s="16">
        <v>4</v>
      </c>
      <c r="H160" s="17">
        <f t="shared" si="12"/>
        <v>28</v>
      </c>
      <c r="I160" s="16">
        <v>0</v>
      </c>
      <c r="J160" s="17">
        <f t="shared" si="13"/>
        <v>28</v>
      </c>
      <c r="K160" s="19"/>
      <c r="L160" s="4">
        <v>13</v>
      </c>
      <c r="M160" s="4">
        <v>9</v>
      </c>
      <c r="N160" s="4">
        <v>0</v>
      </c>
      <c r="O160" s="4">
        <v>20</v>
      </c>
      <c r="P160" s="17">
        <f t="shared" si="11"/>
        <v>42</v>
      </c>
      <c r="Q160" s="16">
        <v>94</v>
      </c>
      <c r="R160" s="17">
        <f t="shared" si="14"/>
        <v>136</v>
      </c>
      <c r="S160" s="19"/>
      <c r="T160"/>
    </row>
    <row r="161" spans="1:20" ht="12.75" customHeight="1">
      <c r="A161" t="s">
        <v>471</v>
      </c>
      <c r="B161" t="s">
        <v>472</v>
      </c>
      <c r="C161" t="s">
        <v>958</v>
      </c>
      <c r="D161" s="16">
        <v>77</v>
      </c>
      <c r="E161" s="16">
        <v>5</v>
      </c>
      <c r="F161" s="16">
        <v>0</v>
      </c>
      <c r="G161" s="16">
        <v>15</v>
      </c>
      <c r="H161" s="17">
        <f t="shared" si="12"/>
        <v>97</v>
      </c>
      <c r="I161" s="16">
        <v>0</v>
      </c>
      <c r="J161" s="17">
        <f t="shared" si="13"/>
        <v>97</v>
      </c>
      <c r="K161" s="19"/>
      <c r="L161" s="4">
        <v>26</v>
      </c>
      <c r="M161" s="4">
        <v>71</v>
      </c>
      <c r="N161" s="4">
        <v>0</v>
      </c>
      <c r="O161" s="4">
        <v>28</v>
      </c>
      <c r="P161" s="17">
        <f t="shared" si="11"/>
        <v>125</v>
      </c>
      <c r="Q161" s="16">
        <v>0</v>
      </c>
      <c r="R161" s="17">
        <f t="shared" si="14"/>
        <v>125</v>
      </c>
      <c r="S161" s="19"/>
      <c r="T161"/>
    </row>
    <row r="162" spans="1:20" ht="12.75" customHeight="1">
      <c r="A162" t="s">
        <v>906</v>
      </c>
      <c r="B162" t="s">
        <v>907</v>
      </c>
      <c r="C162" t="s">
        <v>958</v>
      </c>
      <c r="D162" s="16">
        <v>36</v>
      </c>
      <c r="E162" s="16">
        <v>0</v>
      </c>
      <c r="F162" s="16">
        <v>0</v>
      </c>
      <c r="G162" s="16">
        <v>5</v>
      </c>
      <c r="H162" s="17">
        <f t="shared" si="12"/>
        <v>41</v>
      </c>
      <c r="I162" s="16">
        <v>20</v>
      </c>
      <c r="J162" s="17">
        <f t="shared" si="13"/>
        <v>61</v>
      </c>
      <c r="K162" s="19"/>
      <c r="L162" s="4">
        <v>26</v>
      </c>
      <c r="M162" s="4">
        <v>36</v>
      </c>
      <c r="N162" s="4">
        <v>0</v>
      </c>
      <c r="O162" s="4">
        <v>41</v>
      </c>
      <c r="P162" s="17">
        <f t="shared" si="11"/>
        <v>103</v>
      </c>
      <c r="Q162" s="16">
        <v>20</v>
      </c>
      <c r="R162" s="17">
        <f t="shared" si="14"/>
        <v>123</v>
      </c>
      <c r="S162" s="19"/>
      <c r="T162"/>
    </row>
    <row r="163" spans="1:20" ht="12.75" customHeight="1">
      <c r="A163" t="s">
        <v>473</v>
      </c>
      <c r="B163" t="s">
        <v>474</v>
      </c>
      <c r="C163" t="s">
        <v>957</v>
      </c>
      <c r="D163" s="16">
        <v>13</v>
      </c>
      <c r="E163" s="16">
        <v>0</v>
      </c>
      <c r="F163" s="16">
        <v>0</v>
      </c>
      <c r="G163" s="16">
        <v>0</v>
      </c>
      <c r="H163" s="17">
        <f t="shared" si="12"/>
        <v>13</v>
      </c>
      <c r="I163" s="16">
        <v>0</v>
      </c>
      <c r="J163" s="17">
        <f t="shared" si="13"/>
        <v>13</v>
      </c>
      <c r="K163" s="19"/>
      <c r="L163" s="4">
        <v>22</v>
      </c>
      <c r="M163" s="4">
        <v>0</v>
      </c>
      <c r="N163" s="4">
        <v>0</v>
      </c>
      <c r="O163" s="4">
        <v>3</v>
      </c>
      <c r="P163" s="17">
        <f t="shared" si="11"/>
        <v>25</v>
      </c>
      <c r="Q163" s="16">
        <v>10</v>
      </c>
      <c r="R163" s="17">
        <f t="shared" si="14"/>
        <v>35</v>
      </c>
      <c r="S163" s="19"/>
      <c r="T163"/>
    </row>
    <row r="164" spans="1:20" ht="12.75" customHeight="1">
      <c r="A164" t="s">
        <v>475</v>
      </c>
      <c r="B164" t="s">
        <v>476</v>
      </c>
      <c r="C164" t="s">
        <v>957</v>
      </c>
      <c r="D164" s="16">
        <v>16</v>
      </c>
      <c r="E164" s="16">
        <v>0</v>
      </c>
      <c r="F164" s="16">
        <v>0</v>
      </c>
      <c r="G164" s="16">
        <v>6</v>
      </c>
      <c r="H164" s="17">
        <f t="shared" si="12"/>
        <v>22</v>
      </c>
      <c r="I164" s="16">
        <v>0</v>
      </c>
      <c r="J164" s="17">
        <f t="shared" si="13"/>
        <v>22</v>
      </c>
      <c r="K164" s="19"/>
      <c r="L164" s="4">
        <v>6</v>
      </c>
      <c r="M164" s="4">
        <v>69</v>
      </c>
      <c r="N164" s="4">
        <v>0</v>
      </c>
      <c r="O164" s="4">
        <v>28</v>
      </c>
      <c r="P164" s="17">
        <f t="shared" si="11"/>
        <v>103</v>
      </c>
      <c r="Q164" s="16">
        <v>13</v>
      </c>
      <c r="R164" s="17">
        <f t="shared" si="14"/>
        <v>116</v>
      </c>
      <c r="S164" s="19"/>
      <c r="T164"/>
    </row>
    <row r="165" spans="1:20" ht="12.75" customHeight="1">
      <c r="A165" t="s">
        <v>765</v>
      </c>
      <c r="B165" t="s">
        <v>766</v>
      </c>
      <c r="C165" t="s">
        <v>954</v>
      </c>
      <c r="D165" s="16">
        <v>4</v>
      </c>
      <c r="E165" s="16">
        <v>1</v>
      </c>
      <c r="F165" s="16">
        <v>0</v>
      </c>
      <c r="G165" s="16">
        <v>7</v>
      </c>
      <c r="H165" s="17">
        <f t="shared" si="12"/>
        <v>12</v>
      </c>
      <c r="I165" s="16">
        <v>0</v>
      </c>
      <c r="J165" s="17">
        <f t="shared" si="13"/>
        <v>12</v>
      </c>
      <c r="K165" s="19"/>
      <c r="L165" s="4">
        <v>12</v>
      </c>
      <c r="M165" s="4">
        <v>36</v>
      </c>
      <c r="N165" s="4">
        <v>0</v>
      </c>
      <c r="O165" s="4">
        <v>22</v>
      </c>
      <c r="P165" s="17">
        <f t="shared" si="11"/>
        <v>70</v>
      </c>
      <c r="Q165" s="16">
        <v>0</v>
      </c>
      <c r="R165" s="17">
        <f t="shared" si="14"/>
        <v>70</v>
      </c>
      <c r="S165" s="19"/>
      <c r="T165"/>
    </row>
    <row r="166" spans="1:20" ht="12.75" customHeight="1">
      <c r="A166" t="s">
        <v>477</v>
      </c>
      <c r="B166" t="s">
        <v>478</v>
      </c>
      <c r="C166" t="s">
        <v>956</v>
      </c>
      <c r="D166" s="16">
        <v>29</v>
      </c>
      <c r="E166" s="16">
        <v>0</v>
      </c>
      <c r="F166" s="16">
        <v>0</v>
      </c>
      <c r="G166" s="16">
        <v>8</v>
      </c>
      <c r="H166" s="17">
        <f t="shared" si="12"/>
        <v>37</v>
      </c>
      <c r="I166" s="16">
        <v>0</v>
      </c>
      <c r="J166" s="17">
        <f t="shared" si="13"/>
        <v>37</v>
      </c>
      <c r="K166" s="19"/>
      <c r="L166" s="4">
        <v>8</v>
      </c>
      <c r="M166" s="4">
        <v>0</v>
      </c>
      <c r="N166" s="4">
        <v>0</v>
      </c>
      <c r="O166" s="4">
        <v>4</v>
      </c>
      <c r="P166" s="17">
        <f t="shared" si="11"/>
        <v>12</v>
      </c>
      <c r="Q166" s="16">
        <v>0</v>
      </c>
      <c r="R166" s="17">
        <f t="shared" si="14"/>
        <v>12</v>
      </c>
      <c r="S166" s="19"/>
      <c r="T166"/>
    </row>
    <row r="167" spans="1:20" ht="12.75" customHeight="1">
      <c r="A167" t="s">
        <v>479</v>
      </c>
      <c r="B167" t="s">
        <v>480</v>
      </c>
      <c r="C167" t="s">
        <v>957</v>
      </c>
      <c r="D167" s="16">
        <v>80</v>
      </c>
      <c r="E167" s="16">
        <v>16</v>
      </c>
      <c r="F167" s="16">
        <v>0</v>
      </c>
      <c r="G167" s="16">
        <v>0</v>
      </c>
      <c r="H167" s="17">
        <f t="shared" si="12"/>
        <v>96</v>
      </c>
      <c r="I167" s="16">
        <v>0</v>
      </c>
      <c r="J167" s="17">
        <f t="shared" si="13"/>
        <v>96</v>
      </c>
      <c r="K167" s="19"/>
      <c r="L167" s="4">
        <v>95</v>
      </c>
      <c r="M167" s="4">
        <v>0</v>
      </c>
      <c r="N167" s="4">
        <v>0</v>
      </c>
      <c r="O167" s="4">
        <v>16</v>
      </c>
      <c r="P167" s="17">
        <f t="shared" si="11"/>
        <v>111</v>
      </c>
      <c r="Q167" s="16">
        <v>25</v>
      </c>
      <c r="R167" s="17">
        <f t="shared" si="14"/>
        <v>136</v>
      </c>
      <c r="S167" s="19"/>
      <c r="T167"/>
    </row>
    <row r="168" spans="1:20" ht="12.75" customHeight="1">
      <c r="A168" t="s">
        <v>481</v>
      </c>
      <c r="B168" t="s">
        <v>482</v>
      </c>
      <c r="C168" t="s">
        <v>954</v>
      </c>
      <c r="D168" s="16">
        <v>65</v>
      </c>
      <c r="E168" s="16">
        <v>8</v>
      </c>
      <c r="F168" s="16">
        <v>0</v>
      </c>
      <c r="G168" s="16">
        <v>14</v>
      </c>
      <c r="H168" s="17">
        <f t="shared" si="12"/>
        <v>87</v>
      </c>
      <c r="I168" s="16">
        <v>0</v>
      </c>
      <c r="J168" s="17">
        <f t="shared" si="13"/>
        <v>87</v>
      </c>
      <c r="K168" s="19"/>
      <c r="L168" s="4">
        <v>137</v>
      </c>
      <c r="M168" s="4">
        <v>0</v>
      </c>
      <c r="N168" s="4">
        <v>0</v>
      </c>
      <c r="O168" s="4">
        <v>8</v>
      </c>
      <c r="P168" s="17">
        <f t="shared" si="11"/>
        <v>145</v>
      </c>
      <c r="Q168" s="16">
        <v>0</v>
      </c>
      <c r="R168" s="17">
        <f t="shared" si="14"/>
        <v>145</v>
      </c>
      <c r="S168" s="19"/>
      <c r="T168"/>
    </row>
    <row r="169" spans="1:20" ht="12.75" customHeight="1">
      <c r="A169" t="s">
        <v>485</v>
      </c>
      <c r="B169" t="s">
        <v>486</v>
      </c>
      <c r="C169" t="s">
        <v>958</v>
      </c>
      <c r="D169" s="16">
        <v>72</v>
      </c>
      <c r="E169" s="16">
        <v>0</v>
      </c>
      <c r="F169" s="16">
        <v>0</v>
      </c>
      <c r="G169" s="16">
        <v>9</v>
      </c>
      <c r="H169" s="17">
        <f t="shared" si="12"/>
        <v>81</v>
      </c>
      <c r="I169" s="16">
        <v>110</v>
      </c>
      <c r="J169" s="17">
        <f t="shared" si="13"/>
        <v>191</v>
      </c>
      <c r="K169" s="19"/>
      <c r="L169" s="4">
        <v>114</v>
      </c>
      <c r="M169" s="4">
        <v>35</v>
      </c>
      <c r="N169" s="4">
        <v>0</v>
      </c>
      <c r="O169" s="4">
        <v>31</v>
      </c>
      <c r="P169" s="17">
        <f t="shared" si="11"/>
        <v>180</v>
      </c>
      <c r="Q169" s="16">
        <v>103</v>
      </c>
      <c r="R169" s="17">
        <f t="shared" si="14"/>
        <v>283</v>
      </c>
      <c r="S169" s="19"/>
      <c r="T169"/>
    </row>
    <row r="170" spans="1:20" ht="12.75" customHeight="1">
      <c r="A170" t="s">
        <v>487</v>
      </c>
      <c r="B170" t="s">
        <v>488</v>
      </c>
      <c r="C170" t="s">
        <v>957</v>
      </c>
      <c r="D170" s="16">
        <v>92</v>
      </c>
      <c r="E170" s="16">
        <v>3</v>
      </c>
      <c r="F170" s="16">
        <v>0</v>
      </c>
      <c r="G170" s="16">
        <v>0</v>
      </c>
      <c r="H170" s="17">
        <f t="shared" si="12"/>
        <v>95</v>
      </c>
      <c r="I170" s="16">
        <v>0</v>
      </c>
      <c r="J170" s="17">
        <f t="shared" si="13"/>
        <v>95</v>
      </c>
      <c r="K170" s="19"/>
      <c r="L170" s="4">
        <v>56</v>
      </c>
      <c r="M170" s="4">
        <v>0</v>
      </c>
      <c r="N170" s="4">
        <v>0</v>
      </c>
      <c r="O170" s="4">
        <v>17</v>
      </c>
      <c r="P170" s="17">
        <f t="shared" si="11"/>
        <v>73</v>
      </c>
      <c r="Q170" s="16">
        <v>0</v>
      </c>
      <c r="R170" s="17">
        <f t="shared" si="14"/>
        <v>73</v>
      </c>
      <c r="S170" s="19"/>
      <c r="T170"/>
    </row>
    <row r="171" spans="1:20" ht="12.75" customHeight="1">
      <c r="A171" t="s">
        <v>489</v>
      </c>
      <c r="B171" t="s">
        <v>490</v>
      </c>
      <c r="C171" t="s">
        <v>956</v>
      </c>
      <c r="D171" s="16">
        <v>35</v>
      </c>
      <c r="E171" s="16">
        <v>0</v>
      </c>
      <c r="F171" s="16">
        <v>0</v>
      </c>
      <c r="G171" s="16">
        <v>6</v>
      </c>
      <c r="H171" s="17">
        <f t="shared" si="12"/>
        <v>41</v>
      </c>
      <c r="I171" s="16">
        <v>0</v>
      </c>
      <c r="J171" s="17">
        <f t="shared" si="13"/>
        <v>41</v>
      </c>
      <c r="K171" s="19"/>
      <c r="L171" s="4">
        <v>17</v>
      </c>
      <c r="M171" s="4">
        <v>0</v>
      </c>
      <c r="N171" s="4">
        <v>0</v>
      </c>
      <c r="O171" s="4">
        <v>29</v>
      </c>
      <c r="P171" s="17">
        <f t="shared" si="11"/>
        <v>46</v>
      </c>
      <c r="Q171" s="16">
        <v>0</v>
      </c>
      <c r="R171" s="17">
        <f t="shared" si="14"/>
        <v>46</v>
      </c>
      <c r="S171" s="19"/>
      <c r="T171"/>
    </row>
    <row r="172" spans="1:20" ht="12.75" customHeight="1">
      <c r="A172" t="s">
        <v>491</v>
      </c>
      <c r="B172" t="s">
        <v>492</v>
      </c>
      <c r="C172" t="s">
        <v>956</v>
      </c>
      <c r="D172" s="16">
        <v>13</v>
      </c>
      <c r="E172" s="16">
        <v>0</v>
      </c>
      <c r="F172" s="16">
        <v>0</v>
      </c>
      <c r="G172" s="16">
        <v>12</v>
      </c>
      <c r="H172" s="17">
        <f t="shared" si="12"/>
        <v>25</v>
      </c>
      <c r="I172" s="16">
        <v>0</v>
      </c>
      <c r="J172" s="17">
        <f t="shared" si="13"/>
        <v>25</v>
      </c>
      <c r="K172" s="19"/>
      <c r="L172" s="4">
        <v>53</v>
      </c>
      <c r="M172" s="4">
        <v>0</v>
      </c>
      <c r="N172" s="4">
        <v>0</v>
      </c>
      <c r="O172" s="4">
        <v>11</v>
      </c>
      <c r="P172" s="17">
        <f t="shared" si="11"/>
        <v>64</v>
      </c>
      <c r="Q172" s="16">
        <v>0</v>
      </c>
      <c r="R172" s="17">
        <f t="shared" si="14"/>
        <v>64</v>
      </c>
      <c r="S172" s="19"/>
      <c r="T172"/>
    </row>
    <row r="173" spans="1:20" ht="12.75" customHeight="1">
      <c r="A173" t="s">
        <v>868</v>
      </c>
      <c r="B173" t="s">
        <v>869</v>
      </c>
      <c r="C173" t="s">
        <v>956</v>
      </c>
      <c r="D173" s="16">
        <v>110</v>
      </c>
      <c r="E173" s="16">
        <v>96</v>
      </c>
      <c r="F173" s="16">
        <v>0</v>
      </c>
      <c r="G173" s="16">
        <v>98</v>
      </c>
      <c r="H173" s="17">
        <f t="shared" si="12"/>
        <v>304</v>
      </c>
      <c r="I173" s="16">
        <v>358</v>
      </c>
      <c r="J173" s="17">
        <f t="shared" si="13"/>
        <v>662</v>
      </c>
      <c r="K173" s="19"/>
      <c r="L173" s="4">
        <v>98</v>
      </c>
      <c r="M173" s="4">
        <v>71</v>
      </c>
      <c r="N173" s="4">
        <v>0</v>
      </c>
      <c r="O173" s="4">
        <v>95</v>
      </c>
      <c r="P173" s="17">
        <f t="shared" si="11"/>
        <v>264</v>
      </c>
      <c r="Q173" s="16">
        <v>88</v>
      </c>
      <c r="R173" s="17">
        <f t="shared" si="14"/>
        <v>352</v>
      </c>
      <c r="S173" s="19"/>
      <c r="T173"/>
    </row>
    <row r="174" spans="1:20" ht="12.75" customHeight="1">
      <c r="A174" t="s">
        <v>495</v>
      </c>
      <c r="B174" t="s">
        <v>496</v>
      </c>
      <c r="C174" t="s">
        <v>957</v>
      </c>
      <c r="D174" s="16">
        <v>199</v>
      </c>
      <c r="E174" s="16">
        <v>114</v>
      </c>
      <c r="F174" s="16">
        <v>0</v>
      </c>
      <c r="G174" s="16">
        <v>20</v>
      </c>
      <c r="H174" s="17">
        <f t="shared" si="12"/>
        <v>333</v>
      </c>
      <c r="I174" s="16">
        <v>0</v>
      </c>
      <c r="J174" s="17">
        <f t="shared" si="13"/>
        <v>333</v>
      </c>
      <c r="K174" s="19"/>
      <c r="L174" s="4">
        <v>87</v>
      </c>
      <c r="M174" s="4">
        <v>89</v>
      </c>
      <c r="N174" s="4">
        <v>0</v>
      </c>
      <c r="O174" s="4">
        <v>10</v>
      </c>
      <c r="P174" s="17">
        <f t="shared" si="11"/>
        <v>186</v>
      </c>
      <c r="Q174" s="16">
        <v>0</v>
      </c>
      <c r="R174" s="17">
        <f t="shared" si="14"/>
        <v>186</v>
      </c>
      <c r="S174" s="19"/>
      <c r="T174"/>
    </row>
    <row r="175" spans="1:20" ht="12.75" customHeight="1">
      <c r="A175" t="s">
        <v>497</v>
      </c>
      <c r="B175" t="s">
        <v>498</v>
      </c>
      <c r="C175" t="s">
        <v>954</v>
      </c>
      <c r="D175" s="16">
        <v>34</v>
      </c>
      <c r="E175" s="16">
        <v>0</v>
      </c>
      <c r="F175" s="16">
        <v>0</v>
      </c>
      <c r="G175" s="16">
        <v>4</v>
      </c>
      <c r="H175" s="17">
        <f t="shared" si="12"/>
        <v>38</v>
      </c>
      <c r="I175" s="16">
        <v>0</v>
      </c>
      <c r="J175" s="17">
        <f t="shared" si="13"/>
        <v>38</v>
      </c>
      <c r="K175" s="19"/>
      <c r="L175" s="4">
        <v>25</v>
      </c>
      <c r="M175" s="4">
        <v>34</v>
      </c>
      <c r="N175" s="4">
        <v>0</v>
      </c>
      <c r="O175" s="4">
        <v>3</v>
      </c>
      <c r="P175" s="17">
        <f t="shared" si="11"/>
        <v>62</v>
      </c>
      <c r="Q175" s="16">
        <v>0</v>
      </c>
      <c r="R175" s="17">
        <f t="shared" si="14"/>
        <v>62</v>
      </c>
      <c r="S175" s="19"/>
      <c r="T175"/>
    </row>
    <row r="176" spans="1:20" ht="12.75" customHeight="1">
      <c r="A176" t="s">
        <v>499</v>
      </c>
      <c r="B176" t="s">
        <v>500</v>
      </c>
      <c r="C176" t="s">
        <v>956</v>
      </c>
      <c r="D176" s="16">
        <v>212</v>
      </c>
      <c r="E176" s="16">
        <v>0</v>
      </c>
      <c r="F176" s="16">
        <v>0</v>
      </c>
      <c r="G176" s="16">
        <v>31</v>
      </c>
      <c r="H176" s="17">
        <f t="shared" si="12"/>
        <v>243</v>
      </c>
      <c r="I176" s="16">
        <v>0</v>
      </c>
      <c r="J176" s="17">
        <f t="shared" si="13"/>
        <v>243</v>
      </c>
      <c r="K176" s="19"/>
      <c r="L176" s="4">
        <v>69</v>
      </c>
      <c r="M176" s="4">
        <v>0</v>
      </c>
      <c r="N176" s="4">
        <v>0</v>
      </c>
      <c r="O176" s="4">
        <v>17</v>
      </c>
      <c r="P176" s="17">
        <f t="shared" si="11"/>
        <v>86</v>
      </c>
      <c r="Q176" s="16">
        <v>11</v>
      </c>
      <c r="R176" s="17">
        <f t="shared" si="14"/>
        <v>97</v>
      </c>
      <c r="S176" s="19"/>
      <c r="T176"/>
    </row>
    <row r="177" spans="1:20" ht="12.75" customHeight="1">
      <c r="A177" t="s">
        <v>501</v>
      </c>
      <c r="B177" t="s">
        <v>502</v>
      </c>
      <c r="C177" t="s">
        <v>956</v>
      </c>
      <c r="D177" s="16">
        <v>30</v>
      </c>
      <c r="E177" s="16">
        <v>17</v>
      </c>
      <c r="F177" s="16">
        <v>0</v>
      </c>
      <c r="G177" s="16">
        <v>24</v>
      </c>
      <c r="H177" s="17">
        <f t="shared" si="12"/>
        <v>71</v>
      </c>
      <c r="I177" s="16">
        <v>0</v>
      </c>
      <c r="J177" s="17">
        <f t="shared" si="13"/>
        <v>71</v>
      </c>
      <c r="K177" s="19"/>
      <c r="L177" s="4">
        <v>20</v>
      </c>
      <c r="M177" s="4">
        <v>31</v>
      </c>
      <c r="N177" s="4">
        <v>0</v>
      </c>
      <c r="O177" s="4">
        <v>15</v>
      </c>
      <c r="P177" s="17">
        <f t="shared" si="11"/>
        <v>66</v>
      </c>
      <c r="Q177" s="16">
        <v>17</v>
      </c>
      <c r="R177" s="17">
        <f t="shared" si="14"/>
        <v>83</v>
      </c>
      <c r="S177" s="19"/>
      <c r="T177"/>
    </row>
    <row r="178" spans="1:20" ht="12.75" customHeight="1">
      <c r="A178" t="s">
        <v>852</v>
      </c>
      <c r="B178" t="s">
        <v>853</v>
      </c>
      <c r="C178" t="s">
        <v>956</v>
      </c>
      <c r="D178" s="16">
        <v>12</v>
      </c>
      <c r="E178" s="16">
        <v>0</v>
      </c>
      <c r="F178" s="16">
        <v>0</v>
      </c>
      <c r="G178" s="16">
        <v>0</v>
      </c>
      <c r="H178" s="17">
        <f t="shared" si="12"/>
        <v>12</v>
      </c>
      <c r="I178" s="16">
        <v>0</v>
      </c>
      <c r="J178" s="17">
        <f t="shared" si="13"/>
        <v>12</v>
      </c>
      <c r="K178" s="19"/>
      <c r="L178" s="4">
        <v>0</v>
      </c>
      <c r="M178" s="4">
        <v>0</v>
      </c>
      <c r="N178" s="4">
        <v>0</v>
      </c>
      <c r="O178" s="4">
        <v>3</v>
      </c>
      <c r="P178" s="17">
        <f t="shared" si="11"/>
        <v>3</v>
      </c>
      <c r="Q178" s="16">
        <v>0</v>
      </c>
      <c r="R178" s="17">
        <f t="shared" si="14"/>
        <v>3</v>
      </c>
      <c r="S178" s="19"/>
      <c r="T178"/>
    </row>
    <row r="179" spans="1:20" ht="12.75" customHeight="1">
      <c r="A179" t="s">
        <v>503</v>
      </c>
      <c r="B179" t="s">
        <v>504</v>
      </c>
      <c r="C179" t="s">
        <v>955</v>
      </c>
      <c r="D179" s="16">
        <v>105</v>
      </c>
      <c r="E179" s="16">
        <v>0</v>
      </c>
      <c r="F179" s="16">
        <v>0</v>
      </c>
      <c r="G179" s="16">
        <v>0</v>
      </c>
      <c r="H179" s="17">
        <f t="shared" si="12"/>
        <v>105</v>
      </c>
      <c r="I179" s="16">
        <v>27</v>
      </c>
      <c r="J179" s="17">
        <f t="shared" si="13"/>
        <v>132</v>
      </c>
      <c r="K179" s="19"/>
      <c r="L179" s="4">
        <v>193</v>
      </c>
      <c r="M179" s="4">
        <v>0</v>
      </c>
      <c r="N179" s="4">
        <v>0</v>
      </c>
      <c r="O179" s="4">
        <v>21</v>
      </c>
      <c r="P179" s="17">
        <f t="shared" si="11"/>
        <v>214</v>
      </c>
      <c r="Q179" s="16">
        <v>41</v>
      </c>
      <c r="R179" s="17">
        <f t="shared" si="14"/>
        <v>255</v>
      </c>
      <c r="S179" s="19"/>
      <c r="T179"/>
    </row>
    <row r="180" spans="1:20" ht="12.75" customHeight="1">
      <c r="A180" t="s">
        <v>505</v>
      </c>
      <c r="B180" t="s">
        <v>506</v>
      </c>
      <c r="C180" t="s">
        <v>958</v>
      </c>
      <c r="D180" s="16">
        <v>55</v>
      </c>
      <c r="E180" s="16">
        <v>84</v>
      </c>
      <c r="F180" s="16">
        <v>0</v>
      </c>
      <c r="G180" s="16">
        <v>0</v>
      </c>
      <c r="H180" s="17">
        <f t="shared" si="12"/>
        <v>139</v>
      </c>
      <c r="I180" s="16">
        <v>0</v>
      </c>
      <c r="J180" s="17">
        <f>SUM(H180:I180)</f>
        <v>139</v>
      </c>
      <c r="K180" s="19"/>
      <c r="L180" s="4">
        <v>0</v>
      </c>
      <c r="M180" s="4">
        <v>0</v>
      </c>
      <c r="N180" s="4">
        <v>0</v>
      </c>
      <c r="O180" s="4">
        <v>2</v>
      </c>
      <c r="P180" s="17">
        <f t="shared" si="11"/>
        <v>2</v>
      </c>
      <c r="Q180" s="16">
        <v>0</v>
      </c>
      <c r="R180" s="17">
        <f>SUM(P180:Q180)</f>
        <v>2</v>
      </c>
      <c r="S180" s="19"/>
      <c r="T180"/>
    </row>
    <row r="181" spans="1:20" ht="12.75" customHeight="1">
      <c r="A181" t="s">
        <v>767</v>
      </c>
      <c r="B181" t="s">
        <v>768</v>
      </c>
      <c r="C181" t="s">
        <v>955</v>
      </c>
      <c r="D181" s="16">
        <v>74</v>
      </c>
      <c r="E181" s="16">
        <v>0</v>
      </c>
      <c r="F181" s="16">
        <v>0</v>
      </c>
      <c r="G181" s="16">
        <v>4</v>
      </c>
      <c r="H181" s="17">
        <f t="shared" si="12"/>
        <v>78</v>
      </c>
      <c r="I181" s="16">
        <v>5</v>
      </c>
      <c r="J181" s="17">
        <f t="shared" si="13"/>
        <v>83</v>
      </c>
      <c r="K181" s="19"/>
      <c r="L181" s="4">
        <v>44</v>
      </c>
      <c r="M181" s="4">
        <v>0</v>
      </c>
      <c r="N181" s="4">
        <v>0</v>
      </c>
      <c r="O181" s="4">
        <v>0</v>
      </c>
      <c r="P181" s="17">
        <f t="shared" si="11"/>
        <v>44</v>
      </c>
      <c r="Q181" s="16">
        <v>0</v>
      </c>
      <c r="R181" s="17">
        <f t="shared" si="14"/>
        <v>44</v>
      </c>
      <c r="S181" s="19"/>
      <c r="T181"/>
    </row>
    <row r="182" spans="1:20" ht="12.75" customHeight="1">
      <c r="A182" t="s">
        <v>507</v>
      </c>
      <c r="B182" t="s">
        <v>508</v>
      </c>
      <c r="C182" t="s">
        <v>954</v>
      </c>
      <c r="D182" s="16">
        <v>177</v>
      </c>
      <c r="E182" s="16">
        <v>0</v>
      </c>
      <c r="F182" s="16">
        <v>0</v>
      </c>
      <c r="G182" s="16">
        <v>77</v>
      </c>
      <c r="H182" s="17">
        <f t="shared" si="12"/>
        <v>254</v>
      </c>
      <c r="I182" s="16">
        <v>193</v>
      </c>
      <c r="J182" s="17">
        <f t="shared" si="13"/>
        <v>447</v>
      </c>
      <c r="K182" s="19"/>
      <c r="L182" s="4">
        <v>37</v>
      </c>
      <c r="M182" s="4">
        <v>32</v>
      </c>
      <c r="N182" s="4">
        <v>0</v>
      </c>
      <c r="O182" s="4">
        <v>98</v>
      </c>
      <c r="P182" s="17">
        <f t="shared" si="11"/>
        <v>167</v>
      </c>
      <c r="Q182" s="16">
        <v>23</v>
      </c>
      <c r="R182" s="17">
        <f t="shared" si="14"/>
        <v>190</v>
      </c>
      <c r="S182" s="19"/>
      <c r="T182"/>
    </row>
    <row r="183" spans="1:20" ht="12.75" customHeight="1">
      <c r="A183" t="s">
        <v>509</v>
      </c>
      <c r="B183" t="s">
        <v>510</v>
      </c>
      <c r="C183" t="s">
        <v>958</v>
      </c>
      <c r="D183" s="16">
        <v>165</v>
      </c>
      <c r="E183" s="16">
        <v>54</v>
      </c>
      <c r="F183" s="16">
        <v>0</v>
      </c>
      <c r="G183" s="16">
        <v>50</v>
      </c>
      <c r="H183" s="17">
        <f t="shared" si="12"/>
        <v>269</v>
      </c>
      <c r="I183" s="16">
        <v>90</v>
      </c>
      <c r="J183" s="17">
        <f t="shared" si="13"/>
        <v>359</v>
      </c>
      <c r="K183" s="19"/>
      <c r="L183" s="4">
        <v>84</v>
      </c>
      <c r="M183" s="4">
        <v>30</v>
      </c>
      <c r="N183" s="4">
        <v>0</v>
      </c>
      <c r="O183" s="4">
        <v>50</v>
      </c>
      <c r="P183" s="17">
        <f t="shared" si="11"/>
        <v>164</v>
      </c>
      <c r="Q183" s="16">
        <v>79</v>
      </c>
      <c r="R183" s="17">
        <f t="shared" si="14"/>
        <v>243</v>
      </c>
      <c r="S183" s="19"/>
      <c r="T183"/>
    </row>
    <row r="184" spans="1:20" ht="12.75" customHeight="1">
      <c r="A184" t="s">
        <v>908</v>
      </c>
      <c r="B184" t="s">
        <v>909</v>
      </c>
      <c r="C184" t="s">
        <v>958</v>
      </c>
      <c r="D184" s="16">
        <v>35</v>
      </c>
      <c r="E184" s="16">
        <v>0</v>
      </c>
      <c r="F184" s="16">
        <v>0</v>
      </c>
      <c r="G184" s="16">
        <v>5</v>
      </c>
      <c r="H184" s="17">
        <f t="shared" si="12"/>
        <v>40</v>
      </c>
      <c r="I184" s="16">
        <v>0</v>
      </c>
      <c r="J184" s="17">
        <f t="shared" si="13"/>
        <v>40</v>
      </c>
      <c r="K184" s="19"/>
      <c r="L184" s="4">
        <v>1</v>
      </c>
      <c r="M184" s="4">
        <v>0</v>
      </c>
      <c r="N184" s="4">
        <v>0</v>
      </c>
      <c r="O184" s="4">
        <v>3</v>
      </c>
      <c r="P184" s="17">
        <f t="shared" si="11"/>
        <v>4</v>
      </c>
      <c r="Q184" s="16">
        <v>0</v>
      </c>
      <c r="R184" s="17">
        <f t="shared" si="14"/>
        <v>4</v>
      </c>
      <c r="S184" s="19"/>
      <c r="T184"/>
    </row>
    <row r="185" spans="1:20" ht="12.75" customHeight="1">
      <c r="A185" t="s">
        <v>769</v>
      </c>
      <c r="B185" t="s">
        <v>770</v>
      </c>
      <c r="C185" t="s">
        <v>958</v>
      </c>
      <c r="D185" s="16">
        <v>139</v>
      </c>
      <c r="E185" s="16">
        <v>0</v>
      </c>
      <c r="F185" s="16">
        <v>0</v>
      </c>
      <c r="G185" s="16">
        <v>24</v>
      </c>
      <c r="H185" s="17">
        <f t="shared" si="12"/>
        <v>163</v>
      </c>
      <c r="I185" s="16">
        <v>0</v>
      </c>
      <c r="J185" s="17">
        <f t="shared" si="13"/>
        <v>163</v>
      </c>
      <c r="K185" s="19"/>
      <c r="L185" s="4">
        <v>210</v>
      </c>
      <c r="M185" s="4">
        <v>2</v>
      </c>
      <c r="N185" s="4">
        <v>0</v>
      </c>
      <c r="O185" s="4">
        <v>28</v>
      </c>
      <c r="P185" s="17">
        <f t="shared" si="11"/>
        <v>240</v>
      </c>
      <c r="Q185" s="16">
        <v>0</v>
      </c>
      <c r="R185" s="17">
        <f t="shared" si="14"/>
        <v>240</v>
      </c>
      <c r="S185" s="19"/>
      <c r="T185"/>
    </row>
    <row r="186" spans="1:20" ht="12.75" customHeight="1">
      <c r="A186" t="s">
        <v>511</v>
      </c>
      <c r="B186" t="s">
        <v>512</v>
      </c>
      <c r="C186" t="s">
        <v>955</v>
      </c>
      <c r="D186" s="16">
        <v>93</v>
      </c>
      <c r="E186" s="16">
        <v>0</v>
      </c>
      <c r="F186" s="16">
        <v>0</v>
      </c>
      <c r="G186" s="16">
        <v>4</v>
      </c>
      <c r="H186" s="17">
        <f t="shared" si="12"/>
        <v>97</v>
      </c>
      <c r="I186" s="16">
        <v>0</v>
      </c>
      <c r="J186" s="17">
        <f t="shared" si="13"/>
        <v>97</v>
      </c>
      <c r="K186" s="19"/>
      <c r="L186" s="4">
        <v>26</v>
      </c>
      <c r="M186" s="4">
        <v>0</v>
      </c>
      <c r="N186" s="4">
        <v>0</v>
      </c>
      <c r="O186" s="4">
        <v>2</v>
      </c>
      <c r="P186" s="17">
        <f t="shared" si="11"/>
        <v>28</v>
      </c>
      <c r="Q186" s="16">
        <v>0</v>
      </c>
      <c r="R186" s="17">
        <f t="shared" si="14"/>
        <v>28</v>
      </c>
      <c r="S186" s="19"/>
      <c r="T186"/>
    </row>
    <row r="187" spans="1:20" ht="12.75" customHeight="1">
      <c r="A187" t="s">
        <v>910</v>
      </c>
      <c r="B187" t="s">
        <v>911</v>
      </c>
      <c r="C187" t="s">
        <v>958</v>
      </c>
      <c r="D187" s="16">
        <v>0</v>
      </c>
      <c r="E187" s="16">
        <v>0</v>
      </c>
      <c r="F187" s="16">
        <v>0</v>
      </c>
      <c r="G187" s="16">
        <v>0</v>
      </c>
      <c r="H187" s="17">
        <f t="shared" si="12"/>
        <v>0</v>
      </c>
      <c r="I187" s="16">
        <v>0</v>
      </c>
      <c r="J187" s="17">
        <f t="shared" si="13"/>
        <v>0</v>
      </c>
      <c r="K187" s="19"/>
      <c r="L187" s="4">
        <v>17</v>
      </c>
      <c r="M187" s="4">
        <v>0</v>
      </c>
      <c r="N187" s="4">
        <v>0</v>
      </c>
      <c r="O187" s="4">
        <v>2</v>
      </c>
      <c r="P187" s="17">
        <f t="shared" si="11"/>
        <v>19</v>
      </c>
      <c r="Q187" s="16">
        <v>0</v>
      </c>
      <c r="R187" s="17">
        <f t="shared" si="14"/>
        <v>19</v>
      </c>
      <c r="S187" s="19"/>
      <c r="T187"/>
    </row>
    <row r="188" spans="1:20" ht="12.75" customHeight="1">
      <c r="A188" t="s">
        <v>513</v>
      </c>
      <c r="B188" t="s">
        <v>514</v>
      </c>
      <c r="C188" t="s">
        <v>958</v>
      </c>
      <c r="D188" s="16">
        <v>9</v>
      </c>
      <c r="E188" s="16">
        <v>0</v>
      </c>
      <c r="F188" s="16">
        <v>0</v>
      </c>
      <c r="G188" s="16">
        <v>0</v>
      </c>
      <c r="H188" s="17">
        <f t="shared" si="12"/>
        <v>9</v>
      </c>
      <c r="I188" s="16">
        <v>21</v>
      </c>
      <c r="J188" s="17">
        <f t="shared" si="13"/>
        <v>30</v>
      </c>
      <c r="K188" s="19"/>
      <c r="L188" s="4">
        <v>68</v>
      </c>
      <c r="M188" s="4">
        <v>85</v>
      </c>
      <c r="N188" s="4">
        <v>0</v>
      </c>
      <c r="O188" s="4">
        <v>8</v>
      </c>
      <c r="P188" s="17">
        <f t="shared" si="11"/>
        <v>161</v>
      </c>
      <c r="Q188" s="16">
        <v>54</v>
      </c>
      <c r="R188" s="17">
        <f t="shared" si="14"/>
        <v>215</v>
      </c>
      <c r="S188" s="19"/>
      <c r="T188"/>
    </row>
    <row r="189" spans="1:20" ht="12.75" customHeight="1">
      <c r="A189" t="s">
        <v>515</v>
      </c>
      <c r="B189" t="s">
        <v>516</v>
      </c>
      <c r="C189" t="s">
        <v>957</v>
      </c>
      <c r="D189" s="16">
        <v>51</v>
      </c>
      <c r="E189" s="16">
        <v>0</v>
      </c>
      <c r="F189" s="16">
        <v>0</v>
      </c>
      <c r="G189" s="16">
        <v>3</v>
      </c>
      <c r="H189" s="17">
        <f t="shared" si="12"/>
        <v>54</v>
      </c>
      <c r="I189" s="16">
        <v>19</v>
      </c>
      <c r="J189" s="17">
        <f t="shared" si="13"/>
        <v>73</v>
      </c>
      <c r="K189" s="19"/>
      <c r="L189" s="4">
        <v>70</v>
      </c>
      <c r="M189" s="4">
        <v>6</v>
      </c>
      <c r="N189" s="4">
        <v>0</v>
      </c>
      <c r="O189" s="4">
        <v>36</v>
      </c>
      <c r="P189" s="17">
        <f t="shared" si="11"/>
        <v>112</v>
      </c>
      <c r="Q189" s="16">
        <v>0</v>
      </c>
      <c r="R189" s="17">
        <f t="shared" si="14"/>
        <v>112</v>
      </c>
      <c r="S189" s="19"/>
      <c r="T189"/>
    </row>
    <row r="190" spans="1:20" ht="12.75" customHeight="1">
      <c r="A190" t="s">
        <v>517</v>
      </c>
      <c r="B190" t="s">
        <v>518</v>
      </c>
      <c r="C190" t="s">
        <v>956</v>
      </c>
      <c r="D190" s="16">
        <v>13</v>
      </c>
      <c r="E190" s="16">
        <v>1</v>
      </c>
      <c r="F190" s="16">
        <v>0</v>
      </c>
      <c r="G190" s="16">
        <v>36</v>
      </c>
      <c r="H190" s="17">
        <f t="shared" si="12"/>
        <v>50</v>
      </c>
      <c r="I190" s="16">
        <v>6</v>
      </c>
      <c r="J190" s="17">
        <f t="shared" si="13"/>
        <v>56</v>
      </c>
      <c r="K190" s="19"/>
      <c r="L190" s="4">
        <v>78</v>
      </c>
      <c r="M190" s="4">
        <v>18</v>
      </c>
      <c r="N190" s="4">
        <v>0</v>
      </c>
      <c r="O190" s="4">
        <v>11</v>
      </c>
      <c r="P190" s="17">
        <f t="shared" si="11"/>
        <v>107</v>
      </c>
      <c r="Q190" s="16">
        <v>6</v>
      </c>
      <c r="R190" s="17">
        <f t="shared" si="14"/>
        <v>113</v>
      </c>
      <c r="S190" s="19"/>
      <c r="T190"/>
    </row>
    <row r="191" spans="1:20" ht="12.75" customHeight="1">
      <c r="A191" t="s">
        <v>519</v>
      </c>
      <c r="B191" t="s">
        <v>520</v>
      </c>
      <c r="C191" t="s">
        <v>954</v>
      </c>
      <c r="D191" s="16">
        <v>65</v>
      </c>
      <c r="E191" s="16">
        <v>11</v>
      </c>
      <c r="F191" s="16">
        <v>0</v>
      </c>
      <c r="G191" s="16">
        <v>75</v>
      </c>
      <c r="H191" s="17">
        <f t="shared" si="12"/>
        <v>151</v>
      </c>
      <c r="I191" s="16">
        <v>0</v>
      </c>
      <c r="J191" s="17">
        <f t="shared" si="13"/>
        <v>151</v>
      </c>
      <c r="K191" s="19"/>
      <c r="L191" s="4">
        <v>45</v>
      </c>
      <c r="M191" s="4">
        <v>0</v>
      </c>
      <c r="N191" s="4">
        <v>0</v>
      </c>
      <c r="O191" s="4">
        <v>16</v>
      </c>
      <c r="P191" s="17">
        <f t="shared" si="11"/>
        <v>61</v>
      </c>
      <c r="Q191" s="16">
        <v>0</v>
      </c>
      <c r="R191" s="17">
        <f t="shared" si="14"/>
        <v>61</v>
      </c>
      <c r="S191" s="19"/>
      <c r="T191"/>
    </row>
    <row r="192" spans="1:20" ht="12.75" customHeight="1">
      <c r="A192" t="s">
        <v>521</v>
      </c>
      <c r="B192" t="s">
        <v>522</v>
      </c>
      <c r="C192" t="s">
        <v>955</v>
      </c>
      <c r="D192" s="16">
        <v>40</v>
      </c>
      <c r="E192" s="16">
        <v>12</v>
      </c>
      <c r="F192" s="16">
        <v>0</v>
      </c>
      <c r="G192" s="16">
        <v>14</v>
      </c>
      <c r="H192" s="17">
        <f t="shared" si="12"/>
        <v>66</v>
      </c>
      <c r="I192" s="16">
        <v>0</v>
      </c>
      <c r="J192" s="17">
        <f t="shared" si="13"/>
        <v>66</v>
      </c>
      <c r="K192" s="19"/>
      <c r="L192" s="4">
        <v>28</v>
      </c>
      <c r="M192" s="4">
        <v>0</v>
      </c>
      <c r="N192" s="4">
        <v>0</v>
      </c>
      <c r="O192" s="4">
        <v>18</v>
      </c>
      <c r="P192" s="17">
        <f t="shared" si="11"/>
        <v>46</v>
      </c>
      <c r="Q192" s="16">
        <v>0</v>
      </c>
      <c r="R192" s="17">
        <f t="shared" si="14"/>
        <v>46</v>
      </c>
      <c r="S192" s="19"/>
      <c r="T192"/>
    </row>
    <row r="193" spans="1:20" ht="12.75" customHeight="1">
      <c r="A193" t="s">
        <v>822</v>
      </c>
      <c r="B193" t="s">
        <v>823</v>
      </c>
      <c r="C193" t="s">
        <v>957</v>
      </c>
      <c r="D193" s="16">
        <v>8</v>
      </c>
      <c r="E193" s="16">
        <v>4</v>
      </c>
      <c r="F193" s="16">
        <v>0</v>
      </c>
      <c r="G193" s="16">
        <v>0</v>
      </c>
      <c r="H193" s="17">
        <f t="shared" si="12"/>
        <v>12</v>
      </c>
      <c r="I193" s="16">
        <v>0</v>
      </c>
      <c r="J193" s="17">
        <f t="shared" si="13"/>
        <v>12</v>
      </c>
      <c r="K193" s="19"/>
      <c r="L193" s="4">
        <v>2</v>
      </c>
      <c r="M193" s="4">
        <v>4</v>
      </c>
      <c r="N193" s="4">
        <v>0</v>
      </c>
      <c r="O193" s="4">
        <v>3</v>
      </c>
      <c r="P193" s="17">
        <f t="shared" si="11"/>
        <v>9</v>
      </c>
      <c r="Q193" s="16">
        <v>0</v>
      </c>
      <c r="R193" s="17">
        <f t="shared" si="14"/>
        <v>9</v>
      </c>
      <c r="S193" s="19"/>
      <c r="T193"/>
    </row>
    <row r="194" spans="1:20" ht="12.75" customHeight="1">
      <c r="A194" t="s">
        <v>523</v>
      </c>
      <c r="B194" t="s">
        <v>524</v>
      </c>
      <c r="C194" t="s">
        <v>955</v>
      </c>
      <c r="D194" s="16">
        <v>42</v>
      </c>
      <c r="E194" s="16">
        <v>65</v>
      </c>
      <c r="F194" s="16">
        <v>0</v>
      </c>
      <c r="G194" s="16">
        <v>0</v>
      </c>
      <c r="H194" s="17">
        <f t="shared" si="12"/>
        <v>107</v>
      </c>
      <c r="I194" s="16">
        <v>19</v>
      </c>
      <c r="J194" s="17">
        <f t="shared" si="13"/>
        <v>126</v>
      </c>
      <c r="K194" s="19"/>
      <c r="L194" s="4">
        <v>94</v>
      </c>
      <c r="M194" s="4">
        <v>0</v>
      </c>
      <c r="N194" s="4">
        <v>0</v>
      </c>
      <c r="O194" s="4">
        <v>12</v>
      </c>
      <c r="P194" s="17">
        <f t="shared" si="11"/>
        <v>106</v>
      </c>
      <c r="Q194" s="16">
        <v>42</v>
      </c>
      <c r="R194" s="17">
        <f t="shared" si="14"/>
        <v>148</v>
      </c>
      <c r="S194" s="19"/>
      <c r="T194"/>
    </row>
    <row r="195" spans="1:20" ht="12.75" customHeight="1">
      <c r="A195" t="s">
        <v>771</v>
      </c>
      <c r="B195" t="s">
        <v>772</v>
      </c>
      <c r="C195" t="s">
        <v>954</v>
      </c>
      <c r="D195" s="16">
        <v>64</v>
      </c>
      <c r="E195" s="16">
        <v>0</v>
      </c>
      <c r="F195" s="16">
        <v>0</v>
      </c>
      <c r="G195" s="16">
        <v>4</v>
      </c>
      <c r="H195" s="17">
        <f t="shared" si="12"/>
        <v>68</v>
      </c>
      <c r="I195" s="16">
        <v>0</v>
      </c>
      <c r="J195" s="17">
        <f>SUM(H195:I195)</f>
        <v>68</v>
      </c>
      <c r="K195" s="19"/>
      <c r="L195" s="4">
        <v>32</v>
      </c>
      <c r="M195" s="4">
        <v>0</v>
      </c>
      <c r="N195" s="4">
        <v>0</v>
      </c>
      <c r="O195" s="4">
        <v>6</v>
      </c>
      <c r="P195" s="17">
        <f t="shared" si="11"/>
        <v>38</v>
      </c>
      <c r="Q195" s="16">
        <v>0</v>
      </c>
      <c r="R195" s="17">
        <f>SUM(P195:Q195)</f>
        <v>38</v>
      </c>
      <c r="S195" s="19"/>
      <c r="T195"/>
    </row>
    <row r="196" spans="1:20" ht="12.75" customHeight="1">
      <c r="A196" t="s">
        <v>525</v>
      </c>
      <c r="B196" t="s">
        <v>526</v>
      </c>
      <c r="C196" t="s">
        <v>955</v>
      </c>
      <c r="D196" s="16">
        <v>73</v>
      </c>
      <c r="E196" s="16">
        <v>0</v>
      </c>
      <c r="F196" s="16">
        <v>0</v>
      </c>
      <c r="G196" s="16">
        <v>0</v>
      </c>
      <c r="H196" s="17">
        <f t="shared" si="12"/>
        <v>73</v>
      </c>
      <c r="I196" s="16">
        <v>0</v>
      </c>
      <c r="J196" s="17">
        <f t="shared" si="13"/>
        <v>73</v>
      </c>
      <c r="K196" s="19"/>
      <c r="L196" s="4">
        <v>160</v>
      </c>
      <c r="M196" s="4">
        <v>0</v>
      </c>
      <c r="N196" s="4">
        <v>0</v>
      </c>
      <c r="O196" s="4">
        <v>2</v>
      </c>
      <c r="P196" s="17">
        <f t="shared" si="11"/>
        <v>162</v>
      </c>
      <c r="Q196" s="16">
        <v>0</v>
      </c>
      <c r="R196" s="17">
        <f t="shared" si="14"/>
        <v>162</v>
      </c>
      <c r="S196" s="19"/>
      <c r="T196"/>
    </row>
    <row r="197" spans="1:20" ht="12.75" customHeight="1">
      <c r="A197" t="s">
        <v>527</v>
      </c>
      <c r="B197" t="s">
        <v>528</v>
      </c>
      <c r="C197" t="s">
        <v>954</v>
      </c>
      <c r="D197" s="16">
        <v>68</v>
      </c>
      <c r="E197" s="16">
        <v>67</v>
      </c>
      <c r="F197" s="16">
        <v>0</v>
      </c>
      <c r="G197" s="16">
        <v>27</v>
      </c>
      <c r="H197" s="17">
        <f t="shared" si="12"/>
        <v>162</v>
      </c>
      <c r="I197" s="16">
        <v>0</v>
      </c>
      <c r="J197" s="17">
        <f t="shared" si="13"/>
        <v>162</v>
      </c>
      <c r="K197" s="19"/>
      <c r="L197" s="4">
        <v>56</v>
      </c>
      <c r="M197" s="4">
        <v>0</v>
      </c>
      <c r="N197" s="4">
        <v>0</v>
      </c>
      <c r="O197" s="4">
        <v>24</v>
      </c>
      <c r="P197" s="17">
        <f t="shared" si="11"/>
        <v>80</v>
      </c>
      <c r="Q197" s="16">
        <v>0</v>
      </c>
      <c r="R197" s="17">
        <f t="shared" si="14"/>
        <v>80</v>
      </c>
      <c r="S197" s="19"/>
      <c r="T197"/>
    </row>
    <row r="198" spans="1:20" ht="12.75" customHeight="1">
      <c r="A198" t="s">
        <v>529</v>
      </c>
      <c r="B198" t="s">
        <v>530</v>
      </c>
      <c r="C198" t="s">
        <v>957</v>
      </c>
      <c r="D198" s="16">
        <v>42</v>
      </c>
      <c r="E198" s="16">
        <v>0</v>
      </c>
      <c r="F198" s="16">
        <v>0</v>
      </c>
      <c r="G198" s="16">
        <v>0</v>
      </c>
      <c r="H198" s="17">
        <f t="shared" si="12"/>
        <v>42</v>
      </c>
      <c r="I198" s="16">
        <v>0</v>
      </c>
      <c r="J198" s="17">
        <f t="shared" si="13"/>
        <v>42</v>
      </c>
      <c r="K198" s="19"/>
      <c r="L198" s="4">
        <v>117</v>
      </c>
      <c r="M198" s="4">
        <v>0</v>
      </c>
      <c r="N198" s="4">
        <v>0</v>
      </c>
      <c r="O198" s="4">
        <v>41</v>
      </c>
      <c r="P198" s="17">
        <f t="shared" si="11"/>
        <v>158</v>
      </c>
      <c r="Q198" s="16">
        <v>10</v>
      </c>
      <c r="R198" s="17">
        <f t="shared" si="14"/>
        <v>168</v>
      </c>
      <c r="S198" s="19"/>
      <c r="T198"/>
    </row>
    <row r="199" spans="1:20" ht="12.75" customHeight="1">
      <c r="A199" t="s">
        <v>531</v>
      </c>
      <c r="B199" t="s">
        <v>532</v>
      </c>
      <c r="C199" t="s">
        <v>956</v>
      </c>
      <c r="D199" s="16">
        <v>38</v>
      </c>
      <c r="E199" s="16">
        <v>0</v>
      </c>
      <c r="F199" s="16">
        <v>0</v>
      </c>
      <c r="G199" s="16">
        <v>10</v>
      </c>
      <c r="H199" s="17">
        <f t="shared" si="12"/>
        <v>48</v>
      </c>
      <c r="I199" s="16">
        <v>0</v>
      </c>
      <c r="J199" s="17">
        <f t="shared" si="13"/>
        <v>48</v>
      </c>
      <c r="K199" s="19"/>
      <c r="L199" s="4">
        <v>3</v>
      </c>
      <c r="M199" s="4">
        <v>17</v>
      </c>
      <c r="N199" s="4">
        <v>0</v>
      </c>
      <c r="O199" s="4">
        <v>24</v>
      </c>
      <c r="P199" s="17">
        <f t="shared" si="11"/>
        <v>44</v>
      </c>
      <c r="Q199" s="16">
        <v>0</v>
      </c>
      <c r="R199" s="17">
        <f t="shared" si="14"/>
        <v>44</v>
      </c>
      <c r="S199" s="19"/>
      <c r="T199"/>
    </row>
    <row r="200" spans="1:20" ht="12.75" customHeight="1">
      <c r="A200" t="s">
        <v>773</v>
      </c>
      <c r="B200" t="s">
        <v>774</v>
      </c>
      <c r="C200" t="s">
        <v>954</v>
      </c>
      <c r="D200" s="16">
        <v>7</v>
      </c>
      <c r="E200" s="16">
        <v>0</v>
      </c>
      <c r="F200" s="16">
        <v>0</v>
      </c>
      <c r="G200" s="16">
        <v>0</v>
      </c>
      <c r="H200" s="17">
        <f t="shared" si="12"/>
        <v>7</v>
      </c>
      <c r="I200" s="16">
        <v>0</v>
      </c>
      <c r="J200" s="17">
        <f t="shared" si="13"/>
        <v>7</v>
      </c>
      <c r="K200" s="19"/>
      <c r="L200" s="4">
        <v>16</v>
      </c>
      <c r="M200" s="4">
        <v>0</v>
      </c>
      <c r="N200" s="4">
        <v>0</v>
      </c>
      <c r="O200" s="4">
        <v>22</v>
      </c>
      <c r="P200" s="17">
        <f t="shared" si="11"/>
        <v>38</v>
      </c>
      <c r="Q200" s="16">
        <v>0</v>
      </c>
      <c r="R200" s="17">
        <f t="shared" si="14"/>
        <v>38</v>
      </c>
      <c r="S200" s="19"/>
      <c r="T200"/>
    </row>
    <row r="201" spans="1:20" ht="12.75" customHeight="1">
      <c r="A201" t="s">
        <v>533</v>
      </c>
      <c r="B201" t="s">
        <v>534</v>
      </c>
      <c r="C201" t="s">
        <v>956</v>
      </c>
      <c r="D201" s="16">
        <v>55</v>
      </c>
      <c r="E201" s="16">
        <v>0</v>
      </c>
      <c r="F201" s="16">
        <v>0</v>
      </c>
      <c r="G201" s="16">
        <v>0</v>
      </c>
      <c r="H201" s="17">
        <f t="shared" si="12"/>
        <v>55</v>
      </c>
      <c r="I201" s="16">
        <v>0</v>
      </c>
      <c r="J201" s="17">
        <f t="shared" si="13"/>
        <v>55</v>
      </c>
      <c r="K201" s="19"/>
      <c r="L201" s="4">
        <v>8</v>
      </c>
      <c r="M201" s="4">
        <v>16</v>
      </c>
      <c r="N201" s="4">
        <v>0</v>
      </c>
      <c r="O201" s="4">
        <v>12</v>
      </c>
      <c r="P201" s="17">
        <f t="shared" si="11"/>
        <v>36</v>
      </c>
      <c r="Q201" s="16">
        <v>0</v>
      </c>
      <c r="R201" s="17">
        <f t="shared" si="14"/>
        <v>36</v>
      </c>
      <c r="S201" s="19"/>
      <c r="T201"/>
    </row>
    <row r="202" spans="1:20" ht="12.75" customHeight="1">
      <c r="A202" t="s">
        <v>775</v>
      </c>
      <c r="B202" t="s">
        <v>776</v>
      </c>
      <c r="C202" t="s">
        <v>958</v>
      </c>
      <c r="D202" s="16">
        <v>66</v>
      </c>
      <c r="E202" s="16">
        <v>0</v>
      </c>
      <c r="F202" s="16">
        <v>0</v>
      </c>
      <c r="G202" s="16">
        <v>14</v>
      </c>
      <c r="H202" s="17">
        <f t="shared" si="12"/>
        <v>80</v>
      </c>
      <c r="I202" s="16">
        <v>0</v>
      </c>
      <c r="J202" s="17">
        <f t="shared" si="13"/>
        <v>80</v>
      </c>
      <c r="K202" s="19"/>
      <c r="L202" s="4">
        <v>5</v>
      </c>
      <c r="M202" s="4">
        <v>0</v>
      </c>
      <c r="N202" s="4">
        <v>0</v>
      </c>
      <c r="O202" s="4">
        <v>31</v>
      </c>
      <c r="P202" s="17">
        <f t="shared" si="11"/>
        <v>36</v>
      </c>
      <c r="Q202" s="16">
        <v>40</v>
      </c>
      <c r="R202" s="17">
        <f t="shared" si="14"/>
        <v>76</v>
      </c>
      <c r="S202" s="19"/>
      <c r="T202"/>
    </row>
    <row r="203" spans="1:20" ht="12.75" customHeight="1">
      <c r="A203" t="s">
        <v>777</v>
      </c>
      <c r="B203" t="s">
        <v>778</v>
      </c>
      <c r="C203" t="s">
        <v>956</v>
      </c>
      <c r="D203" s="16">
        <v>28</v>
      </c>
      <c r="E203" s="16">
        <v>0</v>
      </c>
      <c r="F203" s="16">
        <v>0</v>
      </c>
      <c r="G203" s="16">
        <v>8</v>
      </c>
      <c r="H203" s="17">
        <f t="shared" ref="H203:H266" si="15">SUM(D203:G203)</f>
        <v>36</v>
      </c>
      <c r="I203" s="16">
        <v>0</v>
      </c>
      <c r="J203" s="17">
        <f t="shared" si="13"/>
        <v>36</v>
      </c>
      <c r="K203" s="19"/>
      <c r="L203" s="4">
        <v>0</v>
      </c>
      <c r="M203" s="4">
        <v>12</v>
      </c>
      <c r="N203" s="4">
        <v>0</v>
      </c>
      <c r="O203" s="4">
        <v>6</v>
      </c>
      <c r="P203" s="17">
        <f t="shared" ref="P203:P266" si="16">SUM(L203:O203)</f>
        <v>18</v>
      </c>
      <c r="Q203" s="16">
        <v>0</v>
      </c>
      <c r="R203" s="17">
        <f t="shared" si="14"/>
        <v>18</v>
      </c>
      <c r="S203" s="19"/>
      <c r="T203"/>
    </row>
    <row r="204" spans="1:20" ht="12.75" customHeight="1">
      <c r="A204" t="s">
        <v>824</v>
      </c>
      <c r="B204" t="s">
        <v>825</v>
      </c>
      <c r="C204" t="s">
        <v>957</v>
      </c>
      <c r="D204" s="16">
        <v>20</v>
      </c>
      <c r="E204" s="16">
        <v>0</v>
      </c>
      <c r="F204" s="16">
        <v>0</v>
      </c>
      <c r="G204" s="16">
        <v>0</v>
      </c>
      <c r="H204" s="17">
        <f t="shared" si="15"/>
        <v>20</v>
      </c>
      <c r="I204" s="16">
        <v>0</v>
      </c>
      <c r="J204" s="17">
        <f t="shared" si="13"/>
        <v>20</v>
      </c>
      <c r="K204" s="19"/>
      <c r="L204" s="4">
        <v>21</v>
      </c>
      <c r="M204" s="4">
        <v>0</v>
      </c>
      <c r="N204" s="4">
        <v>0</v>
      </c>
      <c r="O204" s="4">
        <v>3</v>
      </c>
      <c r="P204" s="17">
        <f t="shared" si="16"/>
        <v>24</v>
      </c>
      <c r="Q204" s="16">
        <v>0</v>
      </c>
      <c r="R204" s="17">
        <f t="shared" si="14"/>
        <v>24</v>
      </c>
      <c r="S204" s="19"/>
      <c r="T204"/>
    </row>
    <row r="205" spans="1:20" ht="12.75" customHeight="1">
      <c r="A205" t="s">
        <v>535</v>
      </c>
      <c r="B205" t="s">
        <v>536</v>
      </c>
      <c r="C205" t="s">
        <v>955</v>
      </c>
      <c r="D205" s="16">
        <v>292</v>
      </c>
      <c r="E205" s="16">
        <v>66</v>
      </c>
      <c r="F205" s="16">
        <v>0</v>
      </c>
      <c r="G205" s="16">
        <v>3</v>
      </c>
      <c r="H205" s="17">
        <f t="shared" si="15"/>
        <v>361</v>
      </c>
      <c r="I205" s="16">
        <v>0</v>
      </c>
      <c r="J205" s="17">
        <f t="shared" si="13"/>
        <v>361</v>
      </c>
      <c r="K205" s="19"/>
      <c r="L205" s="4">
        <v>125</v>
      </c>
      <c r="M205" s="4">
        <v>0</v>
      </c>
      <c r="N205" s="4">
        <v>0</v>
      </c>
      <c r="O205" s="4">
        <v>14</v>
      </c>
      <c r="P205" s="17">
        <f t="shared" si="16"/>
        <v>139</v>
      </c>
      <c r="Q205" s="16">
        <v>0</v>
      </c>
      <c r="R205" s="17">
        <f t="shared" si="14"/>
        <v>139</v>
      </c>
      <c r="S205" s="19"/>
      <c r="T205"/>
    </row>
    <row r="206" spans="1:20" ht="12.75" customHeight="1">
      <c r="A206" t="s">
        <v>537</v>
      </c>
      <c r="B206" t="s">
        <v>538</v>
      </c>
      <c r="C206" t="s">
        <v>956</v>
      </c>
      <c r="D206" s="16">
        <v>132</v>
      </c>
      <c r="E206" s="16">
        <v>0</v>
      </c>
      <c r="F206" s="16">
        <v>0</v>
      </c>
      <c r="G206" s="16">
        <v>5</v>
      </c>
      <c r="H206" s="17">
        <f t="shared" si="15"/>
        <v>137</v>
      </c>
      <c r="I206" s="16">
        <v>0</v>
      </c>
      <c r="J206" s="17">
        <f t="shared" si="13"/>
        <v>137</v>
      </c>
      <c r="K206" s="19"/>
      <c r="L206" s="4">
        <v>107</v>
      </c>
      <c r="M206" s="4">
        <v>6</v>
      </c>
      <c r="N206" s="4">
        <v>0</v>
      </c>
      <c r="O206" s="4">
        <v>73</v>
      </c>
      <c r="P206" s="17">
        <f t="shared" si="16"/>
        <v>186</v>
      </c>
      <c r="Q206" s="16">
        <v>73</v>
      </c>
      <c r="R206" s="17">
        <f t="shared" si="14"/>
        <v>259</v>
      </c>
      <c r="S206" s="19"/>
      <c r="T206"/>
    </row>
    <row r="207" spans="1:20" ht="12.75" customHeight="1">
      <c r="A207" t="s">
        <v>826</v>
      </c>
      <c r="B207" t="s">
        <v>827</v>
      </c>
      <c r="C207" t="s">
        <v>957</v>
      </c>
      <c r="D207" s="16">
        <v>6</v>
      </c>
      <c r="E207" s="16">
        <v>0</v>
      </c>
      <c r="F207" s="16">
        <v>0</v>
      </c>
      <c r="G207" s="16">
        <v>0</v>
      </c>
      <c r="H207" s="17">
        <f t="shared" si="15"/>
        <v>6</v>
      </c>
      <c r="I207" s="16">
        <v>0</v>
      </c>
      <c r="J207" s="17">
        <f t="shared" si="13"/>
        <v>6</v>
      </c>
      <c r="K207" s="19"/>
      <c r="L207" s="4">
        <v>3</v>
      </c>
      <c r="M207" s="4">
        <v>16</v>
      </c>
      <c r="N207" s="4">
        <v>0</v>
      </c>
      <c r="O207" s="4">
        <v>14</v>
      </c>
      <c r="P207" s="17">
        <f t="shared" si="16"/>
        <v>33</v>
      </c>
      <c r="Q207" s="16">
        <v>0</v>
      </c>
      <c r="R207" s="17">
        <f t="shared" si="14"/>
        <v>33</v>
      </c>
      <c r="S207" s="19"/>
      <c r="T207"/>
    </row>
    <row r="208" spans="1:20" ht="12.75" customHeight="1">
      <c r="A208" t="s">
        <v>828</v>
      </c>
      <c r="B208" t="s">
        <v>829</v>
      </c>
      <c r="C208" t="s">
        <v>958</v>
      </c>
      <c r="D208" s="16">
        <v>108</v>
      </c>
      <c r="E208" s="16">
        <v>0</v>
      </c>
      <c r="F208" s="16">
        <v>0</v>
      </c>
      <c r="G208" s="16">
        <v>0</v>
      </c>
      <c r="H208" s="17">
        <f t="shared" si="15"/>
        <v>108</v>
      </c>
      <c r="I208" s="16">
        <v>0</v>
      </c>
      <c r="J208" s="17">
        <f t="shared" si="13"/>
        <v>108</v>
      </c>
      <c r="K208" s="19"/>
      <c r="L208" s="4">
        <v>26</v>
      </c>
      <c r="M208" s="4">
        <v>0</v>
      </c>
      <c r="N208" s="4">
        <v>0</v>
      </c>
      <c r="O208" s="4">
        <v>7</v>
      </c>
      <c r="P208" s="17">
        <f t="shared" si="16"/>
        <v>33</v>
      </c>
      <c r="Q208" s="16">
        <v>0</v>
      </c>
      <c r="R208" s="17">
        <f t="shared" si="14"/>
        <v>33</v>
      </c>
      <c r="S208" s="19"/>
      <c r="T208"/>
    </row>
    <row r="209" spans="1:20" ht="12.75" customHeight="1">
      <c r="A209" t="s">
        <v>539</v>
      </c>
      <c r="B209" t="s">
        <v>540</v>
      </c>
      <c r="C209" t="s">
        <v>955</v>
      </c>
      <c r="D209" s="16">
        <v>83</v>
      </c>
      <c r="E209" s="16">
        <v>1</v>
      </c>
      <c r="F209" s="16">
        <v>0</v>
      </c>
      <c r="G209" s="16">
        <v>0</v>
      </c>
      <c r="H209" s="17">
        <f t="shared" si="15"/>
        <v>84</v>
      </c>
      <c r="I209" s="16">
        <v>0</v>
      </c>
      <c r="J209" s="17">
        <f t="shared" si="13"/>
        <v>84</v>
      </c>
      <c r="K209" s="19"/>
      <c r="L209" s="4">
        <v>26</v>
      </c>
      <c r="M209" s="4">
        <v>1</v>
      </c>
      <c r="N209" s="4">
        <v>0</v>
      </c>
      <c r="O209" s="4">
        <v>13</v>
      </c>
      <c r="P209" s="17">
        <f t="shared" si="16"/>
        <v>40</v>
      </c>
      <c r="Q209" s="16">
        <v>19</v>
      </c>
      <c r="R209" s="17">
        <f t="shared" si="14"/>
        <v>59</v>
      </c>
      <c r="S209" s="19"/>
      <c r="T209"/>
    </row>
    <row r="210" spans="1:20" ht="12.75" customHeight="1">
      <c r="A210" t="s">
        <v>830</v>
      </c>
      <c r="B210" t="s">
        <v>831</v>
      </c>
      <c r="C210" t="s">
        <v>957</v>
      </c>
      <c r="D210" s="16">
        <v>0</v>
      </c>
      <c r="E210" s="16">
        <v>5</v>
      </c>
      <c r="F210" s="16">
        <v>0</v>
      </c>
      <c r="G210" s="16">
        <v>23</v>
      </c>
      <c r="H210" s="17">
        <f t="shared" si="15"/>
        <v>28</v>
      </c>
      <c r="I210" s="16">
        <v>0</v>
      </c>
      <c r="J210" s="17">
        <f t="shared" ref="J210:J275" si="17">SUM(H210:I210)</f>
        <v>28</v>
      </c>
      <c r="K210" s="19"/>
      <c r="L210" s="4">
        <v>0</v>
      </c>
      <c r="M210" s="4">
        <v>3</v>
      </c>
      <c r="N210" s="4">
        <v>0</v>
      </c>
      <c r="O210" s="4">
        <v>26</v>
      </c>
      <c r="P210" s="17">
        <f t="shared" si="16"/>
        <v>29</v>
      </c>
      <c r="Q210" s="16">
        <v>0</v>
      </c>
      <c r="R210" s="17">
        <f t="shared" ref="R210:R275" si="18">SUM(P210:Q210)</f>
        <v>29</v>
      </c>
      <c r="S210" s="19"/>
      <c r="T210"/>
    </row>
    <row r="211" spans="1:20" ht="12.75" customHeight="1">
      <c r="A211" t="s">
        <v>541</v>
      </c>
      <c r="B211" t="s">
        <v>542</v>
      </c>
      <c r="C211" t="s">
        <v>954</v>
      </c>
      <c r="D211" s="16">
        <v>15</v>
      </c>
      <c r="E211" s="16">
        <v>0</v>
      </c>
      <c r="F211" s="16">
        <v>0</v>
      </c>
      <c r="G211" s="16">
        <v>19</v>
      </c>
      <c r="H211" s="17">
        <f t="shared" si="15"/>
        <v>34</v>
      </c>
      <c r="I211" s="16">
        <v>0</v>
      </c>
      <c r="J211" s="17">
        <f t="shared" si="17"/>
        <v>34</v>
      </c>
      <c r="K211" s="19"/>
      <c r="L211" s="4">
        <v>34</v>
      </c>
      <c r="M211" s="4">
        <v>18</v>
      </c>
      <c r="N211" s="4">
        <v>0</v>
      </c>
      <c r="O211" s="4">
        <v>12</v>
      </c>
      <c r="P211" s="17">
        <f t="shared" si="16"/>
        <v>64</v>
      </c>
      <c r="Q211" s="16">
        <v>9</v>
      </c>
      <c r="R211" s="17">
        <f t="shared" si="18"/>
        <v>73</v>
      </c>
      <c r="S211" s="19"/>
      <c r="T211"/>
    </row>
    <row r="212" spans="1:20" ht="12.75" customHeight="1">
      <c r="A212" t="s">
        <v>543</v>
      </c>
      <c r="B212" t="s">
        <v>544</v>
      </c>
      <c r="C212" t="s">
        <v>957</v>
      </c>
      <c r="D212" s="16">
        <v>324</v>
      </c>
      <c r="E212" s="16">
        <v>53</v>
      </c>
      <c r="F212" s="16">
        <v>0</v>
      </c>
      <c r="G212" s="16">
        <v>15</v>
      </c>
      <c r="H212" s="17">
        <f t="shared" si="15"/>
        <v>392</v>
      </c>
      <c r="I212" s="16">
        <v>0</v>
      </c>
      <c r="J212" s="17">
        <f t="shared" si="17"/>
        <v>392</v>
      </c>
      <c r="K212" s="19"/>
      <c r="L212" s="4">
        <v>78</v>
      </c>
      <c r="M212" s="4">
        <v>77</v>
      </c>
      <c r="N212" s="4">
        <v>0</v>
      </c>
      <c r="O212" s="4">
        <v>21</v>
      </c>
      <c r="P212" s="17">
        <f t="shared" si="16"/>
        <v>176</v>
      </c>
      <c r="Q212" s="16">
        <v>20</v>
      </c>
      <c r="R212" s="17">
        <f t="shared" si="18"/>
        <v>196</v>
      </c>
      <c r="S212" s="19"/>
      <c r="T212"/>
    </row>
    <row r="213" spans="1:20" ht="12.75" customHeight="1">
      <c r="A213" t="s">
        <v>753</v>
      </c>
      <c r="B213" t="s">
        <v>912</v>
      </c>
      <c r="C213" t="s">
        <v>954</v>
      </c>
      <c r="D213" s="16">
        <v>44</v>
      </c>
      <c r="E213" s="16">
        <v>0</v>
      </c>
      <c r="F213" s="16">
        <v>0</v>
      </c>
      <c r="G213" s="16">
        <v>32</v>
      </c>
      <c r="H213" s="17">
        <f t="shared" si="15"/>
        <v>76</v>
      </c>
      <c r="I213" s="16">
        <v>0</v>
      </c>
      <c r="J213" s="17">
        <f t="shared" si="17"/>
        <v>76</v>
      </c>
      <c r="K213" s="19"/>
      <c r="L213" s="4">
        <v>27</v>
      </c>
      <c r="M213" s="4">
        <v>0</v>
      </c>
      <c r="N213" s="4">
        <v>0</v>
      </c>
      <c r="O213" s="4">
        <v>6</v>
      </c>
      <c r="P213" s="17">
        <f t="shared" si="16"/>
        <v>33</v>
      </c>
      <c r="Q213" s="16">
        <v>20</v>
      </c>
      <c r="R213" s="17">
        <f t="shared" si="18"/>
        <v>53</v>
      </c>
      <c r="S213" s="19"/>
      <c r="T213"/>
    </row>
    <row r="214" spans="1:20" ht="12.75" customHeight="1">
      <c r="A214" t="s">
        <v>545</v>
      </c>
      <c r="B214" t="s">
        <v>546</v>
      </c>
      <c r="C214" t="s">
        <v>956</v>
      </c>
      <c r="D214" s="16">
        <v>177</v>
      </c>
      <c r="E214" s="16">
        <v>9</v>
      </c>
      <c r="F214" s="16">
        <v>0</v>
      </c>
      <c r="G214" s="16">
        <v>43</v>
      </c>
      <c r="H214" s="17">
        <f t="shared" si="15"/>
        <v>229</v>
      </c>
      <c r="I214" s="16">
        <v>0</v>
      </c>
      <c r="J214" s="17">
        <f t="shared" si="17"/>
        <v>229</v>
      </c>
      <c r="K214" s="19"/>
      <c r="L214" s="4">
        <v>76</v>
      </c>
      <c r="M214" s="4">
        <v>0</v>
      </c>
      <c r="N214" s="4">
        <v>0</v>
      </c>
      <c r="O214" s="4">
        <v>18</v>
      </c>
      <c r="P214" s="17">
        <f t="shared" si="16"/>
        <v>94</v>
      </c>
      <c r="Q214" s="16">
        <v>4</v>
      </c>
      <c r="R214" s="17">
        <f t="shared" si="18"/>
        <v>98</v>
      </c>
      <c r="S214" s="19"/>
      <c r="T214"/>
    </row>
    <row r="215" spans="1:20" ht="12.75" customHeight="1">
      <c r="A215" t="s">
        <v>547</v>
      </c>
      <c r="B215" t="s">
        <v>548</v>
      </c>
      <c r="C215" t="s">
        <v>958</v>
      </c>
      <c r="D215" s="16">
        <v>0</v>
      </c>
      <c r="E215" s="16">
        <v>13</v>
      </c>
      <c r="F215" s="16">
        <v>0</v>
      </c>
      <c r="G215" s="16">
        <v>7</v>
      </c>
      <c r="H215" s="17">
        <f t="shared" si="15"/>
        <v>20</v>
      </c>
      <c r="I215" s="16">
        <v>35</v>
      </c>
      <c r="J215" s="17">
        <f t="shared" si="17"/>
        <v>55</v>
      </c>
      <c r="K215" s="19"/>
      <c r="L215" s="4">
        <v>5</v>
      </c>
      <c r="M215" s="4">
        <v>0</v>
      </c>
      <c r="N215" s="4">
        <v>0</v>
      </c>
      <c r="O215" s="4">
        <v>22</v>
      </c>
      <c r="P215" s="17">
        <f t="shared" si="16"/>
        <v>27</v>
      </c>
      <c r="Q215" s="16">
        <v>0</v>
      </c>
      <c r="R215" s="17">
        <f t="shared" si="18"/>
        <v>27</v>
      </c>
      <c r="S215" s="19"/>
      <c r="T215"/>
    </row>
    <row r="216" spans="1:20" ht="12.75" customHeight="1">
      <c r="A216" t="s">
        <v>549</v>
      </c>
      <c r="B216" t="s">
        <v>550</v>
      </c>
      <c r="C216" t="s">
        <v>956</v>
      </c>
      <c r="D216" s="16">
        <v>143</v>
      </c>
      <c r="E216" s="16">
        <v>28</v>
      </c>
      <c r="F216" s="16">
        <v>0</v>
      </c>
      <c r="G216" s="16">
        <v>24</v>
      </c>
      <c r="H216" s="17">
        <f t="shared" si="15"/>
        <v>195</v>
      </c>
      <c r="I216" s="16">
        <v>121</v>
      </c>
      <c r="J216" s="17">
        <f t="shared" si="17"/>
        <v>316</v>
      </c>
      <c r="K216" s="19"/>
      <c r="L216" s="4">
        <v>75</v>
      </c>
      <c r="M216" s="4">
        <v>25</v>
      </c>
      <c r="N216" s="4">
        <v>0</v>
      </c>
      <c r="O216" s="4">
        <v>14</v>
      </c>
      <c r="P216" s="17">
        <f t="shared" si="16"/>
        <v>114</v>
      </c>
      <c r="Q216" s="16">
        <v>121</v>
      </c>
      <c r="R216" s="17">
        <f t="shared" si="18"/>
        <v>235</v>
      </c>
      <c r="S216" s="19"/>
      <c r="T216"/>
    </row>
    <row r="217" spans="1:20" ht="12.75" customHeight="1">
      <c r="A217" t="s">
        <v>887</v>
      </c>
      <c r="B217" t="s">
        <v>973</v>
      </c>
      <c r="C217" t="s">
        <v>954</v>
      </c>
      <c r="D217" s="16">
        <v>0</v>
      </c>
      <c r="E217" s="16">
        <v>0</v>
      </c>
      <c r="F217" s="16">
        <v>0</v>
      </c>
      <c r="G217" s="16">
        <v>0</v>
      </c>
      <c r="H217" s="17">
        <f t="shared" si="15"/>
        <v>0</v>
      </c>
      <c r="I217" s="16">
        <v>0</v>
      </c>
      <c r="J217" s="17">
        <f t="shared" si="17"/>
        <v>0</v>
      </c>
      <c r="K217" s="19"/>
      <c r="L217" s="4">
        <v>12</v>
      </c>
      <c r="M217" s="4">
        <v>0</v>
      </c>
      <c r="N217" s="4">
        <v>0</v>
      </c>
      <c r="O217" s="4">
        <v>0</v>
      </c>
      <c r="P217" s="17">
        <f t="shared" si="16"/>
        <v>12</v>
      </c>
      <c r="Q217" s="16">
        <v>0</v>
      </c>
      <c r="R217" s="17">
        <f>SUM(P217:Q217)</f>
        <v>12</v>
      </c>
      <c r="S217" s="19"/>
      <c r="T217"/>
    </row>
    <row r="218" spans="1:20" ht="12.75" customHeight="1">
      <c r="A218" t="s">
        <v>553</v>
      </c>
      <c r="B218" t="s">
        <v>554</v>
      </c>
      <c r="C218" t="s">
        <v>954</v>
      </c>
      <c r="D218" s="16">
        <v>115</v>
      </c>
      <c r="E218" s="16">
        <v>1</v>
      </c>
      <c r="F218" s="16">
        <v>0</v>
      </c>
      <c r="G218" s="16">
        <v>58</v>
      </c>
      <c r="H218" s="17">
        <f t="shared" si="15"/>
        <v>174</v>
      </c>
      <c r="I218" s="16">
        <v>0</v>
      </c>
      <c r="J218" s="17">
        <f t="shared" si="17"/>
        <v>174</v>
      </c>
      <c r="K218" s="19"/>
      <c r="L218" s="4">
        <v>108</v>
      </c>
      <c r="M218" s="4">
        <v>0</v>
      </c>
      <c r="N218" s="4">
        <v>0</v>
      </c>
      <c r="O218" s="4">
        <v>69</v>
      </c>
      <c r="P218" s="17">
        <f t="shared" si="16"/>
        <v>177</v>
      </c>
      <c r="Q218" s="16">
        <v>0</v>
      </c>
      <c r="R218" s="17">
        <f t="shared" si="18"/>
        <v>177</v>
      </c>
      <c r="S218" s="19"/>
      <c r="T218"/>
    </row>
    <row r="219" spans="1:20" ht="12.75" customHeight="1">
      <c r="A219" t="s">
        <v>555</v>
      </c>
      <c r="B219" t="s">
        <v>556</v>
      </c>
      <c r="C219" t="s">
        <v>956</v>
      </c>
      <c r="D219" s="16">
        <v>23</v>
      </c>
      <c r="E219" s="16">
        <v>0</v>
      </c>
      <c r="F219" s="16">
        <v>0</v>
      </c>
      <c r="G219" s="16">
        <v>0</v>
      </c>
      <c r="H219" s="17">
        <f t="shared" si="15"/>
        <v>23</v>
      </c>
      <c r="I219" s="16">
        <v>0</v>
      </c>
      <c r="J219" s="17">
        <f t="shared" si="17"/>
        <v>23</v>
      </c>
      <c r="K219" s="19"/>
      <c r="L219" s="4">
        <v>12</v>
      </c>
      <c r="M219" s="4">
        <v>0</v>
      </c>
      <c r="N219" s="4">
        <v>0</v>
      </c>
      <c r="O219" s="4">
        <v>5</v>
      </c>
      <c r="P219" s="17">
        <f t="shared" si="16"/>
        <v>17</v>
      </c>
      <c r="Q219" s="16">
        <v>0</v>
      </c>
      <c r="R219" s="17">
        <f t="shared" si="18"/>
        <v>17</v>
      </c>
      <c r="S219" s="19"/>
      <c r="T219"/>
    </row>
    <row r="220" spans="1:20" ht="12.75" customHeight="1">
      <c r="A220" t="s">
        <v>557</v>
      </c>
      <c r="B220" t="s">
        <v>558</v>
      </c>
      <c r="C220" t="s">
        <v>958</v>
      </c>
      <c r="D220" s="16">
        <v>39</v>
      </c>
      <c r="E220" s="16">
        <v>81</v>
      </c>
      <c r="F220" s="16">
        <v>0</v>
      </c>
      <c r="G220" s="16">
        <v>57</v>
      </c>
      <c r="H220" s="17">
        <f t="shared" si="15"/>
        <v>177</v>
      </c>
      <c r="I220" s="16">
        <v>0</v>
      </c>
      <c r="J220" s="17">
        <f t="shared" si="17"/>
        <v>177</v>
      </c>
      <c r="K220" s="19"/>
      <c r="L220" s="4">
        <v>63</v>
      </c>
      <c r="M220" s="4">
        <v>140</v>
      </c>
      <c r="N220" s="4">
        <v>0</v>
      </c>
      <c r="O220" s="4">
        <v>52</v>
      </c>
      <c r="P220" s="17">
        <f t="shared" si="16"/>
        <v>255</v>
      </c>
      <c r="Q220" s="16">
        <v>50</v>
      </c>
      <c r="R220" s="17">
        <f t="shared" si="18"/>
        <v>305</v>
      </c>
      <c r="S220" s="19"/>
      <c r="T220"/>
    </row>
    <row r="221" spans="1:20" ht="12.75" customHeight="1">
      <c r="A221" t="s">
        <v>559</v>
      </c>
      <c r="B221" t="s">
        <v>560</v>
      </c>
      <c r="C221" t="s">
        <v>958</v>
      </c>
      <c r="D221" s="16">
        <v>41</v>
      </c>
      <c r="E221" s="16">
        <v>0</v>
      </c>
      <c r="F221" s="16">
        <v>0</v>
      </c>
      <c r="G221" s="16">
        <v>18</v>
      </c>
      <c r="H221" s="17">
        <f t="shared" si="15"/>
        <v>59</v>
      </c>
      <c r="I221" s="16">
        <v>0</v>
      </c>
      <c r="J221" s="17">
        <f t="shared" si="17"/>
        <v>59</v>
      </c>
      <c r="K221" s="19"/>
      <c r="L221" s="4">
        <v>39</v>
      </c>
      <c r="M221" s="4">
        <v>24</v>
      </c>
      <c r="N221" s="4">
        <v>0</v>
      </c>
      <c r="O221" s="4">
        <v>13</v>
      </c>
      <c r="P221" s="17">
        <f t="shared" si="16"/>
        <v>76</v>
      </c>
      <c r="Q221" s="16">
        <v>0</v>
      </c>
      <c r="R221" s="17">
        <f t="shared" si="18"/>
        <v>76</v>
      </c>
      <c r="S221" s="19"/>
      <c r="T221"/>
    </row>
    <row r="222" spans="1:20" ht="12.75" customHeight="1">
      <c r="A222" t="s">
        <v>561</v>
      </c>
      <c r="B222" t="s">
        <v>562</v>
      </c>
      <c r="C222" t="s">
        <v>956</v>
      </c>
      <c r="D222" s="16">
        <v>53</v>
      </c>
      <c r="E222" s="16">
        <v>0</v>
      </c>
      <c r="F222" s="16">
        <v>0</v>
      </c>
      <c r="G222" s="16">
        <v>11</v>
      </c>
      <c r="H222" s="17">
        <f t="shared" si="15"/>
        <v>64</v>
      </c>
      <c r="I222" s="16">
        <v>0</v>
      </c>
      <c r="J222" s="17">
        <f t="shared" si="17"/>
        <v>64</v>
      </c>
      <c r="K222" s="19"/>
      <c r="L222" s="4">
        <v>24</v>
      </c>
      <c r="M222" s="4">
        <v>0</v>
      </c>
      <c r="N222" s="4">
        <v>0</v>
      </c>
      <c r="O222" s="4">
        <v>18</v>
      </c>
      <c r="P222" s="17">
        <f t="shared" si="16"/>
        <v>42</v>
      </c>
      <c r="Q222" s="16">
        <v>0</v>
      </c>
      <c r="R222" s="17">
        <f t="shared" si="18"/>
        <v>42</v>
      </c>
      <c r="S222" s="19"/>
      <c r="T222"/>
    </row>
    <row r="223" spans="1:20" ht="12.75" customHeight="1">
      <c r="A223" t="s">
        <v>563</v>
      </c>
      <c r="B223" t="s">
        <v>564</v>
      </c>
      <c r="C223" t="s">
        <v>956</v>
      </c>
      <c r="D223" s="16">
        <v>0</v>
      </c>
      <c r="E223" s="16">
        <v>0</v>
      </c>
      <c r="F223" s="16">
        <v>0</v>
      </c>
      <c r="G223" s="16">
        <v>0</v>
      </c>
      <c r="H223" s="17">
        <f t="shared" si="15"/>
        <v>0</v>
      </c>
      <c r="I223" s="16">
        <v>0</v>
      </c>
      <c r="J223" s="17">
        <f t="shared" si="17"/>
        <v>0</v>
      </c>
      <c r="K223" s="19"/>
      <c r="L223" s="4">
        <v>44</v>
      </c>
      <c r="M223" s="4">
        <v>0</v>
      </c>
      <c r="N223" s="4">
        <v>0</v>
      </c>
      <c r="O223" s="4">
        <v>21</v>
      </c>
      <c r="P223" s="17">
        <f t="shared" si="16"/>
        <v>65</v>
      </c>
      <c r="Q223" s="16">
        <v>0</v>
      </c>
      <c r="R223" s="17">
        <f t="shared" si="18"/>
        <v>65</v>
      </c>
      <c r="S223" s="19"/>
      <c r="T223"/>
    </row>
    <row r="224" spans="1:20" ht="12.75" customHeight="1">
      <c r="A224" t="s">
        <v>834</v>
      </c>
      <c r="B224" t="s">
        <v>835</v>
      </c>
      <c r="C224" t="s">
        <v>955</v>
      </c>
      <c r="D224" s="16">
        <v>113</v>
      </c>
      <c r="E224" s="16">
        <v>5</v>
      </c>
      <c r="F224" s="16">
        <v>0</v>
      </c>
      <c r="G224" s="16">
        <v>14</v>
      </c>
      <c r="H224" s="17">
        <f t="shared" si="15"/>
        <v>132</v>
      </c>
      <c r="I224" s="16">
        <v>0</v>
      </c>
      <c r="J224" s="17">
        <f t="shared" si="17"/>
        <v>132</v>
      </c>
      <c r="K224" s="19"/>
      <c r="L224" s="4">
        <v>37</v>
      </c>
      <c r="M224" s="4">
        <v>0</v>
      </c>
      <c r="N224" s="4">
        <v>0</v>
      </c>
      <c r="O224" s="4">
        <v>0</v>
      </c>
      <c r="P224" s="17">
        <f t="shared" si="16"/>
        <v>37</v>
      </c>
      <c r="Q224" s="16">
        <v>0</v>
      </c>
      <c r="R224" s="17">
        <f t="shared" si="18"/>
        <v>37</v>
      </c>
      <c r="S224" s="19"/>
      <c r="T224"/>
    </row>
    <row r="225" spans="1:20" ht="12.75" customHeight="1">
      <c r="A225" t="s">
        <v>565</v>
      </c>
      <c r="B225" t="s">
        <v>566</v>
      </c>
      <c r="C225" t="s">
        <v>954</v>
      </c>
      <c r="D225" s="16">
        <v>94</v>
      </c>
      <c r="E225" s="16">
        <v>0</v>
      </c>
      <c r="F225" s="16">
        <v>0</v>
      </c>
      <c r="G225" s="16">
        <v>7</v>
      </c>
      <c r="H225" s="17">
        <f t="shared" si="15"/>
        <v>101</v>
      </c>
      <c r="I225" s="16">
        <v>0</v>
      </c>
      <c r="J225" s="17">
        <f t="shared" si="17"/>
        <v>101</v>
      </c>
      <c r="K225" s="19"/>
      <c r="L225" s="4">
        <v>117</v>
      </c>
      <c r="M225" s="4">
        <v>13</v>
      </c>
      <c r="N225" s="4">
        <v>0</v>
      </c>
      <c r="O225" s="4">
        <v>25</v>
      </c>
      <c r="P225" s="17">
        <f t="shared" si="16"/>
        <v>155</v>
      </c>
      <c r="Q225" s="16">
        <v>0</v>
      </c>
      <c r="R225" s="17">
        <f t="shared" si="18"/>
        <v>155</v>
      </c>
      <c r="S225" s="19"/>
      <c r="T225"/>
    </row>
    <row r="226" spans="1:20" ht="12.75" customHeight="1">
      <c r="A226" t="s">
        <v>870</v>
      </c>
      <c r="B226" t="s">
        <v>871</v>
      </c>
      <c r="C226" t="s">
        <v>956</v>
      </c>
      <c r="D226" s="16">
        <v>74</v>
      </c>
      <c r="E226" s="16">
        <v>0</v>
      </c>
      <c r="F226" s="16">
        <v>0</v>
      </c>
      <c r="G226" s="16">
        <v>16</v>
      </c>
      <c r="H226" s="17">
        <f t="shared" si="15"/>
        <v>90</v>
      </c>
      <c r="I226" s="16">
        <v>0</v>
      </c>
      <c r="J226" s="17">
        <f t="shared" si="17"/>
        <v>90</v>
      </c>
      <c r="K226" s="19"/>
      <c r="L226" s="4">
        <v>75</v>
      </c>
      <c r="M226" s="4">
        <v>2</v>
      </c>
      <c r="N226" s="4">
        <v>0</v>
      </c>
      <c r="O226" s="4">
        <v>11</v>
      </c>
      <c r="P226" s="17">
        <f t="shared" si="16"/>
        <v>88</v>
      </c>
      <c r="Q226" s="16">
        <v>0</v>
      </c>
      <c r="R226" s="17">
        <f t="shared" si="18"/>
        <v>88</v>
      </c>
      <c r="S226" s="19"/>
      <c r="T226"/>
    </row>
    <row r="227" spans="1:20" ht="12.75" customHeight="1">
      <c r="A227" t="s">
        <v>567</v>
      </c>
      <c r="B227" t="s">
        <v>568</v>
      </c>
      <c r="C227" t="s">
        <v>958</v>
      </c>
      <c r="D227" s="16">
        <v>79</v>
      </c>
      <c r="E227" s="16">
        <v>2</v>
      </c>
      <c r="F227" s="16">
        <v>0</v>
      </c>
      <c r="G227" s="16">
        <v>12</v>
      </c>
      <c r="H227" s="17">
        <f t="shared" si="15"/>
        <v>93</v>
      </c>
      <c r="I227" s="16">
        <v>0</v>
      </c>
      <c r="J227" s="17">
        <f t="shared" si="17"/>
        <v>93</v>
      </c>
      <c r="K227" s="19"/>
      <c r="L227" s="4">
        <v>30</v>
      </c>
      <c r="M227" s="4">
        <v>48</v>
      </c>
      <c r="N227" s="4">
        <v>0</v>
      </c>
      <c r="O227" s="4">
        <v>19</v>
      </c>
      <c r="P227" s="17">
        <f t="shared" si="16"/>
        <v>97</v>
      </c>
      <c r="Q227" s="16">
        <v>79</v>
      </c>
      <c r="R227" s="17">
        <f t="shared" si="18"/>
        <v>176</v>
      </c>
      <c r="S227" s="19"/>
      <c r="T227"/>
    </row>
    <row r="228" spans="1:20" ht="12.75" customHeight="1">
      <c r="A228" t="s">
        <v>569</v>
      </c>
      <c r="B228" t="s">
        <v>570</v>
      </c>
      <c r="C228" t="s">
        <v>955</v>
      </c>
      <c r="D228" s="16">
        <v>16</v>
      </c>
      <c r="E228" s="16">
        <v>9</v>
      </c>
      <c r="F228" s="16">
        <v>0</v>
      </c>
      <c r="G228" s="16">
        <v>0</v>
      </c>
      <c r="H228" s="17">
        <f t="shared" si="15"/>
        <v>25</v>
      </c>
      <c r="I228" s="16">
        <v>42</v>
      </c>
      <c r="J228" s="17">
        <f t="shared" si="17"/>
        <v>67</v>
      </c>
      <c r="K228" s="19"/>
      <c r="L228" s="4">
        <v>29</v>
      </c>
      <c r="M228" s="4">
        <v>0</v>
      </c>
      <c r="N228" s="4">
        <v>0</v>
      </c>
      <c r="O228" s="4">
        <v>7</v>
      </c>
      <c r="P228" s="17">
        <f t="shared" si="16"/>
        <v>36</v>
      </c>
      <c r="Q228" s="16">
        <v>0</v>
      </c>
      <c r="R228" s="17">
        <f t="shared" si="18"/>
        <v>36</v>
      </c>
      <c r="S228" s="19"/>
      <c r="T228"/>
    </row>
    <row r="229" spans="1:20" ht="12.75" customHeight="1">
      <c r="A229" t="s">
        <v>836</v>
      </c>
      <c r="B229" t="s">
        <v>837</v>
      </c>
      <c r="C229" t="s">
        <v>958</v>
      </c>
      <c r="D229" s="16">
        <v>84</v>
      </c>
      <c r="E229" s="16">
        <v>0</v>
      </c>
      <c r="F229" s="16">
        <v>0</v>
      </c>
      <c r="G229" s="16">
        <v>27</v>
      </c>
      <c r="H229" s="17">
        <f t="shared" si="15"/>
        <v>111</v>
      </c>
      <c r="I229" s="16">
        <v>0</v>
      </c>
      <c r="J229" s="17">
        <f t="shared" si="17"/>
        <v>111</v>
      </c>
      <c r="K229" s="19"/>
      <c r="L229" s="4">
        <v>78</v>
      </c>
      <c r="M229" s="4">
        <v>45</v>
      </c>
      <c r="N229" s="4">
        <v>0</v>
      </c>
      <c r="O229" s="4">
        <v>45</v>
      </c>
      <c r="P229" s="17">
        <f t="shared" si="16"/>
        <v>168</v>
      </c>
      <c r="Q229" s="16">
        <v>0</v>
      </c>
      <c r="R229" s="17">
        <f t="shared" si="18"/>
        <v>168</v>
      </c>
      <c r="S229" s="19"/>
      <c r="T229"/>
    </row>
    <row r="230" spans="1:20" ht="12.75" customHeight="1">
      <c r="A230" t="s">
        <v>571</v>
      </c>
      <c r="B230" t="s">
        <v>572</v>
      </c>
      <c r="C230" t="s">
        <v>956</v>
      </c>
      <c r="D230" s="16">
        <v>52</v>
      </c>
      <c r="E230" s="16">
        <v>11</v>
      </c>
      <c r="F230" s="16">
        <v>0</v>
      </c>
      <c r="G230" s="16">
        <v>8</v>
      </c>
      <c r="H230" s="17">
        <f t="shared" si="15"/>
        <v>71</v>
      </c>
      <c r="I230" s="16">
        <v>0</v>
      </c>
      <c r="J230" s="17">
        <f t="shared" si="17"/>
        <v>71</v>
      </c>
      <c r="K230" s="19"/>
      <c r="L230" s="4">
        <v>0</v>
      </c>
      <c r="M230" s="4">
        <v>0</v>
      </c>
      <c r="N230" s="4">
        <v>0</v>
      </c>
      <c r="O230" s="4">
        <v>6</v>
      </c>
      <c r="P230" s="17">
        <f t="shared" si="16"/>
        <v>6</v>
      </c>
      <c r="Q230" s="16">
        <v>0</v>
      </c>
      <c r="R230" s="17">
        <f t="shared" si="18"/>
        <v>6</v>
      </c>
      <c r="S230" s="19"/>
      <c r="T230"/>
    </row>
    <row r="231" spans="1:20" ht="12.75" customHeight="1">
      <c r="A231" t="s">
        <v>573</v>
      </c>
      <c r="B231" t="s">
        <v>574</v>
      </c>
      <c r="C231" t="s">
        <v>957</v>
      </c>
      <c r="D231" s="16">
        <v>1082</v>
      </c>
      <c r="E231" s="16">
        <v>8</v>
      </c>
      <c r="F231" s="16">
        <v>0</v>
      </c>
      <c r="G231" s="16">
        <v>0</v>
      </c>
      <c r="H231" s="17">
        <f t="shared" si="15"/>
        <v>1090</v>
      </c>
      <c r="I231" s="16">
        <v>34</v>
      </c>
      <c r="J231" s="17">
        <f t="shared" si="17"/>
        <v>1124</v>
      </c>
      <c r="K231" s="19"/>
      <c r="L231" s="4">
        <v>1049</v>
      </c>
      <c r="M231" s="4">
        <v>2</v>
      </c>
      <c r="N231" s="4">
        <v>0</v>
      </c>
      <c r="O231" s="4">
        <v>4</v>
      </c>
      <c r="P231" s="17">
        <f t="shared" si="16"/>
        <v>1055</v>
      </c>
      <c r="Q231" s="16">
        <v>41</v>
      </c>
      <c r="R231" s="17">
        <f t="shared" si="18"/>
        <v>1096</v>
      </c>
      <c r="S231" s="19"/>
      <c r="T231"/>
    </row>
    <row r="232" spans="1:20" ht="12.75" customHeight="1">
      <c r="A232" t="s">
        <v>575</v>
      </c>
      <c r="B232" t="s">
        <v>576</v>
      </c>
      <c r="C232" t="s">
        <v>958</v>
      </c>
      <c r="D232" s="16">
        <v>338</v>
      </c>
      <c r="E232" s="16">
        <v>6</v>
      </c>
      <c r="F232" s="16">
        <v>0</v>
      </c>
      <c r="G232" s="16">
        <v>75</v>
      </c>
      <c r="H232" s="17">
        <f t="shared" si="15"/>
        <v>419</v>
      </c>
      <c r="I232" s="16">
        <v>201</v>
      </c>
      <c r="J232" s="17">
        <f t="shared" si="17"/>
        <v>620</v>
      </c>
      <c r="K232" s="19"/>
      <c r="L232" s="4">
        <v>66</v>
      </c>
      <c r="M232" s="4">
        <v>84</v>
      </c>
      <c r="N232" s="4">
        <v>16</v>
      </c>
      <c r="O232" s="4">
        <v>76</v>
      </c>
      <c r="P232" s="17">
        <f t="shared" si="16"/>
        <v>242</v>
      </c>
      <c r="Q232" s="16">
        <v>32</v>
      </c>
      <c r="R232" s="17">
        <f t="shared" si="18"/>
        <v>274</v>
      </c>
      <c r="S232" s="19"/>
      <c r="T232"/>
    </row>
    <row r="233" spans="1:20" ht="12.75" customHeight="1">
      <c r="A233" t="s">
        <v>779</v>
      </c>
      <c r="B233" t="s">
        <v>780</v>
      </c>
      <c r="C233" t="s">
        <v>954</v>
      </c>
      <c r="D233" s="16">
        <v>115</v>
      </c>
      <c r="E233" s="16">
        <v>2</v>
      </c>
      <c r="F233" s="16">
        <v>0</v>
      </c>
      <c r="G233" s="16">
        <v>0</v>
      </c>
      <c r="H233" s="17">
        <f t="shared" si="15"/>
        <v>117</v>
      </c>
      <c r="I233" s="16">
        <v>0</v>
      </c>
      <c r="J233" s="17">
        <f t="shared" si="17"/>
        <v>117</v>
      </c>
      <c r="K233" s="19"/>
      <c r="L233" s="4">
        <v>31</v>
      </c>
      <c r="M233" s="4">
        <v>2</v>
      </c>
      <c r="N233" s="4">
        <v>0</v>
      </c>
      <c r="O233" s="4">
        <v>3</v>
      </c>
      <c r="P233" s="17">
        <f t="shared" si="16"/>
        <v>36</v>
      </c>
      <c r="Q233" s="16">
        <v>0</v>
      </c>
      <c r="R233" s="17">
        <f t="shared" si="18"/>
        <v>36</v>
      </c>
      <c r="S233" s="19"/>
      <c r="T233"/>
    </row>
    <row r="234" spans="1:20" ht="12.75" customHeight="1">
      <c r="A234" t="s">
        <v>838</v>
      </c>
      <c r="B234" t="s">
        <v>839</v>
      </c>
      <c r="C234" t="s">
        <v>954</v>
      </c>
      <c r="D234" s="16">
        <v>0</v>
      </c>
      <c r="E234" s="16">
        <v>12</v>
      </c>
      <c r="F234" s="16">
        <v>0</v>
      </c>
      <c r="G234" s="16">
        <v>45</v>
      </c>
      <c r="H234" s="17">
        <f t="shared" si="15"/>
        <v>57</v>
      </c>
      <c r="I234" s="16">
        <v>0</v>
      </c>
      <c r="J234" s="17">
        <f t="shared" si="17"/>
        <v>57</v>
      </c>
      <c r="K234" s="19"/>
      <c r="L234" s="4">
        <v>0</v>
      </c>
      <c r="M234" s="4">
        <v>0</v>
      </c>
      <c r="N234" s="4">
        <v>0</v>
      </c>
      <c r="O234" s="4">
        <v>1</v>
      </c>
      <c r="P234" s="17">
        <f t="shared" si="16"/>
        <v>1</v>
      </c>
      <c r="Q234" s="16">
        <v>0</v>
      </c>
      <c r="R234" s="17">
        <f t="shared" si="18"/>
        <v>1</v>
      </c>
      <c r="S234" s="19"/>
      <c r="T234"/>
    </row>
    <row r="235" spans="1:20" ht="12.75" customHeight="1">
      <c r="A235" s="4" t="s">
        <v>577</v>
      </c>
      <c r="B235" t="s">
        <v>578</v>
      </c>
      <c r="C235" t="s">
        <v>954</v>
      </c>
      <c r="D235" s="16">
        <v>81</v>
      </c>
      <c r="E235" s="16">
        <v>0</v>
      </c>
      <c r="F235" s="16">
        <v>0</v>
      </c>
      <c r="G235" s="16">
        <v>8</v>
      </c>
      <c r="H235" s="17">
        <f t="shared" si="15"/>
        <v>89</v>
      </c>
      <c r="I235" s="16">
        <v>0</v>
      </c>
      <c r="J235" s="17">
        <f t="shared" si="17"/>
        <v>89</v>
      </c>
      <c r="K235" s="19"/>
      <c r="L235" s="4">
        <v>64</v>
      </c>
      <c r="M235" s="4">
        <v>0</v>
      </c>
      <c r="N235" s="4">
        <v>0</v>
      </c>
      <c r="O235" s="4">
        <v>27</v>
      </c>
      <c r="P235" s="17">
        <f t="shared" si="16"/>
        <v>91</v>
      </c>
      <c r="Q235" s="16">
        <v>0</v>
      </c>
      <c r="R235" s="17">
        <f t="shared" si="18"/>
        <v>91</v>
      </c>
      <c r="S235" s="19"/>
      <c r="T235"/>
    </row>
    <row r="236" spans="1:20" ht="12.75" customHeight="1">
      <c r="A236" t="s">
        <v>913</v>
      </c>
      <c r="B236" t="s">
        <v>914</v>
      </c>
      <c r="C236" t="s">
        <v>954</v>
      </c>
      <c r="D236" s="16">
        <v>113</v>
      </c>
      <c r="E236" s="16">
        <v>0</v>
      </c>
      <c r="F236" s="16">
        <v>0</v>
      </c>
      <c r="G236" s="16">
        <v>2</v>
      </c>
      <c r="H236" s="17">
        <f t="shared" si="15"/>
        <v>115</v>
      </c>
      <c r="I236" s="16">
        <v>0</v>
      </c>
      <c r="J236" s="17">
        <f t="shared" si="17"/>
        <v>115</v>
      </c>
      <c r="K236" s="19"/>
      <c r="L236" s="4">
        <v>58</v>
      </c>
      <c r="M236" s="4">
        <v>3</v>
      </c>
      <c r="N236" s="4">
        <v>0</v>
      </c>
      <c r="O236" s="4">
        <v>8</v>
      </c>
      <c r="P236" s="17">
        <f t="shared" si="16"/>
        <v>69</v>
      </c>
      <c r="Q236" s="16">
        <v>0</v>
      </c>
      <c r="R236" s="17">
        <f t="shared" si="18"/>
        <v>69</v>
      </c>
      <c r="S236" s="19"/>
      <c r="T236"/>
    </row>
    <row r="237" spans="1:20" ht="12.75" customHeight="1">
      <c r="A237" t="s">
        <v>579</v>
      </c>
      <c r="B237" t="s">
        <v>580</v>
      </c>
      <c r="C237" t="s">
        <v>955</v>
      </c>
      <c r="D237" s="16">
        <v>62</v>
      </c>
      <c r="E237" s="16">
        <v>0</v>
      </c>
      <c r="F237" s="16">
        <v>0</v>
      </c>
      <c r="G237" s="16">
        <v>37</v>
      </c>
      <c r="H237" s="17">
        <f t="shared" si="15"/>
        <v>99</v>
      </c>
      <c r="I237" s="16">
        <v>0</v>
      </c>
      <c r="J237" s="17">
        <f t="shared" si="17"/>
        <v>99</v>
      </c>
      <c r="K237" s="19"/>
      <c r="L237" s="4">
        <v>116</v>
      </c>
      <c r="M237" s="4">
        <v>0</v>
      </c>
      <c r="N237" s="4">
        <v>0</v>
      </c>
      <c r="O237" s="4">
        <v>31</v>
      </c>
      <c r="P237" s="17">
        <f t="shared" si="16"/>
        <v>147</v>
      </c>
      <c r="Q237" s="16">
        <v>36</v>
      </c>
      <c r="R237" s="17">
        <f t="shared" si="18"/>
        <v>183</v>
      </c>
      <c r="S237" s="19"/>
      <c r="T237"/>
    </row>
    <row r="238" spans="1:20" ht="12.75" customHeight="1">
      <c r="A238" t="s">
        <v>581</v>
      </c>
      <c r="B238" t="s">
        <v>582</v>
      </c>
      <c r="C238" t="s">
        <v>956</v>
      </c>
      <c r="D238" s="16">
        <v>113</v>
      </c>
      <c r="E238" s="16">
        <v>15</v>
      </c>
      <c r="F238" s="16">
        <v>0</v>
      </c>
      <c r="G238" s="16">
        <v>4</v>
      </c>
      <c r="H238" s="17">
        <f t="shared" si="15"/>
        <v>132</v>
      </c>
      <c r="I238" s="16">
        <v>0</v>
      </c>
      <c r="J238" s="17">
        <f t="shared" si="17"/>
        <v>132</v>
      </c>
      <c r="K238" s="19"/>
      <c r="L238" s="4">
        <v>45</v>
      </c>
      <c r="M238" s="4">
        <v>0</v>
      </c>
      <c r="N238" s="4">
        <v>0</v>
      </c>
      <c r="O238" s="4">
        <v>17</v>
      </c>
      <c r="P238" s="17">
        <f t="shared" si="16"/>
        <v>62</v>
      </c>
      <c r="Q238" s="16">
        <v>0</v>
      </c>
      <c r="R238" s="17">
        <f t="shared" si="18"/>
        <v>62</v>
      </c>
      <c r="S238" s="19"/>
      <c r="T238"/>
    </row>
    <row r="239" spans="1:20" ht="12.75" customHeight="1">
      <c r="A239" t="s">
        <v>583</v>
      </c>
      <c r="B239" t="s">
        <v>584</v>
      </c>
      <c r="C239" t="s">
        <v>956</v>
      </c>
      <c r="D239" s="16">
        <v>109</v>
      </c>
      <c r="E239" s="16">
        <v>0</v>
      </c>
      <c r="F239" s="16">
        <v>0</v>
      </c>
      <c r="G239" s="16">
        <v>56</v>
      </c>
      <c r="H239" s="17">
        <f t="shared" si="15"/>
        <v>165</v>
      </c>
      <c r="I239" s="16">
        <v>0</v>
      </c>
      <c r="J239" s="17">
        <f t="shared" si="17"/>
        <v>165</v>
      </c>
      <c r="K239" s="19"/>
      <c r="L239" s="4">
        <v>0</v>
      </c>
      <c r="M239" s="4">
        <v>0</v>
      </c>
      <c r="N239" s="4">
        <v>0</v>
      </c>
      <c r="O239" s="4">
        <v>6</v>
      </c>
      <c r="P239" s="17">
        <f t="shared" si="16"/>
        <v>6</v>
      </c>
      <c r="Q239" s="16">
        <v>0</v>
      </c>
      <c r="R239" s="17">
        <f t="shared" si="18"/>
        <v>6</v>
      </c>
      <c r="S239" s="19"/>
      <c r="T239"/>
    </row>
    <row r="240" spans="1:20" ht="12.75" customHeight="1">
      <c r="A240" t="s">
        <v>840</v>
      </c>
      <c r="B240" t="s">
        <v>841</v>
      </c>
      <c r="C240" t="s">
        <v>954</v>
      </c>
      <c r="D240" s="16">
        <v>0</v>
      </c>
      <c r="E240" s="16">
        <v>0</v>
      </c>
      <c r="F240" s="16">
        <v>0</v>
      </c>
      <c r="G240" s="16">
        <v>0</v>
      </c>
      <c r="H240" s="17">
        <f t="shared" si="15"/>
        <v>0</v>
      </c>
      <c r="I240" s="16">
        <v>0</v>
      </c>
      <c r="J240" s="17">
        <f t="shared" si="17"/>
        <v>0</v>
      </c>
      <c r="K240" s="19"/>
      <c r="L240" s="4">
        <v>0</v>
      </c>
      <c r="M240" s="4">
        <v>48</v>
      </c>
      <c r="N240" s="4">
        <v>0</v>
      </c>
      <c r="O240" s="4">
        <v>9</v>
      </c>
      <c r="P240" s="17">
        <f t="shared" si="16"/>
        <v>57</v>
      </c>
      <c r="Q240" s="16">
        <v>60</v>
      </c>
      <c r="R240" s="17">
        <f t="shared" si="18"/>
        <v>117</v>
      </c>
      <c r="S240" s="19"/>
      <c r="T240"/>
    </row>
    <row r="241" spans="1:20" ht="12.75" customHeight="1">
      <c r="A241" t="s">
        <v>585</v>
      </c>
      <c r="B241" t="s">
        <v>586</v>
      </c>
      <c r="C241" t="s">
        <v>955</v>
      </c>
      <c r="D241" s="16">
        <v>51</v>
      </c>
      <c r="E241" s="16">
        <v>34</v>
      </c>
      <c r="F241" s="16">
        <v>0</v>
      </c>
      <c r="G241" s="16">
        <v>14</v>
      </c>
      <c r="H241" s="17">
        <f t="shared" si="15"/>
        <v>99</v>
      </c>
      <c r="I241" s="16">
        <v>3</v>
      </c>
      <c r="J241" s="17">
        <f t="shared" si="17"/>
        <v>102</v>
      </c>
      <c r="K241" s="19"/>
      <c r="L241" s="4">
        <v>68</v>
      </c>
      <c r="M241" s="4">
        <v>34</v>
      </c>
      <c r="N241" s="4">
        <v>0</v>
      </c>
      <c r="O241" s="4">
        <v>30</v>
      </c>
      <c r="P241" s="17">
        <f t="shared" si="16"/>
        <v>132</v>
      </c>
      <c r="Q241" s="16">
        <v>0</v>
      </c>
      <c r="R241" s="17">
        <f t="shared" si="18"/>
        <v>132</v>
      </c>
      <c r="S241" s="19"/>
      <c r="T241"/>
    </row>
    <row r="242" spans="1:20" ht="12.75" customHeight="1">
      <c r="A242" t="s">
        <v>587</v>
      </c>
      <c r="B242" t="s">
        <v>588</v>
      </c>
      <c r="C242" t="s">
        <v>957</v>
      </c>
      <c r="D242" s="16">
        <v>113</v>
      </c>
      <c r="E242" s="16">
        <v>16</v>
      </c>
      <c r="F242" s="16">
        <v>0</v>
      </c>
      <c r="G242" s="16">
        <v>4</v>
      </c>
      <c r="H242" s="17">
        <f t="shared" si="15"/>
        <v>133</v>
      </c>
      <c r="I242" s="16">
        <v>263</v>
      </c>
      <c r="J242" s="17">
        <f t="shared" si="17"/>
        <v>396</v>
      </c>
      <c r="K242" s="19"/>
      <c r="L242" s="4">
        <v>74</v>
      </c>
      <c r="M242" s="4">
        <v>14</v>
      </c>
      <c r="N242" s="4">
        <v>0</v>
      </c>
      <c r="O242" s="4">
        <v>19</v>
      </c>
      <c r="P242" s="17">
        <f t="shared" si="16"/>
        <v>107</v>
      </c>
      <c r="Q242" s="16">
        <v>79</v>
      </c>
      <c r="R242" s="17">
        <f t="shared" si="18"/>
        <v>186</v>
      </c>
      <c r="S242" s="19"/>
      <c r="T242"/>
    </row>
    <row r="243" spans="1:20" ht="12.75" customHeight="1">
      <c r="A243" t="s">
        <v>589</v>
      </c>
      <c r="B243" t="s">
        <v>590</v>
      </c>
      <c r="C243" t="s">
        <v>956</v>
      </c>
      <c r="D243" s="16">
        <v>230</v>
      </c>
      <c r="E243" s="16">
        <v>0</v>
      </c>
      <c r="F243" s="16">
        <v>0</v>
      </c>
      <c r="G243" s="16">
        <v>20</v>
      </c>
      <c r="H243" s="17">
        <f t="shared" si="15"/>
        <v>250</v>
      </c>
      <c r="I243" s="16">
        <v>71</v>
      </c>
      <c r="J243" s="17">
        <f t="shared" si="17"/>
        <v>321</v>
      </c>
      <c r="K243" s="19"/>
      <c r="L243" s="4">
        <v>181</v>
      </c>
      <c r="M243" s="4">
        <v>34</v>
      </c>
      <c r="N243" s="4">
        <v>0</v>
      </c>
      <c r="O243" s="4">
        <v>17</v>
      </c>
      <c r="P243" s="17">
        <f t="shared" si="16"/>
        <v>232</v>
      </c>
      <c r="Q243" s="16">
        <v>145</v>
      </c>
      <c r="R243" s="17">
        <f t="shared" si="18"/>
        <v>377</v>
      </c>
      <c r="S243" s="19"/>
      <c r="T243"/>
    </row>
    <row r="244" spans="1:20" ht="12.75" customHeight="1">
      <c r="A244" t="s">
        <v>591</v>
      </c>
      <c r="B244" t="s">
        <v>592</v>
      </c>
      <c r="C244" t="s">
        <v>956</v>
      </c>
      <c r="D244" s="16">
        <v>59</v>
      </c>
      <c r="E244" s="16">
        <v>15</v>
      </c>
      <c r="F244" s="16">
        <v>0</v>
      </c>
      <c r="G244" s="16">
        <v>15</v>
      </c>
      <c r="H244" s="17">
        <f t="shared" si="15"/>
        <v>89</v>
      </c>
      <c r="I244" s="16">
        <v>0</v>
      </c>
      <c r="J244" s="17">
        <f t="shared" si="17"/>
        <v>89</v>
      </c>
      <c r="K244" s="19"/>
      <c r="L244" s="4">
        <v>67</v>
      </c>
      <c r="M244" s="4">
        <v>14</v>
      </c>
      <c r="N244" s="4">
        <v>0</v>
      </c>
      <c r="O244" s="4">
        <v>19</v>
      </c>
      <c r="P244" s="17">
        <f t="shared" si="16"/>
        <v>100</v>
      </c>
      <c r="Q244" s="16">
        <v>0</v>
      </c>
      <c r="R244" s="17">
        <f t="shared" si="18"/>
        <v>100</v>
      </c>
      <c r="S244" s="19"/>
      <c r="T244"/>
    </row>
    <row r="245" spans="1:20" ht="12.75" customHeight="1">
      <c r="A245" t="s">
        <v>593</v>
      </c>
      <c r="B245" t="s">
        <v>594</v>
      </c>
      <c r="C245" t="s">
        <v>958</v>
      </c>
      <c r="D245" s="16">
        <v>60</v>
      </c>
      <c r="E245" s="16">
        <v>0</v>
      </c>
      <c r="F245" s="16">
        <v>0</v>
      </c>
      <c r="G245" s="16">
        <v>4</v>
      </c>
      <c r="H245" s="17">
        <f t="shared" si="15"/>
        <v>64</v>
      </c>
      <c r="I245" s="16">
        <v>0</v>
      </c>
      <c r="J245" s="17">
        <f t="shared" si="17"/>
        <v>64</v>
      </c>
      <c r="K245" s="19"/>
      <c r="L245" s="4">
        <v>65</v>
      </c>
      <c r="M245" s="4">
        <v>0</v>
      </c>
      <c r="N245" s="4">
        <v>0</v>
      </c>
      <c r="O245" s="4">
        <v>17</v>
      </c>
      <c r="P245" s="17">
        <f t="shared" si="16"/>
        <v>82</v>
      </c>
      <c r="Q245" s="16">
        <v>19</v>
      </c>
      <c r="R245" s="17">
        <f t="shared" si="18"/>
        <v>101</v>
      </c>
      <c r="S245" s="19"/>
      <c r="T245"/>
    </row>
    <row r="246" spans="1:20" ht="12.75" customHeight="1">
      <c r="A246" t="s">
        <v>915</v>
      </c>
      <c r="B246" t="s">
        <v>916</v>
      </c>
      <c r="C246" t="s">
        <v>954</v>
      </c>
      <c r="D246" s="16">
        <v>16</v>
      </c>
      <c r="E246" s="16">
        <v>0</v>
      </c>
      <c r="F246" s="16">
        <v>0</v>
      </c>
      <c r="G246" s="16">
        <v>0</v>
      </c>
      <c r="H246" s="17">
        <f t="shared" si="15"/>
        <v>16</v>
      </c>
      <c r="I246" s="16">
        <v>0</v>
      </c>
      <c r="J246" s="17">
        <f t="shared" si="17"/>
        <v>16</v>
      </c>
      <c r="K246" s="19"/>
      <c r="L246" s="4">
        <v>29</v>
      </c>
      <c r="M246" s="4">
        <v>0</v>
      </c>
      <c r="N246" s="4">
        <v>0</v>
      </c>
      <c r="O246" s="4">
        <v>1</v>
      </c>
      <c r="P246" s="17">
        <f t="shared" si="16"/>
        <v>30</v>
      </c>
      <c r="Q246" s="16">
        <v>0</v>
      </c>
      <c r="R246" s="17">
        <f t="shared" si="18"/>
        <v>30</v>
      </c>
      <c r="S246" s="19"/>
      <c r="T246"/>
    </row>
    <row r="247" spans="1:20" ht="12.75" customHeight="1">
      <c r="A247" t="s">
        <v>595</v>
      </c>
      <c r="B247" t="s">
        <v>596</v>
      </c>
      <c r="C247" t="s">
        <v>957</v>
      </c>
      <c r="D247" s="16">
        <v>63</v>
      </c>
      <c r="E247" s="16">
        <v>0</v>
      </c>
      <c r="F247" s="16">
        <v>0</v>
      </c>
      <c r="G247" s="16">
        <v>68</v>
      </c>
      <c r="H247" s="17">
        <f t="shared" si="15"/>
        <v>131</v>
      </c>
      <c r="I247" s="16">
        <v>124</v>
      </c>
      <c r="J247" s="17">
        <f t="shared" si="17"/>
        <v>255</v>
      </c>
      <c r="K247" s="19"/>
      <c r="L247" s="4">
        <v>104</v>
      </c>
      <c r="M247" s="4">
        <v>0</v>
      </c>
      <c r="N247" s="4">
        <v>0</v>
      </c>
      <c r="O247" s="4">
        <v>35</v>
      </c>
      <c r="P247" s="17">
        <f t="shared" si="16"/>
        <v>139</v>
      </c>
      <c r="Q247" s="16">
        <v>122</v>
      </c>
      <c r="R247" s="17">
        <f t="shared" si="18"/>
        <v>261</v>
      </c>
      <c r="S247" s="19"/>
      <c r="T247"/>
    </row>
    <row r="248" spans="1:20" ht="12.75" customHeight="1">
      <c r="A248" t="s">
        <v>781</v>
      </c>
      <c r="B248" t="s">
        <v>782</v>
      </c>
      <c r="C248" t="s">
        <v>954</v>
      </c>
      <c r="D248" s="16">
        <v>8</v>
      </c>
      <c r="E248" s="16">
        <v>0</v>
      </c>
      <c r="F248" s="16">
        <v>0</v>
      </c>
      <c r="G248" s="16">
        <v>0</v>
      </c>
      <c r="H248" s="17">
        <f t="shared" si="15"/>
        <v>8</v>
      </c>
      <c r="I248" s="16">
        <v>0</v>
      </c>
      <c r="J248" s="17">
        <f t="shared" si="17"/>
        <v>8</v>
      </c>
      <c r="K248" s="19"/>
      <c r="L248" s="4">
        <v>0</v>
      </c>
      <c r="M248" s="4">
        <v>0</v>
      </c>
      <c r="N248" s="4">
        <v>0</v>
      </c>
      <c r="O248" s="4">
        <v>3</v>
      </c>
      <c r="P248" s="17">
        <f t="shared" si="16"/>
        <v>3</v>
      </c>
      <c r="Q248" s="16">
        <v>0</v>
      </c>
      <c r="R248" s="17">
        <f t="shared" si="18"/>
        <v>3</v>
      </c>
      <c r="S248" s="19"/>
      <c r="T248"/>
    </row>
    <row r="249" spans="1:20" ht="12.75" customHeight="1">
      <c r="A249" t="s">
        <v>597</v>
      </c>
      <c r="B249" t="s">
        <v>598</v>
      </c>
      <c r="C249" t="s">
        <v>954</v>
      </c>
      <c r="D249" s="16">
        <v>107</v>
      </c>
      <c r="E249" s="16">
        <v>0</v>
      </c>
      <c r="F249" s="16">
        <v>0</v>
      </c>
      <c r="G249" s="16">
        <v>30</v>
      </c>
      <c r="H249" s="17">
        <f t="shared" si="15"/>
        <v>137</v>
      </c>
      <c r="I249" s="16">
        <v>0</v>
      </c>
      <c r="J249" s="17">
        <f t="shared" si="17"/>
        <v>137</v>
      </c>
      <c r="K249" s="19"/>
      <c r="L249" s="4">
        <v>51</v>
      </c>
      <c r="M249" s="4">
        <v>0</v>
      </c>
      <c r="N249" s="4">
        <v>0</v>
      </c>
      <c r="O249" s="4">
        <v>31</v>
      </c>
      <c r="P249" s="17">
        <f t="shared" si="16"/>
        <v>82</v>
      </c>
      <c r="Q249" s="16">
        <v>0</v>
      </c>
      <c r="R249" s="17">
        <f t="shared" si="18"/>
        <v>82</v>
      </c>
      <c r="S249" s="19"/>
      <c r="T249"/>
    </row>
    <row r="250" spans="1:20" ht="12.75" customHeight="1">
      <c r="A250" t="s">
        <v>599</v>
      </c>
      <c r="B250" t="s">
        <v>600</v>
      </c>
      <c r="C250" t="s">
        <v>958</v>
      </c>
      <c r="D250" s="16">
        <v>22</v>
      </c>
      <c r="E250" s="16">
        <v>0</v>
      </c>
      <c r="F250" s="16">
        <v>0</v>
      </c>
      <c r="G250" s="16">
        <v>6</v>
      </c>
      <c r="H250" s="17">
        <f t="shared" si="15"/>
        <v>28</v>
      </c>
      <c r="I250" s="16">
        <v>0</v>
      </c>
      <c r="J250" s="17">
        <f t="shared" si="17"/>
        <v>28</v>
      </c>
      <c r="K250" s="19"/>
      <c r="L250" s="4">
        <v>25</v>
      </c>
      <c r="M250" s="4">
        <v>116</v>
      </c>
      <c r="N250" s="4">
        <v>0</v>
      </c>
      <c r="O250" s="4">
        <v>36</v>
      </c>
      <c r="P250" s="17">
        <f t="shared" si="16"/>
        <v>177</v>
      </c>
      <c r="Q250" s="16">
        <v>40</v>
      </c>
      <c r="R250" s="17">
        <f t="shared" si="18"/>
        <v>217</v>
      </c>
      <c r="S250" s="19"/>
      <c r="T250"/>
    </row>
    <row r="251" spans="1:20" ht="12.75" customHeight="1">
      <c r="A251" t="s">
        <v>601</v>
      </c>
      <c r="B251" t="s">
        <v>602</v>
      </c>
      <c r="C251" t="s">
        <v>955</v>
      </c>
      <c r="D251" s="16">
        <v>166</v>
      </c>
      <c r="E251" s="16">
        <v>0</v>
      </c>
      <c r="F251" s="16">
        <v>0</v>
      </c>
      <c r="G251" s="16">
        <v>11</v>
      </c>
      <c r="H251" s="17">
        <f t="shared" si="15"/>
        <v>177</v>
      </c>
      <c r="I251" s="16">
        <v>51</v>
      </c>
      <c r="J251" s="17">
        <f t="shared" si="17"/>
        <v>228</v>
      </c>
      <c r="K251" s="19"/>
      <c r="L251" s="4">
        <v>127</v>
      </c>
      <c r="M251" s="4">
        <v>0</v>
      </c>
      <c r="N251" s="4">
        <v>0</v>
      </c>
      <c r="O251" s="4">
        <v>16</v>
      </c>
      <c r="P251" s="17">
        <f t="shared" si="16"/>
        <v>143</v>
      </c>
      <c r="Q251" s="16">
        <v>67</v>
      </c>
      <c r="R251" s="17">
        <f t="shared" si="18"/>
        <v>210</v>
      </c>
      <c r="S251" s="19"/>
      <c r="T251"/>
    </row>
    <row r="252" spans="1:20" ht="12.75" customHeight="1">
      <c r="A252" t="s">
        <v>872</v>
      </c>
      <c r="B252" t="s">
        <v>873</v>
      </c>
      <c r="C252" t="s">
        <v>956</v>
      </c>
      <c r="D252" s="16">
        <v>40</v>
      </c>
      <c r="E252" s="16">
        <v>0</v>
      </c>
      <c r="F252" s="16">
        <v>0</v>
      </c>
      <c r="G252" s="16">
        <v>4</v>
      </c>
      <c r="H252" s="17">
        <f t="shared" si="15"/>
        <v>44</v>
      </c>
      <c r="I252" s="16">
        <v>0</v>
      </c>
      <c r="J252" s="17">
        <f t="shared" si="17"/>
        <v>44</v>
      </c>
      <c r="K252" s="19"/>
      <c r="L252" s="4">
        <v>7</v>
      </c>
      <c r="M252" s="4">
        <v>0</v>
      </c>
      <c r="N252" s="4">
        <v>0</v>
      </c>
      <c r="O252" s="4">
        <v>8</v>
      </c>
      <c r="P252" s="17">
        <f t="shared" si="16"/>
        <v>15</v>
      </c>
      <c r="Q252" s="16">
        <v>0</v>
      </c>
      <c r="R252" s="17">
        <f t="shared" si="18"/>
        <v>15</v>
      </c>
      <c r="S252" s="19"/>
      <c r="T252"/>
    </row>
    <row r="253" spans="1:20" ht="12.75" customHeight="1">
      <c r="A253" t="s">
        <v>603</v>
      </c>
      <c r="B253" t="s">
        <v>604</v>
      </c>
      <c r="C253" t="s">
        <v>954</v>
      </c>
      <c r="D253" s="16">
        <v>77</v>
      </c>
      <c r="E253" s="16">
        <v>0</v>
      </c>
      <c r="F253" s="16">
        <v>0</v>
      </c>
      <c r="G253" s="16">
        <v>20</v>
      </c>
      <c r="H253" s="17">
        <f t="shared" si="15"/>
        <v>97</v>
      </c>
      <c r="I253" s="16">
        <v>0</v>
      </c>
      <c r="J253" s="17">
        <f t="shared" si="17"/>
        <v>97</v>
      </c>
      <c r="K253" s="19"/>
      <c r="L253" s="4">
        <v>39</v>
      </c>
      <c r="M253" s="4">
        <v>18</v>
      </c>
      <c r="N253" s="4">
        <v>0</v>
      </c>
      <c r="O253" s="4">
        <v>0</v>
      </c>
      <c r="P253" s="17">
        <f t="shared" si="16"/>
        <v>57</v>
      </c>
      <c r="Q253" s="16">
        <v>0</v>
      </c>
      <c r="R253" s="17">
        <f t="shared" si="18"/>
        <v>57</v>
      </c>
      <c r="S253" s="19"/>
      <c r="T253"/>
    </row>
    <row r="254" spans="1:20" ht="12.75" customHeight="1">
      <c r="A254" t="s">
        <v>917</v>
      </c>
      <c r="B254" t="s">
        <v>918</v>
      </c>
      <c r="C254" t="s">
        <v>958</v>
      </c>
      <c r="D254" s="16">
        <v>45</v>
      </c>
      <c r="E254" s="16">
        <v>0</v>
      </c>
      <c r="F254" s="16">
        <v>0</v>
      </c>
      <c r="G254" s="16">
        <v>4</v>
      </c>
      <c r="H254" s="17">
        <f t="shared" si="15"/>
        <v>49</v>
      </c>
      <c r="I254" s="16">
        <v>0</v>
      </c>
      <c r="J254" s="17">
        <f t="shared" si="17"/>
        <v>49</v>
      </c>
      <c r="K254" s="19"/>
      <c r="L254" s="4">
        <v>24</v>
      </c>
      <c r="M254" s="4">
        <v>83</v>
      </c>
      <c r="N254" s="4">
        <v>0</v>
      </c>
      <c r="O254" s="4">
        <v>36</v>
      </c>
      <c r="P254" s="17">
        <f t="shared" si="16"/>
        <v>143</v>
      </c>
      <c r="Q254" s="16">
        <v>0</v>
      </c>
      <c r="R254" s="17">
        <f t="shared" si="18"/>
        <v>143</v>
      </c>
      <c r="S254" s="19"/>
      <c r="T254"/>
    </row>
    <row r="255" spans="1:20" ht="12.75" customHeight="1">
      <c r="A255" t="s">
        <v>605</v>
      </c>
      <c r="B255" t="s">
        <v>606</v>
      </c>
      <c r="C255" t="s">
        <v>958</v>
      </c>
      <c r="D255" s="16">
        <v>130</v>
      </c>
      <c r="E255" s="16">
        <v>0</v>
      </c>
      <c r="F255" s="16">
        <v>0</v>
      </c>
      <c r="G255" s="16">
        <v>9</v>
      </c>
      <c r="H255" s="17">
        <f t="shared" si="15"/>
        <v>139</v>
      </c>
      <c r="I255" s="16">
        <v>0</v>
      </c>
      <c r="J255" s="17">
        <f t="shared" si="17"/>
        <v>139</v>
      </c>
      <c r="K255" s="19"/>
      <c r="L255" s="4">
        <v>125</v>
      </c>
      <c r="M255" s="4">
        <v>0</v>
      </c>
      <c r="N255" s="4">
        <v>0</v>
      </c>
      <c r="O255" s="4">
        <v>75</v>
      </c>
      <c r="P255" s="17">
        <f t="shared" si="16"/>
        <v>200</v>
      </c>
      <c r="Q255" s="16">
        <v>0</v>
      </c>
      <c r="R255" s="17">
        <f t="shared" si="18"/>
        <v>200</v>
      </c>
      <c r="S255" s="19"/>
      <c r="T255"/>
    </row>
    <row r="256" spans="1:20" ht="12.75" customHeight="1">
      <c r="A256" t="s">
        <v>607</v>
      </c>
      <c r="B256" t="s">
        <v>608</v>
      </c>
      <c r="C256" t="s">
        <v>956</v>
      </c>
      <c r="D256" s="16">
        <v>174</v>
      </c>
      <c r="E256" s="16">
        <v>31</v>
      </c>
      <c r="F256" s="16">
        <v>0</v>
      </c>
      <c r="G256" s="16">
        <v>29</v>
      </c>
      <c r="H256" s="17">
        <f t="shared" si="15"/>
        <v>234</v>
      </c>
      <c r="I256" s="16">
        <v>218</v>
      </c>
      <c r="J256" s="17">
        <f t="shared" si="17"/>
        <v>452</v>
      </c>
      <c r="K256" s="19"/>
      <c r="L256" s="4">
        <v>115</v>
      </c>
      <c r="M256" s="4">
        <v>130</v>
      </c>
      <c r="N256" s="4">
        <v>0</v>
      </c>
      <c r="O256" s="4">
        <v>67</v>
      </c>
      <c r="P256" s="17">
        <f t="shared" si="16"/>
        <v>312</v>
      </c>
      <c r="Q256" s="16">
        <v>347</v>
      </c>
      <c r="R256" s="17">
        <f t="shared" si="18"/>
        <v>659</v>
      </c>
      <c r="S256" s="19"/>
      <c r="T256"/>
    </row>
    <row r="257" spans="1:20" ht="12.75" customHeight="1">
      <c r="A257" t="s">
        <v>609</v>
      </c>
      <c r="B257" t="s">
        <v>610</v>
      </c>
      <c r="C257" t="s">
        <v>954</v>
      </c>
      <c r="D257" s="16">
        <v>8</v>
      </c>
      <c r="E257" s="16">
        <v>0</v>
      </c>
      <c r="F257" s="16">
        <v>0</v>
      </c>
      <c r="G257" s="16">
        <v>0</v>
      </c>
      <c r="H257" s="17">
        <f t="shared" si="15"/>
        <v>8</v>
      </c>
      <c r="I257" s="16">
        <v>0</v>
      </c>
      <c r="J257" s="17">
        <f>SUM(H257:I257)</f>
        <v>8</v>
      </c>
      <c r="K257" s="19"/>
      <c r="L257" s="4">
        <v>0</v>
      </c>
      <c r="M257" s="4">
        <v>0</v>
      </c>
      <c r="N257" s="4">
        <v>0</v>
      </c>
      <c r="O257" s="4">
        <v>1</v>
      </c>
      <c r="P257" s="17">
        <f t="shared" si="16"/>
        <v>1</v>
      </c>
      <c r="Q257" s="16">
        <v>0</v>
      </c>
      <c r="R257" s="17">
        <f>SUM(P257:Q257)</f>
        <v>1</v>
      </c>
      <c r="S257" s="19"/>
      <c r="T257"/>
    </row>
    <row r="258" spans="1:20" ht="12.75" customHeight="1">
      <c r="A258" t="s">
        <v>611</v>
      </c>
      <c r="B258" t="s">
        <v>612</v>
      </c>
      <c r="C258" t="s">
        <v>958</v>
      </c>
      <c r="D258" s="16">
        <v>28</v>
      </c>
      <c r="E258" s="16">
        <v>57</v>
      </c>
      <c r="F258" s="16">
        <v>0</v>
      </c>
      <c r="G258" s="16">
        <v>28</v>
      </c>
      <c r="H258" s="17">
        <f t="shared" si="15"/>
        <v>113</v>
      </c>
      <c r="I258" s="16">
        <v>0</v>
      </c>
      <c r="J258" s="17">
        <f t="shared" si="17"/>
        <v>113</v>
      </c>
      <c r="K258" s="19"/>
      <c r="L258" s="4">
        <v>6</v>
      </c>
      <c r="M258" s="4">
        <v>71</v>
      </c>
      <c r="N258" s="4">
        <v>0</v>
      </c>
      <c r="O258" s="4">
        <v>49</v>
      </c>
      <c r="P258" s="17">
        <f t="shared" si="16"/>
        <v>126</v>
      </c>
      <c r="Q258" s="16">
        <v>0</v>
      </c>
      <c r="R258" s="17">
        <f t="shared" si="18"/>
        <v>126</v>
      </c>
      <c r="S258" s="19"/>
      <c r="T258"/>
    </row>
    <row r="259" spans="1:20" ht="12.75" customHeight="1">
      <c r="A259" t="s">
        <v>613</v>
      </c>
      <c r="B259" t="s">
        <v>614</v>
      </c>
      <c r="C259" t="s">
        <v>958</v>
      </c>
      <c r="D259" s="16">
        <v>86</v>
      </c>
      <c r="E259" s="16">
        <v>1</v>
      </c>
      <c r="F259" s="16">
        <v>0</v>
      </c>
      <c r="G259" s="16">
        <v>4</v>
      </c>
      <c r="H259" s="17">
        <f t="shared" si="15"/>
        <v>91</v>
      </c>
      <c r="I259" s="16">
        <v>0</v>
      </c>
      <c r="J259" s="17">
        <f t="shared" si="17"/>
        <v>91</v>
      </c>
      <c r="K259" s="19"/>
      <c r="L259" s="4">
        <v>35</v>
      </c>
      <c r="M259" s="4">
        <v>8</v>
      </c>
      <c r="N259" s="4">
        <v>0</v>
      </c>
      <c r="O259" s="4">
        <v>17</v>
      </c>
      <c r="P259" s="17">
        <f t="shared" si="16"/>
        <v>60</v>
      </c>
      <c r="Q259" s="16">
        <v>0</v>
      </c>
      <c r="R259" s="17">
        <f t="shared" si="18"/>
        <v>60</v>
      </c>
      <c r="S259" s="19"/>
      <c r="T259"/>
    </row>
    <row r="260" spans="1:20" ht="12.75" customHeight="1">
      <c r="A260" t="s">
        <v>615</v>
      </c>
      <c r="B260" t="s">
        <v>616</v>
      </c>
      <c r="C260" t="s">
        <v>954</v>
      </c>
      <c r="D260" s="16">
        <v>59</v>
      </c>
      <c r="E260" s="16">
        <v>0</v>
      </c>
      <c r="F260" s="16">
        <v>0</v>
      </c>
      <c r="G260" s="16">
        <v>9</v>
      </c>
      <c r="H260" s="17">
        <f t="shared" si="15"/>
        <v>68</v>
      </c>
      <c r="I260" s="16">
        <v>5</v>
      </c>
      <c r="J260" s="17">
        <f t="shared" si="17"/>
        <v>73</v>
      </c>
      <c r="K260" s="19"/>
      <c r="L260" s="4">
        <v>32</v>
      </c>
      <c r="M260" s="4">
        <v>38</v>
      </c>
      <c r="N260" s="4">
        <v>0</v>
      </c>
      <c r="O260" s="4">
        <v>11</v>
      </c>
      <c r="P260" s="17">
        <f t="shared" si="16"/>
        <v>81</v>
      </c>
      <c r="Q260" s="16">
        <v>0</v>
      </c>
      <c r="R260" s="17">
        <f t="shared" si="18"/>
        <v>81</v>
      </c>
      <c r="S260" s="19"/>
      <c r="T260"/>
    </row>
    <row r="261" spans="1:20" ht="12.75" customHeight="1">
      <c r="A261" t="s">
        <v>617</v>
      </c>
      <c r="B261" t="s">
        <v>618</v>
      </c>
      <c r="C261" t="s">
        <v>954</v>
      </c>
      <c r="D261" s="16">
        <v>38</v>
      </c>
      <c r="E261" s="16">
        <v>0</v>
      </c>
      <c r="F261" s="16">
        <v>0</v>
      </c>
      <c r="G261" s="16">
        <v>24</v>
      </c>
      <c r="H261" s="17">
        <f t="shared" si="15"/>
        <v>62</v>
      </c>
      <c r="I261" s="16">
        <v>0</v>
      </c>
      <c r="J261" s="17">
        <f t="shared" si="17"/>
        <v>62</v>
      </c>
      <c r="K261" s="19"/>
      <c r="L261" s="4">
        <v>19</v>
      </c>
      <c r="M261" s="4">
        <v>0</v>
      </c>
      <c r="N261" s="4">
        <v>0</v>
      </c>
      <c r="O261" s="4">
        <v>17</v>
      </c>
      <c r="P261" s="17">
        <f t="shared" si="16"/>
        <v>36</v>
      </c>
      <c r="Q261" s="16">
        <v>0</v>
      </c>
      <c r="R261" s="17">
        <f t="shared" si="18"/>
        <v>36</v>
      </c>
      <c r="S261" s="19"/>
      <c r="T261"/>
    </row>
    <row r="262" spans="1:20" ht="12.75" customHeight="1">
      <c r="A262" t="s">
        <v>619</v>
      </c>
      <c r="B262" t="s">
        <v>620</v>
      </c>
      <c r="C262" t="s">
        <v>954</v>
      </c>
      <c r="D262" s="16">
        <v>119</v>
      </c>
      <c r="E262" s="16">
        <v>0</v>
      </c>
      <c r="F262" s="16">
        <v>0</v>
      </c>
      <c r="G262" s="16">
        <v>30</v>
      </c>
      <c r="H262" s="17">
        <f t="shared" si="15"/>
        <v>149</v>
      </c>
      <c r="I262" s="16">
        <v>0</v>
      </c>
      <c r="J262" s="17">
        <f t="shared" si="17"/>
        <v>149</v>
      </c>
      <c r="K262" s="19"/>
      <c r="L262" s="4">
        <v>66</v>
      </c>
      <c r="M262" s="4">
        <v>47</v>
      </c>
      <c r="N262" s="4">
        <v>0</v>
      </c>
      <c r="O262" s="4">
        <v>41</v>
      </c>
      <c r="P262" s="17">
        <f t="shared" si="16"/>
        <v>154</v>
      </c>
      <c r="Q262" s="16">
        <v>0</v>
      </c>
      <c r="R262" s="17">
        <f t="shared" si="18"/>
        <v>154</v>
      </c>
      <c r="S262" s="19"/>
      <c r="T262"/>
    </row>
    <row r="263" spans="1:20" ht="12.75" customHeight="1">
      <c r="A263" t="s">
        <v>621</v>
      </c>
      <c r="B263" t="s">
        <v>622</v>
      </c>
      <c r="C263" t="s">
        <v>954</v>
      </c>
      <c r="D263" s="16">
        <v>124</v>
      </c>
      <c r="E263" s="16">
        <v>0</v>
      </c>
      <c r="F263" s="16">
        <v>0</v>
      </c>
      <c r="G263" s="16">
        <v>66</v>
      </c>
      <c r="H263" s="17">
        <f t="shared" si="15"/>
        <v>190</v>
      </c>
      <c r="I263" s="16">
        <v>0</v>
      </c>
      <c r="J263" s="17">
        <f t="shared" si="17"/>
        <v>190</v>
      </c>
      <c r="K263" s="19"/>
      <c r="L263" s="4">
        <v>53</v>
      </c>
      <c r="M263" s="4">
        <v>76</v>
      </c>
      <c r="N263" s="4">
        <v>0</v>
      </c>
      <c r="O263" s="4">
        <v>95</v>
      </c>
      <c r="P263" s="17">
        <f t="shared" si="16"/>
        <v>224</v>
      </c>
      <c r="Q263" s="16">
        <v>65</v>
      </c>
      <c r="R263" s="17">
        <f t="shared" si="18"/>
        <v>289</v>
      </c>
      <c r="S263" s="19"/>
      <c r="T263"/>
    </row>
    <row r="264" spans="1:20" ht="12.75" customHeight="1">
      <c r="A264" t="s">
        <v>623</v>
      </c>
      <c r="B264" t="s">
        <v>624</v>
      </c>
      <c r="C264" t="s">
        <v>958</v>
      </c>
      <c r="D264" s="16">
        <v>8</v>
      </c>
      <c r="E264" s="16">
        <v>14</v>
      </c>
      <c r="F264" s="16">
        <v>0</v>
      </c>
      <c r="G264" s="16">
        <v>80</v>
      </c>
      <c r="H264" s="17">
        <f t="shared" si="15"/>
        <v>102</v>
      </c>
      <c r="I264" s="16">
        <v>280</v>
      </c>
      <c r="J264" s="17">
        <f t="shared" si="17"/>
        <v>382</v>
      </c>
      <c r="K264" s="19"/>
      <c r="L264" s="4">
        <v>82</v>
      </c>
      <c r="M264" s="4">
        <v>134</v>
      </c>
      <c r="N264" s="4">
        <v>0</v>
      </c>
      <c r="O264" s="4">
        <v>57</v>
      </c>
      <c r="P264" s="17">
        <f t="shared" si="16"/>
        <v>273</v>
      </c>
      <c r="Q264" s="16">
        <v>0</v>
      </c>
      <c r="R264" s="17">
        <f t="shared" si="18"/>
        <v>273</v>
      </c>
      <c r="S264" s="19"/>
      <c r="T264"/>
    </row>
    <row r="265" spans="1:20" ht="12.75" customHeight="1">
      <c r="A265" t="s">
        <v>625</v>
      </c>
      <c r="B265" t="s">
        <v>626</v>
      </c>
      <c r="C265" t="s">
        <v>958</v>
      </c>
      <c r="D265" s="16">
        <v>90</v>
      </c>
      <c r="E265" s="16">
        <v>0</v>
      </c>
      <c r="F265" s="16">
        <v>0</v>
      </c>
      <c r="G265" s="16">
        <v>22</v>
      </c>
      <c r="H265" s="17">
        <f t="shared" si="15"/>
        <v>112</v>
      </c>
      <c r="I265" s="16">
        <v>0</v>
      </c>
      <c r="J265" s="17">
        <f t="shared" si="17"/>
        <v>112</v>
      </c>
      <c r="K265" s="19"/>
      <c r="L265" s="4">
        <v>6</v>
      </c>
      <c r="M265" s="4">
        <v>0</v>
      </c>
      <c r="N265" s="4">
        <v>0</v>
      </c>
      <c r="O265" s="4">
        <v>0</v>
      </c>
      <c r="P265" s="17">
        <f t="shared" si="16"/>
        <v>6</v>
      </c>
      <c r="Q265" s="16">
        <v>0</v>
      </c>
      <c r="R265" s="17">
        <f t="shared" si="18"/>
        <v>6</v>
      </c>
      <c r="S265" s="19"/>
      <c r="T265"/>
    </row>
    <row r="266" spans="1:20" ht="12.75" customHeight="1">
      <c r="A266" t="s">
        <v>627</v>
      </c>
      <c r="B266" t="s">
        <v>628</v>
      </c>
      <c r="C266" t="s">
        <v>955</v>
      </c>
      <c r="D266" s="16">
        <v>48</v>
      </c>
      <c r="E266" s="16">
        <v>4</v>
      </c>
      <c r="F266" s="16">
        <v>0</v>
      </c>
      <c r="G266" s="16">
        <v>14</v>
      </c>
      <c r="H266" s="17">
        <f t="shared" si="15"/>
        <v>66</v>
      </c>
      <c r="I266" s="16">
        <v>0</v>
      </c>
      <c r="J266" s="17">
        <f t="shared" si="17"/>
        <v>66</v>
      </c>
      <c r="K266" s="19"/>
      <c r="L266" s="4">
        <v>128</v>
      </c>
      <c r="M266" s="4">
        <v>4</v>
      </c>
      <c r="N266" s="4">
        <v>0</v>
      </c>
      <c r="O266" s="4">
        <v>36</v>
      </c>
      <c r="P266" s="17">
        <f t="shared" si="16"/>
        <v>168</v>
      </c>
      <c r="Q266" s="16">
        <v>0</v>
      </c>
      <c r="R266" s="17">
        <f t="shared" si="18"/>
        <v>168</v>
      </c>
      <c r="S266" s="19"/>
      <c r="T266"/>
    </row>
    <row r="267" spans="1:20" ht="12.75" customHeight="1">
      <c r="A267" t="s">
        <v>629</v>
      </c>
      <c r="B267" t="s">
        <v>630</v>
      </c>
      <c r="C267" t="s">
        <v>954</v>
      </c>
      <c r="D267" s="16">
        <v>201</v>
      </c>
      <c r="E267" s="16">
        <v>0</v>
      </c>
      <c r="F267" s="16">
        <v>0</v>
      </c>
      <c r="G267" s="16">
        <v>33</v>
      </c>
      <c r="H267" s="17">
        <f t="shared" ref="H267:H302" si="19">SUM(D267:G267)</f>
        <v>234</v>
      </c>
      <c r="I267" s="16">
        <v>0</v>
      </c>
      <c r="J267" s="17">
        <f t="shared" si="17"/>
        <v>234</v>
      </c>
      <c r="K267" s="19"/>
      <c r="L267" s="4">
        <v>27</v>
      </c>
      <c r="M267" s="4">
        <v>0</v>
      </c>
      <c r="N267" s="4">
        <v>0</v>
      </c>
      <c r="O267" s="4">
        <v>9</v>
      </c>
      <c r="P267" s="17">
        <f t="shared" ref="P267:P302" si="20">SUM(L267:O267)</f>
        <v>36</v>
      </c>
      <c r="Q267" s="16">
        <v>0</v>
      </c>
      <c r="R267" s="17">
        <f t="shared" si="18"/>
        <v>36</v>
      </c>
      <c r="S267" s="19"/>
      <c r="T267"/>
    </row>
    <row r="268" spans="1:20" ht="12.75" customHeight="1">
      <c r="A268" t="s">
        <v>631</v>
      </c>
      <c r="B268" t="s">
        <v>632</v>
      </c>
      <c r="C268" t="s">
        <v>954</v>
      </c>
      <c r="D268" s="16">
        <v>35</v>
      </c>
      <c r="E268" s="16">
        <v>3</v>
      </c>
      <c r="F268" s="16">
        <v>0</v>
      </c>
      <c r="G268" s="16">
        <v>5</v>
      </c>
      <c r="H268" s="17">
        <f t="shared" si="19"/>
        <v>43</v>
      </c>
      <c r="I268" s="16">
        <v>0</v>
      </c>
      <c r="J268" s="17">
        <f t="shared" si="17"/>
        <v>43</v>
      </c>
      <c r="K268" s="19"/>
      <c r="L268" s="4">
        <v>58</v>
      </c>
      <c r="M268" s="4">
        <v>3</v>
      </c>
      <c r="N268" s="4">
        <v>0</v>
      </c>
      <c r="O268" s="4">
        <v>15</v>
      </c>
      <c r="P268" s="17">
        <f t="shared" si="20"/>
        <v>76</v>
      </c>
      <c r="Q268" s="16">
        <v>0</v>
      </c>
      <c r="R268" s="17">
        <f t="shared" si="18"/>
        <v>76</v>
      </c>
      <c r="S268" s="19"/>
      <c r="T268"/>
    </row>
    <row r="269" spans="1:20" ht="12.75" customHeight="1">
      <c r="A269" t="s">
        <v>633</v>
      </c>
      <c r="B269" t="s">
        <v>634</v>
      </c>
      <c r="C269" t="s">
        <v>958</v>
      </c>
      <c r="D269" s="16">
        <v>124</v>
      </c>
      <c r="E269" s="16">
        <v>0</v>
      </c>
      <c r="F269" s="16">
        <v>0</v>
      </c>
      <c r="G269" s="16">
        <v>17</v>
      </c>
      <c r="H269" s="17">
        <f t="shared" si="19"/>
        <v>141</v>
      </c>
      <c r="I269" s="16">
        <v>0</v>
      </c>
      <c r="J269" s="17">
        <f t="shared" si="17"/>
        <v>141</v>
      </c>
      <c r="K269" s="19"/>
      <c r="L269" s="4">
        <v>36</v>
      </c>
      <c r="M269" s="4">
        <v>4</v>
      </c>
      <c r="N269" s="4">
        <v>0</v>
      </c>
      <c r="O269" s="4">
        <v>22</v>
      </c>
      <c r="P269" s="17">
        <f t="shared" si="20"/>
        <v>62</v>
      </c>
      <c r="Q269" s="16">
        <v>0</v>
      </c>
      <c r="R269" s="17">
        <f t="shared" si="18"/>
        <v>62</v>
      </c>
      <c r="S269" s="19"/>
      <c r="T269"/>
    </row>
    <row r="270" spans="1:20" ht="12.75" customHeight="1">
      <c r="A270" t="s">
        <v>635</v>
      </c>
      <c r="B270" t="s">
        <v>636</v>
      </c>
      <c r="C270" t="s">
        <v>957</v>
      </c>
      <c r="D270" s="16">
        <v>144</v>
      </c>
      <c r="E270" s="16">
        <v>0</v>
      </c>
      <c r="F270" s="16">
        <v>0</v>
      </c>
      <c r="G270" s="16">
        <v>0</v>
      </c>
      <c r="H270" s="17">
        <f t="shared" si="19"/>
        <v>144</v>
      </c>
      <c r="I270" s="16">
        <v>60</v>
      </c>
      <c r="J270" s="17">
        <f t="shared" si="17"/>
        <v>204</v>
      </c>
      <c r="K270" s="19"/>
      <c r="L270" s="4">
        <v>211</v>
      </c>
      <c r="M270" s="4">
        <v>1</v>
      </c>
      <c r="N270" s="4">
        <v>0</v>
      </c>
      <c r="O270" s="4">
        <v>25</v>
      </c>
      <c r="P270" s="17">
        <f t="shared" si="20"/>
        <v>237</v>
      </c>
      <c r="Q270" s="16">
        <v>70</v>
      </c>
      <c r="R270" s="17">
        <f t="shared" si="18"/>
        <v>307</v>
      </c>
      <c r="S270" s="19"/>
      <c r="T270"/>
    </row>
    <row r="271" spans="1:20" ht="12.75" customHeight="1">
      <c r="A271" t="s">
        <v>637</v>
      </c>
      <c r="B271" t="s">
        <v>638</v>
      </c>
      <c r="C271" t="s">
        <v>956</v>
      </c>
      <c r="D271" s="16">
        <v>443</v>
      </c>
      <c r="E271" s="16">
        <v>0</v>
      </c>
      <c r="F271" s="16">
        <v>0</v>
      </c>
      <c r="G271" s="16">
        <v>0</v>
      </c>
      <c r="H271" s="17">
        <f t="shared" si="19"/>
        <v>443</v>
      </c>
      <c r="I271" s="16">
        <v>0</v>
      </c>
      <c r="J271" s="17">
        <f t="shared" si="17"/>
        <v>443</v>
      </c>
      <c r="K271" s="19"/>
      <c r="L271" s="4">
        <v>380</v>
      </c>
      <c r="M271" s="4">
        <v>14</v>
      </c>
      <c r="N271" s="4">
        <v>0</v>
      </c>
      <c r="O271" s="4">
        <v>36</v>
      </c>
      <c r="P271" s="17">
        <f t="shared" si="20"/>
        <v>430</v>
      </c>
      <c r="Q271" s="16">
        <v>76</v>
      </c>
      <c r="R271" s="17">
        <f t="shared" si="18"/>
        <v>506</v>
      </c>
      <c r="S271" s="19"/>
      <c r="T271"/>
    </row>
    <row r="272" spans="1:20" ht="12.75" customHeight="1">
      <c r="A272" t="s">
        <v>639</v>
      </c>
      <c r="B272" t="s">
        <v>640</v>
      </c>
      <c r="C272" t="s">
        <v>955</v>
      </c>
      <c r="D272" s="16">
        <v>200</v>
      </c>
      <c r="E272" s="16">
        <v>87</v>
      </c>
      <c r="F272" s="16">
        <v>0</v>
      </c>
      <c r="G272" s="16">
        <v>0</v>
      </c>
      <c r="H272" s="17">
        <f t="shared" si="19"/>
        <v>287</v>
      </c>
      <c r="I272" s="16">
        <v>242</v>
      </c>
      <c r="J272" s="17">
        <f t="shared" si="17"/>
        <v>529</v>
      </c>
      <c r="K272" s="19"/>
      <c r="L272" s="4">
        <v>187</v>
      </c>
      <c r="M272" s="4">
        <v>0</v>
      </c>
      <c r="N272" s="4">
        <v>0</v>
      </c>
      <c r="O272" s="4">
        <v>22</v>
      </c>
      <c r="P272" s="17">
        <f t="shared" si="20"/>
        <v>209</v>
      </c>
      <c r="Q272" s="16">
        <v>25</v>
      </c>
      <c r="R272" s="17">
        <f t="shared" si="18"/>
        <v>234</v>
      </c>
      <c r="S272" s="19"/>
      <c r="T272"/>
    </row>
    <row r="273" spans="1:20" ht="12.75" customHeight="1">
      <c r="A273" t="s">
        <v>641</v>
      </c>
      <c r="B273" t="s">
        <v>642</v>
      </c>
      <c r="C273" t="s">
        <v>956</v>
      </c>
      <c r="D273" s="16">
        <v>14</v>
      </c>
      <c r="E273" s="16">
        <v>0</v>
      </c>
      <c r="F273" s="16">
        <v>0</v>
      </c>
      <c r="G273" s="16">
        <v>9</v>
      </c>
      <c r="H273" s="17">
        <f t="shared" si="19"/>
        <v>23</v>
      </c>
      <c r="I273" s="16">
        <v>0</v>
      </c>
      <c r="J273" s="17">
        <f t="shared" si="17"/>
        <v>23</v>
      </c>
      <c r="K273" s="19"/>
      <c r="L273" s="4">
        <v>11</v>
      </c>
      <c r="M273" s="4">
        <v>0</v>
      </c>
      <c r="N273" s="4">
        <v>0</v>
      </c>
      <c r="O273" s="4">
        <v>1</v>
      </c>
      <c r="P273" s="17">
        <f t="shared" si="20"/>
        <v>12</v>
      </c>
      <c r="Q273" s="16">
        <v>0</v>
      </c>
      <c r="R273" s="17">
        <f t="shared" si="18"/>
        <v>12</v>
      </c>
      <c r="S273" s="19"/>
      <c r="T273"/>
    </row>
    <row r="274" spans="1:20" ht="12.75" customHeight="1">
      <c r="A274" t="s">
        <v>643</v>
      </c>
      <c r="B274" t="s">
        <v>644</v>
      </c>
      <c r="C274" t="s">
        <v>954</v>
      </c>
      <c r="D274" s="16">
        <v>56</v>
      </c>
      <c r="E274" s="16">
        <v>6</v>
      </c>
      <c r="F274" s="16">
        <v>0</v>
      </c>
      <c r="G274" s="16">
        <v>11</v>
      </c>
      <c r="H274" s="17">
        <f t="shared" si="19"/>
        <v>73</v>
      </c>
      <c r="I274" s="16">
        <v>0</v>
      </c>
      <c r="J274" s="17">
        <f t="shared" si="17"/>
        <v>73</v>
      </c>
      <c r="K274" s="19"/>
      <c r="L274" s="4">
        <v>34</v>
      </c>
      <c r="M274" s="4">
        <v>6</v>
      </c>
      <c r="N274" s="4">
        <v>0</v>
      </c>
      <c r="O274" s="4">
        <v>17</v>
      </c>
      <c r="P274" s="17">
        <f t="shared" si="20"/>
        <v>57</v>
      </c>
      <c r="Q274" s="16">
        <v>0</v>
      </c>
      <c r="R274" s="17">
        <f t="shared" si="18"/>
        <v>57</v>
      </c>
      <c r="S274" s="19"/>
      <c r="T274"/>
    </row>
    <row r="275" spans="1:20" ht="12.75" customHeight="1">
      <c r="A275" t="s">
        <v>919</v>
      </c>
      <c r="B275" t="s">
        <v>920</v>
      </c>
      <c r="C275" t="s">
        <v>954</v>
      </c>
      <c r="D275" s="16">
        <v>43</v>
      </c>
      <c r="E275" s="16">
        <v>0</v>
      </c>
      <c r="F275" s="16">
        <v>0</v>
      </c>
      <c r="G275" s="16">
        <v>0</v>
      </c>
      <c r="H275" s="17">
        <f t="shared" si="19"/>
        <v>43</v>
      </c>
      <c r="I275" s="16">
        <v>0</v>
      </c>
      <c r="J275" s="17">
        <f t="shared" si="17"/>
        <v>43</v>
      </c>
      <c r="K275" s="19"/>
      <c r="L275" s="4">
        <v>39</v>
      </c>
      <c r="M275" s="4">
        <v>12</v>
      </c>
      <c r="N275" s="4">
        <v>0</v>
      </c>
      <c r="O275" s="4">
        <v>12</v>
      </c>
      <c r="P275" s="17">
        <f t="shared" si="20"/>
        <v>63</v>
      </c>
      <c r="Q275" s="16">
        <v>0</v>
      </c>
      <c r="R275" s="17">
        <f t="shared" si="18"/>
        <v>63</v>
      </c>
      <c r="S275" s="19"/>
      <c r="T275"/>
    </row>
    <row r="276" spans="1:20" ht="12.75" customHeight="1">
      <c r="A276" t="s">
        <v>645</v>
      </c>
      <c r="B276" t="s">
        <v>646</v>
      </c>
      <c r="C276" t="s">
        <v>954</v>
      </c>
      <c r="D276" s="16">
        <v>34</v>
      </c>
      <c r="E276" s="16">
        <v>8</v>
      </c>
      <c r="F276" s="16">
        <v>0</v>
      </c>
      <c r="G276" s="16">
        <v>17</v>
      </c>
      <c r="H276" s="17">
        <f t="shared" si="19"/>
        <v>59</v>
      </c>
      <c r="I276" s="16">
        <v>0</v>
      </c>
      <c r="J276" s="17">
        <f t="shared" ref="J276:J302" si="21">SUM(H276:I276)</f>
        <v>59</v>
      </c>
      <c r="K276" s="19"/>
      <c r="L276" s="4">
        <v>2</v>
      </c>
      <c r="M276" s="4">
        <v>8</v>
      </c>
      <c r="N276" s="4">
        <v>0</v>
      </c>
      <c r="O276" s="4">
        <v>0</v>
      </c>
      <c r="P276" s="17">
        <f t="shared" si="20"/>
        <v>10</v>
      </c>
      <c r="Q276" s="16">
        <v>0</v>
      </c>
      <c r="R276" s="17">
        <f t="shared" ref="R276:R302" si="22">SUM(P276:Q276)</f>
        <v>10</v>
      </c>
      <c r="S276" s="19"/>
      <c r="T276"/>
    </row>
    <row r="277" spans="1:20" ht="12.75" customHeight="1">
      <c r="A277" t="s">
        <v>647</v>
      </c>
      <c r="B277" t="s">
        <v>648</v>
      </c>
      <c r="C277" t="s">
        <v>954</v>
      </c>
      <c r="D277" s="16">
        <v>130</v>
      </c>
      <c r="E277" s="16">
        <v>0</v>
      </c>
      <c r="F277" s="16">
        <v>0</v>
      </c>
      <c r="G277" s="16">
        <v>22</v>
      </c>
      <c r="H277" s="17">
        <f t="shared" si="19"/>
        <v>152</v>
      </c>
      <c r="I277" s="16">
        <v>0</v>
      </c>
      <c r="J277" s="17">
        <f t="shared" si="21"/>
        <v>152</v>
      </c>
      <c r="K277" s="19"/>
      <c r="L277" s="4">
        <v>124</v>
      </c>
      <c r="M277" s="4">
        <v>36</v>
      </c>
      <c r="N277" s="4">
        <v>0</v>
      </c>
      <c r="O277" s="4">
        <v>55</v>
      </c>
      <c r="P277" s="17">
        <f t="shared" si="20"/>
        <v>215</v>
      </c>
      <c r="Q277" s="16">
        <v>23</v>
      </c>
      <c r="R277" s="17">
        <f t="shared" si="22"/>
        <v>238</v>
      </c>
      <c r="S277" s="19"/>
      <c r="T277"/>
    </row>
    <row r="278" spans="1:20" ht="12.75" customHeight="1">
      <c r="A278" t="s">
        <v>874</v>
      </c>
      <c r="B278" t="s">
        <v>875</v>
      </c>
      <c r="C278" t="s">
        <v>956</v>
      </c>
      <c r="D278" s="16">
        <v>81</v>
      </c>
      <c r="E278" s="16">
        <v>0</v>
      </c>
      <c r="F278" s="16">
        <v>0</v>
      </c>
      <c r="G278" s="16">
        <v>18</v>
      </c>
      <c r="H278" s="17">
        <f t="shared" si="19"/>
        <v>99</v>
      </c>
      <c r="I278" s="16">
        <v>0</v>
      </c>
      <c r="J278" s="17">
        <f t="shared" si="21"/>
        <v>99</v>
      </c>
      <c r="K278" s="19"/>
      <c r="L278" s="4">
        <v>48</v>
      </c>
      <c r="M278" s="4">
        <v>26</v>
      </c>
      <c r="N278" s="4">
        <v>0</v>
      </c>
      <c r="O278" s="4">
        <v>21</v>
      </c>
      <c r="P278" s="17">
        <f t="shared" si="20"/>
        <v>95</v>
      </c>
      <c r="Q278" s="16">
        <v>0</v>
      </c>
      <c r="R278" s="17">
        <f t="shared" si="22"/>
        <v>95</v>
      </c>
      <c r="S278" s="19"/>
      <c r="T278"/>
    </row>
    <row r="279" spans="1:20" ht="12.75" customHeight="1">
      <c r="A279" s="4" t="s">
        <v>649</v>
      </c>
      <c r="B279" t="s">
        <v>650</v>
      </c>
      <c r="C279" t="s">
        <v>954</v>
      </c>
      <c r="D279" s="16">
        <v>24</v>
      </c>
      <c r="E279" s="16">
        <v>19</v>
      </c>
      <c r="F279" s="16">
        <v>0</v>
      </c>
      <c r="G279" s="16">
        <v>15</v>
      </c>
      <c r="H279" s="17">
        <f t="shared" si="19"/>
        <v>58</v>
      </c>
      <c r="I279" s="16">
        <v>0</v>
      </c>
      <c r="J279" s="17">
        <f t="shared" si="21"/>
        <v>58</v>
      </c>
      <c r="K279" s="19"/>
      <c r="L279" s="4">
        <v>0</v>
      </c>
      <c r="M279" s="4">
        <v>0</v>
      </c>
      <c r="N279" s="4">
        <v>0</v>
      </c>
      <c r="O279" s="4">
        <v>1</v>
      </c>
      <c r="P279" s="17">
        <f t="shared" si="20"/>
        <v>1</v>
      </c>
      <c r="Q279" s="16">
        <v>0</v>
      </c>
      <c r="R279" s="17">
        <f t="shared" si="22"/>
        <v>1</v>
      </c>
      <c r="S279" s="19"/>
      <c r="T279"/>
    </row>
    <row r="280" spans="1:20" ht="12.75" customHeight="1">
      <c r="A280" t="s">
        <v>651</v>
      </c>
      <c r="B280" t="s">
        <v>652</v>
      </c>
      <c r="C280" t="s">
        <v>958</v>
      </c>
      <c r="D280" s="16">
        <v>40</v>
      </c>
      <c r="E280" s="16">
        <v>75</v>
      </c>
      <c r="F280" s="16">
        <v>0</v>
      </c>
      <c r="G280" s="16">
        <v>12</v>
      </c>
      <c r="H280" s="17">
        <f t="shared" si="19"/>
        <v>127</v>
      </c>
      <c r="I280" s="16">
        <v>0</v>
      </c>
      <c r="J280" s="17">
        <f t="shared" si="21"/>
        <v>127</v>
      </c>
      <c r="K280" s="19"/>
      <c r="L280" s="4">
        <v>7</v>
      </c>
      <c r="M280" s="4">
        <v>120</v>
      </c>
      <c r="N280" s="4">
        <v>0</v>
      </c>
      <c r="O280" s="4">
        <v>15</v>
      </c>
      <c r="P280" s="17">
        <f t="shared" si="20"/>
        <v>142</v>
      </c>
      <c r="Q280" s="16">
        <v>0</v>
      </c>
      <c r="R280" s="17">
        <f t="shared" si="22"/>
        <v>142</v>
      </c>
      <c r="S280" s="19"/>
      <c r="T280"/>
    </row>
    <row r="281" spans="1:20" ht="12.75" customHeight="1">
      <c r="A281" t="s">
        <v>653</v>
      </c>
      <c r="B281" t="s">
        <v>654</v>
      </c>
      <c r="C281" t="s">
        <v>958</v>
      </c>
      <c r="D281" s="16">
        <v>0</v>
      </c>
      <c r="E281" s="16">
        <v>14</v>
      </c>
      <c r="F281" s="16">
        <v>0</v>
      </c>
      <c r="G281" s="16">
        <v>26</v>
      </c>
      <c r="H281" s="17">
        <f t="shared" si="19"/>
        <v>40</v>
      </c>
      <c r="I281" s="16">
        <v>0</v>
      </c>
      <c r="J281" s="17">
        <f t="shared" si="21"/>
        <v>40</v>
      </c>
      <c r="K281" s="19"/>
      <c r="L281" s="4">
        <v>11</v>
      </c>
      <c r="M281" s="4">
        <v>0</v>
      </c>
      <c r="N281" s="4">
        <v>0</v>
      </c>
      <c r="O281" s="4">
        <v>3</v>
      </c>
      <c r="P281" s="17">
        <f t="shared" si="20"/>
        <v>14</v>
      </c>
      <c r="Q281" s="16">
        <v>0</v>
      </c>
      <c r="R281" s="17">
        <f t="shared" si="22"/>
        <v>14</v>
      </c>
      <c r="S281" s="19"/>
      <c r="T281"/>
    </row>
    <row r="282" spans="1:20" ht="12.75" customHeight="1">
      <c r="A282" t="s">
        <v>921</v>
      </c>
      <c r="B282" t="s">
        <v>922</v>
      </c>
      <c r="C282" t="s">
        <v>958</v>
      </c>
      <c r="D282" s="16">
        <v>79</v>
      </c>
      <c r="E282" s="16">
        <v>0</v>
      </c>
      <c r="F282" s="16">
        <v>0</v>
      </c>
      <c r="G282" s="16">
        <v>26</v>
      </c>
      <c r="H282" s="17">
        <f t="shared" si="19"/>
        <v>105</v>
      </c>
      <c r="I282" s="16">
        <v>0</v>
      </c>
      <c r="J282" s="17">
        <f t="shared" si="21"/>
        <v>105</v>
      </c>
      <c r="K282" s="19"/>
      <c r="L282" s="4">
        <v>44</v>
      </c>
      <c r="M282" s="4">
        <v>0</v>
      </c>
      <c r="N282" s="4">
        <v>0</v>
      </c>
      <c r="O282" s="4">
        <v>6</v>
      </c>
      <c r="P282" s="17">
        <f t="shared" si="20"/>
        <v>50</v>
      </c>
      <c r="Q282" s="16">
        <v>0</v>
      </c>
      <c r="R282" s="17">
        <f t="shared" si="22"/>
        <v>50</v>
      </c>
      <c r="S282" s="19"/>
      <c r="T282"/>
    </row>
    <row r="283" spans="1:20" ht="12.75" customHeight="1">
      <c r="A283" t="s">
        <v>655</v>
      </c>
      <c r="B283" t="s">
        <v>656</v>
      </c>
      <c r="C283" t="s">
        <v>955</v>
      </c>
      <c r="D283" s="16">
        <v>0</v>
      </c>
      <c r="E283" s="16">
        <v>0</v>
      </c>
      <c r="F283" s="16">
        <v>0</v>
      </c>
      <c r="G283" s="16">
        <v>6</v>
      </c>
      <c r="H283" s="17">
        <f t="shared" si="19"/>
        <v>6</v>
      </c>
      <c r="I283" s="16">
        <v>6</v>
      </c>
      <c r="J283" s="17">
        <f t="shared" si="21"/>
        <v>12</v>
      </c>
      <c r="K283" s="19"/>
      <c r="L283" s="4">
        <v>46</v>
      </c>
      <c r="M283" s="4">
        <v>0</v>
      </c>
      <c r="N283" s="4">
        <v>0</v>
      </c>
      <c r="O283" s="4">
        <v>6</v>
      </c>
      <c r="P283" s="17">
        <f t="shared" si="20"/>
        <v>52</v>
      </c>
      <c r="Q283" s="16">
        <v>6</v>
      </c>
      <c r="R283" s="17">
        <f t="shared" si="22"/>
        <v>58</v>
      </c>
      <c r="S283" s="19"/>
      <c r="T283"/>
    </row>
    <row r="284" spans="1:20" ht="12.75" customHeight="1">
      <c r="A284" t="s">
        <v>657</v>
      </c>
      <c r="B284" t="s">
        <v>658</v>
      </c>
      <c r="C284" t="s">
        <v>956</v>
      </c>
      <c r="D284" s="16">
        <v>27</v>
      </c>
      <c r="E284" s="16">
        <v>0</v>
      </c>
      <c r="F284" s="16">
        <v>0</v>
      </c>
      <c r="G284" s="16">
        <v>8</v>
      </c>
      <c r="H284" s="17">
        <f t="shared" si="19"/>
        <v>35</v>
      </c>
      <c r="I284" s="16">
        <v>0</v>
      </c>
      <c r="J284" s="17">
        <f t="shared" si="21"/>
        <v>35</v>
      </c>
      <c r="K284" s="19"/>
      <c r="L284" s="4">
        <v>2</v>
      </c>
      <c r="M284" s="4">
        <v>0</v>
      </c>
      <c r="N284" s="4">
        <v>8</v>
      </c>
      <c r="O284" s="4">
        <v>5</v>
      </c>
      <c r="P284" s="17">
        <f t="shared" si="20"/>
        <v>15</v>
      </c>
      <c r="Q284" s="16">
        <v>90</v>
      </c>
      <c r="R284" s="17">
        <f t="shared" si="22"/>
        <v>105</v>
      </c>
      <c r="S284" s="19"/>
      <c r="T284"/>
    </row>
    <row r="285" spans="1:20" ht="12.75" customHeight="1">
      <c r="A285" t="s">
        <v>661</v>
      </c>
      <c r="B285" t="s">
        <v>662</v>
      </c>
      <c r="C285" t="s">
        <v>958</v>
      </c>
      <c r="D285" s="16">
        <v>29</v>
      </c>
      <c r="E285" s="16">
        <v>65</v>
      </c>
      <c r="F285" s="16">
        <v>0</v>
      </c>
      <c r="G285" s="16">
        <v>23</v>
      </c>
      <c r="H285" s="17">
        <f t="shared" si="19"/>
        <v>117</v>
      </c>
      <c r="I285" s="16">
        <v>0</v>
      </c>
      <c r="J285" s="17">
        <f t="shared" si="21"/>
        <v>117</v>
      </c>
      <c r="K285" s="19"/>
      <c r="L285" s="4">
        <v>48</v>
      </c>
      <c r="M285" s="4">
        <v>0</v>
      </c>
      <c r="N285" s="4">
        <v>0</v>
      </c>
      <c r="O285" s="4">
        <v>6</v>
      </c>
      <c r="P285" s="17">
        <f t="shared" si="20"/>
        <v>54</v>
      </c>
      <c r="Q285" s="16">
        <v>0</v>
      </c>
      <c r="R285" s="17">
        <f t="shared" si="22"/>
        <v>54</v>
      </c>
      <c r="S285" s="19"/>
      <c r="T285"/>
    </row>
    <row r="286" spans="1:20" ht="12.75" customHeight="1">
      <c r="A286" t="s">
        <v>923</v>
      </c>
      <c r="B286" t="s">
        <v>924</v>
      </c>
      <c r="C286" t="s">
        <v>958</v>
      </c>
      <c r="D286" s="16">
        <v>41</v>
      </c>
      <c r="E286" s="16">
        <v>0</v>
      </c>
      <c r="F286" s="16">
        <v>0</v>
      </c>
      <c r="G286" s="16">
        <v>0</v>
      </c>
      <c r="H286" s="17">
        <f t="shared" si="19"/>
        <v>41</v>
      </c>
      <c r="I286" s="16">
        <v>0</v>
      </c>
      <c r="J286" s="17">
        <f t="shared" si="21"/>
        <v>41</v>
      </c>
      <c r="K286" s="19"/>
      <c r="L286" s="4">
        <v>73</v>
      </c>
      <c r="M286" s="4">
        <v>0</v>
      </c>
      <c r="N286" s="4">
        <v>0</v>
      </c>
      <c r="O286" s="4">
        <v>4</v>
      </c>
      <c r="P286" s="17">
        <f t="shared" si="20"/>
        <v>77</v>
      </c>
      <c r="Q286" s="16">
        <v>0</v>
      </c>
      <c r="R286" s="17">
        <f t="shared" si="22"/>
        <v>77</v>
      </c>
      <c r="S286" s="19"/>
      <c r="T286"/>
    </row>
    <row r="287" spans="1:20" ht="12.75" customHeight="1">
      <c r="A287" t="s">
        <v>925</v>
      </c>
      <c r="B287" t="s">
        <v>926</v>
      </c>
      <c r="C287" t="s">
        <v>958</v>
      </c>
      <c r="D287" s="16">
        <v>101</v>
      </c>
      <c r="E287" s="16">
        <v>0</v>
      </c>
      <c r="F287" s="16">
        <v>0</v>
      </c>
      <c r="G287" s="16">
        <v>0</v>
      </c>
      <c r="H287" s="17">
        <f t="shared" si="19"/>
        <v>101</v>
      </c>
      <c r="I287" s="16">
        <v>0</v>
      </c>
      <c r="J287" s="17">
        <f t="shared" si="21"/>
        <v>101</v>
      </c>
      <c r="K287" s="19"/>
      <c r="L287" s="4">
        <v>12</v>
      </c>
      <c r="M287" s="4">
        <v>35</v>
      </c>
      <c r="N287" s="4">
        <v>0</v>
      </c>
      <c r="O287" s="4">
        <v>3</v>
      </c>
      <c r="P287" s="17">
        <f t="shared" si="20"/>
        <v>50</v>
      </c>
      <c r="Q287" s="16">
        <v>0</v>
      </c>
      <c r="R287" s="17">
        <f t="shared" si="22"/>
        <v>50</v>
      </c>
      <c r="S287" s="19"/>
      <c r="T287"/>
    </row>
    <row r="288" spans="1:20" ht="12.75" customHeight="1">
      <c r="A288" t="s">
        <v>667</v>
      </c>
      <c r="B288" t="s">
        <v>668</v>
      </c>
      <c r="C288" t="s">
        <v>955</v>
      </c>
      <c r="D288" s="16">
        <v>115</v>
      </c>
      <c r="E288" s="16">
        <v>0</v>
      </c>
      <c r="F288" s="16">
        <v>0</v>
      </c>
      <c r="G288" s="16">
        <v>0</v>
      </c>
      <c r="H288" s="17">
        <f t="shared" si="19"/>
        <v>115</v>
      </c>
      <c r="I288" s="16">
        <v>0</v>
      </c>
      <c r="J288" s="17">
        <f t="shared" si="21"/>
        <v>115</v>
      </c>
      <c r="K288" s="19"/>
      <c r="L288" s="4">
        <v>38</v>
      </c>
      <c r="M288" s="4">
        <v>0</v>
      </c>
      <c r="N288" s="4">
        <v>0</v>
      </c>
      <c r="O288" s="4">
        <v>13</v>
      </c>
      <c r="P288" s="17">
        <f t="shared" si="20"/>
        <v>51</v>
      </c>
      <c r="Q288" s="16">
        <v>0</v>
      </c>
      <c r="R288" s="17">
        <f t="shared" si="22"/>
        <v>51</v>
      </c>
      <c r="S288" s="19"/>
      <c r="T288"/>
    </row>
    <row r="289" spans="1:20" ht="12.75" customHeight="1">
      <c r="A289" t="s">
        <v>669</v>
      </c>
      <c r="B289" t="s">
        <v>670</v>
      </c>
      <c r="C289" t="s">
        <v>958</v>
      </c>
      <c r="D289" s="16">
        <v>249</v>
      </c>
      <c r="E289" s="16">
        <v>71</v>
      </c>
      <c r="F289" s="16">
        <v>0</v>
      </c>
      <c r="G289" s="16">
        <v>56</v>
      </c>
      <c r="H289" s="17">
        <f t="shared" si="19"/>
        <v>376</v>
      </c>
      <c r="I289" s="16">
        <v>75</v>
      </c>
      <c r="J289" s="17">
        <f t="shared" si="21"/>
        <v>451</v>
      </c>
      <c r="K289" s="19"/>
      <c r="L289" s="4">
        <v>177</v>
      </c>
      <c r="M289" s="4">
        <v>88</v>
      </c>
      <c r="N289" s="4">
        <v>0</v>
      </c>
      <c r="O289" s="4">
        <v>64</v>
      </c>
      <c r="P289" s="17">
        <f t="shared" si="20"/>
        <v>329</v>
      </c>
      <c r="Q289" s="16">
        <v>68</v>
      </c>
      <c r="R289" s="17">
        <f t="shared" si="22"/>
        <v>397</v>
      </c>
      <c r="S289" s="19"/>
      <c r="T289"/>
    </row>
    <row r="290" spans="1:20" ht="12.75" customHeight="1">
      <c r="A290" t="s">
        <v>671</v>
      </c>
      <c r="B290" t="s">
        <v>672</v>
      </c>
      <c r="C290" t="s">
        <v>958</v>
      </c>
      <c r="D290" s="16">
        <v>66</v>
      </c>
      <c r="E290" s="16">
        <v>31</v>
      </c>
      <c r="F290" s="16">
        <v>0</v>
      </c>
      <c r="G290" s="16">
        <v>13</v>
      </c>
      <c r="H290" s="17">
        <f t="shared" si="19"/>
        <v>110</v>
      </c>
      <c r="I290" s="16">
        <v>0</v>
      </c>
      <c r="J290" s="17">
        <f t="shared" si="21"/>
        <v>110</v>
      </c>
      <c r="K290" s="19"/>
      <c r="L290" s="4">
        <v>45</v>
      </c>
      <c r="M290" s="4">
        <v>30</v>
      </c>
      <c r="N290" s="4">
        <v>0</v>
      </c>
      <c r="O290" s="4">
        <v>13</v>
      </c>
      <c r="P290" s="17">
        <f t="shared" si="20"/>
        <v>88</v>
      </c>
      <c r="Q290" s="16">
        <v>0</v>
      </c>
      <c r="R290" s="17">
        <f t="shared" si="22"/>
        <v>88</v>
      </c>
      <c r="S290" s="19"/>
      <c r="T290"/>
    </row>
    <row r="291" spans="1:20" ht="12.75" customHeight="1">
      <c r="A291" t="s">
        <v>783</v>
      </c>
      <c r="B291" t="s">
        <v>784</v>
      </c>
      <c r="C291" t="s">
        <v>958</v>
      </c>
      <c r="D291" s="16">
        <v>22</v>
      </c>
      <c r="E291" s="16">
        <v>0</v>
      </c>
      <c r="F291" s="16">
        <v>0</v>
      </c>
      <c r="G291" s="16">
        <v>9</v>
      </c>
      <c r="H291" s="17">
        <f t="shared" si="19"/>
        <v>31</v>
      </c>
      <c r="I291" s="16">
        <v>0</v>
      </c>
      <c r="J291" s="17">
        <f t="shared" si="21"/>
        <v>31</v>
      </c>
      <c r="K291" s="19"/>
      <c r="L291" s="4">
        <v>12</v>
      </c>
      <c r="M291" s="4">
        <v>36</v>
      </c>
      <c r="N291" s="4">
        <v>0</v>
      </c>
      <c r="O291" s="4">
        <v>17</v>
      </c>
      <c r="P291" s="17">
        <f t="shared" si="20"/>
        <v>65</v>
      </c>
      <c r="Q291" s="16">
        <v>0</v>
      </c>
      <c r="R291" s="17">
        <f t="shared" si="22"/>
        <v>65</v>
      </c>
      <c r="S291" s="19"/>
      <c r="T291"/>
    </row>
    <row r="292" spans="1:20" ht="12.75" customHeight="1">
      <c r="A292" t="s">
        <v>673</v>
      </c>
      <c r="B292" t="s">
        <v>674</v>
      </c>
      <c r="C292" t="s">
        <v>955</v>
      </c>
      <c r="D292" s="16">
        <v>228</v>
      </c>
      <c r="E292" s="16">
        <v>0</v>
      </c>
      <c r="F292" s="16">
        <v>0</v>
      </c>
      <c r="G292" s="16">
        <v>0</v>
      </c>
      <c r="H292" s="17">
        <f t="shared" si="19"/>
        <v>228</v>
      </c>
      <c r="I292" s="16">
        <v>12</v>
      </c>
      <c r="J292" s="17">
        <f t="shared" si="21"/>
        <v>240</v>
      </c>
      <c r="K292" s="19"/>
      <c r="L292" s="4">
        <v>229</v>
      </c>
      <c r="M292" s="4">
        <v>0</v>
      </c>
      <c r="N292" s="4">
        <v>0</v>
      </c>
      <c r="O292" s="4">
        <v>48</v>
      </c>
      <c r="P292" s="17">
        <f t="shared" si="20"/>
        <v>277</v>
      </c>
      <c r="Q292" s="16">
        <v>21</v>
      </c>
      <c r="R292" s="17">
        <f t="shared" si="22"/>
        <v>298</v>
      </c>
      <c r="S292" s="19"/>
      <c r="T292"/>
    </row>
    <row r="293" spans="1:20" ht="12.75" customHeight="1">
      <c r="A293" t="s">
        <v>675</v>
      </c>
      <c r="B293" t="s">
        <v>676</v>
      </c>
      <c r="C293" t="s">
        <v>954</v>
      </c>
      <c r="D293" s="16">
        <v>25</v>
      </c>
      <c r="E293" s="16">
        <v>0</v>
      </c>
      <c r="F293" s="16">
        <v>0</v>
      </c>
      <c r="G293" s="16">
        <v>37</v>
      </c>
      <c r="H293" s="17">
        <f t="shared" si="19"/>
        <v>62</v>
      </c>
      <c r="I293" s="16">
        <v>0</v>
      </c>
      <c r="J293" s="17">
        <f t="shared" si="21"/>
        <v>62</v>
      </c>
      <c r="K293" s="19"/>
      <c r="L293" s="4">
        <v>0</v>
      </c>
      <c r="M293" s="4">
        <v>0</v>
      </c>
      <c r="N293" s="4">
        <v>0</v>
      </c>
      <c r="O293" s="4">
        <v>2</v>
      </c>
      <c r="P293" s="17">
        <f t="shared" si="20"/>
        <v>2</v>
      </c>
      <c r="Q293" s="16">
        <v>0</v>
      </c>
      <c r="R293" s="17">
        <f t="shared" si="22"/>
        <v>2</v>
      </c>
      <c r="S293" s="19"/>
      <c r="T293"/>
    </row>
    <row r="294" spans="1:20" ht="12.75" customHeight="1">
      <c r="A294" t="s">
        <v>677</v>
      </c>
      <c r="B294" t="s">
        <v>678</v>
      </c>
      <c r="C294" t="s">
        <v>958</v>
      </c>
      <c r="D294" s="16">
        <v>32</v>
      </c>
      <c r="E294" s="16">
        <v>36</v>
      </c>
      <c r="F294" s="16">
        <v>0</v>
      </c>
      <c r="G294" s="16">
        <v>35</v>
      </c>
      <c r="H294" s="17">
        <f t="shared" si="19"/>
        <v>103</v>
      </c>
      <c r="I294" s="16">
        <v>0</v>
      </c>
      <c r="J294" s="17">
        <f t="shared" si="21"/>
        <v>103</v>
      </c>
      <c r="K294" s="19"/>
      <c r="L294" s="4">
        <v>10</v>
      </c>
      <c r="M294" s="4">
        <v>36</v>
      </c>
      <c r="N294" s="4">
        <v>0</v>
      </c>
      <c r="O294" s="4">
        <v>34</v>
      </c>
      <c r="P294" s="17">
        <f t="shared" si="20"/>
        <v>80</v>
      </c>
      <c r="Q294" s="16">
        <v>0</v>
      </c>
      <c r="R294" s="17">
        <f t="shared" si="22"/>
        <v>80</v>
      </c>
      <c r="S294" s="19"/>
      <c r="T294"/>
    </row>
    <row r="295" spans="1:20" ht="12.75" customHeight="1">
      <c r="A295" t="s">
        <v>679</v>
      </c>
      <c r="B295" t="s">
        <v>680</v>
      </c>
      <c r="C295" t="s">
        <v>956</v>
      </c>
      <c r="D295" s="16">
        <v>65</v>
      </c>
      <c r="E295" s="16">
        <v>0</v>
      </c>
      <c r="F295" s="16">
        <v>0</v>
      </c>
      <c r="G295" s="16">
        <v>0</v>
      </c>
      <c r="H295" s="17">
        <f t="shared" si="19"/>
        <v>65</v>
      </c>
      <c r="I295" s="16">
        <v>0</v>
      </c>
      <c r="J295" s="17">
        <f t="shared" si="21"/>
        <v>65</v>
      </c>
      <c r="K295" s="19"/>
      <c r="L295" s="4">
        <v>58</v>
      </c>
      <c r="M295" s="4">
        <v>14</v>
      </c>
      <c r="N295" s="4">
        <v>0</v>
      </c>
      <c r="O295" s="4">
        <v>20</v>
      </c>
      <c r="P295" s="17">
        <f t="shared" si="20"/>
        <v>92</v>
      </c>
      <c r="Q295" s="16">
        <v>39</v>
      </c>
      <c r="R295" s="17">
        <f t="shared" si="22"/>
        <v>131</v>
      </c>
      <c r="S295" s="19"/>
      <c r="T295"/>
    </row>
    <row r="296" spans="1:20" ht="12.75" customHeight="1">
      <c r="A296" t="s">
        <v>681</v>
      </c>
      <c r="B296" t="s">
        <v>682</v>
      </c>
      <c r="C296" t="s">
        <v>956</v>
      </c>
      <c r="D296" s="16">
        <v>272</v>
      </c>
      <c r="E296" s="16">
        <v>0</v>
      </c>
      <c r="F296" s="16">
        <v>0</v>
      </c>
      <c r="G296" s="16">
        <v>24</v>
      </c>
      <c r="H296" s="17">
        <f t="shared" si="19"/>
        <v>296</v>
      </c>
      <c r="I296" s="16">
        <v>0</v>
      </c>
      <c r="J296" s="17">
        <f t="shared" si="21"/>
        <v>296</v>
      </c>
      <c r="K296" s="19"/>
      <c r="L296" s="4">
        <v>48</v>
      </c>
      <c r="M296" s="4">
        <v>0</v>
      </c>
      <c r="N296" s="4">
        <v>0</v>
      </c>
      <c r="O296" s="4">
        <v>6</v>
      </c>
      <c r="P296" s="17">
        <f t="shared" si="20"/>
        <v>54</v>
      </c>
      <c r="Q296" s="16">
        <v>0</v>
      </c>
      <c r="R296" s="17">
        <f t="shared" si="22"/>
        <v>54</v>
      </c>
      <c r="S296" s="19"/>
      <c r="T296"/>
    </row>
    <row r="297" spans="1:20" ht="12.75" customHeight="1">
      <c r="A297" t="s">
        <v>683</v>
      </c>
      <c r="B297" t="s">
        <v>684</v>
      </c>
      <c r="C297" t="s">
        <v>954</v>
      </c>
      <c r="D297" s="16">
        <v>51</v>
      </c>
      <c r="E297" s="16">
        <v>0</v>
      </c>
      <c r="F297" s="16">
        <v>0</v>
      </c>
      <c r="G297" s="16">
        <v>0</v>
      </c>
      <c r="H297" s="17">
        <f t="shared" si="19"/>
        <v>51</v>
      </c>
      <c r="I297" s="16">
        <v>0</v>
      </c>
      <c r="J297" s="17">
        <f t="shared" si="21"/>
        <v>51</v>
      </c>
      <c r="K297" s="19"/>
      <c r="L297" s="4">
        <v>9</v>
      </c>
      <c r="M297" s="4">
        <v>0</v>
      </c>
      <c r="N297" s="4">
        <v>0</v>
      </c>
      <c r="O297" s="4">
        <v>1</v>
      </c>
      <c r="P297" s="17">
        <f t="shared" si="20"/>
        <v>10</v>
      </c>
      <c r="Q297" s="16">
        <v>0</v>
      </c>
      <c r="R297" s="17">
        <f t="shared" si="22"/>
        <v>10</v>
      </c>
      <c r="S297" s="19"/>
      <c r="T297"/>
    </row>
    <row r="298" spans="1:20" ht="12.75" customHeight="1">
      <c r="A298" t="s">
        <v>685</v>
      </c>
      <c r="B298" t="s">
        <v>686</v>
      </c>
      <c r="C298" t="s">
        <v>956</v>
      </c>
      <c r="D298" s="16">
        <v>64</v>
      </c>
      <c r="E298" s="16">
        <v>67</v>
      </c>
      <c r="F298" s="16">
        <v>0</v>
      </c>
      <c r="G298" s="16">
        <v>31</v>
      </c>
      <c r="H298" s="17">
        <f t="shared" si="19"/>
        <v>162</v>
      </c>
      <c r="I298" s="16">
        <v>0</v>
      </c>
      <c r="J298" s="17">
        <f t="shared" si="21"/>
        <v>162</v>
      </c>
      <c r="K298" s="19"/>
      <c r="L298" s="4">
        <v>117</v>
      </c>
      <c r="M298" s="4">
        <v>60</v>
      </c>
      <c r="N298" s="4">
        <v>0</v>
      </c>
      <c r="O298" s="4">
        <v>44</v>
      </c>
      <c r="P298" s="17">
        <f t="shared" si="20"/>
        <v>221</v>
      </c>
      <c r="Q298" s="16">
        <v>0</v>
      </c>
      <c r="R298" s="17">
        <f t="shared" si="22"/>
        <v>221</v>
      </c>
      <c r="S298" s="19"/>
      <c r="T298"/>
    </row>
    <row r="299" spans="1:20" ht="12.75" customHeight="1">
      <c r="A299" t="s">
        <v>889</v>
      </c>
      <c r="B299" t="s">
        <v>890</v>
      </c>
      <c r="C299" t="s">
        <v>954</v>
      </c>
      <c r="D299" s="16">
        <v>48</v>
      </c>
      <c r="E299" s="16">
        <v>0</v>
      </c>
      <c r="F299" s="16">
        <v>0</v>
      </c>
      <c r="G299" s="16">
        <v>5</v>
      </c>
      <c r="H299" s="17">
        <f t="shared" si="19"/>
        <v>53</v>
      </c>
      <c r="I299" s="16">
        <v>0</v>
      </c>
      <c r="J299" s="17">
        <f t="shared" si="21"/>
        <v>53</v>
      </c>
      <c r="K299" s="19"/>
      <c r="L299" s="4">
        <v>50</v>
      </c>
      <c r="M299" s="4">
        <v>26</v>
      </c>
      <c r="N299" s="4">
        <v>0</v>
      </c>
      <c r="O299" s="4">
        <v>4</v>
      </c>
      <c r="P299" s="17">
        <f t="shared" si="20"/>
        <v>80</v>
      </c>
      <c r="Q299" s="16">
        <v>0</v>
      </c>
      <c r="R299" s="17">
        <f t="shared" si="22"/>
        <v>80</v>
      </c>
      <c r="S299" s="19"/>
      <c r="T299"/>
    </row>
    <row r="300" spans="1:20" ht="12.75" customHeight="1">
      <c r="A300" t="s">
        <v>687</v>
      </c>
      <c r="B300" t="s">
        <v>688</v>
      </c>
      <c r="C300" t="s">
        <v>955</v>
      </c>
      <c r="D300" s="16">
        <v>25</v>
      </c>
      <c r="E300" s="16">
        <v>0</v>
      </c>
      <c r="F300" s="16">
        <v>0</v>
      </c>
      <c r="G300" s="16">
        <v>13</v>
      </c>
      <c r="H300" s="17">
        <f t="shared" si="19"/>
        <v>38</v>
      </c>
      <c r="I300" s="16">
        <v>0</v>
      </c>
      <c r="J300" s="17">
        <f t="shared" si="21"/>
        <v>38</v>
      </c>
      <c r="K300" s="19"/>
      <c r="L300" s="4">
        <v>21</v>
      </c>
      <c r="M300" s="4">
        <v>0</v>
      </c>
      <c r="N300" s="4">
        <v>0</v>
      </c>
      <c r="O300" s="4">
        <v>11</v>
      </c>
      <c r="P300" s="17">
        <f t="shared" si="20"/>
        <v>32</v>
      </c>
      <c r="Q300" s="16">
        <v>5</v>
      </c>
      <c r="R300" s="17">
        <f t="shared" si="22"/>
        <v>37</v>
      </c>
      <c r="S300" s="19"/>
      <c r="T300"/>
    </row>
    <row r="301" spans="1:20" ht="12.75" customHeight="1">
      <c r="A301" t="s">
        <v>689</v>
      </c>
      <c r="B301" t="s">
        <v>690</v>
      </c>
      <c r="C301" t="s">
        <v>956</v>
      </c>
      <c r="D301" s="16">
        <v>112</v>
      </c>
      <c r="E301" s="16">
        <v>46</v>
      </c>
      <c r="F301" s="16">
        <v>0</v>
      </c>
      <c r="G301" s="16">
        <v>30</v>
      </c>
      <c r="H301" s="17">
        <f t="shared" si="19"/>
        <v>188</v>
      </c>
      <c r="I301" s="16">
        <v>0</v>
      </c>
      <c r="J301" s="17">
        <f t="shared" si="21"/>
        <v>188</v>
      </c>
      <c r="K301" s="19"/>
      <c r="L301" s="4">
        <v>53</v>
      </c>
      <c r="M301" s="4">
        <v>65</v>
      </c>
      <c r="N301" s="4">
        <v>0</v>
      </c>
      <c r="O301" s="4">
        <v>10</v>
      </c>
      <c r="P301" s="17">
        <f t="shared" si="20"/>
        <v>128</v>
      </c>
      <c r="Q301" s="16">
        <v>0</v>
      </c>
      <c r="R301" s="17">
        <f t="shared" si="22"/>
        <v>128</v>
      </c>
      <c r="S301" s="19"/>
      <c r="T301"/>
    </row>
    <row r="302" spans="1:20" ht="12.75" customHeight="1">
      <c r="A302" t="s">
        <v>691</v>
      </c>
      <c r="B302" t="s">
        <v>692</v>
      </c>
      <c r="C302" t="s">
        <v>957</v>
      </c>
      <c r="D302" s="16">
        <v>95</v>
      </c>
      <c r="E302" s="16">
        <v>0</v>
      </c>
      <c r="F302" s="16">
        <v>0</v>
      </c>
      <c r="G302" s="16">
        <v>0</v>
      </c>
      <c r="H302" s="17">
        <f t="shared" si="19"/>
        <v>95</v>
      </c>
      <c r="I302" s="16">
        <v>0</v>
      </c>
      <c r="J302" s="17">
        <f t="shared" si="21"/>
        <v>95</v>
      </c>
      <c r="K302" s="19"/>
      <c r="L302" s="4">
        <v>29</v>
      </c>
      <c r="M302" s="4">
        <v>8</v>
      </c>
      <c r="N302" s="4">
        <v>0</v>
      </c>
      <c r="O302" s="4">
        <v>7</v>
      </c>
      <c r="P302" s="17">
        <f t="shared" si="20"/>
        <v>44</v>
      </c>
      <c r="Q302" s="16">
        <v>0</v>
      </c>
      <c r="R302" s="17">
        <f t="shared" si="22"/>
        <v>44</v>
      </c>
      <c r="S302" s="19"/>
      <c r="T302"/>
    </row>
    <row r="303" spans="1:20" ht="15">
      <c r="D303" s="18">
        <f t="shared" ref="D303:J303" si="23">SUM(D10:D302)</f>
        <v>25182</v>
      </c>
      <c r="E303" s="18">
        <f t="shared" si="23"/>
        <v>2580</v>
      </c>
      <c r="F303" s="18">
        <f t="shared" si="23"/>
        <v>0</v>
      </c>
      <c r="G303" s="18">
        <f t="shared" si="23"/>
        <v>4622</v>
      </c>
      <c r="H303" s="18">
        <f t="shared" si="23"/>
        <v>32384</v>
      </c>
      <c r="I303" s="18">
        <f t="shared" si="23"/>
        <v>5687</v>
      </c>
      <c r="J303" s="18">
        <f t="shared" si="23"/>
        <v>38071</v>
      </c>
      <c r="K303" s="19"/>
      <c r="L303" s="18">
        <f t="shared" ref="L303:R303" si="24">SUM(L10:L302)</f>
        <v>17094</v>
      </c>
      <c r="M303" s="18">
        <f t="shared" si="24"/>
        <v>4475</v>
      </c>
      <c r="N303" s="18">
        <f t="shared" si="24"/>
        <v>103</v>
      </c>
      <c r="O303" s="18">
        <f t="shared" si="24"/>
        <v>5934</v>
      </c>
      <c r="P303" s="18">
        <f t="shared" si="24"/>
        <v>27606</v>
      </c>
      <c r="Q303" s="18">
        <f t="shared" si="24"/>
        <v>6263</v>
      </c>
      <c r="R303" s="18">
        <f t="shared" si="24"/>
        <v>33869</v>
      </c>
      <c r="S303" s="19"/>
      <c r="T303" s="16"/>
    </row>
    <row r="304" spans="1:20" ht="15">
      <c r="D304" s="17"/>
      <c r="E304" s="17"/>
      <c r="F304" s="17"/>
      <c r="G304" s="17"/>
      <c r="H304" s="17"/>
      <c r="I304" s="17"/>
      <c r="J304" s="17"/>
      <c r="K304" s="61"/>
      <c r="L304" s="17"/>
      <c r="M304" s="17"/>
      <c r="N304" s="17"/>
      <c r="O304" s="17"/>
      <c r="P304" s="17"/>
      <c r="Q304" s="17"/>
      <c r="R304" s="17"/>
      <c r="S304" s="19"/>
      <c r="T304" s="16"/>
    </row>
    <row r="305" spans="1:20" ht="25.5" customHeight="1">
      <c r="A305" s="159" t="s">
        <v>693</v>
      </c>
      <c r="D305" s="17"/>
      <c r="E305" s="17"/>
      <c r="F305" s="17"/>
      <c r="G305" s="17"/>
      <c r="H305" s="17"/>
      <c r="I305" s="17"/>
      <c r="J305" s="17"/>
      <c r="K305" s="61"/>
      <c r="L305" s="17"/>
      <c r="M305" s="17"/>
      <c r="N305" s="17"/>
      <c r="O305" s="17"/>
      <c r="P305" s="17"/>
      <c r="Q305" s="17"/>
      <c r="R305" s="17"/>
      <c r="S305" s="19"/>
      <c r="T305" s="16"/>
    </row>
    <row r="306" spans="1:20" ht="12.75" customHeight="1">
      <c r="A306" t="s">
        <v>938</v>
      </c>
      <c r="B306" t="s">
        <v>939</v>
      </c>
      <c r="C306" s="4" t="s">
        <v>696</v>
      </c>
      <c r="D306" s="21" t="s">
        <v>55</v>
      </c>
      <c r="E306" s="16">
        <v>0</v>
      </c>
      <c r="F306" s="16">
        <v>0</v>
      </c>
      <c r="G306" s="16">
        <v>0</v>
      </c>
      <c r="H306" s="17">
        <f>SUM(D306:G306)</f>
        <v>0</v>
      </c>
      <c r="I306" s="16">
        <v>39</v>
      </c>
      <c r="J306" s="17">
        <f>H306+I306</f>
        <v>39</v>
      </c>
      <c r="K306" s="19"/>
      <c r="L306" s="21" t="s">
        <v>55</v>
      </c>
      <c r="M306" s="16">
        <v>0</v>
      </c>
      <c r="N306" s="16">
        <v>0</v>
      </c>
      <c r="O306" s="16">
        <v>0</v>
      </c>
      <c r="P306" s="17">
        <f>SUM(L306:O306)</f>
        <v>0</v>
      </c>
      <c r="Q306" s="16">
        <v>124</v>
      </c>
      <c r="R306" s="17">
        <f>P306+Q306</f>
        <v>124</v>
      </c>
      <c r="S306" s="19"/>
      <c r="T306" s="16"/>
    </row>
    <row r="307" spans="1:20" ht="12.75" customHeight="1">
      <c r="A307" s="4" t="s">
        <v>842</v>
      </c>
      <c r="B307" s="4" t="s">
        <v>843</v>
      </c>
      <c r="C307" s="4" t="s">
        <v>696</v>
      </c>
      <c r="D307" s="21" t="s">
        <v>55</v>
      </c>
      <c r="E307" s="16">
        <v>0</v>
      </c>
      <c r="F307" s="16">
        <v>0</v>
      </c>
      <c r="G307" s="16">
        <v>0</v>
      </c>
      <c r="H307" s="17">
        <f t="shared" ref="H307:H312" si="25">SUM(D307:G307)</f>
        <v>0</v>
      </c>
      <c r="I307" s="16">
        <v>59</v>
      </c>
      <c r="J307" s="17">
        <f t="shared" ref="J307:J312" si="26">H307+I307</f>
        <v>59</v>
      </c>
      <c r="K307" s="19"/>
      <c r="L307" s="21" t="s">
        <v>55</v>
      </c>
      <c r="M307" s="16">
        <v>0</v>
      </c>
      <c r="N307" s="16">
        <v>0</v>
      </c>
      <c r="O307" s="16">
        <v>0</v>
      </c>
      <c r="P307" s="17">
        <f t="shared" ref="P307:P312" si="27">SUM(L307:O307)</f>
        <v>0</v>
      </c>
      <c r="Q307" s="16">
        <v>193</v>
      </c>
      <c r="R307" s="17">
        <f t="shared" ref="R307:R312" si="28">P307+Q307</f>
        <v>193</v>
      </c>
      <c r="S307" s="19"/>
      <c r="T307" s="16"/>
    </row>
    <row r="308" spans="1:20" ht="12.75" customHeight="1">
      <c r="A308" t="s">
        <v>983</v>
      </c>
      <c r="B308" t="s">
        <v>984</v>
      </c>
      <c r="C308" s="4" t="s">
        <v>696</v>
      </c>
      <c r="D308" s="21" t="s">
        <v>55</v>
      </c>
      <c r="E308" s="16">
        <v>0</v>
      </c>
      <c r="F308" s="16">
        <v>0</v>
      </c>
      <c r="G308" s="16">
        <v>0</v>
      </c>
      <c r="H308" s="17">
        <f t="shared" si="25"/>
        <v>0</v>
      </c>
      <c r="I308" s="16">
        <v>0</v>
      </c>
      <c r="J308" s="17">
        <f t="shared" si="26"/>
        <v>0</v>
      </c>
      <c r="K308" s="19"/>
      <c r="L308" s="21" t="s">
        <v>55</v>
      </c>
      <c r="M308" s="16">
        <v>0</v>
      </c>
      <c r="N308" s="16">
        <v>0</v>
      </c>
      <c r="O308" s="16">
        <v>0</v>
      </c>
      <c r="P308" s="17">
        <f t="shared" si="27"/>
        <v>0</v>
      </c>
      <c r="Q308" s="16">
        <v>50</v>
      </c>
      <c r="R308" s="17">
        <f t="shared" si="28"/>
        <v>50</v>
      </c>
      <c r="S308" s="19"/>
      <c r="T308" s="16"/>
    </row>
    <row r="309" spans="1:20" ht="12.75" customHeight="1">
      <c r="A309" t="s">
        <v>927</v>
      </c>
      <c r="B309" t="s">
        <v>928</v>
      </c>
      <c r="C309" s="4" t="s">
        <v>696</v>
      </c>
      <c r="D309" s="21" t="s">
        <v>55</v>
      </c>
      <c r="E309" s="16">
        <v>0</v>
      </c>
      <c r="F309" s="16">
        <v>0</v>
      </c>
      <c r="G309" s="16">
        <v>0</v>
      </c>
      <c r="H309" s="17">
        <f>SUM(D309:G309)</f>
        <v>0</v>
      </c>
      <c r="I309" s="16">
        <v>0</v>
      </c>
      <c r="J309" s="17">
        <f>H309+I309</f>
        <v>0</v>
      </c>
      <c r="K309" s="19"/>
      <c r="L309" s="21" t="s">
        <v>55</v>
      </c>
      <c r="M309" s="16">
        <v>0</v>
      </c>
      <c r="N309" s="16">
        <v>0</v>
      </c>
      <c r="O309" s="16">
        <v>0</v>
      </c>
      <c r="P309" s="17">
        <f t="shared" si="27"/>
        <v>0</v>
      </c>
      <c r="Q309" s="16">
        <v>81</v>
      </c>
      <c r="R309" s="17">
        <f t="shared" si="28"/>
        <v>81</v>
      </c>
      <c r="S309" s="19"/>
      <c r="T309" s="16"/>
    </row>
    <row r="310" spans="1:20" ht="12.75" customHeight="1">
      <c r="A310" t="s">
        <v>707</v>
      </c>
      <c r="B310" t="s">
        <v>708</v>
      </c>
      <c r="C310" s="4" t="s">
        <v>696</v>
      </c>
      <c r="D310" s="21" t="s">
        <v>55</v>
      </c>
      <c r="E310" s="16">
        <v>0</v>
      </c>
      <c r="F310" s="16">
        <v>0</v>
      </c>
      <c r="G310" s="16">
        <v>8</v>
      </c>
      <c r="H310" s="17">
        <f>SUM(D310:G310)</f>
        <v>8</v>
      </c>
      <c r="I310" s="16">
        <v>124</v>
      </c>
      <c r="J310" s="17">
        <f>H310+I310</f>
        <v>132</v>
      </c>
      <c r="K310" s="19"/>
      <c r="L310" s="21" t="s">
        <v>55</v>
      </c>
      <c r="M310" s="16">
        <v>0</v>
      </c>
      <c r="N310" s="16">
        <v>0</v>
      </c>
      <c r="O310" s="16">
        <v>0</v>
      </c>
      <c r="P310" s="17">
        <f t="shared" si="27"/>
        <v>0</v>
      </c>
      <c r="Q310" s="16">
        <v>0</v>
      </c>
      <c r="R310" s="17">
        <f>P310+Q310</f>
        <v>0</v>
      </c>
      <c r="S310" s="19"/>
      <c r="T310" s="16"/>
    </row>
    <row r="311" spans="1:20" ht="12.75" customHeight="1">
      <c r="A311" t="s">
        <v>876</v>
      </c>
      <c r="B311" t="s">
        <v>877</v>
      </c>
      <c r="C311" s="4" t="s">
        <v>696</v>
      </c>
      <c r="D311" s="21" t="s">
        <v>55</v>
      </c>
      <c r="E311" s="16">
        <v>0</v>
      </c>
      <c r="F311" s="16">
        <v>0</v>
      </c>
      <c r="G311" s="16">
        <v>0</v>
      </c>
      <c r="H311" s="17">
        <f>SUM(D311:G311)</f>
        <v>0</v>
      </c>
      <c r="I311" s="16">
        <v>0</v>
      </c>
      <c r="J311" s="17">
        <f>H311+I311</f>
        <v>0</v>
      </c>
      <c r="K311" s="19"/>
      <c r="L311" s="21" t="s">
        <v>55</v>
      </c>
      <c r="M311" s="16">
        <v>0</v>
      </c>
      <c r="N311" s="16">
        <v>0</v>
      </c>
      <c r="O311" s="16">
        <v>0</v>
      </c>
      <c r="P311" s="17">
        <f t="shared" si="27"/>
        <v>0</v>
      </c>
      <c r="Q311" s="16">
        <v>6</v>
      </c>
      <c r="R311" s="17">
        <f>P311+Q311</f>
        <v>6</v>
      </c>
      <c r="S311" s="19"/>
      <c r="T311" s="16"/>
    </row>
    <row r="312" spans="1:20" ht="12.75" customHeight="1">
      <c r="A312" t="s">
        <v>717</v>
      </c>
      <c r="B312" t="s">
        <v>718</v>
      </c>
      <c r="C312" s="4" t="s">
        <v>696</v>
      </c>
      <c r="D312" s="21" t="s">
        <v>55</v>
      </c>
      <c r="E312" s="16">
        <v>0</v>
      </c>
      <c r="F312" s="16">
        <v>0</v>
      </c>
      <c r="G312" s="16">
        <v>0</v>
      </c>
      <c r="H312" s="17">
        <f t="shared" si="25"/>
        <v>0</v>
      </c>
      <c r="I312" s="16">
        <v>0</v>
      </c>
      <c r="J312" s="17">
        <f t="shared" si="26"/>
        <v>0</v>
      </c>
      <c r="K312" s="19"/>
      <c r="L312" s="21" t="s">
        <v>55</v>
      </c>
      <c r="M312" s="16">
        <v>0</v>
      </c>
      <c r="N312" s="16">
        <v>0</v>
      </c>
      <c r="O312" s="16">
        <v>0</v>
      </c>
      <c r="P312" s="17">
        <f t="shared" si="27"/>
        <v>0</v>
      </c>
      <c r="Q312" s="16">
        <v>104</v>
      </c>
      <c r="R312" s="17">
        <f t="shared" si="28"/>
        <v>104</v>
      </c>
      <c r="S312" s="19"/>
      <c r="T312" s="16"/>
    </row>
    <row r="313" spans="1:20" ht="15">
      <c r="D313" s="20" t="s">
        <v>55</v>
      </c>
      <c r="E313" s="18">
        <f t="shared" ref="E313:J313" si="29">SUM(E306:E312)</f>
        <v>0</v>
      </c>
      <c r="F313" s="18">
        <f t="shared" si="29"/>
        <v>0</v>
      </c>
      <c r="G313" s="18">
        <f t="shared" si="29"/>
        <v>8</v>
      </c>
      <c r="H313" s="18">
        <f t="shared" si="29"/>
        <v>8</v>
      </c>
      <c r="I313" s="18">
        <f t="shared" si="29"/>
        <v>222</v>
      </c>
      <c r="J313" s="18">
        <f t="shared" si="29"/>
        <v>230</v>
      </c>
      <c r="K313" s="19"/>
      <c r="L313" s="28" t="s">
        <v>55</v>
      </c>
      <c r="M313" s="18">
        <f t="shared" ref="M313:R313" si="30">SUM(M306:M312)</f>
        <v>0</v>
      </c>
      <c r="N313" s="18">
        <f t="shared" si="30"/>
        <v>0</v>
      </c>
      <c r="O313" s="18">
        <f t="shared" si="30"/>
        <v>0</v>
      </c>
      <c r="P313" s="18">
        <f t="shared" si="30"/>
        <v>0</v>
      </c>
      <c r="Q313" s="18">
        <f t="shared" si="30"/>
        <v>558</v>
      </c>
      <c r="R313" s="18">
        <f t="shared" si="30"/>
        <v>558</v>
      </c>
      <c r="S313" s="19"/>
      <c r="T313" s="16"/>
    </row>
    <row r="314" spans="1:20" ht="15">
      <c r="B314" s="1"/>
      <c r="D314" s="16"/>
      <c r="E314" s="16"/>
      <c r="F314" s="16"/>
      <c r="G314" s="16"/>
      <c r="H314" s="16"/>
      <c r="I314" s="16"/>
      <c r="J314" s="16"/>
      <c r="K314" s="19"/>
      <c r="L314" s="16"/>
      <c r="M314" s="16"/>
      <c r="N314" s="16"/>
      <c r="O314" s="16"/>
      <c r="P314" s="16"/>
      <c r="Q314" s="16"/>
      <c r="R314" s="16"/>
      <c r="S314" s="19"/>
      <c r="T314" s="16"/>
    </row>
    <row r="315" spans="1:20" ht="15">
      <c r="B315" s="1" t="s">
        <v>978</v>
      </c>
      <c r="D315" s="16"/>
      <c r="E315" s="16"/>
      <c r="F315" s="16"/>
      <c r="G315" s="16"/>
      <c r="H315" s="16"/>
      <c r="I315" s="16"/>
      <c r="J315" s="16"/>
      <c r="K315" s="19"/>
      <c r="L315" s="16"/>
      <c r="M315" s="16"/>
      <c r="N315" s="16"/>
      <c r="O315" s="16"/>
      <c r="P315" s="16"/>
      <c r="Q315" s="16"/>
      <c r="R315" s="16"/>
      <c r="S315" s="19"/>
      <c r="T315" s="16"/>
    </row>
    <row r="316" spans="1:20">
      <c r="D316" s="16"/>
      <c r="E316" s="16"/>
      <c r="F316" s="16"/>
      <c r="G316" s="16"/>
      <c r="H316" s="16"/>
      <c r="I316" s="16"/>
      <c r="J316" s="16"/>
      <c r="K316" s="19"/>
      <c r="L316" s="16"/>
      <c r="M316" s="16"/>
      <c r="N316" s="16"/>
      <c r="O316" s="16"/>
      <c r="P316" s="16"/>
      <c r="Q316" s="16"/>
      <c r="R316" s="16"/>
      <c r="S316" s="19"/>
      <c r="T316" s="16"/>
    </row>
    <row r="317" spans="1:20" ht="12.75" customHeight="1">
      <c r="B317" s="4" t="s">
        <v>964</v>
      </c>
      <c r="C317" s="4" t="s">
        <v>954</v>
      </c>
      <c r="D317" s="16">
        <v>6132</v>
      </c>
      <c r="E317" s="16">
        <v>484</v>
      </c>
      <c r="F317" s="16">
        <v>0</v>
      </c>
      <c r="G317" s="16">
        <v>1796</v>
      </c>
      <c r="H317" s="17">
        <f t="shared" ref="H317:H322" si="31">SUM(D317:G317)</f>
        <v>8412</v>
      </c>
      <c r="I317" s="16">
        <v>859</v>
      </c>
      <c r="J317" s="17">
        <f t="shared" ref="J317:J322" si="32">SUM(H317:I317)</f>
        <v>9271</v>
      </c>
      <c r="K317" s="19"/>
      <c r="L317" s="16">
        <v>3377</v>
      </c>
      <c r="M317" s="16">
        <v>1099</v>
      </c>
      <c r="N317" s="16">
        <v>55</v>
      </c>
      <c r="O317" s="16">
        <v>1569</v>
      </c>
      <c r="P317" s="17">
        <f t="shared" ref="P317:P322" si="33">SUM(L317:O317)</f>
        <v>6100</v>
      </c>
      <c r="Q317" s="16">
        <v>995</v>
      </c>
      <c r="R317" s="17">
        <f t="shared" ref="R317:R322" si="34">SUM(P317:Q317)</f>
        <v>7095</v>
      </c>
      <c r="S317" s="19"/>
      <c r="T317" s="16"/>
    </row>
    <row r="318" spans="1:20" ht="12.75" customHeight="1">
      <c r="B318" s="4" t="s">
        <v>725</v>
      </c>
      <c r="C318" t="s">
        <v>696</v>
      </c>
      <c r="D318" s="21" t="s">
        <v>55</v>
      </c>
      <c r="E318" s="16">
        <v>0</v>
      </c>
      <c r="F318" s="16">
        <v>0</v>
      </c>
      <c r="G318" s="16">
        <v>8</v>
      </c>
      <c r="H318" s="17">
        <f t="shared" si="31"/>
        <v>8</v>
      </c>
      <c r="I318" s="16">
        <v>222</v>
      </c>
      <c r="J318" s="17">
        <f t="shared" si="32"/>
        <v>230</v>
      </c>
      <c r="K318" s="19"/>
      <c r="L318" s="21" t="s">
        <v>55</v>
      </c>
      <c r="M318" s="16">
        <v>0</v>
      </c>
      <c r="N318" s="16">
        <v>0</v>
      </c>
      <c r="O318" s="16">
        <v>0</v>
      </c>
      <c r="P318" s="17">
        <f t="shared" si="33"/>
        <v>0</v>
      </c>
      <c r="Q318" s="16">
        <v>558</v>
      </c>
      <c r="R318" s="17">
        <f t="shared" si="34"/>
        <v>558</v>
      </c>
      <c r="S318" s="19"/>
      <c r="T318" s="16"/>
    </row>
    <row r="319" spans="1:20" ht="12.75" customHeight="1">
      <c r="B319" s="4" t="s">
        <v>965</v>
      </c>
      <c r="C319" s="4" t="s">
        <v>956</v>
      </c>
      <c r="D319" s="16">
        <v>5527</v>
      </c>
      <c r="E319" s="16">
        <v>499</v>
      </c>
      <c r="F319" s="16">
        <v>0</v>
      </c>
      <c r="G319" s="16">
        <v>936</v>
      </c>
      <c r="H319" s="17">
        <f t="shared" si="31"/>
        <v>6962</v>
      </c>
      <c r="I319" s="16">
        <v>1629</v>
      </c>
      <c r="J319" s="17">
        <f t="shared" si="32"/>
        <v>8591</v>
      </c>
      <c r="K319" s="19"/>
      <c r="L319" s="16">
        <v>3705</v>
      </c>
      <c r="M319" s="16">
        <v>1014</v>
      </c>
      <c r="N319" s="16">
        <v>8</v>
      </c>
      <c r="O319" s="16">
        <v>1580</v>
      </c>
      <c r="P319" s="17">
        <f t="shared" si="33"/>
        <v>6307</v>
      </c>
      <c r="Q319" s="16">
        <v>2309</v>
      </c>
      <c r="R319" s="17">
        <f t="shared" si="34"/>
        <v>8616</v>
      </c>
      <c r="S319" s="19"/>
      <c r="T319" s="16"/>
    </row>
    <row r="320" spans="1:20" ht="12.75" customHeight="1">
      <c r="B320" s="4" t="s">
        <v>966</v>
      </c>
      <c r="C320" s="4" t="s">
        <v>957</v>
      </c>
      <c r="D320" s="16">
        <v>4512</v>
      </c>
      <c r="E320" s="16">
        <v>282</v>
      </c>
      <c r="F320" s="16">
        <v>0</v>
      </c>
      <c r="G320" s="16">
        <v>266</v>
      </c>
      <c r="H320" s="17">
        <f t="shared" si="31"/>
        <v>5060</v>
      </c>
      <c r="I320" s="16">
        <v>624</v>
      </c>
      <c r="J320" s="17">
        <f t="shared" si="32"/>
        <v>5684</v>
      </c>
      <c r="K320" s="19"/>
      <c r="L320" s="16">
        <v>3805</v>
      </c>
      <c r="M320" s="16">
        <v>424</v>
      </c>
      <c r="N320" s="16">
        <v>13</v>
      </c>
      <c r="O320" s="16">
        <v>534</v>
      </c>
      <c r="P320" s="17">
        <f t="shared" si="33"/>
        <v>4776</v>
      </c>
      <c r="Q320" s="16">
        <v>683</v>
      </c>
      <c r="R320" s="17">
        <f t="shared" si="34"/>
        <v>5459</v>
      </c>
      <c r="S320" s="19"/>
      <c r="T320" s="16"/>
    </row>
    <row r="321" spans="1:20" ht="12.75" customHeight="1">
      <c r="B321" s="4" t="s">
        <v>729</v>
      </c>
      <c r="C321" s="4" t="s">
        <v>955</v>
      </c>
      <c r="D321" s="16">
        <v>4338</v>
      </c>
      <c r="E321" s="16">
        <v>439</v>
      </c>
      <c r="F321" s="16">
        <v>0</v>
      </c>
      <c r="G321" s="16">
        <v>353</v>
      </c>
      <c r="H321" s="17">
        <f t="shared" si="31"/>
        <v>5130</v>
      </c>
      <c r="I321" s="16">
        <v>1106</v>
      </c>
      <c r="J321" s="17">
        <f t="shared" si="32"/>
        <v>6236</v>
      </c>
      <c r="K321" s="19"/>
      <c r="L321" s="16">
        <v>3195</v>
      </c>
      <c r="M321" s="16">
        <v>203</v>
      </c>
      <c r="N321" s="16">
        <v>11</v>
      </c>
      <c r="O321" s="16">
        <v>563</v>
      </c>
      <c r="P321" s="17">
        <f t="shared" si="33"/>
        <v>3972</v>
      </c>
      <c r="Q321" s="16">
        <v>636</v>
      </c>
      <c r="R321" s="17">
        <f t="shared" si="34"/>
        <v>4608</v>
      </c>
      <c r="S321" s="19"/>
      <c r="T321" s="16"/>
    </row>
    <row r="322" spans="1:20" ht="12.75" customHeight="1">
      <c r="B322" s="4" t="s">
        <v>967</v>
      </c>
      <c r="C322" s="4" t="s">
        <v>958</v>
      </c>
      <c r="D322" s="16">
        <v>4673</v>
      </c>
      <c r="E322" s="16">
        <v>876</v>
      </c>
      <c r="F322" s="16">
        <v>0</v>
      </c>
      <c r="G322" s="16">
        <v>1271</v>
      </c>
      <c r="H322" s="17">
        <f t="shared" si="31"/>
        <v>6820</v>
      </c>
      <c r="I322" s="16">
        <v>1469</v>
      </c>
      <c r="J322" s="17">
        <f t="shared" si="32"/>
        <v>8289</v>
      </c>
      <c r="K322" s="19"/>
      <c r="L322" s="16">
        <v>3012</v>
      </c>
      <c r="M322" s="16">
        <v>1735</v>
      </c>
      <c r="N322" s="16">
        <v>16</v>
      </c>
      <c r="O322" s="16">
        <v>1688</v>
      </c>
      <c r="P322" s="17">
        <f t="shared" si="33"/>
        <v>6451</v>
      </c>
      <c r="Q322" s="16">
        <v>1640</v>
      </c>
      <c r="R322" s="17">
        <f t="shared" si="34"/>
        <v>8091</v>
      </c>
      <c r="S322" s="19"/>
      <c r="T322" s="16"/>
    </row>
    <row r="323" spans="1:20" ht="15">
      <c r="B323" s="26" t="s">
        <v>979</v>
      </c>
      <c r="D323" s="18">
        <f>SUM(D317:D322)</f>
        <v>25182</v>
      </c>
      <c r="E323" s="18">
        <f t="shared" ref="E323:J323" si="35">SUM(E317:E322)</f>
        <v>2580</v>
      </c>
      <c r="F323" s="18">
        <f t="shared" si="35"/>
        <v>0</v>
      </c>
      <c r="G323" s="18">
        <f t="shared" si="35"/>
        <v>4630</v>
      </c>
      <c r="H323" s="18">
        <f t="shared" si="35"/>
        <v>32392</v>
      </c>
      <c r="I323" s="18">
        <f t="shared" si="35"/>
        <v>5909</v>
      </c>
      <c r="J323" s="18">
        <f t="shared" si="35"/>
        <v>38301</v>
      </c>
      <c r="K323" s="19"/>
      <c r="L323" s="18">
        <f>SUM(L317:L322)</f>
        <v>17094</v>
      </c>
      <c r="M323" s="18">
        <f t="shared" ref="M323:R323" si="36">SUM(M317:M322)</f>
        <v>4475</v>
      </c>
      <c r="N323" s="18">
        <f t="shared" si="36"/>
        <v>103</v>
      </c>
      <c r="O323" s="18">
        <f t="shared" si="36"/>
        <v>5934</v>
      </c>
      <c r="P323" s="18">
        <f t="shared" si="36"/>
        <v>27606</v>
      </c>
      <c r="Q323" s="18">
        <f t="shared" si="36"/>
        <v>6821</v>
      </c>
      <c r="R323" s="18">
        <f t="shared" si="36"/>
        <v>34427</v>
      </c>
      <c r="S323" s="19"/>
      <c r="T323" s="16"/>
    </row>
    <row r="324" spans="1:20">
      <c r="D324" s="16"/>
      <c r="E324" s="16"/>
      <c r="F324" s="16"/>
      <c r="G324" s="16"/>
      <c r="H324" s="16"/>
      <c r="I324" s="16"/>
      <c r="J324" s="16"/>
      <c r="K324" s="19"/>
      <c r="L324" s="16"/>
      <c r="M324" s="16"/>
      <c r="N324" s="16"/>
      <c r="O324" s="16"/>
      <c r="P324" s="16"/>
      <c r="Q324" s="16"/>
      <c r="R324" s="16"/>
      <c r="T324" s="16"/>
    </row>
    <row r="325" spans="1:20">
      <c r="A325" s="32" t="s">
        <v>985</v>
      </c>
      <c r="D325" s="16"/>
      <c r="E325" s="16"/>
      <c r="F325" s="16"/>
      <c r="G325" s="16"/>
      <c r="H325" s="16"/>
      <c r="I325" s="16"/>
      <c r="J325" s="16"/>
      <c r="K325" s="19"/>
      <c r="L325" s="16"/>
      <c r="M325" s="16"/>
      <c r="N325" s="16"/>
      <c r="O325" s="16"/>
      <c r="P325" s="16"/>
      <c r="Q325" s="16"/>
      <c r="R325" s="16"/>
      <c r="T325" s="16"/>
    </row>
    <row r="326" spans="1:20">
      <c r="A326" s="4" t="s">
        <v>208</v>
      </c>
    </row>
    <row r="327" spans="1:20">
      <c r="C327"/>
      <c r="D327"/>
      <c r="E327"/>
    </row>
  </sheetData>
  <mergeCells count="3">
    <mergeCell ref="A2:R2"/>
    <mergeCell ref="D7:J7"/>
    <mergeCell ref="L7:R7"/>
  </mergeCells>
  <pageMargins left="0.70866141732283472" right="0.70866141732283472" top="0.55118110236220474" bottom="0.55118110236220474" header="0.31496062992125984" footer="0.31496062992125984"/>
  <pageSetup paperSize="8" scale="93" fitToHeight="0" orientation="landscape" r:id="rId1"/>
  <headerFooter>
    <oddFooter>&amp;RPage &amp;P of &amp;N&amp;C&amp;"Calibri"&amp;11&amp;K000000&amp;"Calibri"&amp;11&amp;K000000&amp;"Calibri"&amp;11&amp;K000000&amp;"arial,Bold"&amp;10&amp;KFF0000OFFICIAL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330"/>
  <sheetViews>
    <sheetView zoomScaleNormal="100" workbookViewId="0">
      <pane xSplit="3" ySplit="7" topLeftCell="D8" activePane="bottomRight" state="frozen"/>
      <selection pane="bottomRight" activeCell="D10" sqref="D10"/>
      <selection pane="bottomLeft" activeCell="D10" sqref="D10"/>
      <selection pane="topRight" activeCell="D10" sqref="D10"/>
    </sheetView>
  </sheetViews>
  <sheetFormatPr defaultColWidth="8.5703125" defaultRowHeight="12.6"/>
  <cols>
    <col min="1" max="1" width="10.7109375" style="4" customWidth="1"/>
    <col min="2" max="2" width="33.85546875" style="4" customWidth="1"/>
    <col min="3" max="3" width="10" style="4" bestFit="1" customWidth="1"/>
    <col min="4" max="10" width="10.85546875" style="4" customWidth="1"/>
    <col min="11" max="11" width="4" style="4" customWidth="1"/>
    <col min="12" max="18" width="10.85546875" style="4" customWidth="1"/>
    <col min="19" max="19" width="4" style="4" customWidth="1"/>
    <col min="20" max="16384" width="8.5703125" style="4"/>
  </cols>
  <sheetData>
    <row r="1" spans="1:19">
      <c r="R1" s="56" t="str">
        <f>'Table 1'!S1</f>
        <v>Publication date:  5 December 2024</v>
      </c>
    </row>
    <row r="2" spans="1:19" ht="18">
      <c r="A2" s="205" t="s">
        <v>969</v>
      </c>
      <c r="B2" s="206"/>
      <c r="C2" s="206"/>
      <c r="D2" s="206"/>
      <c r="E2" s="206"/>
      <c r="F2" s="206"/>
      <c r="G2" s="206"/>
      <c r="H2" s="206"/>
      <c r="I2" s="206"/>
      <c r="J2" s="206"/>
      <c r="K2" s="206"/>
      <c r="L2" s="206"/>
      <c r="M2" s="206"/>
      <c r="N2" s="206"/>
      <c r="O2" s="206"/>
      <c r="P2" s="206"/>
      <c r="Q2" s="206"/>
      <c r="R2" s="206"/>
    </row>
    <row r="3" spans="1:19" ht="8.25" customHeight="1"/>
    <row r="4" spans="1:19" ht="18.75" customHeight="1">
      <c r="A4" s="3" t="s">
        <v>986</v>
      </c>
    </row>
    <row r="6" spans="1:19" ht="14.25" customHeight="1">
      <c r="D6" s="200" t="s">
        <v>211</v>
      </c>
      <c r="E6" s="201"/>
      <c r="F6" s="201"/>
      <c r="G6" s="201"/>
      <c r="H6" s="202"/>
      <c r="I6" s="202"/>
      <c r="J6" s="202"/>
      <c r="K6" s="93"/>
      <c r="L6" s="200" t="s">
        <v>212</v>
      </c>
      <c r="M6" s="203"/>
      <c r="N6" s="203"/>
      <c r="O6" s="203"/>
      <c r="P6" s="210"/>
      <c r="Q6" s="210"/>
      <c r="R6" s="210"/>
    </row>
    <row r="7" spans="1:19" ht="51" customHeight="1">
      <c r="A7" s="14" t="s">
        <v>213</v>
      </c>
      <c r="B7" s="14" t="s">
        <v>950</v>
      </c>
      <c r="C7" s="15" t="s">
        <v>972</v>
      </c>
      <c r="D7" s="57" t="s">
        <v>43</v>
      </c>
      <c r="E7" s="57" t="s">
        <v>44</v>
      </c>
      <c r="F7" s="57" t="s">
        <v>45</v>
      </c>
      <c r="G7" s="57" t="s">
        <v>46</v>
      </c>
      <c r="H7" s="76" t="s">
        <v>952</v>
      </c>
      <c r="I7" s="51" t="s">
        <v>953</v>
      </c>
      <c r="J7" s="55" t="s">
        <v>50</v>
      </c>
      <c r="K7" s="58"/>
      <c r="L7" s="57" t="s">
        <v>43</v>
      </c>
      <c r="M7" s="57" t="s">
        <v>44</v>
      </c>
      <c r="N7" s="57" t="s">
        <v>45</v>
      </c>
      <c r="O7" s="57" t="s">
        <v>46</v>
      </c>
      <c r="P7" s="76" t="s">
        <v>952</v>
      </c>
      <c r="Q7" s="51" t="s">
        <v>953</v>
      </c>
      <c r="R7" s="55" t="s">
        <v>50</v>
      </c>
    </row>
    <row r="8" spans="1:19" ht="25.5" customHeight="1">
      <c r="A8" s="60" t="s">
        <v>216</v>
      </c>
      <c r="B8" s="59"/>
      <c r="C8" s="59"/>
      <c r="D8" s="59"/>
      <c r="E8" s="59"/>
      <c r="F8" s="59"/>
      <c r="G8" s="59"/>
      <c r="H8" s="59"/>
      <c r="I8" s="59"/>
      <c r="J8" s="59"/>
      <c r="K8" s="59"/>
      <c r="L8" s="59"/>
      <c r="M8" s="59"/>
      <c r="N8" s="59"/>
      <c r="O8" s="59"/>
      <c r="P8" s="59"/>
      <c r="Q8" s="59"/>
      <c r="R8" s="59"/>
    </row>
    <row r="9" spans="1:19" ht="12.75" customHeight="1">
      <c r="A9" t="s">
        <v>217</v>
      </c>
      <c r="B9" t="s">
        <v>218</v>
      </c>
      <c r="C9" t="s">
        <v>954</v>
      </c>
      <c r="D9" s="4">
        <v>0</v>
      </c>
      <c r="E9" s="4">
        <v>0</v>
      </c>
      <c r="F9" s="4">
        <v>0</v>
      </c>
      <c r="G9" s="4">
        <v>0</v>
      </c>
      <c r="H9" s="17">
        <f>SUM(D9:G9)</f>
        <v>0</v>
      </c>
      <c r="I9" s="4">
        <v>18</v>
      </c>
      <c r="J9" s="17">
        <f>SUM(H9:I9)</f>
        <v>18</v>
      </c>
      <c r="K9" s="19"/>
      <c r="L9" s="4">
        <v>0</v>
      </c>
      <c r="M9" s="4">
        <v>19</v>
      </c>
      <c r="N9" s="4">
        <v>0</v>
      </c>
      <c r="O9" s="4">
        <v>8</v>
      </c>
      <c r="P9" s="17">
        <f t="shared" ref="P9" si="0">SUM(L9:O9)</f>
        <v>27</v>
      </c>
      <c r="Q9" s="4">
        <v>65</v>
      </c>
      <c r="R9" s="17">
        <f>SUM(P9:Q9)</f>
        <v>92</v>
      </c>
      <c r="S9" s="19"/>
    </row>
    <row r="10" spans="1:19" ht="12.75" customHeight="1">
      <c r="A10" t="s">
        <v>800</v>
      </c>
      <c r="B10" t="s">
        <v>801</v>
      </c>
      <c r="C10" t="s">
        <v>955</v>
      </c>
      <c r="D10" s="4">
        <v>46</v>
      </c>
      <c r="E10" s="4">
        <v>17</v>
      </c>
      <c r="F10" s="4">
        <v>0</v>
      </c>
      <c r="G10" s="4">
        <v>29</v>
      </c>
      <c r="H10" s="17">
        <f t="shared" ref="H10:H73" si="1">SUM(D10:G10)</f>
        <v>92</v>
      </c>
      <c r="I10" s="4">
        <v>0</v>
      </c>
      <c r="J10" s="17">
        <f t="shared" ref="J10:J73" si="2">SUM(H10:I10)</f>
        <v>92</v>
      </c>
      <c r="K10" s="19"/>
      <c r="L10" s="4">
        <v>16</v>
      </c>
      <c r="M10" s="4">
        <v>40</v>
      </c>
      <c r="N10" s="4">
        <v>0</v>
      </c>
      <c r="O10" s="4">
        <v>18</v>
      </c>
      <c r="P10" s="17">
        <f t="shared" ref="P10:P73" si="3">SUM(L10:O10)</f>
        <v>74</v>
      </c>
      <c r="Q10" s="4">
        <v>0</v>
      </c>
      <c r="R10" s="17">
        <f t="shared" ref="R10:R73" si="4">SUM(P10:Q10)</f>
        <v>74</v>
      </c>
      <c r="S10" s="19"/>
    </row>
    <row r="11" spans="1:19" ht="12.75" customHeight="1">
      <c r="A11" t="s">
        <v>220</v>
      </c>
      <c r="B11" t="s">
        <v>221</v>
      </c>
      <c r="C11" t="s">
        <v>956</v>
      </c>
      <c r="D11" s="4">
        <v>21</v>
      </c>
      <c r="E11" s="4">
        <v>0</v>
      </c>
      <c r="F11" s="4">
        <v>0</v>
      </c>
      <c r="G11" s="4">
        <v>0</v>
      </c>
      <c r="H11" s="17">
        <f t="shared" si="1"/>
        <v>21</v>
      </c>
      <c r="I11" s="4">
        <v>0</v>
      </c>
      <c r="J11" s="17">
        <f t="shared" si="2"/>
        <v>21</v>
      </c>
      <c r="K11" s="19"/>
      <c r="L11" s="4">
        <v>45</v>
      </c>
      <c r="M11" s="4">
        <v>0</v>
      </c>
      <c r="N11" s="4">
        <v>0</v>
      </c>
      <c r="O11" s="4">
        <v>5</v>
      </c>
      <c r="P11" s="17">
        <f t="shared" si="3"/>
        <v>50</v>
      </c>
      <c r="Q11" s="4">
        <v>0</v>
      </c>
      <c r="R11" s="17">
        <f t="shared" si="4"/>
        <v>50</v>
      </c>
      <c r="S11" s="19"/>
    </row>
    <row r="12" spans="1:19" ht="12.75" customHeight="1">
      <c r="A12" t="s">
        <v>223</v>
      </c>
      <c r="B12" t="s">
        <v>224</v>
      </c>
      <c r="C12" t="s">
        <v>954</v>
      </c>
      <c r="D12" s="4">
        <v>136</v>
      </c>
      <c r="E12" s="4">
        <v>0</v>
      </c>
      <c r="F12" s="4">
        <v>0</v>
      </c>
      <c r="G12" s="4">
        <v>0</v>
      </c>
      <c r="H12" s="17">
        <f t="shared" si="1"/>
        <v>136</v>
      </c>
      <c r="I12" s="4">
        <v>41</v>
      </c>
      <c r="J12" s="17">
        <f t="shared" si="2"/>
        <v>177</v>
      </c>
      <c r="K12" s="19"/>
      <c r="L12" s="4">
        <v>25</v>
      </c>
      <c r="M12" s="4">
        <v>58</v>
      </c>
      <c r="N12" s="4">
        <v>16</v>
      </c>
      <c r="O12" s="4">
        <v>58</v>
      </c>
      <c r="P12" s="17">
        <f t="shared" si="3"/>
        <v>157</v>
      </c>
      <c r="Q12" s="4">
        <v>0</v>
      </c>
      <c r="R12" s="17">
        <f t="shared" si="4"/>
        <v>157</v>
      </c>
      <c r="S12" s="19"/>
    </row>
    <row r="13" spans="1:19" ht="12.75" customHeight="1">
      <c r="A13" t="s">
        <v>225</v>
      </c>
      <c r="B13" t="s">
        <v>226</v>
      </c>
      <c r="C13" t="s">
        <v>956</v>
      </c>
      <c r="D13" s="4">
        <v>22</v>
      </c>
      <c r="E13" s="4">
        <v>0</v>
      </c>
      <c r="F13" s="4">
        <v>0</v>
      </c>
      <c r="G13" s="4">
        <v>0</v>
      </c>
      <c r="H13" s="17">
        <f t="shared" si="1"/>
        <v>22</v>
      </c>
      <c r="I13" s="4">
        <v>64</v>
      </c>
      <c r="J13" s="17">
        <f t="shared" si="2"/>
        <v>86</v>
      </c>
      <c r="K13" s="19"/>
      <c r="L13" s="4">
        <v>1</v>
      </c>
      <c r="M13" s="4">
        <v>0</v>
      </c>
      <c r="N13" s="4">
        <v>0</v>
      </c>
      <c r="O13" s="4">
        <v>56</v>
      </c>
      <c r="P13" s="17">
        <f t="shared" si="3"/>
        <v>57</v>
      </c>
      <c r="Q13" s="4">
        <v>0</v>
      </c>
      <c r="R13" s="17">
        <f t="shared" si="4"/>
        <v>57</v>
      </c>
      <c r="S13" s="19"/>
    </row>
    <row r="14" spans="1:19" ht="12.75" customHeight="1">
      <c r="A14" t="s">
        <v>227</v>
      </c>
      <c r="B14" t="s">
        <v>228</v>
      </c>
      <c r="C14" t="s">
        <v>954</v>
      </c>
      <c r="D14" s="4">
        <v>70</v>
      </c>
      <c r="E14" s="4">
        <v>0</v>
      </c>
      <c r="F14" s="4">
        <v>0</v>
      </c>
      <c r="G14" s="4">
        <v>62</v>
      </c>
      <c r="H14" s="17">
        <f t="shared" si="1"/>
        <v>132</v>
      </c>
      <c r="I14" s="4">
        <v>310</v>
      </c>
      <c r="J14" s="17">
        <f t="shared" si="2"/>
        <v>442</v>
      </c>
      <c r="K14" s="19"/>
      <c r="L14" s="4">
        <v>12</v>
      </c>
      <c r="M14" s="4">
        <v>0</v>
      </c>
      <c r="N14" s="4">
        <v>0</v>
      </c>
      <c r="O14" s="4">
        <v>45</v>
      </c>
      <c r="P14" s="17">
        <f t="shared" si="3"/>
        <v>57</v>
      </c>
      <c r="Q14" s="4">
        <v>0</v>
      </c>
      <c r="R14" s="17">
        <f t="shared" si="4"/>
        <v>57</v>
      </c>
      <c r="S14" s="19"/>
    </row>
    <row r="15" spans="1:19" ht="12.75" customHeight="1">
      <c r="A15" t="s">
        <v>883</v>
      </c>
      <c r="B15" t="s">
        <v>884</v>
      </c>
      <c r="C15" t="s">
        <v>954</v>
      </c>
      <c r="D15" s="4">
        <v>141</v>
      </c>
      <c r="E15" s="4">
        <v>0</v>
      </c>
      <c r="F15" s="4">
        <v>0</v>
      </c>
      <c r="G15" s="4">
        <v>3</v>
      </c>
      <c r="H15" s="17">
        <f t="shared" si="1"/>
        <v>144</v>
      </c>
      <c r="I15" s="4">
        <v>0</v>
      </c>
      <c r="J15" s="17">
        <f t="shared" si="2"/>
        <v>144</v>
      </c>
      <c r="K15" s="19"/>
      <c r="L15" s="4">
        <v>56</v>
      </c>
      <c r="M15" s="4">
        <v>81</v>
      </c>
      <c r="N15" s="4">
        <v>0</v>
      </c>
      <c r="O15" s="4">
        <v>158</v>
      </c>
      <c r="P15" s="17">
        <f t="shared" si="3"/>
        <v>295</v>
      </c>
      <c r="Q15" s="4">
        <v>26</v>
      </c>
      <c r="R15" s="17">
        <f t="shared" si="4"/>
        <v>321</v>
      </c>
      <c r="S15" s="19"/>
    </row>
    <row r="16" spans="1:19" ht="12.75" customHeight="1">
      <c r="A16" t="s">
        <v>229</v>
      </c>
      <c r="B16" t="s">
        <v>230</v>
      </c>
      <c r="C16" t="s">
        <v>954</v>
      </c>
      <c r="D16" s="4">
        <v>59</v>
      </c>
      <c r="E16" s="4">
        <v>18</v>
      </c>
      <c r="F16" s="4">
        <v>0</v>
      </c>
      <c r="G16" s="4">
        <v>14</v>
      </c>
      <c r="H16" s="17">
        <f t="shared" si="1"/>
        <v>91</v>
      </c>
      <c r="I16" s="4">
        <v>0</v>
      </c>
      <c r="J16" s="17">
        <f t="shared" si="2"/>
        <v>91</v>
      </c>
      <c r="K16" s="19"/>
      <c r="L16" s="4">
        <v>20</v>
      </c>
      <c r="M16" s="4">
        <v>21</v>
      </c>
      <c r="N16" s="4">
        <v>0</v>
      </c>
      <c r="O16" s="4">
        <v>35</v>
      </c>
      <c r="P16" s="17">
        <f t="shared" si="3"/>
        <v>76</v>
      </c>
      <c r="Q16" s="4">
        <v>0</v>
      </c>
      <c r="R16" s="17">
        <f t="shared" si="4"/>
        <v>76</v>
      </c>
      <c r="S16" s="19"/>
    </row>
    <row r="17" spans="1:19" ht="12.75" customHeight="1">
      <c r="A17" t="s">
        <v>232</v>
      </c>
      <c r="B17" t="s">
        <v>233</v>
      </c>
      <c r="C17" t="s">
        <v>957</v>
      </c>
      <c r="D17" s="4">
        <v>157</v>
      </c>
      <c r="E17" s="4">
        <v>4</v>
      </c>
      <c r="F17" s="4">
        <v>0</v>
      </c>
      <c r="G17" s="4">
        <v>8</v>
      </c>
      <c r="H17" s="17">
        <f t="shared" si="1"/>
        <v>169</v>
      </c>
      <c r="I17" s="4">
        <v>78</v>
      </c>
      <c r="J17" s="17">
        <f t="shared" si="2"/>
        <v>247</v>
      </c>
      <c r="K17" s="19"/>
      <c r="L17" s="4">
        <v>64</v>
      </c>
      <c r="M17" s="4">
        <v>33</v>
      </c>
      <c r="N17" s="4">
        <v>0</v>
      </c>
      <c r="O17" s="4">
        <v>55</v>
      </c>
      <c r="P17" s="17">
        <f t="shared" si="3"/>
        <v>152</v>
      </c>
      <c r="Q17" s="4">
        <v>19</v>
      </c>
      <c r="R17" s="17">
        <f t="shared" si="4"/>
        <v>171</v>
      </c>
      <c r="S17" s="19"/>
    </row>
    <row r="18" spans="1:19" ht="12.75" customHeight="1">
      <c r="A18" t="s">
        <v>848</v>
      </c>
      <c r="B18" t="s">
        <v>849</v>
      </c>
      <c r="C18" t="s">
        <v>955</v>
      </c>
      <c r="D18" s="4">
        <v>27</v>
      </c>
      <c r="E18" s="4">
        <v>0</v>
      </c>
      <c r="F18" s="4">
        <v>0</v>
      </c>
      <c r="G18" s="4">
        <v>0</v>
      </c>
      <c r="H18" s="17">
        <f t="shared" si="1"/>
        <v>27</v>
      </c>
      <c r="I18" s="4">
        <v>0</v>
      </c>
      <c r="J18" s="17">
        <f t="shared" si="2"/>
        <v>27</v>
      </c>
      <c r="K18" s="19"/>
      <c r="L18" s="4">
        <v>0</v>
      </c>
      <c r="M18" s="4">
        <v>10</v>
      </c>
      <c r="N18" s="4">
        <v>0</v>
      </c>
      <c r="O18" s="4">
        <v>1</v>
      </c>
      <c r="P18" s="17">
        <f t="shared" si="3"/>
        <v>11</v>
      </c>
      <c r="Q18" s="4">
        <v>0</v>
      </c>
      <c r="R18" s="17">
        <f t="shared" si="4"/>
        <v>11</v>
      </c>
      <c r="S18" s="19"/>
    </row>
    <row r="19" spans="1:19" ht="12.75" customHeight="1">
      <c r="A19" t="s">
        <v>235</v>
      </c>
      <c r="B19" t="s">
        <v>236</v>
      </c>
      <c r="C19" t="s">
        <v>954</v>
      </c>
      <c r="D19" s="4">
        <v>0</v>
      </c>
      <c r="E19" s="4">
        <v>0</v>
      </c>
      <c r="F19" s="4">
        <v>0</v>
      </c>
      <c r="G19" s="4">
        <v>0</v>
      </c>
      <c r="H19" s="17">
        <f t="shared" si="1"/>
        <v>0</v>
      </c>
      <c r="I19" s="4">
        <v>137</v>
      </c>
      <c r="J19" s="17">
        <f t="shared" si="2"/>
        <v>137</v>
      </c>
      <c r="K19" s="19"/>
      <c r="L19" s="4">
        <v>0</v>
      </c>
      <c r="M19" s="4">
        <v>93</v>
      </c>
      <c r="N19" s="4">
        <v>0</v>
      </c>
      <c r="O19" s="4">
        <v>123</v>
      </c>
      <c r="P19" s="17">
        <f t="shared" si="3"/>
        <v>216</v>
      </c>
      <c r="Q19" s="4">
        <v>242</v>
      </c>
      <c r="R19" s="17">
        <f t="shared" si="4"/>
        <v>458</v>
      </c>
      <c r="S19" s="19"/>
    </row>
    <row r="20" spans="1:19" ht="12.75" customHeight="1">
      <c r="A20" t="s">
        <v>237</v>
      </c>
      <c r="B20" t="s">
        <v>238</v>
      </c>
      <c r="C20" t="s">
        <v>958</v>
      </c>
      <c r="D20" s="4">
        <v>4</v>
      </c>
      <c r="E20" s="4">
        <v>0</v>
      </c>
      <c r="F20" s="4">
        <v>0</v>
      </c>
      <c r="G20" s="4">
        <v>2</v>
      </c>
      <c r="H20" s="17">
        <f t="shared" si="1"/>
        <v>6</v>
      </c>
      <c r="I20" s="4">
        <v>0</v>
      </c>
      <c r="J20" s="17">
        <f t="shared" si="2"/>
        <v>6</v>
      </c>
      <c r="K20" s="19"/>
      <c r="L20" s="4">
        <v>0</v>
      </c>
      <c r="M20" s="4">
        <v>8</v>
      </c>
      <c r="N20" s="4">
        <v>0</v>
      </c>
      <c r="O20" s="4">
        <v>57</v>
      </c>
      <c r="P20" s="17">
        <f t="shared" si="3"/>
        <v>65</v>
      </c>
      <c r="Q20" s="4">
        <v>49</v>
      </c>
      <c r="R20" s="17">
        <f t="shared" si="4"/>
        <v>114</v>
      </c>
      <c r="S20" s="19"/>
    </row>
    <row r="21" spans="1:19" ht="12.75" customHeight="1">
      <c r="A21" t="s">
        <v>239</v>
      </c>
      <c r="B21" t="s">
        <v>240</v>
      </c>
      <c r="C21" t="s">
        <v>957</v>
      </c>
      <c r="D21" s="4">
        <v>0</v>
      </c>
      <c r="E21" s="4">
        <v>0</v>
      </c>
      <c r="F21" s="4">
        <v>0</v>
      </c>
      <c r="G21" s="4">
        <v>0</v>
      </c>
      <c r="H21" s="17">
        <f t="shared" si="1"/>
        <v>0</v>
      </c>
      <c r="I21" s="4">
        <v>0</v>
      </c>
      <c r="J21" s="17">
        <f t="shared" si="2"/>
        <v>0</v>
      </c>
      <c r="K21" s="19"/>
      <c r="L21" s="4">
        <v>0</v>
      </c>
      <c r="M21" s="4">
        <v>0</v>
      </c>
      <c r="N21" s="4">
        <v>0</v>
      </c>
      <c r="O21" s="4">
        <v>5</v>
      </c>
      <c r="P21" s="17">
        <f t="shared" si="3"/>
        <v>5</v>
      </c>
      <c r="Q21" s="4">
        <v>4</v>
      </c>
      <c r="R21" s="17">
        <f t="shared" si="4"/>
        <v>9</v>
      </c>
      <c r="S21" s="19"/>
    </row>
    <row r="22" spans="1:19" ht="12.75" customHeight="1">
      <c r="A22" t="s">
        <v>241</v>
      </c>
      <c r="B22" t="s">
        <v>242</v>
      </c>
      <c r="C22" t="s">
        <v>958</v>
      </c>
      <c r="D22" s="4">
        <v>8</v>
      </c>
      <c r="E22" s="4">
        <v>67</v>
      </c>
      <c r="F22" s="4">
        <v>0</v>
      </c>
      <c r="G22" s="4">
        <v>37</v>
      </c>
      <c r="H22" s="17">
        <f t="shared" si="1"/>
        <v>112</v>
      </c>
      <c r="I22" s="4">
        <v>90</v>
      </c>
      <c r="J22" s="17">
        <f t="shared" si="2"/>
        <v>202</v>
      </c>
      <c r="K22" s="19"/>
      <c r="L22" s="4">
        <v>0</v>
      </c>
      <c r="M22" s="4">
        <v>112</v>
      </c>
      <c r="N22" s="4">
        <v>0</v>
      </c>
      <c r="O22" s="4">
        <v>80</v>
      </c>
      <c r="P22" s="17">
        <f t="shared" si="3"/>
        <v>192</v>
      </c>
      <c r="Q22" s="4">
        <v>0</v>
      </c>
      <c r="R22" s="17">
        <f t="shared" si="4"/>
        <v>192</v>
      </c>
      <c r="S22" s="19"/>
    </row>
    <row r="23" spans="1:19" ht="12.75" customHeight="1">
      <c r="A23" t="s">
        <v>244</v>
      </c>
      <c r="B23" t="s">
        <v>245</v>
      </c>
      <c r="C23" t="s">
        <v>956</v>
      </c>
      <c r="D23" s="4">
        <v>38</v>
      </c>
      <c r="E23" s="4">
        <v>0</v>
      </c>
      <c r="F23" s="4">
        <v>0</v>
      </c>
      <c r="G23" s="4">
        <v>26</v>
      </c>
      <c r="H23" s="17">
        <f t="shared" si="1"/>
        <v>64</v>
      </c>
      <c r="I23" s="4">
        <v>59</v>
      </c>
      <c r="J23" s="17">
        <f t="shared" si="2"/>
        <v>123</v>
      </c>
      <c r="K23" s="19"/>
      <c r="L23" s="4">
        <v>4</v>
      </c>
      <c r="M23" s="4">
        <v>96</v>
      </c>
      <c r="N23" s="4">
        <v>2</v>
      </c>
      <c r="O23" s="4">
        <v>108</v>
      </c>
      <c r="P23" s="17">
        <f t="shared" si="3"/>
        <v>210</v>
      </c>
      <c r="Q23" s="4">
        <v>170</v>
      </c>
      <c r="R23" s="17">
        <f t="shared" si="4"/>
        <v>380</v>
      </c>
      <c r="S23" s="19"/>
    </row>
    <row r="24" spans="1:19" ht="12.75" customHeight="1">
      <c r="A24" t="s">
        <v>246</v>
      </c>
      <c r="B24" t="s">
        <v>247</v>
      </c>
      <c r="C24" t="s">
        <v>956</v>
      </c>
      <c r="D24" s="4">
        <v>240</v>
      </c>
      <c r="E24" s="4">
        <v>178</v>
      </c>
      <c r="F24" s="4">
        <v>0</v>
      </c>
      <c r="G24" s="4">
        <v>17</v>
      </c>
      <c r="H24" s="17">
        <f t="shared" si="1"/>
        <v>435</v>
      </c>
      <c r="I24" s="4">
        <v>303</v>
      </c>
      <c r="J24" s="17">
        <f t="shared" si="2"/>
        <v>738</v>
      </c>
      <c r="K24" s="19"/>
      <c r="L24" s="4">
        <v>82</v>
      </c>
      <c r="M24" s="4">
        <v>353</v>
      </c>
      <c r="N24" s="4">
        <v>0</v>
      </c>
      <c r="O24" s="4">
        <v>137</v>
      </c>
      <c r="P24" s="17">
        <f t="shared" si="3"/>
        <v>572</v>
      </c>
      <c r="Q24" s="4">
        <v>302</v>
      </c>
      <c r="R24" s="17">
        <f t="shared" si="4"/>
        <v>874</v>
      </c>
      <c r="S24" s="19"/>
    </row>
    <row r="25" spans="1:19" ht="12.75" customHeight="1">
      <c r="A25" t="s">
        <v>249</v>
      </c>
      <c r="B25" t="s">
        <v>250</v>
      </c>
      <c r="C25" t="s">
        <v>956</v>
      </c>
      <c r="D25" s="4">
        <v>33</v>
      </c>
      <c r="E25" s="4">
        <v>0</v>
      </c>
      <c r="F25" s="4">
        <v>0</v>
      </c>
      <c r="G25" s="4">
        <v>24</v>
      </c>
      <c r="H25" s="17">
        <f t="shared" si="1"/>
        <v>57</v>
      </c>
      <c r="I25" s="4">
        <v>0</v>
      </c>
      <c r="J25" s="17">
        <f t="shared" si="2"/>
        <v>57</v>
      </c>
      <c r="K25" s="19"/>
      <c r="L25" s="4">
        <v>16</v>
      </c>
      <c r="M25" s="4">
        <v>0</v>
      </c>
      <c r="N25" s="4">
        <v>0</v>
      </c>
      <c r="O25" s="4">
        <v>29</v>
      </c>
      <c r="P25" s="17">
        <f t="shared" si="3"/>
        <v>45</v>
      </c>
      <c r="Q25" s="4">
        <v>0</v>
      </c>
      <c r="R25" s="17">
        <f t="shared" si="4"/>
        <v>45</v>
      </c>
      <c r="S25" s="19"/>
    </row>
    <row r="26" spans="1:19" ht="12.75" customHeight="1">
      <c r="A26" t="s">
        <v>251</v>
      </c>
      <c r="B26" t="s">
        <v>252</v>
      </c>
      <c r="C26" t="s">
        <v>955</v>
      </c>
      <c r="D26" s="4">
        <v>52</v>
      </c>
      <c r="E26" s="4">
        <v>0</v>
      </c>
      <c r="F26" s="4">
        <v>0</v>
      </c>
      <c r="G26" s="4">
        <v>26</v>
      </c>
      <c r="H26" s="17">
        <f t="shared" si="1"/>
        <v>78</v>
      </c>
      <c r="I26" s="4">
        <v>33</v>
      </c>
      <c r="J26" s="17">
        <f t="shared" si="2"/>
        <v>111</v>
      </c>
      <c r="K26" s="19"/>
      <c r="L26" s="4">
        <v>60</v>
      </c>
      <c r="M26" s="4">
        <v>27</v>
      </c>
      <c r="N26" s="4">
        <v>0</v>
      </c>
      <c r="O26" s="4">
        <v>36</v>
      </c>
      <c r="P26" s="17">
        <f t="shared" si="3"/>
        <v>123</v>
      </c>
      <c r="Q26" s="4">
        <v>0</v>
      </c>
      <c r="R26" s="17">
        <f t="shared" si="4"/>
        <v>123</v>
      </c>
      <c r="S26" s="19"/>
    </row>
    <row r="27" spans="1:19" ht="12.75" customHeight="1">
      <c r="A27" t="s">
        <v>254</v>
      </c>
      <c r="B27" t="s">
        <v>255</v>
      </c>
      <c r="C27" t="s">
        <v>955</v>
      </c>
      <c r="D27" s="4">
        <v>35</v>
      </c>
      <c r="E27" s="4">
        <v>0</v>
      </c>
      <c r="F27" s="4">
        <v>0</v>
      </c>
      <c r="G27" s="4">
        <v>0</v>
      </c>
      <c r="H27" s="17">
        <f t="shared" si="1"/>
        <v>35</v>
      </c>
      <c r="I27" s="4">
        <v>0</v>
      </c>
      <c r="J27" s="17">
        <f t="shared" si="2"/>
        <v>35</v>
      </c>
      <c r="K27" s="19"/>
      <c r="L27" s="4">
        <v>35</v>
      </c>
      <c r="M27" s="4">
        <v>20</v>
      </c>
      <c r="N27" s="4">
        <v>0</v>
      </c>
      <c r="O27" s="4">
        <v>17</v>
      </c>
      <c r="P27" s="17">
        <f t="shared" si="3"/>
        <v>72</v>
      </c>
      <c r="Q27" s="4">
        <v>0</v>
      </c>
      <c r="R27" s="17">
        <f t="shared" si="4"/>
        <v>72</v>
      </c>
      <c r="S27" s="19"/>
    </row>
    <row r="28" spans="1:19" ht="12.75" customHeight="1">
      <c r="A28" t="s">
        <v>256</v>
      </c>
      <c r="B28" t="s">
        <v>257</v>
      </c>
      <c r="C28" t="s">
        <v>957</v>
      </c>
      <c r="D28" s="4">
        <v>53</v>
      </c>
      <c r="E28" s="4">
        <v>0</v>
      </c>
      <c r="F28" s="4">
        <v>0</v>
      </c>
      <c r="G28" s="4">
        <v>1</v>
      </c>
      <c r="H28" s="17">
        <f t="shared" si="1"/>
        <v>54</v>
      </c>
      <c r="I28" s="4">
        <v>18</v>
      </c>
      <c r="J28" s="17">
        <f t="shared" si="2"/>
        <v>72</v>
      </c>
      <c r="K28" s="19"/>
      <c r="L28" s="4">
        <v>19</v>
      </c>
      <c r="M28" s="4">
        <v>0</v>
      </c>
      <c r="N28" s="4">
        <v>0</v>
      </c>
      <c r="O28" s="4">
        <v>10</v>
      </c>
      <c r="P28" s="17">
        <f t="shared" si="3"/>
        <v>29</v>
      </c>
      <c r="Q28" s="4">
        <v>0</v>
      </c>
      <c r="R28" s="17">
        <f t="shared" si="4"/>
        <v>29</v>
      </c>
      <c r="S28" s="19"/>
    </row>
    <row r="29" spans="1:19" ht="12.75" customHeight="1">
      <c r="A29" t="s">
        <v>258</v>
      </c>
      <c r="B29" t="s">
        <v>259</v>
      </c>
      <c r="C29" t="s">
        <v>955</v>
      </c>
      <c r="D29" s="4">
        <v>214</v>
      </c>
      <c r="E29" s="4">
        <v>0</v>
      </c>
      <c r="F29" s="4">
        <v>0</v>
      </c>
      <c r="G29" s="4">
        <v>0</v>
      </c>
      <c r="H29" s="17">
        <f t="shared" si="1"/>
        <v>214</v>
      </c>
      <c r="I29" s="4">
        <v>33</v>
      </c>
      <c r="J29" s="17">
        <f t="shared" si="2"/>
        <v>247</v>
      </c>
      <c r="K29" s="19"/>
      <c r="L29" s="4">
        <v>11</v>
      </c>
      <c r="M29" s="4">
        <v>0</v>
      </c>
      <c r="N29" s="4">
        <v>0</v>
      </c>
      <c r="O29" s="4">
        <v>66</v>
      </c>
      <c r="P29" s="17">
        <f t="shared" si="3"/>
        <v>77</v>
      </c>
      <c r="Q29" s="4">
        <v>0</v>
      </c>
      <c r="R29" s="17">
        <f t="shared" si="4"/>
        <v>77</v>
      </c>
      <c r="S29" s="19"/>
    </row>
    <row r="30" spans="1:19" ht="12.75" customHeight="1">
      <c r="A30" t="s">
        <v>260</v>
      </c>
      <c r="B30" t="s">
        <v>261</v>
      </c>
      <c r="C30" t="s">
        <v>956</v>
      </c>
      <c r="D30" s="4">
        <v>26</v>
      </c>
      <c r="E30" s="4">
        <v>0</v>
      </c>
      <c r="F30" s="4">
        <v>0</v>
      </c>
      <c r="G30" s="4">
        <v>0</v>
      </c>
      <c r="H30" s="17">
        <f t="shared" si="1"/>
        <v>26</v>
      </c>
      <c r="I30" s="4">
        <v>25</v>
      </c>
      <c r="J30" s="17">
        <f t="shared" si="2"/>
        <v>51</v>
      </c>
      <c r="K30" s="19"/>
      <c r="L30" s="4">
        <v>18</v>
      </c>
      <c r="M30" s="4">
        <v>0</v>
      </c>
      <c r="N30" s="4">
        <v>0</v>
      </c>
      <c r="O30" s="4">
        <v>9</v>
      </c>
      <c r="P30" s="17">
        <f t="shared" si="3"/>
        <v>27</v>
      </c>
      <c r="Q30" s="4">
        <v>0</v>
      </c>
      <c r="R30" s="17">
        <f t="shared" si="4"/>
        <v>27</v>
      </c>
      <c r="S30" s="19"/>
    </row>
    <row r="31" spans="1:19" ht="12.75" customHeight="1">
      <c r="A31" t="s">
        <v>898</v>
      </c>
      <c r="B31" t="s">
        <v>899</v>
      </c>
      <c r="C31" t="s">
        <v>958</v>
      </c>
      <c r="D31" s="4">
        <v>33</v>
      </c>
      <c r="E31" s="4">
        <v>0</v>
      </c>
      <c r="F31" s="4">
        <v>0</v>
      </c>
      <c r="G31" s="4">
        <v>0</v>
      </c>
      <c r="H31" s="17">
        <f t="shared" si="1"/>
        <v>33</v>
      </c>
      <c r="I31" s="4">
        <v>64</v>
      </c>
      <c r="J31" s="17">
        <f t="shared" si="2"/>
        <v>97</v>
      </c>
      <c r="K31" s="19"/>
      <c r="L31" s="4">
        <v>22</v>
      </c>
      <c r="M31" s="4">
        <v>0</v>
      </c>
      <c r="N31" s="4">
        <v>0</v>
      </c>
      <c r="O31" s="4">
        <v>1</v>
      </c>
      <c r="P31" s="17">
        <f t="shared" si="3"/>
        <v>23</v>
      </c>
      <c r="Q31" s="4">
        <v>0</v>
      </c>
      <c r="R31" s="17">
        <f t="shared" si="4"/>
        <v>23</v>
      </c>
      <c r="S31" s="19"/>
    </row>
    <row r="32" spans="1:19" ht="12.75" customHeight="1">
      <c r="A32" t="s">
        <v>264</v>
      </c>
      <c r="B32" t="s">
        <v>265</v>
      </c>
      <c r="C32" t="s">
        <v>958</v>
      </c>
      <c r="D32" s="4">
        <v>2</v>
      </c>
      <c r="E32" s="4">
        <v>0</v>
      </c>
      <c r="F32" s="4">
        <v>0</v>
      </c>
      <c r="G32" s="4">
        <v>0</v>
      </c>
      <c r="H32" s="17">
        <f t="shared" si="1"/>
        <v>2</v>
      </c>
      <c r="I32" s="4">
        <v>80</v>
      </c>
      <c r="J32" s="17">
        <f t="shared" si="2"/>
        <v>82</v>
      </c>
      <c r="K32" s="19"/>
      <c r="L32" s="4">
        <v>3</v>
      </c>
      <c r="M32" s="4">
        <v>37</v>
      </c>
      <c r="N32" s="4">
        <v>0</v>
      </c>
      <c r="O32" s="4">
        <v>68</v>
      </c>
      <c r="P32" s="17">
        <f t="shared" si="3"/>
        <v>108</v>
      </c>
      <c r="Q32" s="4">
        <v>96</v>
      </c>
      <c r="R32" s="17">
        <f t="shared" si="4"/>
        <v>204</v>
      </c>
      <c r="S32" s="19"/>
    </row>
    <row r="33" spans="1:19" ht="12.75" customHeight="1">
      <c r="A33" t="s">
        <v>266</v>
      </c>
      <c r="B33" t="s">
        <v>267</v>
      </c>
      <c r="C33" t="s">
        <v>957</v>
      </c>
      <c r="D33" s="4">
        <v>366</v>
      </c>
      <c r="E33" s="4">
        <v>0</v>
      </c>
      <c r="F33" s="4">
        <v>0</v>
      </c>
      <c r="G33" s="4">
        <v>6</v>
      </c>
      <c r="H33" s="17">
        <f t="shared" si="1"/>
        <v>372</v>
      </c>
      <c r="I33" s="4">
        <v>121</v>
      </c>
      <c r="J33" s="17">
        <f t="shared" si="2"/>
        <v>493</v>
      </c>
      <c r="K33" s="19"/>
      <c r="L33" s="4">
        <v>112</v>
      </c>
      <c r="M33" s="4">
        <v>47</v>
      </c>
      <c r="N33" s="4">
        <v>0</v>
      </c>
      <c r="O33" s="4">
        <v>46</v>
      </c>
      <c r="P33" s="17">
        <f t="shared" si="3"/>
        <v>205</v>
      </c>
      <c r="Q33" s="4">
        <v>30</v>
      </c>
      <c r="R33" s="17">
        <f t="shared" si="4"/>
        <v>235</v>
      </c>
      <c r="S33" s="19"/>
    </row>
    <row r="34" spans="1:19" ht="12.75" customHeight="1">
      <c r="A34" t="s">
        <v>268</v>
      </c>
      <c r="B34" t="s">
        <v>269</v>
      </c>
      <c r="C34" t="s">
        <v>954</v>
      </c>
      <c r="D34" s="4">
        <v>38</v>
      </c>
      <c r="E34" s="4">
        <v>6</v>
      </c>
      <c r="F34" s="4">
        <v>0</v>
      </c>
      <c r="G34" s="4">
        <v>1</v>
      </c>
      <c r="H34" s="17">
        <f t="shared" si="1"/>
        <v>45</v>
      </c>
      <c r="I34" s="4">
        <v>33</v>
      </c>
      <c r="J34" s="17">
        <f t="shared" si="2"/>
        <v>78</v>
      </c>
      <c r="K34" s="19"/>
      <c r="L34" s="4">
        <v>16</v>
      </c>
      <c r="M34" s="4">
        <v>44</v>
      </c>
      <c r="N34" s="4">
        <v>11</v>
      </c>
      <c r="O34" s="4">
        <v>19</v>
      </c>
      <c r="P34" s="17">
        <f t="shared" si="3"/>
        <v>90</v>
      </c>
      <c r="Q34" s="4">
        <v>0</v>
      </c>
      <c r="R34" s="17">
        <f t="shared" si="4"/>
        <v>90</v>
      </c>
      <c r="S34" s="19"/>
    </row>
    <row r="35" spans="1:19" ht="12.75" customHeight="1">
      <c r="A35" t="s">
        <v>270</v>
      </c>
      <c r="B35" t="s">
        <v>271</v>
      </c>
      <c r="C35" t="s">
        <v>954</v>
      </c>
      <c r="D35" s="4">
        <v>23</v>
      </c>
      <c r="E35" s="4">
        <v>0</v>
      </c>
      <c r="F35" s="4">
        <v>0</v>
      </c>
      <c r="G35" s="4">
        <v>0</v>
      </c>
      <c r="H35" s="17">
        <f t="shared" si="1"/>
        <v>23</v>
      </c>
      <c r="I35" s="4">
        <v>0</v>
      </c>
      <c r="J35" s="17">
        <f t="shared" si="2"/>
        <v>23</v>
      </c>
      <c r="K35" s="19"/>
      <c r="L35" s="4">
        <v>18</v>
      </c>
      <c r="M35" s="4">
        <v>66</v>
      </c>
      <c r="N35" s="4">
        <v>0</v>
      </c>
      <c r="O35" s="4">
        <v>13</v>
      </c>
      <c r="P35" s="17">
        <f t="shared" si="3"/>
        <v>97</v>
      </c>
      <c r="Q35" s="4">
        <v>0</v>
      </c>
      <c r="R35" s="17">
        <f t="shared" si="4"/>
        <v>97</v>
      </c>
      <c r="S35" s="19"/>
    </row>
    <row r="36" spans="1:19" ht="12.75" customHeight="1">
      <c r="A36" t="s">
        <v>741</v>
      </c>
      <c r="B36" t="s">
        <v>742</v>
      </c>
      <c r="C36" t="s">
        <v>954</v>
      </c>
      <c r="D36" s="4">
        <v>0</v>
      </c>
      <c r="E36" s="4">
        <v>0</v>
      </c>
      <c r="F36" s="4">
        <v>0</v>
      </c>
      <c r="G36" s="4">
        <v>0</v>
      </c>
      <c r="H36" s="17">
        <f t="shared" ref="H36" si="5">SUM(D36:G36)</f>
        <v>0</v>
      </c>
      <c r="I36" s="4">
        <v>0</v>
      </c>
      <c r="J36" s="17">
        <f t="shared" ref="J36" si="6">SUM(H36:I36)</f>
        <v>0</v>
      </c>
      <c r="K36" s="19"/>
      <c r="L36" s="4">
        <v>0</v>
      </c>
      <c r="M36" s="4">
        <v>50</v>
      </c>
      <c r="N36" s="4">
        <v>0</v>
      </c>
      <c r="O36" s="4">
        <v>28</v>
      </c>
      <c r="P36" s="17">
        <f t="shared" si="3"/>
        <v>78</v>
      </c>
      <c r="Q36" s="4">
        <v>0</v>
      </c>
      <c r="R36" s="17">
        <f t="shared" si="4"/>
        <v>78</v>
      </c>
      <c r="S36" s="19"/>
    </row>
    <row r="37" spans="1:19" ht="12.75" customHeight="1">
      <c r="A37" t="s">
        <v>272</v>
      </c>
      <c r="B37" t="s">
        <v>273</v>
      </c>
      <c r="C37" t="s">
        <v>954</v>
      </c>
      <c r="D37" s="4">
        <v>0</v>
      </c>
      <c r="E37" s="4">
        <v>1</v>
      </c>
      <c r="F37" s="4">
        <v>0</v>
      </c>
      <c r="G37" s="4">
        <v>97</v>
      </c>
      <c r="H37" s="17">
        <f t="shared" si="1"/>
        <v>98</v>
      </c>
      <c r="I37" s="4">
        <v>0</v>
      </c>
      <c r="J37" s="17">
        <f t="shared" si="2"/>
        <v>98</v>
      </c>
      <c r="K37" s="19"/>
      <c r="L37" s="4">
        <v>0</v>
      </c>
      <c r="M37" s="4">
        <v>9</v>
      </c>
      <c r="N37" s="4">
        <v>0</v>
      </c>
      <c r="O37" s="4">
        <v>30</v>
      </c>
      <c r="P37" s="17">
        <f t="shared" si="3"/>
        <v>39</v>
      </c>
      <c r="Q37" s="4">
        <v>0</v>
      </c>
      <c r="R37" s="17">
        <f t="shared" si="4"/>
        <v>39</v>
      </c>
      <c r="S37" s="19"/>
    </row>
    <row r="38" spans="1:19" ht="12.75" customHeight="1">
      <c r="A38" t="s">
        <v>274</v>
      </c>
      <c r="B38" t="s">
        <v>275</v>
      </c>
      <c r="C38" t="s">
        <v>958</v>
      </c>
      <c r="D38" s="4">
        <v>99</v>
      </c>
      <c r="E38" s="4">
        <v>35</v>
      </c>
      <c r="F38" s="4">
        <v>0</v>
      </c>
      <c r="G38" s="4">
        <v>0</v>
      </c>
      <c r="H38" s="17">
        <f t="shared" si="1"/>
        <v>134</v>
      </c>
      <c r="I38" s="4">
        <v>276</v>
      </c>
      <c r="J38" s="17">
        <f t="shared" si="2"/>
        <v>410</v>
      </c>
      <c r="K38" s="19"/>
      <c r="L38" s="4">
        <v>57</v>
      </c>
      <c r="M38" s="4">
        <v>102</v>
      </c>
      <c r="N38" s="4">
        <v>0</v>
      </c>
      <c r="O38" s="4">
        <v>183</v>
      </c>
      <c r="P38" s="17">
        <f t="shared" si="3"/>
        <v>342</v>
      </c>
      <c r="Q38" s="4">
        <v>0</v>
      </c>
      <c r="R38" s="17">
        <f t="shared" si="4"/>
        <v>342</v>
      </c>
      <c r="S38" s="19"/>
    </row>
    <row r="39" spans="1:19" ht="12.75" customHeight="1">
      <c r="A39" t="s">
        <v>276</v>
      </c>
      <c r="B39" t="s">
        <v>277</v>
      </c>
      <c r="C39" t="s">
        <v>954</v>
      </c>
      <c r="D39" s="4">
        <v>47</v>
      </c>
      <c r="E39" s="4">
        <v>0</v>
      </c>
      <c r="F39" s="4">
        <v>0</v>
      </c>
      <c r="G39" s="4">
        <v>0</v>
      </c>
      <c r="H39" s="17">
        <f t="shared" si="1"/>
        <v>47</v>
      </c>
      <c r="I39" s="4">
        <v>0</v>
      </c>
      <c r="J39" s="17">
        <f t="shared" si="2"/>
        <v>47</v>
      </c>
      <c r="K39" s="19"/>
      <c r="L39" s="4">
        <v>0</v>
      </c>
      <c r="M39" s="4">
        <v>20</v>
      </c>
      <c r="N39" s="4">
        <v>0</v>
      </c>
      <c r="O39" s="4">
        <v>10</v>
      </c>
      <c r="P39" s="17">
        <f t="shared" si="3"/>
        <v>30</v>
      </c>
      <c r="Q39" s="4">
        <v>0</v>
      </c>
      <c r="R39" s="17">
        <f t="shared" si="4"/>
        <v>30</v>
      </c>
      <c r="S39" s="19"/>
    </row>
    <row r="40" spans="1:19" ht="12.75" customHeight="1">
      <c r="A40" t="s">
        <v>743</v>
      </c>
      <c r="B40" t="s">
        <v>744</v>
      </c>
      <c r="C40" t="s">
        <v>956</v>
      </c>
      <c r="D40" s="4">
        <v>16</v>
      </c>
      <c r="E40" s="4">
        <v>0</v>
      </c>
      <c r="F40" s="4">
        <v>0</v>
      </c>
      <c r="G40" s="4">
        <v>12</v>
      </c>
      <c r="H40" s="17">
        <f t="shared" si="1"/>
        <v>28</v>
      </c>
      <c r="I40" s="4">
        <v>0</v>
      </c>
      <c r="J40" s="17">
        <f t="shared" si="2"/>
        <v>28</v>
      </c>
      <c r="K40" s="19"/>
      <c r="L40" s="4">
        <v>31</v>
      </c>
      <c r="M40" s="4">
        <v>15</v>
      </c>
      <c r="N40" s="4">
        <v>10</v>
      </c>
      <c r="O40" s="4">
        <v>35</v>
      </c>
      <c r="P40" s="17">
        <f t="shared" si="3"/>
        <v>91</v>
      </c>
      <c r="Q40" s="4">
        <v>0</v>
      </c>
      <c r="R40" s="17">
        <f t="shared" si="4"/>
        <v>91</v>
      </c>
      <c r="S40" s="19"/>
    </row>
    <row r="41" spans="1:19" ht="12.75" customHeight="1">
      <c r="A41" t="s">
        <v>278</v>
      </c>
      <c r="B41" t="s">
        <v>279</v>
      </c>
      <c r="C41" t="s">
        <v>954</v>
      </c>
      <c r="D41" s="4">
        <v>11</v>
      </c>
      <c r="E41" s="4">
        <v>0</v>
      </c>
      <c r="F41" s="4">
        <v>0</v>
      </c>
      <c r="G41" s="4">
        <v>0</v>
      </c>
      <c r="H41" s="17">
        <f t="shared" si="1"/>
        <v>11</v>
      </c>
      <c r="I41" s="4">
        <v>0</v>
      </c>
      <c r="J41" s="17">
        <f t="shared" si="2"/>
        <v>11</v>
      </c>
      <c r="K41" s="19"/>
      <c r="L41" s="4">
        <v>11</v>
      </c>
      <c r="M41" s="4">
        <v>0</v>
      </c>
      <c r="N41" s="4">
        <v>0</v>
      </c>
      <c r="O41" s="4">
        <v>30</v>
      </c>
      <c r="P41" s="17">
        <f t="shared" si="3"/>
        <v>41</v>
      </c>
      <c r="Q41" s="4">
        <v>0</v>
      </c>
      <c r="R41" s="17">
        <f t="shared" si="4"/>
        <v>41</v>
      </c>
      <c r="S41" s="19"/>
    </row>
    <row r="42" spans="1:19" ht="12.75" customHeight="1">
      <c r="A42" t="s">
        <v>280</v>
      </c>
      <c r="B42" t="s">
        <v>281</v>
      </c>
      <c r="C42" t="s">
        <v>956</v>
      </c>
      <c r="D42" s="4">
        <v>62</v>
      </c>
      <c r="E42" s="4">
        <v>0</v>
      </c>
      <c r="F42" s="4">
        <v>0</v>
      </c>
      <c r="G42" s="4">
        <v>0</v>
      </c>
      <c r="H42" s="17">
        <f t="shared" si="1"/>
        <v>62</v>
      </c>
      <c r="I42" s="4">
        <v>0</v>
      </c>
      <c r="J42" s="17">
        <f t="shared" si="2"/>
        <v>62</v>
      </c>
      <c r="K42" s="19"/>
      <c r="L42" s="4">
        <v>0</v>
      </c>
      <c r="M42" s="4">
        <v>0</v>
      </c>
      <c r="N42" s="4">
        <v>0</v>
      </c>
      <c r="O42" s="4">
        <v>9</v>
      </c>
      <c r="P42" s="17">
        <f t="shared" si="3"/>
        <v>9</v>
      </c>
      <c r="Q42" s="4">
        <v>0</v>
      </c>
      <c r="R42" s="17">
        <f t="shared" si="4"/>
        <v>9</v>
      </c>
      <c r="S42" s="19"/>
    </row>
    <row r="43" spans="1:19" ht="12.75" customHeight="1">
      <c r="A43" t="s">
        <v>284</v>
      </c>
      <c r="B43" t="s">
        <v>285</v>
      </c>
      <c r="C43" t="s">
        <v>955</v>
      </c>
      <c r="D43" s="4">
        <v>13</v>
      </c>
      <c r="E43" s="4">
        <v>0</v>
      </c>
      <c r="F43" s="4">
        <v>0</v>
      </c>
      <c r="G43" s="4">
        <v>0</v>
      </c>
      <c r="H43" s="17">
        <f t="shared" si="1"/>
        <v>13</v>
      </c>
      <c r="I43" s="4">
        <v>145</v>
      </c>
      <c r="J43" s="17">
        <f t="shared" si="2"/>
        <v>158</v>
      </c>
      <c r="K43" s="19"/>
      <c r="L43" s="4">
        <v>17</v>
      </c>
      <c r="M43" s="4">
        <v>23</v>
      </c>
      <c r="N43" s="4">
        <v>0</v>
      </c>
      <c r="O43" s="4">
        <v>28</v>
      </c>
      <c r="P43" s="17">
        <f t="shared" si="3"/>
        <v>68</v>
      </c>
      <c r="Q43" s="4">
        <v>0</v>
      </c>
      <c r="R43" s="17">
        <f t="shared" si="4"/>
        <v>68</v>
      </c>
      <c r="S43" s="19"/>
    </row>
    <row r="44" spans="1:19" ht="12.75" customHeight="1">
      <c r="A44" t="s">
        <v>286</v>
      </c>
      <c r="B44" t="s">
        <v>287</v>
      </c>
      <c r="C44" t="s">
        <v>955</v>
      </c>
      <c r="D44" s="4">
        <v>44</v>
      </c>
      <c r="E44" s="4">
        <v>0</v>
      </c>
      <c r="F44" s="4">
        <v>0</v>
      </c>
      <c r="G44" s="4">
        <v>0</v>
      </c>
      <c r="H44" s="17">
        <f t="shared" si="1"/>
        <v>44</v>
      </c>
      <c r="I44" s="4">
        <v>0</v>
      </c>
      <c r="J44" s="17">
        <f t="shared" si="2"/>
        <v>44</v>
      </c>
      <c r="K44" s="19"/>
      <c r="L44" s="4">
        <v>39</v>
      </c>
      <c r="M44" s="4">
        <v>40</v>
      </c>
      <c r="N44" s="4">
        <v>0</v>
      </c>
      <c r="O44" s="4">
        <v>40</v>
      </c>
      <c r="P44" s="17">
        <f t="shared" si="3"/>
        <v>119</v>
      </c>
      <c r="Q44" s="4">
        <v>21</v>
      </c>
      <c r="R44" s="17">
        <f t="shared" si="4"/>
        <v>140</v>
      </c>
      <c r="S44" s="19"/>
    </row>
    <row r="45" spans="1:19" ht="12.75" customHeight="1">
      <c r="A45" t="s">
        <v>288</v>
      </c>
      <c r="B45" t="s">
        <v>289</v>
      </c>
      <c r="C45" t="s">
        <v>957</v>
      </c>
      <c r="D45" s="4">
        <v>92</v>
      </c>
      <c r="E45" s="4">
        <v>6</v>
      </c>
      <c r="F45" s="4">
        <v>0</v>
      </c>
      <c r="G45" s="4">
        <v>0</v>
      </c>
      <c r="H45" s="17">
        <f t="shared" si="1"/>
        <v>98</v>
      </c>
      <c r="I45" s="4">
        <v>0</v>
      </c>
      <c r="J45" s="17">
        <f t="shared" si="2"/>
        <v>98</v>
      </c>
      <c r="K45" s="19"/>
      <c r="L45" s="4">
        <v>39</v>
      </c>
      <c r="M45" s="4">
        <v>151</v>
      </c>
      <c r="N45" s="4">
        <v>0</v>
      </c>
      <c r="O45" s="4">
        <v>33</v>
      </c>
      <c r="P45" s="17">
        <f t="shared" si="3"/>
        <v>223</v>
      </c>
      <c r="Q45" s="4">
        <v>13</v>
      </c>
      <c r="R45" s="17">
        <f t="shared" si="4"/>
        <v>236</v>
      </c>
      <c r="S45" s="19"/>
    </row>
    <row r="46" spans="1:19" ht="12.75" customHeight="1">
      <c r="A46" t="s">
        <v>290</v>
      </c>
      <c r="B46" t="s">
        <v>291</v>
      </c>
      <c r="C46" t="s">
        <v>954</v>
      </c>
      <c r="D46" s="4">
        <v>159</v>
      </c>
      <c r="E46" s="4">
        <v>43</v>
      </c>
      <c r="F46" s="4">
        <v>0</v>
      </c>
      <c r="G46" s="4">
        <v>126</v>
      </c>
      <c r="H46" s="17">
        <f t="shared" si="1"/>
        <v>328</v>
      </c>
      <c r="I46" s="4">
        <v>63</v>
      </c>
      <c r="J46" s="17">
        <f t="shared" si="2"/>
        <v>391</v>
      </c>
      <c r="K46" s="19"/>
      <c r="L46" s="4">
        <v>0</v>
      </c>
      <c r="M46" s="4">
        <v>39</v>
      </c>
      <c r="N46" s="4">
        <v>0</v>
      </c>
      <c r="O46" s="4">
        <v>21</v>
      </c>
      <c r="P46" s="17">
        <f t="shared" si="3"/>
        <v>60</v>
      </c>
      <c r="Q46" s="4">
        <v>0</v>
      </c>
      <c r="R46" s="17">
        <f t="shared" si="4"/>
        <v>60</v>
      </c>
      <c r="S46" s="19"/>
    </row>
    <row r="47" spans="1:19" ht="12.75" customHeight="1">
      <c r="A47" t="s">
        <v>803</v>
      </c>
      <c r="B47" t="s">
        <v>804</v>
      </c>
      <c r="C47" t="s">
        <v>956</v>
      </c>
      <c r="D47" s="4">
        <v>20</v>
      </c>
      <c r="E47" s="4">
        <v>57</v>
      </c>
      <c r="F47" s="4">
        <v>0</v>
      </c>
      <c r="G47" s="4">
        <v>3</v>
      </c>
      <c r="H47" s="17">
        <f t="shared" si="1"/>
        <v>80</v>
      </c>
      <c r="I47" s="4">
        <v>135</v>
      </c>
      <c r="J47" s="17">
        <f t="shared" si="2"/>
        <v>215</v>
      </c>
      <c r="K47" s="19"/>
      <c r="L47" s="4">
        <v>27</v>
      </c>
      <c r="M47" s="4">
        <v>77</v>
      </c>
      <c r="N47" s="4">
        <v>0</v>
      </c>
      <c r="O47" s="4">
        <v>53</v>
      </c>
      <c r="P47" s="17">
        <f t="shared" si="3"/>
        <v>157</v>
      </c>
      <c r="Q47" s="4">
        <v>75</v>
      </c>
      <c r="R47" s="17">
        <f t="shared" si="4"/>
        <v>232</v>
      </c>
      <c r="S47" s="19"/>
    </row>
    <row r="48" spans="1:19" ht="12.75" customHeight="1">
      <c r="A48" t="s">
        <v>292</v>
      </c>
      <c r="B48" t="s">
        <v>293</v>
      </c>
      <c r="C48" t="s">
        <v>954</v>
      </c>
      <c r="D48" s="4">
        <v>6</v>
      </c>
      <c r="E48" s="4">
        <v>24</v>
      </c>
      <c r="F48" s="4">
        <v>0</v>
      </c>
      <c r="G48" s="4">
        <v>7</v>
      </c>
      <c r="H48" s="17">
        <f t="shared" si="1"/>
        <v>37</v>
      </c>
      <c r="I48" s="4">
        <v>15</v>
      </c>
      <c r="J48" s="17">
        <f t="shared" si="2"/>
        <v>52</v>
      </c>
      <c r="K48" s="19"/>
      <c r="L48" s="4">
        <v>10</v>
      </c>
      <c r="M48" s="4">
        <v>14</v>
      </c>
      <c r="N48" s="4">
        <v>0</v>
      </c>
      <c r="O48" s="4">
        <v>53</v>
      </c>
      <c r="P48" s="17">
        <f t="shared" si="3"/>
        <v>77</v>
      </c>
      <c r="Q48" s="4">
        <v>0</v>
      </c>
      <c r="R48" s="17">
        <f t="shared" si="4"/>
        <v>77</v>
      </c>
      <c r="S48" s="19"/>
    </row>
    <row r="49" spans="1:19" ht="12.75" customHeight="1">
      <c r="A49" t="s">
        <v>805</v>
      </c>
      <c r="B49" t="s">
        <v>806</v>
      </c>
      <c r="C49" t="s">
        <v>955</v>
      </c>
      <c r="D49" s="4">
        <v>27</v>
      </c>
      <c r="E49" s="4">
        <v>5</v>
      </c>
      <c r="F49" s="4">
        <v>0</v>
      </c>
      <c r="G49" s="4">
        <v>0</v>
      </c>
      <c r="H49" s="17">
        <f t="shared" si="1"/>
        <v>32</v>
      </c>
      <c r="I49" s="4">
        <v>0</v>
      </c>
      <c r="J49" s="17">
        <f t="shared" si="2"/>
        <v>32</v>
      </c>
      <c r="K49" s="19"/>
      <c r="L49" s="4">
        <v>16</v>
      </c>
      <c r="M49" s="4">
        <v>5</v>
      </c>
      <c r="N49" s="4">
        <v>0</v>
      </c>
      <c r="O49" s="4">
        <v>12</v>
      </c>
      <c r="P49" s="17">
        <f t="shared" si="3"/>
        <v>33</v>
      </c>
      <c r="Q49" s="4">
        <v>0</v>
      </c>
      <c r="R49" s="17">
        <f t="shared" si="4"/>
        <v>33</v>
      </c>
      <c r="S49" s="19"/>
    </row>
    <row r="50" spans="1:19" ht="12.75" customHeight="1">
      <c r="A50" t="s">
        <v>294</v>
      </c>
      <c r="B50" t="s">
        <v>295</v>
      </c>
      <c r="C50" t="s">
        <v>954</v>
      </c>
      <c r="D50" s="4">
        <v>0</v>
      </c>
      <c r="E50" s="4">
        <v>3</v>
      </c>
      <c r="F50" s="4">
        <v>0</v>
      </c>
      <c r="G50" s="4">
        <v>0</v>
      </c>
      <c r="H50" s="17">
        <f t="shared" si="1"/>
        <v>3</v>
      </c>
      <c r="I50" s="4">
        <v>0</v>
      </c>
      <c r="J50" s="17">
        <f t="shared" si="2"/>
        <v>3</v>
      </c>
      <c r="K50" s="19"/>
      <c r="L50" s="4">
        <v>0</v>
      </c>
      <c r="M50" s="4">
        <v>25</v>
      </c>
      <c r="N50" s="4">
        <v>0</v>
      </c>
      <c r="O50" s="4">
        <v>0</v>
      </c>
      <c r="P50" s="17">
        <f t="shared" si="3"/>
        <v>25</v>
      </c>
      <c r="Q50" s="4">
        <v>0</v>
      </c>
      <c r="R50" s="17">
        <f t="shared" si="4"/>
        <v>25</v>
      </c>
      <c r="S50" s="19"/>
    </row>
    <row r="51" spans="1:19" ht="12.75" customHeight="1">
      <c r="A51" t="s">
        <v>296</v>
      </c>
      <c r="B51" t="s">
        <v>297</v>
      </c>
      <c r="C51" t="s">
        <v>956</v>
      </c>
      <c r="D51" s="4">
        <v>73</v>
      </c>
      <c r="E51" s="4">
        <v>0</v>
      </c>
      <c r="F51" s="4">
        <v>0</v>
      </c>
      <c r="G51" s="4">
        <v>54</v>
      </c>
      <c r="H51" s="17">
        <f t="shared" si="1"/>
        <v>127</v>
      </c>
      <c r="I51" s="4">
        <v>0</v>
      </c>
      <c r="J51" s="17">
        <f t="shared" si="2"/>
        <v>127</v>
      </c>
      <c r="K51" s="19"/>
      <c r="L51" s="4">
        <v>45</v>
      </c>
      <c r="M51" s="4">
        <v>40</v>
      </c>
      <c r="N51" s="4">
        <v>0</v>
      </c>
      <c r="O51" s="4">
        <v>185</v>
      </c>
      <c r="P51" s="17">
        <f t="shared" si="3"/>
        <v>270</v>
      </c>
      <c r="Q51" s="4">
        <v>34</v>
      </c>
      <c r="R51" s="17">
        <f t="shared" si="4"/>
        <v>304</v>
      </c>
      <c r="S51" s="19"/>
    </row>
    <row r="52" spans="1:19" ht="12.75" customHeight="1">
      <c r="A52" t="s">
        <v>745</v>
      </c>
      <c r="B52" t="s">
        <v>746</v>
      </c>
      <c r="C52" t="s">
        <v>956</v>
      </c>
      <c r="D52" s="4">
        <v>95</v>
      </c>
      <c r="E52" s="4">
        <v>0</v>
      </c>
      <c r="F52" s="4">
        <v>0</v>
      </c>
      <c r="G52" s="4">
        <v>11</v>
      </c>
      <c r="H52" s="17">
        <f t="shared" si="1"/>
        <v>106</v>
      </c>
      <c r="I52" s="4">
        <v>0</v>
      </c>
      <c r="J52" s="17">
        <f t="shared" si="2"/>
        <v>106</v>
      </c>
      <c r="K52" s="19"/>
      <c r="L52" s="4">
        <v>30</v>
      </c>
      <c r="M52" s="4">
        <v>20</v>
      </c>
      <c r="N52" s="4">
        <v>0</v>
      </c>
      <c r="O52" s="4">
        <v>56</v>
      </c>
      <c r="P52" s="17">
        <f t="shared" si="3"/>
        <v>106</v>
      </c>
      <c r="Q52" s="4">
        <v>0</v>
      </c>
      <c r="R52" s="17">
        <f t="shared" si="4"/>
        <v>106</v>
      </c>
      <c r="S52" s="19"/>
    </row>
    <row r="53" spans="1:19" ht="12.75" customHeight="1">
      <c r="A53" t="s">
        <v>298</v>
      </c>
      <c r="B53" t="s">
        <v>299</v>
      </c>
      <c r="C53" t="s">
        <v>954</v>
      </c>
      <c r="D53" s="4">
        <v>43</v>
      </c>
      <c r="E53" s="4">
        <v>0</v>
      </c>
      <c r="F53" s="4">
        <v>0</v>
      </c>
      <c r="G53" s="4">
        <v>5</v>
      </c>
      <c r="H53" s="17">
        <f t="shared" si="1"/>
        <v>48</v>
      </c>
      <c r="I53" s="4">
        <v>0</v>
      </c>
      <c r="J53" s="17">
        <f t="shared" si="2"/>
        <v>48</v>
      </c>
      <c r="K53" s="19"/>
      <c r="L53" s="4">
        <v>0</v>
      </c>
      <c r="M53" s="4">
        <v>0</v>
      </c>
      <c r="N53" s="4">
        <v>0</v>
      </c>
      <c r="O53" s="4">
        <v>6</v>
      </c>
      <c r="P53" s="17">
        <f t="shared" si="3"/>
        <v>6</v>
      </c>
      <c r="Q53" s="4">
        <v>0</v>
      </c>
      <c r="R53" s="17">
        <f t="shared" si="4"/>
        <v>6</v>
      </c>
      <c r="S53" s="19"/>
    </row>
    <row r="54" spans="1:19" ht="12.75" customHeight="1">
      <c r="A54" t="s">
        <v>300</v>
      </c>
      <c r="B54" t="s">
        <v>301</v>
      </c>
      <c r="C54" t="s">
        <v>958</v>
      </c>
      <c r="D54" s="4">
        <v>50</v>
      </c>
      <c r="E54" s="4">
        <v>7</v>
      </c>
      <c r="F54" s="4">
        <v>0</v>
      </c>
      <c r="G54" s="4">
        <v>12</v>
      </c>
      <c r="H54" s="17">
        <f t="shared" si="1"/>
        <v>69</v>
      </c>
      <c r="I54" s="4">
        <v>0</v>
      </c>
      <c r="J54" s="17">
        <f t="shared" si="2"/>
        <v>69</v>
      </c>
      <c r="K54" s="19"/>
      <c r="L54" s="4">
        <v>18</v>
      </c>
      <c r="M54" s="4">
        <v>45</v>
      </c>
      <c r="N54" s="4">
        <v>0</v>
      </c>
      <c r="O54" s="4">
        <v>31</v>
      </c>
      <c r="P54" s="17">
        <f t="shared" si="3"/>
        <v>94</v>
      </c>
      <c r="Q54" s="4">
        <v>0</v>
      </c>
      <c r="R54" s="17">
        <f t="shared" si="4"/>
        <v>94</v>
      </c>
      <c r="S54" s="19"/>
    </row>
    <row r="55" spans="1:19" ht="12.75" customHeight="1">
      <c r="A55" t="s">
        <v>302</v>
      </c>
      <c r="B55" t="s">
        <v>303</v>
      </c>
      <c r="C55" t="s">
        <v>958</v>
      </c>
      <c r="D55" s="4">
        <v>59</v>
      </c>
      <c r="E55" s="4">
        <v>0</v>
      </c>
      <c r="F55" s="4">
        <v>0</v>
      </c>
      <c r="G55" s="4">
        <v>30</v>
      </c>
      <c r="H55" s="17">
        <f t="shared" si="1"/>
        <v>89</v>
      </c>
      <c r="I55" s="4">
        <v>54</v>
      </c>
      <c r="J55" s="17">
        <f t="shared" si="2"/>
        <v>143</v>
      </c>
      <c r="K55" s="19"/>
      <c r="L55" s="4">
        <v>20</v>
      </c>
      <c r="M55" s="4">
        <v>17</v>
      </c>
      <c r="N55" s="4">
        <v>0</v>
      </c>
      <c r="O55" s="4">
        <v>32</v>
      </c>
      <c r="P55" s="17">
        <f t="shared" si="3"/>
        <v>69</v>
      </c>
      <c r="Q55" s="4">
        <v>0</v>
      </c>
      <c r="R55" s="17">
        <f t="shared" si="4"/>
        <v>69</v>
      </c>
      <c r="S55" s="19"/>
    </row>
    <row r="56" spans="1:19" ht="12.75" customHeight="1">
      <c r="A56" t="s">
        <v>304</v>
      </c>
      <c r="B56" t="s">
        <v>305</v>
      </c>
      <c r="C56" t="s">
        <v>955</v>
      </c>
      <c r="D56" s="4">
        <v>59</v>
      </c>
      <c r="E56" s="4">
        <v>2</v>
      </c>
      <c r="F56" s="4">
        <v>0</v>
      </c>
      <c r="G56" s="4">
        <v>0</v>
      </c>
      <c r="H56" s="17">
        <f t="shared" si="1"/>
        <v>61</v>
      </c>
      <c r="I56" s="4">
        <v>43</v>
      </c>
      <c r="J56" s="17">
        <f t="shared" si="2"/>
        <v>104</v>
      </c>
      <c r="K56" s="19"/>
      <c r="L56" s="4">
        <v>143</v>
      </c>
      <c r="M56" s="4">
        <v>40</v>
      </c>
      <c r="N56" s="4">
        <v>0</v>
      </c>
      <c r="O56" s="4">
        <v>23</v>
      </c>
      <c r="P56" s="17">
        <f t="shared" si="3"/>
        <v>206</v>
      </c>
      <c r="Q56" s="4">
        <v>0</v>
      </c>
      <c r="R56" s="17">
        <f t="shared" si="4"/>
        <v>206</v>
      </c>
      <c r="S56" s="19"/>
    </row>
    <row r="57" spans="1:19" ht="12.75" customHeight="1">
      <c r="A57" t="s">
        <v>306</v>
      </c>
      <c r="B57" t="s">
        <v>307</v>
      </c>
      <c r="C57" t="s">
        <v>955</v>
      </c>
      <c r="D57" s="4">
        <v>187</v>
      </c>
      <c r="E57" s="4">
        <v>14</v>
      </c>
      <c r="F57" s="4">
        <v>0</v>
      </c>
      <c r="G57" s="4">
        <v>89</v>
      </c>
      <c r="H57" s="17">
        <f t="shared" si="1"/>
        <v>290</v>
      </c>
      <c r="I57" s="4">
        <v>101</v>
      </c>
      <c r="J57" s="17">
        <f t="shared" si="2"/>
        <v>391</v>
      </c>
      <c r="K57" s="19"/>
      <c r="L57" s="4">
        <v>152</v>
      </c>
      <c r="M57" s="4">
        <v>6</v>
      </c>
      <c r="N57" s="4">
        <v>0</v>
      </c>
      <c r="O57" s="4">
        <v>43</v>
      </c>
      <c r="P57" s="17">
        <f t="shared" si="3"/>
        <v>201</v>
      </c>
      <c r="Q57" s="4">
        <v>24</v>
      </c>
      <c r="R57" s="17">
        <f t="shared" si="4"/>
        <v>225</v>
      </c>
      <c r="S57" s="19"/>
    </row>
    <row r="58" spans="1:19" ht="12.75" customHeight="1">
      <c r="A58" t="s">
        <v>308</v>
      </c>
      <c r="B58" t="s">
        <v>309</v>
      </c>
      <c r="C58" t="s">
        <v>957</v>
      </c>
      <c r="D58" s="4">
        <v>14</v>
      </c>
      <c r="E58" s="4">
        <v>12</v>
      </c>
      <c r="F58" s="4">
        <v>0</v>
      </c>
      <c r="G58" s="4">
        <v>8</v>
      </c>
      <c r="H58" s="17">
        <f t="shared" si="1"/>
        <v>34</v>
      </c>
      <c r="I58" s="4">
        <v>0</v>
      </c>
      <c r="J58" s="17">
        <f t="shared" si="2"/>
        <v>34</v>
      </c>
      <c r="K58" s="19"/>
      <c r="L58" s="4">
        <v>2</v>
      </c>
      <c r="M58" s="4">
        <v>0</v>
      </c>
      <c r="N58" s="4">
        <v>0</v>
      </c>
      <c r="O58" s="4">
        <v>5</v>
      </c>
      <c r="P58" s="17">
        <f t="shared" si="3"/>
        <v>7</v>
      </c>
      <c r="Q58" s="4">
        <v>0</v>
      </c>
      <c r="R58" s="17">
        <f t="shared" si="4"/>
        <v>7</v>
      </c>
      <c r="S58" s="19"/>
    </row>
    <row r="59" spans="1:19" ht="12.75" customHeight="1">
      <c r="A59" t="s">
        <v>310</v>
      </c>
      <c r="B59" t="s">
        <v>311</v>
      </c>
      <c r="C59" t="s">
        <v>954</v>
      </c>
      <c r="D59" s="4">
        <v>73</v>
      </c>
      <c r="E59" s="4">
        <v>0</v>
      </c>
      <c r="F59" s="4">
        <v>0</v>
      </c>
      <c r="G59" s="4">
        <v>6</v>
      </c>
      <c r="H59" s="17">
        <f t="shared" si="1"/>
        <v>79</v>
      </c>
      <c r="I59" s="4">
        <v>22</v>
      </c>
      <c r="J59" s="17">
        <f t="shared" si="2"/>
        <v>101</v>
      </c>
      <c r="K59" s="19"/>
      <c r="L59" s="4">
        <v>22</v>
      </c>
      <c r="M59" s="4">
        <v>32</v>
      </c>
      <c r="N59" s="4">
        <v>0</v>
      </c>
      <c r="O59" s="4">
        <v>20</v>
      </c>
      <c r="P59" s="17">
        <f t="shared" si="3"/>
        <v>74</v>
      </c>
      <c r="Q59" s="4">
        <v>42</v>
      </c>
      <c r="R59" s="17">
        <f t="shared" si="4"/>
        <v>116</v>
      </c>
      <c r="S59" s="19"/>
    </row>
    <row r="60" spans="1:19" ht="12.75" customHeight="1">
      <c r="A60" t="s">
        <v>885</v>
      </c>
      <c r="B60" t="s">
        <v>886</v>
      </c>
      <c r="C60" t="s">
        <v>954</v>
      </c>
      <c r="D60" s="4">
        <v>11</v>
      </c>
      <c r="E60" s="4">
        <v>0</v>
      </c>
      <c r="F60" s="4">
        <v>0</v>
      </c>
      <c r="G60" s="4">
        <v>0</v>
      </c>
      <c r="H60" s="17">
        <f t="shared" si="1"/>
        <v>11</v>
      </c>
      <c r="I60" s="4">
        <v>0</v>
      </c>
      <c r="J60" s="17">
        <f t="shared" si="2"/>
        <v>11</v>
      </c>
      <c r="K60" s="19"/>
      <c r="L60" s="4">
        <v>50</v>
      </c>
      <c r="M60" s="4">
        <v>3</v>
      </c>
      <c r="N60" s="4">
        <v>0</v>
      </c>
      <c r="O60" s="4">
        <v>41</v>
      </c>
      <c r="P60" s="17">
        <f t="shared" si="3"/>
        <v>94</v>
      </c>
      <c r="Q60" s="4">
        <v>0</v>
      </c>
      <c r="R60" s="17">
        <f t="shared" si="4"/>
        <v>94</v>
      </c>
      <c r="S60" s="19"/>
    </row>
    <row r="61" spans="1:19" ht="12.75" customHeight="1">
      <c r="A61" t="s">
        <v>747</v>
      </c>
      <c r="B61" t="s">
        <v>748</v>
      </c>
      <c r="C61" t="s">
        <v>955</v>
      </c>
      <c r="D61" s="4">
        <v>89</v>
      </c>
      <c r="E61" s="4">
        <v>11</v>
      </c>
      <c r="F61" s="4">
        <v>0</v>
      </c>
      <c r="G61" s="4">
        <v>1</v>
      </c>
      <c r="H61" s="17">
        <f t="shared" si="1"/>
        <v>101</v>
      </c>
      <c r="I61" s="4">
        <v>28</v>
      </c>
      <c r="J61" s="17">
        <f t="shared" si="2"/>
        <v>129</v>
      </c>
      <c r="K61" s="19"/>
      <c r="L61" s="4">
        <v>31</v>
      </c>
      <c r="M61" s="4">
        <v>72</v>
      </c>
      <c r="N61" s="4">
        <v>0</v>
      </c>
      <c r="O61" s="4">
        <v>82</v>
      </c>
      <c r="P61" s="17">
        <f t="shared" si="3"/>
        <v>185</v>
      </c>
      <c r="Q61" s="4">
        <v>66</v>
      </c>
      <c r="R61" s="17">
        <f t="shared" si="4"/>
        <v>251</v>
      </c>
      <c r="S61" s="19"/>
    </row>
    <row r="62" spans="1:19" ht="12.75" customHeight="1">
      <c r="A62" t="s">
        <v>900</v>
      </c>
      <c r="B62" t="s">
        <v>901</v>
      </c>
      <c r="C62" t="s">
        <v>958</v>
      </c>
      <c r="D62" s="4">
        <v>13</v>
      </c>
      <c r="E62" s="4">
        <v>0</v>
      </c>
      <c r="F62" s="4">
        <v>0</v>
      </c>
      <c r="G62" s="4">
        <v>11</v>
      </c>
      <c r="H62" s="17">
        <f t="shared" si="1"/>
        <v>24</v>
      </c>
      <c r="I62" s="4">
        <v>0</v>
      </c>
      <c r="J62" s="17">
        <f t="shared" si="2"/>
        <v>24</v>
      </c>
      <c r="K62" s="19"/>
      <c r="L62" s="4">
        <v>0</v>
      </c>
      <c r="M62" s="4">
        <v>0</v>
      </c>
      <c r="N62" s="4">
        <v>0</v>
      </c>
      <c r="O62" s="4">
        <v>0</v>
      </c>
      <c r="P62" s="17">
        <f t="shared" si="3"/>
        <v>0</v>
      </c>
      <c r="Q62" s="4">
        <v>0</v>
      </c>
      <c r="R62" s="17">
        <f t="shared" si="4"/>
        <v>0</v>
      </c>
      <c r="S62" s="19"/>
    </row>
    <row r="63" spans="1:19" ht="12.75" customHeight="1">
      <c r="A63" t="s">
        <v>312</v>
      </c>
      <c r="B63" t="s">
        <v>313</v>
      </c>
      <c r="C63" t="s">
        <v>954</v>
      </c>
      <c r="D63" s="4">
        <v>65</v>
      </c>
      <c r="E63" s="4">
        <v>0</v>
      </c>
      <c r="F63" s="4">
        <v>0</v>
      </c>
      <c r="G63" s="4">
        <v>0</v>
      </c>
      <c r="H63" s="17">
        <f t="shared" si="1"/>
        <v>65</v>
      </c>
      <c r="I63" s="4">
        <v>48</v>
      </c>
      <c r="J63" s="17">
        <f t="shared" si="2"/>
        <v>113</v>
      </c>
      <c r="K63" s="19"/>
      <c r="L63" s="4">
        <v>6</v>
      </c>
      <c r="M63" s="4">
        <v>61</v>
      </c>
      <c r="N63" s="4">
        <v>11</v>
      </c>
      <c r="O63" s="4">
        <v>49</v>
      </c>
      <c r="P63" s="17">
        <f t="shared" si="3"/>
        <v>127</v>
      </c>
      <c r="Q63" s="4">
        <v>76</v>
      </c>
      <c r="R63" s="17">
        <f t="shared" si="4"/>
        <v>203</v>
      </c>
      <c r="S63" s="19"/>
    </row>
    <row r="64" spans="1:19" ht="12.75" customHeight="1">
      <c r="A64" t="s">
        <v>807</v>
      </c>
      <c r="B64" t="s">
        <v>808</v>
      </c>
      <c r="C64" t="s">
        <v>955</v>
      </c>
      <c r="D64" s="4">
        <v>0</v>
      </c>
      <c r="E64" s="4">
        <v>43</v>
      </c>
      <c r="F64" s="4">
        <v>0</v>
      </c>
      <c r="G64" s="4">
        <v>0</v>
      </c>
      <c r="H64" s="17">
        <f t="shared" si="1"/>
        <v>43</v>
      </c>
      <c r="I64" s="4">
        <v>0</v>
      </c>
      <c r="J64" s="17">
        <f t="shared" si="2"/>
        <v>43</v>
      </c>
      <c r="K64" s="19"/>
      <c r="L64" s="4">
        <v>0</v>
      </c>
      <c r="M64" s="4">
        <v>53</v>
      </c>
      <c r="N64" s="4">
        <v>0</v>
      </c>
      <c r="O64" s="4">
        <v>2</v>
      </c>
      <c r="P64" s="17">
        <f t="shared" si="3"/>
        <v>55</v>
      </c>
      <c r="Q64" s="4">
        <v>0</v>
      </c>
      <c r="R64" s="17">
        <f t="shared" si="4"/>
        <v>55</v>
      </c>
      <c r="S64" s="19"/>
    </row>
    <row r="65" spans="1:19" ht="12.75" customHeight="1">
      <c r="A65" t="s">
        <v>860</v>
      </c>
      <c r="B65" t="s">
        <v>861</v>
      </c>
      <c r="C65" t="s">
        <v>956</v>
      </c>
      <c r="D65" s="4">
        <v>22</v>
      </c>
      <c r="E65" s="4">
        <v>0</v>
      </c>
      <c r="F65" s="4">
        <v>0</v>
      </c>
      <c r="G65" s="4">
        <v>0</v>
      </c>
      <c r="H65" s="17">
        <f t="shared" si="1"/>
        <v>22</v>
      </c>
      <c r="I65" s="4">
        <v>224</v>
      </c>
      <c r="J65" s="17">
        <f t="shared" si="2"/>
        <v>246</v>
      </c>
      <c r="K65" s="19"/>
      <c r="L65" s="4">
        <v>72</v>
      </c>
      <c r="M65" s="4">
        <v>0</v>
      </c>
      <c r="N65" s="4">
        <v>0</v>
      </c>
      <c r="O65" s="4">
        <v>31</v>
      </c>
      <c r="P65" s="17">
        <f t="shared" si="3"/>
        <v>103</v>
      </c>
      <c r="Q65" s="4">
        <v>13</v>
      </c>
      <c r="R65" s="17">
        <f t="shared" si="4"/>
        <v>116</v>
      </c>
      <c r="S65" s="19"/>
    </row>
    <row r="66" spans="1:19" ht="12.75" customHeight="1">
      <c r="A66" t="s">
        <v>314</v>
      </c>
      <c r="B66" t="s">
        <v>315</v>
      </c>
      <c r="C66" t="s">
        <v>958</v>
      </c>
      <c r="D66" s="4">
        <v>451</v>
      </c>
      <c r="E66" s="4">
        <v>0</v>
      </c>
      <c r="F66" s="4">
        <v>0</v>
      </c>
      <c r="G66" s="4">
        <v>107</v>
      </c>
      <c r="H66" s="17">
        <f t="shared" si="1"/>
        <v>558</v>
      </c>
      <c r="I66" s="4">
        <v>134</v>
      </c>
      <c r="J66" s="17">
        <f t="shared" si="2"/>
        <v>692</v>
      </c>
      <c r="K66" s="19"/>
      <c r="L66" s="4">
        <v>153</v>
      </c>
      <c r="M66" s="4">
        <v>112</v>
      </c>
      <c r="N66" s="4">
        <v>5</v>
      </c>
      <c r="O66" s="4">
        <v>146</v>
      </c>
      <c r="P66" s="17">
        <f t="shared" si="3"/>
        <v>416</v>
      </c>
      <c r="Q66" s="4">
        <v>64</v>
      </c>
      <c r="R66" s="17">
        <f t="shared" si="4"/>
        <v>480</v>
      </c>
      <c r="S66" s="19"/>
    </row>
    <row r="67" spans="1:19" ht="12.75" customHeight="1">
      <c r="A67" t="s">
        <v>316</v>
      </c>
      <c r="B67" t="s">
        <v>317</v>
      </c>
      <c r="C67" t="s">
        <v>958</v>
      </c>
      <c r="D67" s="4">
        <v>5</v>
      </c>
      <c r="E67" s="4">
        <v>0</v>
      </c>
      <c r="F67" s="4">
        <v>0</v>
      </c>
      <c r="G67" s="4">
        <v>6</v>
      </c>
      <c r="H67" s="17">
        <f t="shared" si="1"/>
        <v>11</v>
      </c>
      <c r="I67" s="4">
        <v>0</v>
      </c>
      <c r="J67" s="17">
        <f t="shared" si="2"/>
        <v>11</v>
      </c>
      <c r="K67" s="19"/>
      <c r="L67" s="4">
        <v>14</v>
      </c>
      <c r="M67" s="4">
        <v>56</v>
      </c>
      <c r="N67" s="4">
        <v>0</v>
      </c>
      <c r="O67" s="4">
        <v>70</v>
      </c>
      <c r="P67" s="17">
        <f t="shared" si="3"/>
        <v>140</v>
      </c>
      <c r="Q67" s="4">
        <v>37</v>
      </c>
      <c r="R67" s="17">
        <f t="shared" si="4"/>
        <v>177</v>
      </c>
      <c r="S67" s="19"/>
    </row>
    <row r="68" spans="1:19" ht="12.75" customHeight="1">
      <c r="A68" t="s">
        <v>318</v>
      </c>
      <c r="B68" t="s">
        <v>319</v>
      </c>
      <c r="C68" t="s">
        <v>957</v>
      </c>
      <c r="D68" s="4">
        <v>280</v>
      </c>
      <c r="E68" s="4">
        <v>9</v>
      </c>
      <c r="F68" s="4">
        <v>0</v>
      </c>
      <c r="G68" s="4">
        <v>10</v>
      </c>
      <c r="H68" s="17">
        <f t="shared" si="1"/>
        <v>299</v>
      </c>
      <c r="I68" s="4">
        <v>145</v>
      </c>
      <c r="J68" s="17">
        <f t="shared" si="2"/>
        <v>444</v>
      </c>
      <c r="K68" s="19"/>
      <c r="L68" s="4">
        <v>173</v>
      </c>
      <c r="M68" s="4">
        <v>16</v>
      </c>
      <c r="N68" s="4">
        <v>7</v>
      </c>
      <c r="O68" s="4">
        <v>101</v>
      </c>
      <c r="P68" s="17">
        <f t="shared" si="3"/>
        <v>297</v>
      </c>
      <c r="Q68" s="4">
        <v>76</v>
      </c>
      <c r="R68" s="17">
        <f t="shared" si="4"/>
        <v>373</v>
      </c>
      <c r="S68" s="19"/>
    </row>
    <row r="69" spans="1:19" ht="12.75" customHeight="1">
      <c r="A69" t="s">
        <v>321</v>
      </c>
      <c r="B69" t="s">
        <v>322</v>
      </c>
      <c r="C69" t="s">
        <v>956</v>
      </c>
      <c r="D69" s="4">
        <v>145</v>
      </c>
      <c r="E69" s="4">
        <v>0</v>
      </c>
      <c r="F69" s="4">
        <v>0</v>
      </c>
      <c r="G69" s="4">
        <v>31</v>
      </c>
      <c r="H69" s="17">
        <f t="shared" si="1"/>
        <v>176</v>
      </c>
      <c r="I69" s="4">
        <v>162</v>
      </c>
      <c r="J69" s="17">
        <f t="shared" si="2"/>
        <v>338</v>
      </c>
      <c r="K69" s="19"/>
      <c r="L69" s="4">
        <v>148</v>
      </c>
      <c r="M69" s="4">
        <v>84</v>
      </c>
      <c r="N69" s="4">
        <v>4</v>
      </c>
      <c r="O69" s="4">
        <v>103</v>
      </c>
      <c r="P69" s="17">
        <f t="shared" si="3"/>
        <v>339</v>
      </c>
      <c r="Q69" s="4">
        <v>137</v>
      </c>
      <c r="R69" s="17">
        <f t="shared" si="4"/>
        <v>476</v>
      </c>
      <c r="S69" s="19"/>
    </row>
    <row r="70" spans="1:19" ht="12.75" customHeight="1">
      <c r="A70" t="s">
        <v>809</v>
      </c>
      <c r="B70" t="s">
        <v>810</v>
      </c>
      <c r="C70" t="s">
        <v>957</v>
      </c>
      <c r="D70" s="4">
        <v>38</v>
      </c>
      <c r="E70" s="4">
        <v>0</v>
      </c>
      <c r="F70" s="4">
        <v>0</v>
      </c>
      <c r="G70" s="4">
        <v>9</v>
      </c>
      <c r="H70" s="17">
        <f t="shared" si="1"/>
        <v>47</v>
      </c>
      <c r="I70" s="4">
        <v>0</v>
      </c>
      <c r="J70" s="17">
        <f t="shared" si="2"/>
        <v>47</v>
      </c>
      <c r="K70" s="19"/>
      <c r="L70" s="4">
        <v>0</v>
      </c>
      <c r="M70" s="4">
        <v>18</v>
      </c>
      <c r="N70" s="4">
        <v>0</v>
      </c>
      <c r="O70" s="4">
        <v>9</v>
      </c>
      <c r="P70" s="17">
        <f t="shared" si="3"/>
        <v>27</v>
      </c>
      <c r="Q70" s="4">
        <v>0</v>
      </c>
      <c r="R70" s="17">
        <f t="shared" si="4"/>
        <v>27</v>
      </c>
      <c r="S70" s="19"/>
    </row>
    <row r="71" spans="1:19" ht="12.75" customHeight="1">
      <c r="A71" t="s">
        <v>749</v>
      </c>
      <c r="B71" t="s">
        <v>750</v>
      </c>
      <c r="C71" t="s">
        <v>954</v>
      </c>
      <c r="D71" s="4">
        <v>53</v>
      </c>
      <c r="E71" s="4">
        <v>0</v>
      </c>
      <c r="F71" s="4">
        <v>0</v>
      </c>
      <c r="G71" s="4">
        <v>0</v>
      </c>
      <c r="H71" s="17">
        <f t="shared" si="1"/>
        <v>53</v>
      </c>
      <c r="I71" s="4">
        <v>0</v>
      </c>
      <c r="J71" s="17">
        <f t="shared" si="2"/>
        <v>53</v>
      </c>
      <c r="K71" s="19"/>
      <c r="L71" s="4">
        <v>15</v>
      </c>
      <c r="M71" s="4">
        <v>15</v>
      </c>
      <c r="N71" s="4">
        <v>0</v>
      </c>
      <c r="O71" s="4">
        <v>19</v>
      </c>
      <c r="P71" s="17">
        <f t="shared" si="3"/>
        <v>49</v>
      </c>
      <c r="Q71" s="4">
        <v>0</v>
      </c>
      <c r="R71" s="17">
        <f t="shared" si="4"/>
        <v>49</v>
      </c>
      <c r="S71" s="19"/>
    </row>
    <row r="72" spans="1:19" ht="12.75" customHeight="1">
      <c r="A72" t="s">
        <v>325</v>
      </c>
      <c r="B72" t="s">
        <v>326</v>
      </c>
      <c r="C72" t="s">
        <v>954</v>
      </c>
      <c r="D72" s="4">
        <v>49</v>
      </c>
      <c r="E72" s="4">
        <v>0</v>
      </c>
      <c r="F72" s="4">
        <v>0</v>
      </c>
      <c r="G72" s="4">
        <v>7</v>
      </c>
      <c r="H72" s="17">
        <f t="shared" si="1"/>
        <v>56</v>
      </c>
      <c r="I72" s="4">
        <v>62</v>
      </c>
      <c r="J72" s="17">
        <f t="shared" si="2"/>
        <v>118</v>
      </c>
      <c r="K72" s="19"/>
      <c r="L72" s="4">
        <v>0</v>
      </c>
      <c r="M72" s="4">
        <v>11</v>
      </c>
      <c r="N72" s="4">
        <v>12</v>
      </c>
      <c r="O72" s="4">
        <v>54</v>
      </c>
      <c r="P72" s="17">
        <f t="shared" si="3"/>
        <v>77</v>
      </c>
      <c r="Q72" s="4">
        <v>1</v>
      </c>
      <c r="R72" s="17">
        <f t="shared" si="4"/>
        <v>78</v>
      </c>
      <c r="S72" s="19"/>
    </row>
    <row r="73" spans="1:19" ht="12.75" customHeight="1">
      <c r="A73" t="s">
        <v>327</v>
      </c>
      <c r="B73" t="s">
        <v>328</v>
      </c>
      <c r="C73" t="s">
        <v>957</v>
      </c>
      <c r="D73" s="4">
        <v>68</v>
      </c>
      <c r="E73" s="4">
        <v>0</v>
      </c>
      <c r="F73" s="4">
        <v>0</v>
      </c>
      <c r="G73" s="4">
        <v>6</v>
      </c>
      <c r="H73" s="17">
        <f t="shared" si="1"/>
        <v>74</v>
      </c>
      <c r="I73" s="4">
        <v>0</v>
      </c>
      <c r="J73" s="17">
        <f t="shared" si="2"/>
        <v>74</v>
      </c>
      <c r="K73" s="19"/>
      <c r="L73" s="4">
        <v>14</v>
      </c>
      <c r="M73" s="4">
        <v>0</v>
      </c>
      <c r="N73" s="4">
        <v>0</v>
      </c>
      <c r="O73" s="4">
        <v>20</v>
      </c>
      <c r="P73" s="17">
        <f t="shared" si="3"/>
        <v>34</v>
      </c>
      <c r="Q73" s="4">
        <v>0</v>
      </c>
      <c r="R73" s="17">
        <f t="shared" si="4"/>
        <v>34</v>
      </c>
      <c r="S73" s="19"/>
    </row>
    <row r="74" spans="1:19" ht="12.75" customHeight="1">
      <c r="A74" t="s">
        <v>329</v>
      </c>
      <c r="B74" t="s">
        <v>330</v>
      </c>
      <c r="C74" t="s">
        <v>954</v>
      </c>
      <c r="D74" s="4">
        <v>43</v>
      </c>
      <c r="E74" s="4">
        <v>0</v>
      </c>
      <c r="F74" s="4">
        <v>0</v>
      </c>
      <c r="G74" s="4">
        <v>4</v>
      </c>
      <c r="H74" s="17">
        <f t="shared" ref="H74:H137" si="7">SUM(D74:G74)</f>
        <v>47</v>
      </c>
      <c r="I74" s="4">
        <v>194</v>
      </c>
      <c r="J74" s="17">
        <f t="shared" ref="J74:J136" si="8">SUM(H74:I74)</f>
        <v>241</v>
      </c>
      <c r="K74" s="19"/>
      <c r="L74" s="4">
        <v>7</v>
      </c>
      <c r="M74" s="4">
        <v>15</v>
      </c>
      <c r="N74" s="4">
        <v>0</v>
      </c>
      <c r="O74" s="4">
        <v>78</v>
      </c>
      <c r="P74" s="17">
        <f t="shared" ref="P74:P137" si="9">SUM(L74:O74)</f>
        <v>100</v>
      </c>
      <c r="Q74" s="4">
        <v>129</v>
      </c>
      <c r="R74" s="17">
        <f t="shared" ref="R74:R136" si="10">SUM(P74:Q74)</f>
        <v>229</v>
      </c>
      <c r="S74" s="19"/>
    </row>
    <row r="75" spans="1:19" ht="12.75" customHeight="1">
      <c r="A75" t="s">
        <v>862</v>
      </c>
      <c r="B75" t="s">
        <v>863</v>
      </c>
      <c r="C75" t="s">
        <v>956</v>
      </c>
      <c r="D75" s="4">
        <v>46</v>
      </c>
      <c r="E75" s="4">
        <v>10</v>
      </c>
      <c r="F75" s="4">
        <v>0</v>
      </c>
      <c r="G75" s="4">
        <v>4</v>
      </c>
      <c r="H75" s="17">
        <f t="shared" si="7"/>
        <v>60</v>
      </c>
      <c r="I75" s="4">
        <v>68</v>
      </c>
      <c r="J75" s="17">
        <f t="shared" si="8"/>
        <v>128</v>
      </c>
      <c r="K75" s="19"/>
      <c r="L75" s="4">
        <v>22</v>
      </c>
      <c r="M75" s="4">
        <v>0</v>
      </c>
      <c r="N75" s="4">
        <v>0</v>
      </c>
      <c r="O75" s="4">
        <v>0</v>
      </c>
      <c r="P75" s="17">
        <f t="shared" si="9"/>
        <v>22</v>
      </c>
      <c r="Q75" s="4">
        <v>0</v>
      </c>
      <c r="R75" s="17">
        <f t="shared" si="10"/>
        <v>22</v>
      </c>
      <c r="S75" s="19"/>
    </row>
    <row r="76" spans="1:19" ht="12.75" customHeight="1">
      <c r="A76" t="s">
        <v>331</v>
      </c>
      <c r="B76" t="s">
        <v>332</v>
      </c>
      <c r="C76" t="s">
        <v>956</v>
      </c>
      <c r="D76" s="4">
        <v>72</v>
      </c>
      <c r="E76" s="4">
        <v>0</v>
      </c>
      <c r="F76" s="4">
        <v>0</v>
      </c>
      <c r="G76" s="4">
        <v>0</v>
      </c>
      <c r="H76" s="17">
        <f t="shared" si="7"/>
        <v>72</v>
      </c>
      <c r="I76" s="4">
        <v>74</v>
      </c>
      <c r="J76" s="17">
        <f t="shared" si="8"/>
        <v>146</v>
      </c>
      <c r="K76" s="19"/>
      <c r="L76" s="4">
        <v>32</v>
      </c>
      <c r="M76" s="4">
        <v>78</v>
      </c>
      <c r="N76" s="4">
        <v>0</v>
      </c>
      <c r="O76" s="4">
        <v>65</v>
      </c>
      <c r="P76" s="17">
        <f t="shared" si="9"/>
        <v>175</v>
      </c>
      <c r="Q76" s="4">
        <v>22</v>
      </c>
      <c r="R76" s="17">
        <f t="shared" si="10"/>
        <v>197</v>
      </c>
      <c r="S76" s="19"/>
    </row>
    <row r="77" spans="1:19" ht="12.75" customHeight="1">
      <c r="A77" t="s">
        <v>333</v>
      </c>
      <c r="B77" t="s">
        <v>334</v>
      </c>
      <c r="C77" t="s">
        <v>956</v>
      </c>
      <c r="D77" s="4">
        <v>74</v>
      </c>
      <c r="E77" s="4">
        <v>0</v>
      </c>
      <c r="F77" s="4">
        <v>0</v>
      </c>
      <c r="G77" s="4">
        <v>25</v>
      </c>
      <c r="H77" s="17">
        <f t="shared" si="7"/>
        <v>99</v>
      </c>
      <c r="I77" s="4">
        <v>0</v>
      </c>
      <c r="J77" s="17">
        <f t="shared" si="8"/>
        <v>99</v>
      </c>
      <c r="K77" s="19"/>
      <c r="L77" s="4">
        <v>41</v>
      </c>
      <c r="M77" s="4">
        <v>33</v>
      </c>
      <c r="N77" s="4">
        <v>0</v>
      </c>
      <c r="O77" s="4">
        <v>20</v>
      </c>
      <c r="P77" s="17">
        <f t="shared" si="9"/>
        <v>94</v>
      </c>
      <c r="Q77" s="4">
        <v>0</v>
      </c>
      <c r="R77" s="17">
        <f t="shared" si="10"/>
        <v>94</v>
      </c>
      <c r="S77" s="19"/>
    </row>
    <row r="78" spans="1:19" ht="12.75" customHeight="1">
      <c r="A78" t="s">
        <v>335</v>
      </c>
      <c r="B78" t="s">
        <v>336</v>
      </c>
      <c r="C78" t="s">
        <v>957</v>
      </c>
      <c r="D78" s="4">
        <v>37</v>
      </c>
      <c r="E78" s="4">
        <v>40</v>
      </c>
      <c r="F78" s="4">
        <v>0</v>
      </c>
      <c r="G78" s="4">
        <v>22</v>
      </c>
      <c r="H78" s="17">
        <f t="shared" si="7"/>
        <v>99</v>
      </c>
      <c r="I78" s="4">
        <v>429</v>
      </c>
      <c r="J78" s="17">
        <f t="shared" si="8"/>
        <v>528</v>
      </c>
      <c r="K78" s="19"/>
      <c r="L78" s="4">
        <v>0</v>
      </c>
      <c r="M78" s="4">
        <v>29</v>
      </c>
      <c r="N78" s="4">
        <v>0</v>
      </c>
      <c r="O78" s="4">
        <v>31</v>
      </c>
      <c r="P78" s="17">
        <f t="shared" si="9"/>
        <v>60</v>
      </c>
      <c r="Q78" s="4">
        <v>17</v>
      </c>
      <c r="R78" s="17">
        <f t="shared" si="10"/>
        <v>77</v>
      </c>
      <c r="S78" s="19"/>
    </row>
    <row r="79" spans="1:19" ht="12.75" customHeight="1">
      <c r="A79" t="s">
        <v>339</v>
      </c>
      <c r="B79" t="s">
        <v>340</v>
      </c>
      <c r="C79" t="s">
        <v>954</v>
      </c>
      <c r="D79" s="4">
        <v>59</v>
      </c>
      <c r="E79" s="4">
        <v>0</v>
      </c>
      <c r="F79" s="4">
        <v>0</v>
      </c>
      <c r="G79" s="4">
        <v>23</v>
      </c>
      <c r="H79" s="17">
        <f t="shared" si="7"/>
        <v>82</v>
      </c>
      <c r="I79" s="4">
        <v>0</v>
      </c>
      <c r="J79" s="17">
        <f t="shared" si="8"/>
        <v>82</v>
      </c>
      <c r="K79" s="19"/>
      <c r="L79" s="4">
        <v>0</v>
      </c>
      <c r="M79" s="4">
        <v>91</v>
      </c>
      <c r="N79" s="4">
        <v>0</v>
      </c>
      <c r="O79" s="4">
        <v>6</v>
      </c>
      <c r="P79" s="17">
        <f t="shared" si="9"/>
        <v>97</v>
      </c>
      <c r="Q79" s="4">
        <v>17</v>
      </c>
      <c r="R79" s="17">
        <f t="shared" si="10"/>
        <v>114</v>
      </c>
      <c r="S79" s="19"/>
    </row>
    <row r="80" spans="1:19" ht="12.75" customHeight="1">
      <c r="A80" t="s">
        <v>341</v>
      </c>
      <c r="B80" t="s">
        <v>342</v>
      </c>
      <c r="C80" t="s">
        <v>956</v>
      </c>
      <c r="D80" s="4">
        <v>135</v>
      </c>
      <c r="E80" s="4">
        <v>0</v>
      </c>
      <c r="F80" s="4">
        <v>0</v>
      </c>
      <c r="G80" s="4">
        <v>5</v>
      </c>
      <c r="H80" s="17">
        <f t="shared" si="7"/>
        <v>140</v>
      </c>
      <c r="I80" s="4">
        <v>0</v>
      </c>
      <c r="J80" s="17">
        <f t="shared" si="8"/>
        <v>140</v>
      </c>
      <c r="K80" s="19"/>
      <c r="L80" s="4">
        <v>20</v>
      </c>
      <c r="M80" s="4">
        <v>92</v>
      </c>
      <c r="N80" s="4">
        <v>0</v>
      </c>
      <c r="O80" s="4">
        <v>65</v>
      </c>
      <c r="P80" s="17">
        <f t="shared" si="9"/>
        <v>177</v>
      </c>
      <c r="Q80" s="4">
        <v>1</v>
      </c>
      <c r="R80" s="17">
        <f t="shared" si="10"/>
        <v>178</v>
      </c>
      <c r="S80" s="19"/>
    </row>
    <row r="81" spans="1:19" ht="12.75" customHeight="1">
      <c r="A81" t="s">
        <v>343</v>
      </c>
      <c r="B81" t="s">
        <v>344</v>
      </c>
      <c r="C81" t="s">
        <v>954</v>
      </c>
      <c r="D81" s="4">
        <v>15</v>
      </c>
      <c r="E81" s="4">
        <v>0</v>
      </c>
      <c r="F81" s="4">
        <v>0</v>
      </c>
      <c r="G81" s="4">
        <v>2</v>
      </c>
      <c r="H81" s="17">
        <f t="shared" si="7"/>
        <v>17</v>
      </c>
      <c r="I81" s="4">
        <v>0</v>
      </c>
      <c r="J81" s="17">
        <f t="shared" si="8"/>
        <v>17</v>
      </c>
      <c r="K81" s="19"/>
      <c r="L81" s="4">
        <v>10</v>
      </c>
      <c r="M81" s="4">
        <v>0</v>
      </c>
      <c r="N81" s="4">
        <v>0</v>
      </c>
      <c r="O81" s="4">
        <v>28</v>
      </c>
      <c r="P81" s="17">
        <f t="shared" si="9"/>
        <v>38</v>
      </c>
      <c r="Q81" s="4">
        <v>0</v>
      </c>
      <c r="R81" s="17">
        <f t="shared" si="10"/>
        <v>38</v>
      </c>
      <c r="S81" s="19"/>
    </row>
    <row r="82" spans="1:19" ht="12.75" customHeight="1">
      <c r="A82" t="s">
        <v>345</v>
      </c>
      <c r="B82" t="s">
        <v>346</v>
      </c>
      <c r="C82" t="s">
        <v>958</v>
      </c>
      <c r="D82" s="4">
        <v>23</v>
      </c>
      <c r="E82" s="4">
        <v>0</v>
      </c>
      <c r="F82" s="4">
        <v>0</v>
      </c>
      <c r="G82" s="4">
        <v>32</v>
      </c>
      <c r="H82" s="17">
        <f t="shared" si="7"/>
        <v>55</v>
      </c>
      <c r="I82" s="4">
        <v>237</v>
      </c>
      <c r="J82" s="17">
        <f t="shared" si="8"/>
        <v>292</v>
      </c>
      <c r="K82" s="19"/>
      <c r="L82" s="4">
        <v>12</v>
      </c>
      <c r="M82" s="4">
        <v>27</v>
      </c>
      <c r="N82" s="4">
        <v>0</v>
      </c>
      <c r="O82" s="4">
        <v>58</v>
      </c>
      <c r="P82" s="17">
        <f t="shared" si="9"/>
        <v>97</v>
      </c>
      <c r="Q82" s="4">
        <v>80</v>
      </c>
      <c r="R82" s="17">
        <f t="shared" si="10"/>
        <v>177</v>
      </c>
      <c r="S82" s="19"/>
    </row>
    <row r="83" spans="1:19" ht="12.75" customHeight="1">
      <c r="A83" t="s">
        <v>902</v>
      </c>
      <c r="B83" t="s">
        <v>903</v>
      </c>
      <c r="C83" t="s">
        <v>958</v>
      </c>
      <c r="D83" s="4">
        <v>3</v>
      </c>
      <c r="E83" s="4">
        <v>0</v>
      </c>
      <c r="F83" s="4">
        <v>0</v>
      </c>
      <c r="G83" s="4">
        <v>0</v>
      </c>
      <c r="H83" s="17">
        <f t="shared" si="7"/>
        <v>3</v>
      </c>
      <c r="I83" s="4">
        <v>29</v>
      </c>
      <c r="J83" s="17">
        <f t="shared" si="8"/>
        <v>32</v>
      </c>
      <c r="K83" s="19"/>
      <c r="L83" s="4">
        <v>25</v>
      </c>
      <c r="M83" s="4">
        <v>0</v>
      </c>
      <c r="N83" s="4">
        <v>0</v>
      </c>
      <c r="O83" s="4">
        <v>4</v>
      </c>
      <c r="P83" s="17">
        <f t="shared" si="9"/>
        <v>29</v>
      </c>
      <c r="Q83" s="4">
        <v>2</v>
      </c>
      <c r="R83" s="17">
        <f t="shared" si="10"/>
        <v>31</v>
      </c>
      <c r="S83" s="19"/>
    </row>
    <row r="84" spans="1:19" ht="12.75" customHeight="1">
      <c r="A84" t="s">
        <v>347</v>
      </c>
      <c r="B84" t="s">
        <v>348</v>
      </c>
      <c r="C84" t="s">
        <v>958</v>
      </c>
      <c r="D84" s="4">
        <v>91</v>
      </c>
      <c r="E84" s="4">
        <v>0</v>
      </c>
      <c r="F84" s="4">
        <v>0</v>
      </c>
      <c r="G84" s="4">
        <v>24</v>
      </c>
      <c r="H84" s="17">
        <f t="shared" si="7"/>
        <v>115</v>
      </c>
      <c r="I84" s="4">
        <v>0</v>
      </c>
      <c r="J84" s="17">
        <f t="shared" si="8"/>
        <v>115</v>
      </c>
      <c r="K84" s="19"/>
      <c r="L84" s="4">
        <v>26</v>
      </c>
      <c r="M84" s="4">
        <v>0</v>
      </c>
      <c r="N84" s="4">
        <v>0</v>
      </c>
      <c r="O84" s="4">
        <v>4</v>
      </c>
      <c r="P84" s="17">
        <f t="shared" si="9"/>
        <v>30</v>
      </c>
      <c r="Q84" s="4">
        <v>0</v>
      </c>
      <c r="R84" s="17">
        <f t="shared" si="10"/>
        <v>30</v>
      </c>
      <c r="S84" s="19"/>
    </row>
    <row r="85" spans="1:19" ht="12.75" customHeight="1">
      <c r="A85" t="s">
        <v>349</v>
      </c>
      <c r="B85" t="s">
        <v>350</v>
      </c>
      <c r="C85" t="s">
        <v>954</v>
      </c>
      <c r="D85" s="4">
        <v>33</v>
      </c>
      <c r="E85" s="4">
        <v>0</v>
      </c>
      <c r="F85" s="4">
        <v>0</v>
      </c>
      <c r="G85" s="4">
        <v>47</v>
      </c>
      <c r="H85" s="17">
        <f t="shared" si="7"/>
        <v>80</v>
      </c>
      <c r="I85" s="4">
        <v>0</v>
      </c>
      <c r="J85" s="17">
        <f t="shared" si="8"/>
        <v>80</v>
      </c>
      <c r="K85" s="19"/>
      <c r="L85" s="4">
        <v>55</v>
      </c>
      <c r="M85" s="4">
        <v>29</v>
      </c>
      <c r="N85" s="4">
        <v>0</v>
      </c>
      <c r="O85" s="4">
        <v>29</v>
      </c>
      <c r="P85" s="17">
        <f t="shared" si="9"/>
        <v>113</v>
      </c>
      <c r="Q85" s="4">
        <v>0</v>
      </c>
      <c r="R85" s="17">
        <f t="shared" si="10"/>
        <v>113</v>
      </c>
      <c r="S85" s="19"/>
    </row>
    <row r="86" spans="1:19" ht="12.75" customHeight="1">
      <c r="A86" t="s">
        <v>351</v>
      </c>
      <c r="B86" t="s">
        <v>352</v>
      </c>
      <c r="C86" t="s">
        <v>956</v>
      </c>
      <c r="D86" s="4">
        <v>31</v>
      </c>
      <c r="E86" s="4">
        <v>0</v>
      </c>
      <c r="F86" s="4">
        <v>13</v>
      </c>
      <c r="G86" s="4">
        <v>2</v>
      </c>
      <c r="H86" s="17">
        <f t="shared" si="7"/>
        <v>46</v>
      </c>
      <c r="I86" s="4">
        <v>31</v>
      </c>
      <c r="J86" s="17">
        <f t="shared" si="8"/>
        <v>77</v>
      </c>
      <c r="K86" s="19"/>
      <c r="L86" s="4">
        <v>63</v>
      </c>
      <c r="M86" s="4">
        <v>0</v>
      </c>
      <c r="N86" s="4">
        <v>0</v>
      </c>
      <c r="O86" s="4">
        <v>27</v>
      </c>
      <c r="P86" s="17">
        <f t="shared" si="9"/>
        <v>90</v>
      </c>
      <c r="Q86" s="4">
        <v>0</v>
      </c>
      <c r="R86" s="17">
        <f t="shared" si="10"/>
        <v>90</v>
      </c>
      <c r="S86" s="19"/>
    </row>
    <row r="87" spans="1:19" ht="12.75" customHeight="1">
      <c r="A87" t="s">
        <v>864</v>
      </c>
      <c r="B87" t="s">
        <v>865</v>
      </c>
      <c r="C87" t="s">
        <v>956</v>
      </c>
      <c r="D87" s="4">
        <v>17</v>
      </c>
      <c r="E87" s="4">
        <v>0</v>
      </c>
      <c r="F87" s="4">
        <v>0</v>
      </c>
      <c r="G87" s="4">
        <v>6</v>
      </c>
      <c r="H87" s="17">
        <f t="shared" si="7"/>
        <v>23</v>
      </c>
      <c r="I87" s="4">
        <v>0</v>
      </c>
      <c r="J87" s="17">
        <f t="shared" si="8"/>
        <v>23</v>
      </c>
      <c r="K87" s="19"/>
      <c r="L87" s="4">
        <v>0</v>
      </c>
      <c r="M87" s="4">
        <v>0</v>
      </c>
      <c r="N87" s="4">
        <v>0</v>
      </c>
      <c r="O87" s="4">
        <v>34</v>
      </c>
      <c r="P87" s="17">
        <f t="shared" si="9"/>
        <v>34</v>
      </c>
      <c r="Q87" s="4">
        <v>0</v>
      </c>
      <c r="R87" s="17">
        <f t="shared" si="10"/>
        <v>34</v>
      </c>
      <c r="S87" s="19"/>
    </row>
    <row r="88" spans="1:19" ht="12.75" customHeight="1">
      <c r="A88" t="s">
        <v>353</v>
      </c>
      <c r="B88" t="s">
        <v>354</v>
      </c>
      <c r="C88" t="s">
        <v>957</v>
      </c>
      <c r="D88" s="4">
        <v>67</v>
      </c>
      <c r="E88" s="4">
        <v>0</v>
      </c>
      <c r="F88" s="4">
        <v>0</v>
      </c>
      <c r="G88" s="4">
        <v>0</v>
      </c>
      <c r="H88" s="17">
        <f t="shared" si="7"/>
        <v>67</v>
      </c>
      <c r="I88" s="4">
        <v>0</v>
      </c>
      <c r="J88" s="17">
        <f t="shared" si="8"/>
        <v>67</v>
      </c>
      <c r="K88" s="19"/>
      <c r="L88" s="4">
        <v>23</v>
      </c>
      <c r="M88" s="4">
        <v>68</v>
      </c>
      <c r="N88" s="4">
        <v>0</v>
      </c>
      <c r="O88" s="4">
        <v>62</v>
      </c>
      <c r="P88" s="17">
        <f t="shared" si="9"/>
        <v>153</v>
      </c>
      <c r="Q88" s="4">
        <v>8</v>
      </c>
      <c r="R88" s="17">
        <f t="shared" si="10"/>
        <v>161</v>
      </c>
      <c r="S88" s="19"/>
    </row>
    <row r="89" spans="1:19" ht="12.75" customHeight="1">
      <c r="A89" t="s">
        <v>355</v>
      </c>
      <c r="B89" t="s">
        <v>356</v>
      </c>
      <c r="C89" t="s">
        <v>956</v>
      </c>
      <c r="D89" s="4">
        <v>83</v>
      </c>
      <c r="E89" s="4">
        <v>47</v>
      </c>
      <c r="F89" s="4">
        <v>0</v>
      </c>
      <c r="G89" s="4">
        <v>4</v>
      </c>
      <c r="H89" s="17">
        <f t="shared" si="7"/>
        <v>134</v>
      </c>
      <c r="I89" s="4">
        <v>55</v>
      </c>
      <c r="J89" s="17">
        <f t="shared" si="8"/>
        <v>189</v>
      </c>
      <c r="K89" s="19"/>
      <c r="L89" s="4">
        <v>12</v>
      </c>
      <c r="M89" s="4">
        <v>0</v>
      </c>
      <c r="N89" s="4">
        <v>0</v>
      </c>
      <c r="O89" s="4">
        <v>44</v>
      </c>
      <c r="P89" s="17">
        <f t="shared" si="9"/>
        <v>56</v>
      </c>
      <c r="Q89" s="4">
        <v>2</v>
      </c>
      <c r="R89" s="17">
        <f t="shared" si="10"/>
        <v>58</v>
      </c>
      <c r="S89" s="19"/>
    </row>
    <row r="90" spans="1:19" ht="12.75" customHeight="1">
      <c r="A90" t="s">
        <v>359</v>
      </c>
      <c r="B90" t="s">
        <v>360</v>
      </c>
      <c r="C90" t="s">
        <v>954</v>
      </c>
      <c r="D90" s="4">
        <v>82</v>
      </c>
      <c r="E90" s="4">
        <v>0</v>
      </c>
      <c r="F90" s="4">
        <v>0</v>
      </c>
      <c r="G90" s="4">
        <v>19</v>
      </c>
      <c r="H90" s="17">
        <f t="shared" si="7"/>
        <v>101</v>
      </c>
      <c r="I90" s="4">
        <v>0</v>
      </c>
      <c r="J90" s="17">
        <f t="shared" si="8"/>
        <v>101</v>
      </c>
      <c r="K90" s="19"/>
      <c r="L90" s="4">
        <v>8</v>
      </c>
      <c r="M90" s="4">
        <v>0</v>
      </c>
      <c r="N90" s="4">
        <v>0</v>
      </c>
      <c r="O90" s="4">
        <v>3</v>
      </c>
      <c r="P90" s="17">
        <f t="shared" si="9"/>
        <v>11</v>
      </c>
      <c r="Q90" s="4">
        <v>0</v>
      </c>
      <c r="R90" s="17">
        <f t="shared" si="10"/>
        <v>11</v>
      </c>
      <c r="S90" s="19"/>
    </row>
    <row r="91" spans="1:19" ht="12.75" customHeight="1">
      <c r="A91" t="s">
        <v>361</v>
      </c>
      <c r="B91" t="s">
        <v>362</v>
      </c>
      <c r="C91" t="s">
        <v>958</v>
      </c>
      <c r="D91" s="4">
        <v>95</v>
      </c>
      <c r="E91" s="4">
        <v>0</v>
      </c>
      <c r="F91" s="4">
        <v>0</v>
      </c>
      <c r="G91" s="4">
        <v>10</v>
      </c>
      <c r="H91" s="17">
        <f t="shared" si="7"/>
        <v>105</v>
      </c>
      <c r="I91" s="4">
        <v>0</v>
      </c>
      <c r="J91" s="17">
        <f t="shared" si="8"/>
        <v>105</v>
      </c>
      <c r="K91" s="19"/>
      <c r="L91" s="4">
        <v>30</v>
      </c>
      <c r="M91" s="4">
        <v>115</v>
      </c>
      <c r="N91" s="4">
        <v>0</v>
      </c>
      <c r="O91" s="4">
        <v>27</v>
      </c>
      <c r="P91" s="17">
        <f t="shared" si="9"/>
        <v>172</v>
      </c>
      <c r="Q91" s="4">
        <v>0</v>
      </c>
      <c r="R91" s="17">
        <f t="shared" si="10"/>
        <v>172</v>
      </c>
      <c r="S91" s="19"/>
    </row>
    <row r="92" spans="1:19" ht="12.75" customHeight="1">
      <c r="A92" t="s">
        <v>811</v>
      </c>
      <c r="B92" t="s">
        <v>812</v>
      </c>
      <c r="C92" t="s">
        <v>955</v>
      </c>
      <c r="D92" s="4">
        <v>4</v>
      </c>
      <c r="E92" s="4">
        <v>0</v>
      </c>
      <c r="F92" s="4">
        <v>0</v>
      </c>
      <c r="G92" s="4">
        <v>0</v>
      </c>
      <c r="H92" s="17">
        <f t="shared" si="7"/>
        <v>4</v>
      </c>
      <c r="I92" s="4">
        <v>0</v>
      </c>
      <c r="J92" s="17">
        <f t="shared" si="8"/>
        <v>4</v>
      </c>
      <c r="K92" s="19"/>
      <c r="L92" s="4">
        <v>16</v>
      </c>
      <c r="M92" s="4">
        <v>66</v>
      </c>
      <c r="N92" s="4">
        <v>0</v>
      </c>
      <c r="O92" s="4">
        <v>18</v>
      </c>
      <c r="P92" s="17">
        <f t="shared" si="9"/>
        <v>100</v>
      </c>
      <c r="Q92" s="4">
        <v>0</v>
      </c>
      <c r="R92" s="17">
        <f t="shared" si="10"/>
        <v>100</v>
      </c>
      <c r="S92" s="19"/>
    </row>
    <row r="93" spans="1:19" ht="12.75" customHeight="1">
      <c r="A93" t="s">
        <v>751</v>
      </c>
      <c r="B93" t="s">
        <v>752</v>
      </c>
      <c r="C93" t="s">
        <v>954</v>
      </c>
      <c r="D93" s="4">
        <v>46</v>
      </c>
      <c r="E93" s="4">
        <v>24</v>
      </c>
      <c r="F93" s="4">
        <v>0</v>
      </c>
      <c r="G93" s="4">
        <v>56</v>
      </c>
      <c r="H93" s="17">
        <f t="shared" si="7"/>
        <v>126</v>
      </c>
      <c r="I93" s="4">
        <v>0</v>
      </c>
      <c r="J93" s="17">
        <f t="shared" si="8"/>
        <v>126</v>
      </c>
      <c r="K93" s="19"/>
      <c r="L93" s="4">
        <v>6</v>
      </c>
      <c r="M93" s="4">
        <v>13</v>
      </c>
      <c r="N93" s="4">
        <v>0</v>
      </c>
      <c r="O93" s="4">
        <v>4</v>
      </c>
      <c r="P93" s="17">
        <f t="shared" si="9"/>
        <v>23</v>
      </c>
      <c r="Q93" s="4">
        <v>0</v>
      </c>
      <c r="R93" s="17">
        <f t="shared" si="10"/>
        <v>23</v>
      </c>
      <c r="S93" s="19"/>
    </row>
    <row r="94" spans="1:19" ht="12.75" customHeight="1">
      <c r="A94" t="s">
        <v>363</v>
      </c>
      <c r="B94" t="s">
        <v>364</v>
      </c>
      <c r="C94" t="s">
        <v>954</v>
      </c>
      <c r="D94" s="4">
        <v>17</v>
      </c>
      <c r="E94" s="4">
        <v>0</v>
      </c>
      <c r="F94" s="4">
        <v>0</v>
      </c>
      <c r="G94" s="4">
        <v>35</v>
      </c>
      <c r="H94" s="17">
        <f t="shared" si="7"/>
        <v>52</v>
      </c>
      <c r="I94" s="4">
        <v>0</v>
      </c>
      <c r="J94" s="17">
        <f t="shared" si="8"/>
        <v>52</v>
      </c>
      <c r="K94" s="19"/>
      <c r="L94" s="4">
        <v>0</v>
      </c>
      <c r="M94" s="4">
        <v>0</v>
      </c>
      <c r="N94" s="4">
        <v>0</v>
      </c>
      <c r="O94" s="4">
        <v>0</v>
      </c>
      <c r="P94" s="17">
        <f t="shared" si="9"/>
        <v>0</v>
      </c>
      <c r="Q94" s="4">
        <v>36</v>
      </c>
      <c r="R94" s="17">
        <f t="shared" si="10"/>
        <v>36</v>
      </c>
      <c r="S94" s="19"/>
    </row>
    <row r="95" spans="1:19" ht="12.75" customHeight="1">
      <c r="A95" t="s">
        <v>850</v>
      </c>
      <c r="B95" t="s">
        <v>851</v>
      </c>
      <c r="C95" t="s">
        <v>954</v>
      </c>
      <c r="D95" s="4">
        <v>21</v>
      </c>
      <c r="E95" s="4">
        <v>0</v>
      </c>
      <c r="F95" s="4">
        <v>0</v>
      </c>
      <c r="G95" s="4">
        <v>16</v>
      </c>
      <c r="H95" s="17">
        <f t="shared" si="7"/>
        <v>37</v>
      </c>
      <c r="I95" s="4">
        <v>147</v>
      </c>
      <c r="J95" s="17">
        <f t="shared" si="8"/>
        <v>184</v>
      </c>
      <c r="K95" s="19"/>
      <c r="L95" s="4">
        <v>15</v>
      </c>
      <c r="M95" s="4">
        <v>33</v>
      </c>
      <c r="N95" s="4">
        <v>0</v>
      </c>
      <c r="O95" s="4">
        <v>45</v>
      </c>
      <c r="P95" s="17">
        <f t="shared" si="9"/>
        <v>93</v>
      </c>
      <c r="Q95" s="4">
        <v>116</v>
      </c>
      <c r="R95" s="17">
        <f t="shared" si="10"/>
        <v>209</v>
      </c>
      <c r="S95" s="19"/>
    </row>
    <row r="96" spans="1:19" ht="12.75" customHeight="1">
      <c r="A96" t="s">
        <v>365</v>
      </c>
      <c r="B96" t="s">
        <v>366</v>
      </c>
      <c r="C96" t="s">
        <v>956</v>
      </c>
      <c r="D96" s="4">
        <v>0</v>
      </c>
      <c r="E96" s="4">
        <v>0</v>
      </c>
      <c r="F96" s="4">
        <v>0</v>
      </c>
      <c r="G96" s="4">
        <v>0</v>
      </c>
      <c r="H96" s="17">
        <f t="shared" si="7"/>
        <v>0</v>
      </c>
      <c r="I96" s="4">
        <v>0</v>
      </c>
      <c r="J96" s="17">
        <f t="shared" si="8"/>
        <v>0</v>
      </c>
      <c r="K96" s="19"/>
      <c r="L96" s="4">
        <v>0</v>
      </c>
      <c r="M96" s="4">
        <v>0</v>
      </c>
      <c r="N96" s="4">
        <v>0</v>
      </c>
      <c r="O96" s="4">
        <v>15</v>
      </c>
      <c r="P96" s="17">
        <f t="shared" si="9"/>
        <v>15</v>
      </c>
      <c r="Q96" s="4">
        <v>0</v>
      </c>
      <c r="R96" s="17">
        <f t="shared" si="10"/>
        <v>15</v>
      </c>
      <c r="S96" s="19"/>
    </row>
    <row r="97" spans="1:19" ht="12.75" customHeight="1">
      <c r="A97" t="s">
        <v>367</v>
      </c>
      <c r="B97" t="s">
        <v>368</v>
      </c>
      <c r="C97" t="s">
        <v>958</v>
      </c>
      <c r="D97" s="4">
        <v>24</v>
      </c>
      <c r="E97" s="4">
        <v>0</v>
      </c>
      <c r="F97" s="4">
        <v>0</v>
      </c>
      <c r="G97" s="4">
        <v>0</v>
      </c>
      <c r="H97" s="17">
        <f t="shared" si="7"/>
        <v>24</v>
      </c>
      <c r="I97" s="4">
        <v>0</v>
      </c>
      <c r="J97" s="17">
        <f t="shared" si="8"/>
        <v>24</v>
      </c>
      <c r="K97" s="19"/>
      <c r="L97" s="4">
        <v>9</v>
      </c>
      <c r="M97" s="4">
        <v>0</v>
      </c>
      <c r="N97" s="4">
        <v>0</v>
      </c>
      <c r="O97" s="4">
        <v>28</v>
      </c>
      <c r="P97" s="17">
        <f t="shared" si="9"/>
        <v>37</v>
      </c>
      <c r="Q97" s="4">
        <v>0</v>
      </c>
      <c r="R97" s="17">
        <f t="shared" si="10"/>
        <v>37</v>
      </c>
      <c r="S97" s="19"/>
    </row>
    <row r="98" spans="1:19" ht="12.75" customHeight="1">
      <c r="A98" t="s">
        <v>369</v>
      </c>
      <c r="B98" t="s">
        <v>370</v>
      </c>
      <c r="C98" t="s">
        <v>958</v>
      </c>
      <c r="D98" s="4">
        <v>10</v>
      </c>
      <c r="E98" s="4">
        <v>0</v>
      </c>
      <c r="F98" s="4">
        <v>0</v>
      </c>
      <c r="G98" s="4">
        <v>7</v>
      </c>
      <c r="H98" s="17">
        <f t="shared" si="7"/>
        <v>17</v>
      </c>
      <c r="I98" s="4">
        <v>12</v>
      </c>
      <c r="J98" s="17">
        <f t="shared" si="8"/>
        <v>29</v>
      </c>
      <c r="K98" s="19"/>
      <c r="L98" s="4">
        <v>17</v>
      </c>
      <c r="M98" s="4">
        <v>21</v>
      </c>
      <c r="N98" s="4">
        <v>0</v>
      </c>
      <c r="O98" s="4">
        <v>48</v>
      </c>
      <c r="P98" s="17">
        <f t="shared" si="9"/>
        <v>86</v>
      </c>
      <c r="Q98" s="4">
        <v>20</v>
      </c>
      <c r="R98" s="17">
        <f t="shared" si="10"/>
        <v>106</v>
      </c>
      <c r="S98" s="19"/>
    </row>
    <row r="99" spans="1:19" ht="12.75" customHeight="1">
      <c r="A99" t="s">
        <v>371</v>
      </c>
      <c r="B99" t="s">
        <v>372</v>
      </c>
      <c r="C99" t="s">
        <v>954</v>
      </c>
      <c r="D99" s="4">
        <v>52</v>
      </c>
      <c r="E99" s="4">
        <v>0</v>
      </c>
      <c r="F99" s="4">
        <v>0</v>
      </c>
      <c r="G99" s="4">
        <v>9</v>
      </c>
      <c r="H99" s="17">
        <f t="shared" si="7"/>
        <v>61</v>
      </c>
      <c r="I99" s="4">
        <v>0</v>
      </c>
      <c r="J99" s="17">
        <f t="shared" si="8"/>
        <v>61</v>
      </c>
      <c r="K99" s="19"/>
      <c r="L99" s="4">
        <v>0</v>
      </c>
      <c r="M99" s="4">
        <v>50</v>
      </c>
      <c r="N99" s="4">
        <v>0</v>
      </c>
      <c r="O99" s="4">
        <v>0</v>
      </c>
      <c r="P99" s="17">
        <f t="shared" si="9"/>
        <v>50</v>
      </c>
      <c r="Q99" s="4">
        <v>0</v>
      </c>
      <c r="R99" s="17">
        <f t="shared" si="10"/>
        <v>50</v>
      </c>
      <c r="S99" s="19"/>
    </row>
    <row r="100" spans="1:19" ht="12.75" customHeight="1">
      <c r="A100" t="s">
        <v>904</v>
      </c>
      <c r="B100" t="s">
        <v>905</v>
      </c>
      <c r="C100" t="s">
        <v>954</v>
      </c>
      <c r="D100" s="4">
        <v>39</v>
      </c>
      <c r="E100" s="4">
        <v>0</v>
      </c>
      <c r="F100" s="4">
        <v>0</v>
      </c>
      <c r="G100" s="4">
        <v>2</v>
      </c>
      <c r="H100" s="17">
        <f t="shared" si="7"/>
        <v>41</v>
      </c>
      <c r="I100" s="4">
        <v>44</v>
      </c>
      <c r="J100" s="17">
        <f t="shared" si="8"/>
        <v>85</v>
      </c>
      <c r="K100" s="19"/>
      <c r="L100" s="4">
        <v>25</v>
      </c>
      <c r="M100" s="4">
        <v>0</v>
      </c>
      <c r="N100" s="4">
        <v>0</v>
      </c>
      <c r="O100" s="4">
        <v>14</v>
      </c>
      <c r="P100" s="17">
        <f t="shared" si="9"/>
        <v>39</v>
      </c>
      <c r="Q100" s="4">
        <v>4</v>
      </c>
      <c r="R100" s="17">
        <f t="shared" si="10"/>
        <v>43</v>
      </c>
      <c r="S100" s="19"/>
    </row>
    <row r="101" spans="1:19" ht="12.75" customHeight="1">
      <c r="A101" t="s">
        <v>373</v>
      </c>
      <c r="B101" t="s">
        <v>374</v>
      </c>
      <c r="C101" t="s">
        <v>958</v>
      </c>
      <c r="D101" s="4">
        <v>72</v>
      </c>
      <c r="E101" s="4">
        <v>19</v>
      </c>
      <c r="F101" s="4">
        <v>0</v>
      </c>
      <c r="G101" s="4">
        <v>2</v>
      </c>
      <c r="H101" s="17">
        <f t="shared" si="7"/>
        <v>93</v>
      </c>
      <c r="I101" s="4">
        <v>103</v>
      </c>
      <c r="J101" s="17">
        <f t="shared" si="8"/>
        <v>196</v>
      </c>
      <c r="K101" s="19"/>
      <c r="L101" s="4">
        <v>23</v>
      </c>
      <c r="M101" s="4">
        <v>96</v>
      </c>
      <c r="N101" s="4">
        <v>0</v>
      </c>
      <c r="O101" s="4">
        <v>42</v>
      </c>
      <c r="P101" s="17">
        <f t="shared" si="9"/>
        <v>161</v>
      </c>
      <c r="Q101" s="4">
        <v>53</v>
      </c>
      <c r="R101" s="17">
        <f t="shared" si="10"/>
        <v>214</v>
      </c>
      <c r="S101" s="19"/>
    </row>
    <row r="102" spans="1:19" ht="12.75" customHeight="1">
      <c r="A102" t="s">
        <v>375</v>
      </c>
      <c r="B102" t="s">
        <v>376</v>
      </c>
      <c r="C102" t="s">
        <v>955</v>
      </c>
      <c r="D102" s="4">
        <v>70</v>
      </c>
      <c r="E102" s="4">
        <v>0</v>
      </c>
      <c r="F102" s="4">
        <v>0</v>
      </c>
      <c r="G102" s="4">
        <v>0</v>
      </c>
      <c r="H102" s="17">
        <f t="shared" si="7"/>
        <v>70</v>
      </c>
      <c r="I102" s="4">
        <v>0</v>
      </c>
      <c r="J102" s="17">
        <f t="shared" si="8"/>
        <v>70</v>
      </c>
      <c r="K102" s="19"/>
      <c r="L102" s="4">
        <v>8</v>
      </c>
      <c r="M102" s="4">
        <v>20</v>
      </c>
      <c r="N102" s="4">
        <v>0</v>
      </c>
      <c r="O102" s="4">
        <v>13</v>
      </c>
      <c r="P102" s="17">
        <f t="shared" si="9"/>
        <v>41</v>
      </c>
      <c r="Q102" s="4">
        <v>0</v>
      </c>
      <c r="R102" s="17">
        <f t="shared" si="10"/>
        <v>41</v>
      </c>
      <c r="S102" s="19"/>
    </row>
    <row r="103" spans="1:19" ht="12.75" customHeight="1">
      <c r="A103" t="s">
        <v>377</v>
      </c>
      <c r="B103" t="s">
        <v>378</v>
      </c>
      <c r="C103" t="s">
        <v>957</v>
      </c>
      <c r="D103" s="4">
        <v>147</v>
      </c>
      <c r="E103" s="4">
        <v>0</v>
      </c>
      <c r="F103" s="4">
        <v>0</v>
      </c>
      <c r="G103" s="4">
        <v>0</v>
      </c>
      <c r="H103" s="17">
        <f t="shared" si="7"/>
        <v>147</v>
      </c>
      <c r="I103" s="4">
        <v>0</v>
      </c>
      <c r="J103" s="17">
        <f t="shared" si="8"/>
        <v>147</v>
      </c>
      <c r="K103" s="19"/>
      <c r="L103" s="4">
        <v>6</v>
      </c>
      <c r="M103" s="4">
        <v>14</v>
      </c>
      <c r="N103" s="4">
        <v>0</v>
      </c>
      <c r="O103" s="4">
        <v>47</v>
      </c>
      <c r="P103" s="17">
        <f t="shared" si="9"/>
        <v>67</v>
      </c>
      <c r="Q103" s="4">
        <v>0</v>
      </c>
      <c r="R103" s="17">
        <f t="shared" si="10"/>
        <v>67</v>
      </c>
      <c r="S103" s="19"/>
    </row>
    <row r="104" spans="1:19" ht="12.75" customHeight="1">
      <c r="A104" t="s">
        <v>379</v>
      </c>
      <c r="B104" t="s">
        <v>380</v>
      </c>
      <c r="C104" t="s">
        <v>956</v>
      </c>
      <c r="D104" s="4">
        <v>0</v>
      </c>
      <c r="E104" s="4">
        <v>0</v>
      </c>
      <c r="F104" s="4">
        <v>0</v>
      </c>
      <c r="G104" s="4">
        <v>0</v>
      </c>
      <c r="H104" s="17">
        <f t="shared" si="7"/>
        <v>0</v>
      </c>
      <c r="I104" s="4">
        <v>0</v>
      </c>
      <c r="J104" s="17">
        <f t="shared" si="8"/>
        <v>0</v>
      </c>
      <c r="K104" s="19"/>
      <c r="L104" s="4">
        <v>8</v>
      </c>
      <c r="M104" s="4">
        <v>0</v>
      </c>
      <c r="N104" s="4">
        <v>0</v>
      </c>
      <c r="O104" s="4">
        <v>7</v>
      </c>
      <c r="P104" s="17">
        <f t="shared" si="9"/>
        <v>15</v>
      </c>
      <c r="Q104" s="4">
        <v>0</v>
      </c>
      <c r="R104" s="17">
        <f t="shared" si="10"/>
        <v>15</v>
      </c>
      <c r="S104" s="19"/>
    </row>
    <row r="105" spans="1:19" ht="12.75" customHeight="1">
      <c r="A105" t="s">
        <v>381</v>
      </c>
      <c r="B105" t="s">
        <v>382</v>
      </c>
      <c r="C105" t="s">
        <v>958</v>
      </c>
      <c r="D105" s="4">
        <v>50</v>
      </c>
      <c r="E105" s="4">
        <v>30</v>
      </c>
      <c r="F105" s="4">
        <v>0</v>
      </c>
      <c r="G105" s="4">
        <v>25</v>
      </c>
      <c r="H105" s="17">
        <f t="shared" si="7"/>
        <v>105</v>
      </c>
      <c r="I105" s="4">
        <v>222</v>
      </c>
      <c r="J105" s="17">
        <f t="shared" si="8"/>
        <v>327</v>
      </c>
      <c r="K105" s="19"/>
      <c r="L105" s="4">
        <v>0</v>
      </c>
      <c r="M105" s="4">
        <v>35</v>
      </c>
      <c r="N105" s="4">
        <v>0</v>
      </c>
      <c r="O105" s="4">
        <v>47</v>
      </c>
      <c r="P105" s="17">
        <f t="shared" si="9"/>
        <v>82</v>
      </c>
      <c r="Q105" s="4">
        <v>0</v>
      </c>
      <c r="R105" s="17">
        <f t="shared" si="10"/>
        <v>82</v>
      </c>
      <c r="S105" s="19"/>
    </row>
    <row r="106" spans="1:19" ht="12.75" customHeight="1">
      <c r="A106" t="s">
        <v>383</v>
      </c>
      <c r="B106" t="s">
        <v>384</v>
      </c>
      <c r="C106" t="s">
        <v>958</v>
      </c>
      <c r="D106" s="4">
        <v>11</v>
      </c>
      <c r="E106" s="4">
        <v>0</v>
      </c>
      <c r="F106" s="4">
        <v>0</v>
      </c>
      <c r="G106" s="4">
        <v>9</v>
      </c>
      <c r="H106" s="17">
        <f t="shared" si="7"/>
        <v>20</v>
      </c>
      <c r="I106" s="4">
        <v>0</v>
      </c>
      <c r="J106" s="17">
        <f t="shared" si="8"/>
        <v>20</v>
      </c>
      <c r="K106" s="19"/>
      <c r="L106" s="4">
        <v>0</v>
      </c>
      <c r="M106" s="4">
        <v>91</v>
      </c>
      <c r="N106" s="4">
        <v>0</v>
      </c>
      <c r="O106" s="4">
        <v>62</v>
      </c>
      <c r="P106" s="17">
        <f t="shared" si="9"/>
        <v>153</v>
      </c>
      <c r="Q106" s="4">
        <v>23</v>
      </c>
      <c r="R106" s="17">
        <f t="shared" si="10"/>
        <v>176</v>
      </c>
      <c r="S106" s="19"/>
    </row>
    <row r="107" spans="1:19" ht="12.75" customHeight="1">
      <c r="A107" t="s">
        <v>385</v>
      </c>
      <c r="B107" t="s">
        <v>386</v>
      </c>
      <c r="C107" t="s">
        <v>954</v>
      </c>
      <c r="D107" s="4">
        <v>97</v>
      </c>
      <c r="E107" s="4">
        <v>0</v>
      </c>
      <c r="F107" s="4">
        <v>0</v>
      </c>
      <c r="G107" s="4">
        <v>30</v>
      </c>
      <c r="H107" s="17">
        <f t="shared" si="7"/>
        <v>127</v>
      </c>
      <c r="I107" s="4">
        <v>0</v>
      </c>
      <c r="J107" s="17">
        <f t="shared" si="8"/>
        <v>127</v>
      </c>
      <c r="K107" s="19"/>
      <c r="L107" s="4">
        <v>15</v>
      </c>
      <c r="M107" s="4">
        <v>64</v>
      </c>
      <c r="N107" s="4">
        <v>6</v>
      </c>
      <c r="O107" s="4">
        <v>101</v>
      </c>
      <c r="P107" s="17">
        <f t="shared" si="9"/>
        <v>186</v>
      </c>
      <c r="Q107" s="4">
        <v>108</v>
      </c>
      <c r="R107" s="17">
        <f t="shared" si="10"/>
        <v>294</v>
      </c>
      <c r="S107" s="19"/>
    </row>
    <row r="108" spans="1:19" ht="12.75" customHeight="1">
      <c r="A108" t="s">
        <v>387</v>
      </c>
      <c r="B108" t="s">
        <v>388</v>
      </c>
      <c r="C108" t="s">
        <v>954</v>
      </c>
      <c r="D108" s="4">
        <v>0</v>
      </c>
      <c r="E108" s="4">
        <v>0</v>
      </c>
      <c r="F108" s="4">
        <v>0</v>
      </c>
      <c r="G108" s="4">
        <v>0</v>
      </c>
      <c r="H108" s="17">
        <f t="shared" si="7"/>
        <v>0</v>
      </c>
      <c r="I108" s="4">
        <v>0</v>
      </c>
      <c r="J108" s="17">
        <f t="shared" si="8"/>
        <v>0</v>
      </c>
      <c r="K108" s="19"/>
      <c r="L108" s="4">
        <v>0</v>
      </c>
      <c r="M108" s="4">
        <v>25</v>
      </c>
      <c r="N108" s="4">
        <v>0</v>
      </c>
      <c r="O108" s="4">
        <v>2</v>
      </c>
      <c r="P108" s="17">
        <f t="shared" si="9"/>
        <v>27</v>
      </c>
      <c r="Q108" s="4">
        <v>0</v>
      </c>
      <c r="R108" s="17">
        <f t="shared" si="10"/>
        <v>27</v>
      </c>
      <c r="S108" s="19"/>
    </row>
    <row r="109" spans="1:19" ht="12.75" customHeight="1">
      <c r="A109" t="s">
        <v>389</v>
      </c>
      <c r="B109" t="s">
        <v>390</v>
      </c>
      <c r="C109" t="s">
        <v>954</v>
      </c>
      <c r="D109" s="4">
        <v>24</v>
      </c>
      <c r="E109" s="4">
        <v>0</v>
      </c>
      <c r="F109" s="4">
        <v>0</v>
      </c>
      <c r="G109" s="4">
        <v>0</v>
      </c>
      <c r="H109" s="17">
        <f t="shared" si="7"/>
        <v>24</v>
      </c>
      <c r="I109" s="4">
        <v>0</v>
      </c>
      <c r="J109" s="17">
        <f t="shared" si="8"/>
        <v>24</v>
      </c>
      <c r="K109" s="19"/>
      <c r="L109" s="4">
        <v>11</v>
      </c>
      <c r="M109" s="4">
        <v>4</v>
      </c>
      <c r="N109" s="4">
        <v>0</v>
      </c>
      <c r="O109" s="4">
        <v>3</v>
      </c>
      <c r="P109" s="17">
        <f t="shared" si="9"/>
        <v>18</v>
      </c>
      <c r="Q109" s="4">
        <v>0</v>
      </c>
      <c r="R109" s="17">
        <f t="shared" si="10"/>
        <v>18</v>
      </c>
      <c r="S109" s="19"/>
    </row>
    <row r="110" spans="1:19" ht="12.75" customHeight="1">
      <c r="A110" t="s">
        <v>391</v>
      </c>
      <c r="B110" t="s">
        <v>392</v>
      </c>
      <c r="C110" t="s">
        <v>955</v>
      </c>
      <c r="D110" s="4">
        <v>71</v>
      </c>
      <c r="E110" s="4">
        <v>0</v>
      </c>
      <c r="F110" s="4">
        <v>0</v>
      </c>
      <c r="G110" s="4">
        <v>0</v>
      </c>
      <c r="H110" s="17">
        <f t="shared" si="7"/>
        <v>71</v>
      </c>
      <c r="I110" s="4">
        <v>71</v>
      </c>
      <c r="J110" s="17">
        <f t="shared" si="8"/>
        <v>142</v>
      </c>
      <c r="K110" s="19"/>
      <c r="L110" s="4">
        <v>48</v>
      </c>
      <c r="M110" s="4">
        <v>84</v>
      </c>
      <c r="N110" s="4">
        <v>0</v>
      </c>
      <c r="O110" s="4">
        <v>42</v>
      </c>
      <c r="P110" s="17">
        <f t="shared" si="9"/>
        <v>174</v>
      </c>
      <c r="Q110" s="4">
        <v>0</v>
      </c>
      <c r="R110" s="17">
        <f t="shared" si="10"/>
        <v>174</v>
      </c>
      <c r="S110" s="19"/>
    </row>
    <row r="111" spans="1:19" ht="12.75" customHeight="1">
      <c r="A111" t="s">
        <v>813</v>
      </c>
      <c r="B111" t="s">
        <v>814</v>
      </c>
      <c r="C111" t="s">
        <v>957</v>
      </c>
      <c r="D111" s="4">
        <v>69</v>
      </c>
      <c r="E111" s="4">
        <v>1</v>
      </c>
      <c r="F111" s="4">
        <v>0</v>
      </c>
      <c r="G111" s="4">
        <v>45</v>
      </c>
      <c r="H111" s="17">
        <f t="shared" si="7"/>
        <v>115</v>
      </c>
      <c r="I111" s="4">
        <v>89</v>
      </c>
      <c r="J111" s="17">
        <f t="shared" si="8"/>
        <v>204</v>
      </c>
      <c r="K111" s="19"/>
      <c r="L111" s="4">
        <v>13</v>
      </c>
      <c r="M111" s="4">
        <v>16</v>
      </c>
      <c r="N111" s="4">
        <v>0</v>
      </c>
      <c r="O111" s="4">
        <v>12</v>
      </c>
      <c r="P111" s="17">
        <f t="shared" si="9"/>
        <v>41</v>
      </c>
      <c r="Q111" s="4">
        <v>0</v>
      </c>
      <c r="R111" s="17">
        <f t="shared" si="10"/>
        <v>41</v>
      </c>
      <c r="S111" s="19"/>
    </row>
    <row r="112" spans="1:19" ht="12.75" customHeight="1">
      <c r="A112" t="s">
        <v>393</v>
      </c>
      <c r="B112" t="s">
        <v>394</v>
      </c>
      <c r="C112" t="s">
        <v>956</v>
      </c>
      <c r="D112" s="4">
        <v>21</v>
      </c>
      <c r="E112" s="4">
        <v>0</v>
      </c>
      <c r="F112" s="4">
        <v>0</v>
      </c>
      <c r="G112" s="4">
        <v>5</v>
      </c>
      <c r="H112" s="17">
        <f t="shared" si="7"/>
        <v>26</v>
      </c>
      <c r="I112" s="4">
        <v>15</v>
      </c>
      <c r="J112" s="17">
        <f t="shared" si="8"/>
        <v>41</v>
      </c>
      <c r="K112" s="19"/>
      <c r="L112" s="4">
        <v>0</v>
      </c>
      <c r="M112" s="4">
        <v>0</v>
      </c>
      <c r="N112" s="4">
        <v>0</v>
      </c>
      <c r="O112" s="4">
        <v>21</v>
      </c>
      <c r="P112" s="17">
        <f t="shared" si="9"/>
        <v>21</v>
      </c>
      <c r="Q112" s="4">
        <v>0</v>
      </c>
      <c r="R112" s="17">
        <f t="shared" si="10"/>
        <v>21</v>
      </c>
      <c r="S112" s="19"/>
    </row>
    <row r="113" spans="1:19" ht="12.75" customHeight="1">
      <c r="A113" t="s">
        <v>395</v>
      </c>
      <c r="B113" t="s">
        <v>396</v>
      </c>
      <c r="C113" t="s">
        <v>954</v>
      </c>
      <c r="D113" s="4">
        <v>0</v>
      </c>
      <c r="E113" s="4">
        <v>0</v>
      </c>
      <c r="F113" s="4">
        <v>0</v>
      </c>
      <c r="G113" s="4">
        <v>0</v>
      </c>
      <c r="H113" s="17">
        <f t="shared" si="7"/>
        <v>0</v>
      </c>
      <c r="I113" s="4">
        <v>57</v>
      </c>
      <c r="J113" s="17">
        <f t="shared" si="8"/>
        <v>57</v>
      </c>
      <c r="K113" s="19"/>
      <c r="L113" s="4">
        <v>12</v>
      </c>
      <c r="M113" s="4">
        <v>3</v>
      </c>
      <c r="N113" s="4">
        <v>0</v>
      </c>
      <c r="O113" s="4">
        <v>31</v>
      </c>
      <c r="P113" s="17">
        <f t="shared" si="9"/>
        <v>46</v>
      </c>
      <c r="Q113" s="4">
        <v>31</v>
      </c>
      <c r="R113" s="17">
        <f t="shared" si="10"/>
        <v>77</v>
      </c>
      <c r="S113" s="19"/>
    </row>
    <row r="114" spans="1:19" ht="12.75" customHeight="1">
      <c r="A114" t="s">
        <v>815</v>
      </c>
      <c r="B114" t="s">
        <v>816</v>
      </c>
      <c r="C114" t="s">
        <v>957</v>
      </c>
      <c r="D114" s="4">
        <v>16</v>
      </c>
      <c r="E114" s="4">
        <v>5</v>
      </c>
      <c r="F114" s="4">
        <v>0</v>
      </c>
      <c r="G114" s="4">
        <v>0</v>
      </c>
      <c r="H114" s="17">
        <f t="shared" si="7"/>
        <v>21</v>
      </c>
      <c r="I114" s="4">
        <v>0</v>
      </c>
      <c r="J114" s="17">
        <f t="shared" si="8"/>
        <v>21</v>
      </c>
      <c r="K114" s="19"/>
      <c r="L114" s="4">
        <v>6</v>
      </c>
      <c r="M114" s="4">
        <v>3</v>
      </c>
      <c r="N114" s="4">
        <v>0</v>
      </c>
      <c r="O114" s="4">
        <v>3</v>
      </c>
      <c r="P114" s="17">
        <f t="shared" si="9"/>
        <v>12</v>
      </c>
      <c r="Q114" s="4">
        <v>0</v>
      </c>
      <c r="R114" s="17">
        <f t="shared" si="10"/>
        <v>12</v>
      </c>
      <c r="S114" s="19"/>
    </row>
    <row r="115" spans="1:19" ht="12.75" customHeight="1">
      <c r="A115" t="s">
        <v>397</v>
      </c>
      <c r="B115" t="s">
        <v>398</v>
      </c>
      <c r="C115" t="s">
        <v>958</v>
      </c>
      <c r="D115" s="4">
        <v>0</v>
      </c>
      <c r="E115" s="4">
        <v>0</v>
      </c>
      <c r="F115" s="4">
        <v>0</v>
      </c>
      <c r="G115" s="4">
        <v>0</v>
      </c>
      <c r="H115" s="17">
        <f t="shared" si="7"/>
        <v>0</v>
      </c>
      <c r="I115" s="4">
        <v>0</v>
      </c>
      <c r="J115" s="17">
        <f t="shared" si="8"/>
        <v>0</v>
      </c>
      <c r="K115" s="19"/>
      <c r="L115" s="4">
        <v>0</v>
      </c>
      <c r="M115" s="4">
        <v>3</v>
      </c>
      <c r="N115" s="4">
        <v>0</v>
      </c>
      <c r="O115" s="4">
        <v>31</v>
      </c>
      <c r="P115" s="17">
        <f t="shared" si="9"/>
        <v>34</v>
      </c>
      <c r="Q115" s="4">
        <v>0</v>
      </c>
      <c r="R115" s="17">
        <f t="shared" si="10"/>
        <v>34</v>
      </c>
      <c r="S115" s="19"/>
    </row>
    <row r="116" spans="1:19" ht="12.75" customHeight="1">
      <c r="A116" t="s">
        <v>399</v>
      </c>
      <c r="B116" t="s">
        <v>400</v>
      </c>
      <c r="C116" t="s">
        <v>957</v>
      </c>
      <c r="D116" s="4">
        <v>45</v>
      </c>
      <c r="E116" s="4">
        <v>0</v>
      </c>
      <c r="F116" s="4">
        <v>0</v>
      </c>
      <c r="G116" s="4">
        <v>5</v>
      </c>
      <c r="H116" s="17">
        <f t="shared" si="7"/>
        <v>50</v>
      </c>
      <c r="I116" s="4">
        <v>34</v>
      </c>
      <c r="J116" s="17">
        <f t="shared" si="8"/>
        <v>84</v>
      </c>
      <c r="K116" s="19"/>
      <c r="L116" s="4">
        <v>59</v>
      </c>
      <c r="M116" s="4">
        <v>0</v>
      </c>
      <c r="N116" s="4">
        <v>0</v>
      </c>
      <c r="O116" s="4">
        <v>56</v>
      </c>
      <c r="P116" s="17">
        <f t="shared" si="9"/>
        <v>115</v>
      </c>
      <c r="Q116" s="4">
        <v>36</v>
      </c>
      <c r="R116" s="17">
        <f t="shared" si="10"/>
        <v>151</v>
      </c>
      <c r="S116" s="19"/>
    </row>
    <row r="117" spans="1:19" ht="12.75" customHeight="1">
      <c r="A117" t="s">
        <v>401</v>
      </c>
      <c r="B117" t="s">
        <v>402</v>
      </c>
      <c r="C117" t="s">
        <v>954</v>
      </c>
      <c r="D117" s="4">
        <v>104</v>
      </c>
      <c r="E117" s="4">
        <v>0</v>
      </c>
      <c r="F117" s="4">
        <v>0</v>
      </c>
      <c r="G117" s="4">
        <v>11</v>
      </c>
      <c r="H117" s="17">
        <f t="shared" si="7"/>
        <v>115</v>
      </c>
      <c r="I117" s="4">
        <v>0</v>
      </c>
      <c r="J117" s="17">
        <f t="shared" si="8"/>
        <v>115</v>
      </c>
      <c r="K117" s="19"/>
      <c r="L117" s="4">
        <v>9</v>
      </c>
      <c r="M117" s="4">
        <v>31</v>
      </c>
      <c r="N117" s="4">
        <v>0</v>
      </c>
      <c r="O117" s="4">
        <v>0</v>
      </c>
      <c r="P117" s="17">
        <f t="shared" si="9"/>
        <v>40</v>
      </c>
      <c r="Q117" s="4">
        <v>0</v>
      </c>
      <c r="R117" s="17">
        <f t="shared" si="10"/>
        <v>40</v>
      </c>
      <c r="S117" s="19"/>
    </row>
    <row r="118" spans="1:19" ht="12.75" customHeight="1">
      <c r="A118" t="s">
        <v>403</v>
      </c>
      <c r="B118" t="s">
        <v>404</v>
      </c>
      <c r="C118" t="s">
        <v>958</v>
      </c>
      <c r="D118" s="4">
        <v>66</v>
      </c>
      <c r="E118" s="4">
        <v>0</v>
      </c>
      <c r="F118" s="4">
        <v>0</v>
      </c>
      <c r="G118" s="4">
        <v>33</v>
      </c>
      <c r="H118" s="17">
        <f t="shared" si="7"/>
        <v>99</v>
      </c>
      <c r="I118" s="4">
        <v>0</v>
      </c>
      <c r="J118" s="17">
        <f t="shared" si="8"/>
        <v>99</v>
      </c>
      <c r="K118" s="19"/>
      <c r="L118" s="4">
        <v>0</v>
      </c>
      <c r="M118" s="4">
        <v>0</v>
      </c>
      <c r="N118" s="4">
        <v>0</v>
      </c>
      <c r="O118" s="4">
        <v>13</v>
      </c>
      <c r="P118" s="17">
        <f t="shared" si="9"/>
        <v>13</v>
      </c>
      <c r="Q118" s="4">
        <v>0</v>
      </c>
      <c r="R118" s="17">
        <f t="shared" si="10"/>
        <v>13</v>
      </c>
      <c r="S118" s="19"/>
    </row>
    <row r="119" spans="1:19" ht="12.75" customHeight="1">
      <c r="A119" t="s">
        <v>405</v>
      </c>
      <c r="B119" t="s">
        <v>406</v>
      </c>
      <c r="C119" t="s">
        <v>956</v>
      </c>
      <c r="D119" s="4">
        <v>16</v>
      </c>
      <c r="E119" s="4">
        <v>0</v>
      </c>
      <c r="F119" s="4">
        <v>0</v>
      </c>
      <c r="G119" s="4">
        <v>0</v>
      </c>
      <c r="H119" s="17">
        <f t="shared" si="7"/>
        <v>16</v>
      </c>
      <c r="I119" s="4">
        <v>0</v>
      </c>
      <c r="J119" s="17">
        <f t="shared" si="8"/>
        <v>16</v>
      </c>
      <c r="K119" s="19"/>
      <c r="L119" s="4">
        <v>3</v>
      </c>
      <c r="M119" s="4">
        <v>2</v>
      </c>
      <c r="N119" s="4">
        <v>0</v>
      </c>
      <c r="O119" s="4">
        <v>5</v>
      </c>
      <c r="P119" s="17">
        <f t="shared" si="9"/>
        <v>10</v>
      </c>
      <c r="Q119" s="4">
        <v>0</v>
      </c>
      <c r="R119" s="17">
        <f t="shared" si="10"/>
        <v>10</v>
      </c>
      <c r="S119" s="19"/>
    </row>
    <row r="120" spans="1:19" ht="12.75" customHeight="1">
      <c r="A120" t="s">
        <v>755</v>
      </c>
      <c r="B120" t="s">
        <v>756</v>
      </c>
      <c r="C120" t="s">
        <v>954</v>
      </c>
      <c r="D120" s="4">
        <v>0</v>
      </c>
      <c r="E120" s="4">
        <v>0</v>
      </c>
      <c r="F120" s="4">
        <v>0</v>
      </c>
      <c r="G120" s="4">
        <v>28</v>
      </c>
      <c r="H120" s="17">
        <f t="shared" si="7"/>
        <v>28</v>
      </c>
      <c r="I120" s="4">
        <v>0</v>
      </c>
      <c r="J120" s="17">
        <f t="shared" si="8"/>
        <v>28</v>
      </c>
      <c r="K120" s="19"/>
      <c r="L120" s="4">
        <v>0</v>
      </c>
      <c r="M120" s="4">
        <v>30</v>
      </c>
      <c r="N120" s="4">
        <v>0</v>
      </c>
      <c r="O120" s="4">
        <v>68</v>
      </c>
      <c r="P120" s="17">
        <f t="shared" si="9"/>
        <v>98</v>
      </c>
      <c r="Q120" s="4">
        <v>0</v>
      </c>
      <c r="R120" s="17">
        <f t="shared" si="10"/>
        <v>98</v>
      </c>
      <c r="S120" s="19"/>
    </row>
    <row r="121" spans="1:19" ht="12.75" customHeight="1">
      <c r="A121" t="s">
        <v>757</v>
      </c>
      <c r="B121" t="s">
        <v>758</v>
      </c>
      <c r="C121" t="s">
        <v>956</v>
      </c>
      <c r="D121" s="4">
        <v>0</v>
      </c>
      <c r="E121" s="4">
        <v>0</v>
      </c>
      <c r="F121" s="4">
        <v>0</v>
      </c>
      <c r="G121" s="4">
        <v>0</v>
      </c>
      <c r="H121" s="17">
        <f t="shared" si="7"/>
        <v>0</v>
      </c>
      <c r="I121" s="4">
        <v>0</v>
      </c>
      <c r="J121" s="17">
        <f t="shared" si="8"/>
        <v>0</v>
      </c>
      <c r="K121" s="19"/>
      <c r="L121" s="4">
        <v>0</v>
      </c>
      <c r="M121" s="4">
        <v>7</v>
      </c>
      <c r="N121" s="4">
        <v>0</v>
      </c>
      <c r="O121" s="4">
        <v>21</v>
      </c>
      <c r="P121" s="17">
        <f t="shared" si="9"/>
        <v>28</v>
      </c>
      <c r="Q121" s="4">
        <v>0</v>
      </c>
      <c r="R121" s="17">
        <f t="shared" si="10"/>
        <v>28</v>
      </c>
      <c r="S121" s="19"/>
    </row>
    <row r="122" spans="1:19" ht="12.75" customHeight="1">
      <c r="A122" t="s">
        <v>407</v>
      </c>
      <c r="B122" t="s">
        <v>408</v>
      </c>
      <c r="C122" t="s">
        <v>956</v>
      </c>
      <c r="D122" s="4">
        <v>53</v>
      </c>
      <c r="E122" s="4">
        <v>10</v>
      </c>
      <c r="F122" s="4">
        <v>0</v>
      </c>
      <c r="G122" s="4">
        <v>22</v>
      </c>
      <c r="H122" s="17">
        <f t="shared" si="7"/>
        <v>85</v>
      </c>
      <c r="I122" s="4">
        <v>51</v>
      </c>
      <c r="J122" s="17">
        <f t="shared" si="8"/>
        <v>136</v>
      </c>
      <c r="K122" s="19"/>
      <c r="L122" s="4">
        <v>0</v>
      </c>
      <c r="M122" s="4">
        <v>0</v>
      </c>
      <c r="N122" s="4">
        <v>0</v>
      </c>
      <c r="O122" s="4">
        <v>39</v>
      </c>
      <c r="P122" s="17">
        <f t="shared" si="9"/>
        <v>39</v>
      </c>
      <c r="Q122" s="4">
        <v>0</v>
      </c>
      <c r="R122" s="17">
        <f t="shared" si="10"/>
        <v>39</v>
      </c>
      <c r="S122" s="19"/>
    </row>
    <row r="123" spans="1:19" ht="12.75" customHeight="1">
      <c r="A123" t="s">
        <v>759</v>
      </c>
      <c r="B123" t="s">
        <v>760</v>
      </c>
      <c r="C123" t="s">
        <v>954</v>
      </c>
      <c r="D123" s="4">
        <v>48</v>
      </c>
      <c r="E123" s="4">
        <v>0</v>
      </c>
      <c r="F123" s="4">
        <v>0</v>
      </c>
      <c r="G123" s="4">
        <v>26</v>
      </c>
      <c r="H123" s="17">
        <f t="shared" si="7"/>
        <v>74</v>
      </c>
      <c r="I123" s="4">
        <v>60</v>
      </c>
      <c r="J123" s="17">
        <f t="shared" si="8"/>
        <v>134</v>
      </c>
      <c r="K123" s="19"/>
      <c r="L123" s="4">
        <v>49</v>
      </c>
      <c r="M123" s="4">
        <v>40</v>
      </c>
      <c r="N123" s="4">
        <v>0</v>
      </c>
      <c r="O123" s="4">
        <v>14</v>
      </c>
      <c r="P123" s="17">
        <f t="shared" si="9"/>
        <v>103</v>
      </c>
      <c r="Q123" s="4">
        <v>0</v>
      </c>
      <c r="R123" s="17">
        <f t="shared" si="10"/>
        <v>103</v>
      </c>
      <c r="S123" s="19"/>
    </row>
    <row r="124" spans="1:19" ht="12.75" customHeight="1">
      <c r="A124" t="s">
        <v>409</v>
      </c>
      <c r="B124" t="s">
        <v>410</v>
      </c>
      <c r="C124" t="s">
        <v>954</v>
      </c>
      <c r="D124" s="4">
        <v>0</v>
      </c>
      <c r="E124" s="4">
        <v>0</v>
      </c>
      <c r="F124" s="4">
        <v>0</v>
      </c>
      <c r="G124" s="4">
        <v>0</v>
      </c>
      <c r="H124" s="17">
        <f t="shared" si="7"/>
        <v>0</v>
      </c>
      <c r="I124" s="4">
        <v>0</v>
      </c>
      <c r="J124" s="17">
        <f t="shared" si="8"/>
        <v>0</v>
      </c>
      <c r="K124" s="19"/>
      <c r="L124" s="4">
        <v>0</v>
      </c>
      <c r="M124" s="4">
        <v>9</v>
      </c>
      <c r="N124" s="4">
        <v>0</v>
      </c>
      <c r="O124" s="4">
        <v>31</v>
      </c>
      <c r="P124" s="17">
        <f t="shared" si="9"/>
        <v>40</v>
      </c>
      <c r="Q124" s="4">
        <v>19</v>
      </c>
      <c r="R124" s="17">
        <f t="shared" si="10"/>
        <v>59</v>
      </c>
      <c r="S124" s="19"/>
    </row>
    <row r="125" spans="1:19" ht="12.75" customHeight="1">
      <c r="A125" t="s">
        <v>411</v>
      </c>
      <c r="B125" t="s">
        <v>412</v>
      </c>
      <c r="C125" t="s">
        <v>955</v>
      </c>
      <c r="D125" s="4">
        <v>13</v>
      </c>
      <c r="E125" s="4">
        <v>0</v>
      </c>
      <c r="F125" s="4">
        <v>0</v>
      </c>
      <c r="G125" s="4">
        <v>6</v>
      </c>
      <c r="H125" s="17">
        <f t="shared" si="7"/>
        <v>19</v>
      </c>
      <c r="I125" s="4">
        <v>97</v>
      </c>
      <c r="J125" s="17">
        <f t="shared" si="8"/>
        <v>116</v>
      </c>
      <c r="K125" s="19"/>
      <c r="L125" s="4">
        <v>0</v>
      </c>
      <c r="M125" s="4">
        <v>0</v>
      </c>
      <c r="N125" s="4">
        <v>0</v>
      </c>
      <c r="O125" s="4">
        <v>0</v>
      </c>
      <c r="P125" s="17">
        <f t="shared" si="9"/>
        <v>0</v>
      </c>
      <c r="Q125" s="4">
        <v>0</v>
      </c>
      <c r="R125" s="17">
        <f t="shared" si="10"/>
        <v>0</v>
      </c>
      <c r="S125" s="19"/>
    </row>
    <row r="126" spans="1:19" ht="12.75" customHeight="1">
      <c r="A126" t="s">
        <v>413</v>
      </c>
      <c r="B126" t="s">
        <v>414</v>
      </c>
      <c r="C126" t="s">
        <v>954</v>
      </c>
      <c r="D126" s="4">
        <v>0</v>
      </c>
      <c r="E126" s="4">
        <v>0</v>
      </c>
      <c r="F126" s="4">
        <v>0</v>
      </c>
      <c r="G126" s="4">
        <v>0</v>
      </c>
      <c r="H126" s="17">
        <f t="shared" si="7"/>
        <v>0</v>
      </c>
      <c r="I126" s="4">
        <v>37</v>
      </c>
      <c r="J126" s="17">
        <f t="shared" si="8"/>
        <v>37</v>
      </c>
      <c r="K126" s="19"/>
      <c r="L126" s="4">
        <v>0</v>
      </c>
      <c r="M126" s="4">
        <v>0</v>
      </c>
      <c r="N126" s="4">
        <v>0</v>
      </c>
      <c r="O126" s="4">
        <v>23</v>
      </c>
      <c r="P126" s="17">
        <f t="shared" si="9"/>
        <v>23</v>
      </c>
      <c r="Q126" s="4">
        <v>0</v>
      </c>
      <c r="R126" s="17">
        <f t="shared" si="10"/>
        <v>23</v>
      </c>
      <c r="S126" s="19"/>
    </row>
    <row r="127" spans="1:19" ht="12.75" customHeight="1">
      <c r="A127" t="s">
        <v>415</v>
      </c>
      <c r="B127" t="s">
        <v>416</v>
      </c>
      <c r="C127" t="s">
        <v>958</v>
      </c>
      <c r="D127" s="4">
        <v>0</v>
      </c>
      <c r="E127" s="4">
        <v>0</v>
      </c>
      <c r="F127" s="4">
        <v>0</v>
      </c>
      <c r="G127" s="4">
        <v>8</v>
      </c>
      <c r="H127" s="17">
        <f t="shared" si="7"/>
        <v>8</v>
      </c>
      <c r="I127" s="4">
        <v>73</v>
      </c>
      <c r="J127" s="17">
        <f t="shared" si="8"/>
        <v>81</v>
      </c>
      <c r="K127" s="19"/>
      <c r="L127" s="4">
        <v>0</v>
      </c>
      <c r="M127" s="4">
        <v>69</v>
      </c>
      <c r="N127" s="4">
        <v>0</v>
      </c>
      <c r="O127" s="4">
        <v>49</v>
      </c>
      <c r="P127" s="17">
        <f t="shared" si="9"/>
        <v>118</v>
      </c>
      <c r="Q127" s="4">
        <v>35</v>
      </c>
      <c r="R127" s="17">
        <f t="shared" si="10"/>
        <v>153</v>
      </c>
      <c r="S127" s="19"/>
    </row>
    <row r="128" spans="1:19" ht="12.75" customHeight="1">
      <c r="A128" t="s">
        <v>866</v>
      </c>
      <c r="B128" t="s">
        <v>867</v>
      </c>
      <c r="C128" t="s">
        <v>956</v>
      </c>
      <c r="D128" s="4">
        <v>54</v>
      </c>
      <c r="E128" s="4">
        <v>53</v>
      </c>
      <c r="F128" s="4">
        <v>0</v>
      </c>
      <c r="G128" s="4">
        <v>25</v>
      </c>
      <c r="H128" s="17">
        <f t="shared" si="7"/>
        <v>132</v>
      </c>
      <c r="I128" s="4">
        <v>57</v>
      </c>
      <c r="J128" s="17">
        <f t="shared" si="8"/>
        <v>189</v>
      </c>
      <c r="K128" s="19"/>
      <c r="L128" s="4">
        <v>9</v>
      </c>
      <c r="M128" s="4">
        <v>68</v>
      </c>
      <c r="N128" s="4">
        <v>0</v>
      </c>
      <c r="O128" s="4">
        <v>54</v>
      </c>
      <c r="P128" s="17">
        <f t="shared" si="9"/>
        <v>131</v>
      </c>
      <c r="Q128" s="4">
        <v>0</v>
      </c>
      <c r="R128" s="17">
        <f t="shared" si="10"/>
        <v>131</v>
      </c>
      <c r="S128" s="19"/>
    </row>
    <row r="129" spans="1:19" ht="12.75" customHeight="1">
      <c r="A129" t="s">
        <v>417</v>
      </c>
      <c r="B129" t="s">
        <v>959</v>
      </c>
      <c r="C129" t="s">
        <v>954</v>
      </c>
      <c r="D129" s="4">
        <v>39</v>
      </c>
      <c r="E129" s="4">
        <v>1</v>
      </c>
      <c r="F129" s="4">
        <v>0</v>
      </c>
      <c r="G129" s="4">
        <v>2</v>
      </c>
      <c r="H129" s="17">
        <f t="shared" si="7"/>
        <v>42</v>
      </c>
      <c r="I129" s="4">
        <v>0</v>
      </c>
      <c r="J129" s="17">
        <f t="shared" si="8"/>
        <v>42</v>
      </c>
      <c r="K129" s="19"/>
      <c r="L129" s="4">
        <v>6</v>
      </c>
      <c r="M129" s="4">
        <v>71</v>
      </c>
      <c r="N129" s="4">
        <v>0</v>
      </c>
      <c r="O129" s="4">
        <v>63</v>
      </c>
      <c r="P129" s="17">
        <f t="shared" si="9"/>
        <v>140</v>
      </c>
      <c r="Q129" s="4">
        <v>0</v>
      </c>
      <c r="R129" s="17">
        <f t="shared" si="10"/>
        <v>140</v>
      </c>
      <c r="S129" s="19"/>
    </row>
    <row r="130" spans="1:19" ht="12.75" customHeight="1">
      <c r="A130" t="s">
        <v>419</v>
      </c>
      <c r="B130" t="s">
        <v>819</v>
      </c>
      <c r="C130" t="s">
        <v>957</v>
      </c>
      <c r="D130" s="4">
        <v>193</v>
      </c>
      <c r="E130" s="4">
        <v>0</v>
      </c>
      <c r="F130" s="4">
        <v>0</v>
      </c>
      <c r="G130" s="4">
        <v>0</v>
      </c>
      <c r="H130" s="17">
        <f t="shared" si="7"/>
        <v>193</v>
      </c>
      <c r="I130" s="4">
        <v>25</v>
      </c>
      <c r="J130" s="17">
        <f t="shared" si="8"/>
        <v>218</v>
      </c>
      <c r="K130" s="19"/>
      <c r="L130" s="4">
        <v>68</v>
      </c>
      <c r="M130" s="4">
        <v>28</v>
      </c>
      <c r="N130" s="4">
        <v>0</v>
      </c>
      <c r="O130" s="4">
        <v>70</v>
      </c>
      <c r="P130" s="17">
        <f t="shared" si="9"/>
        <v>166</v>
      </c>
      <c r="Q130" s="4">
        <v>25</v>
      </c>
      <c r="R130" s="17">
        <f t="shared" si="10"/>
        <v>191</v>
      </c>
      <c r="S130" s="19"/>
    </row>
    <row r="131" spans="1:19" ht="12.75" customHeight="1">
      <c r="A131" t="s">
        <v>421</v>
      </c>
      <c r="B131" t="s">
        <v>422</v>
      </c>
      <c r="C131" t="s">
        <v>957</v>
      </c>
      <c r="D131" s="4">
        <v>93</v>
      </c>
      <c r="E131" s="4">
        <v>0</v>
      </c>
      <c r="F131" s="4">
        <v>0</v>
      </c>
      <c r="G131" s="4">
        <v>0</v>
      </c>
      <c r="H131" s="17">
        <f t="shared" si="7"/>
        <v>93</v>
      </c>
      <c r="I131" s="4">
        <v>43</v>
      </c>
      <c r="J131" s="17">
        <f t="shared" si="8"/>
        <v>136</v>
      </c>
      <c r="K131" s="19"/>
      <c r="L131" s="4">
        <v>16</v>
      </c>
      <c r="M131" s="4">
        <v>24</v>
      </c>
      <c r="N131" s="4">
        <v>0</v>
      </c>
      <c r="O131" s="4">
        <v>62</v>
      </c>
      <c r="P131" s="17">
        <f t="shared" si="9"/>
        <v>102</v>
      </c>
      <c r="Q131" s="4">
        <v>0</v>
      </c>
      <c r="R131" s="17">
        <f t="shared" si="10"/>
        <v>102</v>
      </c>
      <c r="S131" s="19"/>
    </row>
    <row r="132" spans="1:19" ht="12.75" customHeight="1">
      <c r="A132" t="s">
        <v>423</v>
      </c>
      <c r="B132" t="s">
        <v>424</v>
      </c>
      <c r="C132" t="s">
        <v>955</v>
      </c>
      <c r="D132" s="4">
        <v>274</v>
      </c>
      <c r="E132" s="4">
        <v>45</v>
      </c>
      <c r="F132" s="4">
        <v>0</v>
      </c>
      <c r="G132" s="4">
        <v>35</v>
      </c>
      <c r="H132" s="17">
        <f t="shared" si="7"/>
        <v>354</v>
      </c>
      <c r="I132" s="4">
        <v>0</v>
      </c>
      <c r="J132" s="17">
        <f t="shared" si="8"/>
        <v>354</v>
      </c>
      <c r="K132" s="19"/>
      <c r="L132" s="4">
        <v>24</v>
      </c>
      <c r="M132" s="4">
        <v>34</v>
      </c>
      <c r="N132" s="4">
        <v>0</v>
      </c>
      <c r="O132" s="4">
        <v>61</v>
      </c>
      <c r="P132" s="17">
        <f t="shared" si="9"/>
        <v>119</v>
      </c>
      <c r="Q132" s="4">
        <v>0</v>
      </c>
      <c r="R132" s="17">
        <f t="shared" si="10"/>
        <v>119</v>
      </c>
      <c r="S132" s="19"/>
    </row>
    <row r="133" spans="1:19" ht="12.75" customHeight="1">
      <c r="A133" t="s">
        <v>425</v>
      </c>
      <c r="B133" t="s">
        <v>426</v>
      </c>
      <c r="C133" t="s">
        <v>955</v>
      </c>
      <c r="D133" s="4">
        <v>20</v>
      </c>
      <c r="E133" s="4">
        <v>0</v>
      </c>
      <c r="F133" s="4">
        <v>0</v>
      </c>
      <c r="G133" s="4">
        <v>10</v>
      </c>
      <c r="H133" s="17">
        <f t="shared" si="7"/>
        <v>30</v>
      </c>
      <c r="I133" s="4">
        <v>0</v>
      </c>
      <c r="J133" s="17">
        <f t="shared" si="8"/>
        <v>30</v>
      </c>
      <c r="K133" s="19"/>
      <c r="L133" s="4">
        <v>0</v>
      </c>
      <c r="M133" s="4">
        <v>0</v>
      </c>
      <c r="N133" s="4">
        <v>0</v>
      </c>
      <c r="O133" s="4">
        <v>29</v>
      </c>
      <c r="P133" s="17">
        <f t="shared" si="9"/>
        <v>29</v>
      </c>
      <c r="Q133" s="4">
        <v>0</v>
      </c>
      <c r="R133" s="17">
        <f t="shared" si="10"/>
        <v>29</v>
      </c>
      <c r="S133" s="19"/>
    </row>
    <row r="134" spans="1:19" ht="12.75" customHeight="1">
      <c r="A134" t="s">
        <v>427</v>
      </c>
      <c r="B134" t="s">
        <v>428</v>
      </c>
      <c r="C134" t="s">
        <v>957</v>
      </c>
      <c r="D134" s="4">
        <v>215</v>
      </c>
      <c r="E134" s="4">
        <v>1</v>
      </c>
      <c r="F134" s="4">
        <v>0</v>
      </c>
      <c r="G134" s="4">
        <v>20</v>
      </c>
      <c r="H134" s="17">
        <f t="shared" si="7"/>
        <v>236</v>
      </c>
      <c r="I134" s="4">
        <v>20</v>
      </c>
      <c r="J134" s="17">
        <f t="shared" si="8"/>
        <v>256</v>
      </c>
      <c r="K134" s="19"/>
      <c r="L134" s="4">
        <v>18</v>
      </c>
      <c r="M134" s="4">
        <v>80</v>
      </c>
      <c r="N134" s="4">
        <v>0</v>
      </c>
      <c r="O134" s="4">
        <v>200</v>
      </c>
      <c r="P134" s="17">
        <f t="shared" si="9"/>
        <v>298</v>
      </c>
      <c r="Q134" s="4">
        <v>19</v>
      </c>
      <c r="R134" s="17">
        <f t="shared" si="10"/>
        <v>317</v>
      </c>
      <c r="S134" s="19"/>
    </row>
    <row r="135" spans="1:19" ht="12.75" customHeight="1">
      <c r="A135" t="s">
        <v>429</v>
      </c>
      <c r="B135" t="s">
        <v>430</v>
      </c>
      <c r="C135" t="s">
        <v>956</v>
      </c>
      <c r="D135" s="4">
        <v>206</v>
      </c>
      <c r="E135" s="4">
        <v>0</v>
      </c>
      <c r="F135" s="4">
        <v>0</v>
      </c>
      <c r="G135" s="4">
        <v>2</v>
      </c>
      <c r="H135" s="17">
        <f t="shared" si="7"/>
        <v>208</v>
      </c>
      <c r="I135" s="4">
        <v>28</v>
      </c>
      <c r="J135" s="17">
        <f t="shared" si="8"/>
        <v>236</v>
      </c>
      <c r="K135" s="19"/>
      <c r="L135" s="4">
        <v>39</v>
      </c>
      <c r="M135" s="4">
        <v>0</v>
      </c>
      <c r="N135" s="4">
        <v>0</v>
      </c>
      <c r="O135" s="4">
        <v>36</v>
      </c>
      <c r="P135" s="17">
        <f t="shared" si="9"/>
        <v>75</v>
      </c>
      <c r="Q135" s="4">
        <v>0</v>
      </c>
      <c r="R135" s="17">
        <f t="shared" si="10"/>
        <v>75</v>
      </c>
      <c r="S135" s="19"/>
    </row>
    <row r="136" spans="1:19" ht="12.75" customHeight="1">
      <c r="A136" t="s">
        <v>431</v>
      </c>
      <c r="B136" t="s">
        <v>432</v>
      </c>
      <c r="C136" t="s">
        <v>954</v>
      </c>
      <c r="D136" s="4">
        <v>20</v>
      </c>
      <c r="E136" s="4">
        <v>0</v>
      </c>
      <c r="F136" s="4">
        <v>0</v>
      </c>
      <c r="G136" s="4">
        <v>6</v>
      </c>
      <c r="H136" s="17">
        <f t="shared" si="7"/>
        <v>26</v>
      </c>
      <c r="I136" s="4">
        <v>31</v>
      </c>
      <c r="J136" s="17">
        <f t="shared" si="8"/>
        <v>57</v>
      </c>
      <c r="K136" s="19"/>
      <c r="L136" s="4">
        <v>0</v>
      </c>
      <c r="M136" s="4">
        <v>44</v>
      </c>
      <c r="N136" s="4">
        <v>0</v>
      </c>
      <c r="O136" s="4">
        <v>43</v>
      </c>
      <c r="P136" s="17">
        <f t="shared" si="9"/>
        <v>87</v>
      </c>
      <c r="Q136" s="4">
        <v>0</v>
      </c>
      <c r="R136" s="17">
        <f t="shared" si="10"/>
        <v>87</v>
      </c>
      <c r="S136" s="19"/>
    </row>
    <row r="137" spans="1:19" ht="12.75" customHeight="1">
      <c r="A137" t="s">
        <v>433</v>
      </c>
      <c r="B137" t="s">
        <v>434</v>
      </c>
      <c r="C137" t="s">
        <v>956</v>
      </c>
      <c r="D137" s="4">
        <v>0</v>
      </c>
      <c r="E137" s="4">
        <v>12</v>
      </c>
      <c r="F137" s="4">
        <v>0</v>
      </c>
      <c r="G137" s="4">
        <v>0</v>
      </c>
      <c r="H137" s="17">
        <f t="shared" si="7"/>
        <v>12</v>
      </c>
      <c r="I137" s="4">
        <v>58</v>
      </c>
      <c r="J137" s="17">
        <f t="shared" ref="J137:J200" si="11">SUM(H137:I137)</f>
        <v>70</v>
      </c>
      <c r="K137" s="19"/>
      <c r="L137" s="4">
        <v>4</v>
      </c>
      <c r="M137" s="4">
        <v>4</v>
      </c>
      <c r="N137" s="4">
        <v>0</v>
      </c>
      <c r="O137" s="4">
        <v>24</v>
      </c>
      <c r="P137" s="17">
        <f t="shared" si="9"/>
        <v>32</v>
      </c>
      <c r="Q137" s="4">
        <v>0</v>
      </c>
      <c r="R137" s="17">
        <f t="shared" ref="R137:R200" si="12">SUM(P137:Q137)</f>
        <v>32</v>
      </c>
      <c r="S137" s="19"/>
    </row>
    <row r="138" spans="1:19" ht="12.75" customHeight="1">
      <c r="A138" t="s">
        <v>435</v>
      </c>
      <c r="B138" t="s">
        <v>436</v>
      </c>
      <c r="C138" t="s">
        <v>956</v>
      </c>
      <c r="D138" s="4">
        <v>43</v>
      </c>
      <c r="E138" s="4">
        <v>0</v>
      </c>
      <c r="F138" s="4">
        <v>0</v>
      </c>
      <c r="G138" s="4">
        <v>29</v>
      </c>
      <c r="H138" s="17">
        <f t="shared" ref="H138:H201" si="13">SUM(D138:G138)</f>
        <v>72</v>
      </c>
      <c r="I138" s="4">
        <v>0</v>
      </c>
      <c r="J138" s="17">
        <f t="shared" si="11"/>
        <v>72</v>
      </c>
      <c r="K138" s="19"/>
      <c r="L138" s="4">
        <v>44</v>
      </c>
      <c r="M138" s="4">
        <v>0</v>
      </c>
      <c r="N138" s="4">
        <v>0</v>
      </c>
      <c r="O138" s="4">
        <v>44</v>
      </c>
      <c r="P138" s="17">
        <f t="shared" ref="P138:P201" si="14">SUM(L138:O138)</f>
        <v>88</v>
      </c>
      <c r="Q138" s="4">
        <v>0</v>
      </c>
      <c r="R138" s="17">
        <f t="shared" si="12"/>
        <v>88</v>
      </c>
      <c r="S138" s="19"/>
    </row>
    <row r="139" spans="1:19" ht="12.75" customHeight="1">
      <c r="A139" t="s">
        <v>437</v>
      </c>
      <c r="B139" t="s">
        <v>438</v>
      </c>
      <c r="C139" t="s">
        <v>955</v>
      </c>
      <c r="D139" s="4">
        <v>399</v>
      </c>
      <c r="E139" s="4">
        <v>13</v>
      </c>
      <c r="F139" s="4">
        <v>0</v>
      </c>
      <c r="G139" s="4">
        <v>53</v>
      </c>
      <c r="H139" s="17">
        <f t="shared" si="13"/>
        <v>465</v>
      </c>
      <c r="I139" s="4">
        <v>202</v>
      </c>
      <c r="J139" s="17">
        <f t="shared" si="11"/>
        <v>667</v>
      </c>
      <c r="K139" s="19"/>
      <c r="L139" s="4">
        <v>132</v>
      </c>
      <c r="M139" s="4">
        <v>125</v>
      </c>
      <c r="N139" s="4">
        <v>16</v>
      </c>
      <c r="O139" s="4">
        <v>109</v>
      </c>
      <c r="P139" s="17">
        <f t="shared" si="14"/>
        <v>382</v>
      </c>
      <c r="Q139" s="4">
        <v>266</v>
      </c>
      <c r="R139" s="17">
        <f t="shared" si="12"/>
        <v>648</v>
      </c>
      <c r="S139" s="19"/>
    </row>
    <row r="140" spans="1:19" ht="12.75" customHeight="1">
      <c r="A140" t="s">
        <v>439</v>
      </c>
      <c r="B140" t="s">
        <v>440</v>
      </c>
      <c r="C140" t="s">
        <v>956</v>
      </c>
      <c r="D140" s="4">
        <v>0</v>
      </c>
      <c r="E140" s="4">
        <v>0</v>
      </c>
      <c r="F140" s="4">
        <v>0</v>
      </c>
      <c r="G140" s="4">
        <v>0</v>
      </c>
      <c r="H140" s="17">
        <f t="shared" si="13"/>
        <v>0</v>
      </c>
      <c r="I140" s="4">
        <v>0</v>
      </c>
      <c r="J140" s="17">
        <f t="shared" si="11"/>
        <v>0</v>
      </c>
      <c r="K140" s="19"/>
      <c r="L140" s="4">
        <v>0</v>
      </c>
      <c r="M140" s="4">
        <v>52</v>
      </c>
      <c r="N140" s="4">
        <v>8</v>
      </c>
      <c r="O140" s="4">
        <v>11</v>
      </c>
      <c r="P140" s="17">
        <f t="shared" si="14"/>
        <v>71</v>
      </c>
      <c r="Q140" s="4">
        <v>0</v>
      </c>
      <c r="R140" s="17">
        <f t="shared" si="12"/>
        <v>71</v>
      </c>
      <c r="S140" s="19"/>
    </row>
    <row r="141" spans="1:19" ht="12.75" customHeight="1">
      <c r="A141" t="s">
        <v>441</v>
      </c>
      <c r="B141" t="s">
        <v>442</v>
      </c>
      <c r="C141" t="s">
        <v>954</v>
      </c>
      <c r="D141" s="4">
        <v>175</v>
      </c>
      <c r="E141" s="4">
        <v>0</v>
      </c>
      <c r="F141" s="4">
        <v>0</v>
      </c>
      <c r="G141" s="4">
        <v>22</v>
      </c>
      <c r="H141" s="17">
        <f t="shared" si="13"/>
        <v>197</v>
      </c>
      <c r="I141" s="4">
        <v>0</v>
      </c>
      <c r="J141" s="17">
        <f t="shared" si="11"/>
        <v>197</v>
      </c>
      <c r="K141" s="19"/>
      <c r="L141" s="4">
        <v>23</v>
      </c>
      <c r="M141" s="4">
        <v>89</v>
      </c>
      <c r="N141" s="4">
        <v>0</v>
      </c>
      <c r="O141" s="4">
        <v>86</v>
      </c>
      <c r="P141" s="17">
        <f t="shared" si="14"/>
        <v>198</v>
      </c>
      <c r="Q141" s="4">
        <v>0</v>
      </c>
      <c r="R141" s="17">
        <f t="shared" si="12"/>
        <v>198</v>
      </c>
      <c r="S141" s="19"/>
    </row>
    <row r="142" spans="1:19" ht="12.75" customHeight="1">
      <c r="A142" t="s">
        <v>443</v>
      </c>
      <c r="B142" t="s">
        <v>444</v>
      </c>
      <c r="C142" t="s">
        <v>954</v>
      </c>
      <c r="D142" s="4">
        <v>0</v>
      </c>
      <c r="E142" s="4">
        <v>0</v>
      </c>
      <c r="F142" s="4">
        <v>0</v>
      </c>
      <c r="G142" s="4">
        <v>0</v>
      </c>
      <c r="H142" s="17">
        <f t="shared" si="13"/>
        <v>0</v>
      </c>
      <c r="I142" s="4">
        <v>0</v>
      </c>
      <c r="J142" s="17">
        <f t="shared" si="11"/>
        <v>0</v>
      </c>
      <c r="K142" s="19"/>
      <c r="L142" s="4">
        <v>0</v>
      </c>
      <c r="M142" s="4">
        <v>12</v>
      </c>
      <c r="N142" s="4">
        <v>0</v>
      </c>
      <c r="O142" s="4">
        <v>9</v>
      </c>
      <c r="P142" s="17">
        <f t="shared" si="14"/>
        <v>21</v>
      </c>
      <c r="Q142" s="4">
        <v>0</v>
      </c>
      <c r="R142" s="17">
        <f t="shared" si="12"/>
        <v>21</v>
      </c>
      <c r="S142" s="19"/>
    </row>
    <row r="143" spans="1:19" ht="12.75" customHeight="1">
      <c r="A143" t="s">
        <v>445</v>
      </c>
      <c r="B143" t="s">
        <v>446</v>
      </c>
      <c r="C143" t="s">
        <v>956</v>
      </c>
      <c r="D143" s="4">
        <v>74</v>
      </c>
      <c r="E143" s="4">
        <v>0</v>
      </c>
      <c r="F143" s="4">
        <v>0</v>
      </c>
      <c r="G143" s="4">
        <v>20</v>
      </c>
      <c r="H143" s="17">
        <f t="shared" si="13"/>
        <v>94</v>
      </c>
      <c r="I143" s="4">
        <v>0</v>
      </c>
      <c r="J143" s="17">
        <f t="shared" si="11"/>
        <v>94</v>
      </c>
      <c r="K143" s="19"/>
      <c r="L143" s="4">
        <v>12</v>
      </c>
      <c r="M143" s="4">
        <v>0</v>
      </c>
      <c r="N143" s="4">
        <v>0</v>
      </c>
      <c r="O143" s="4">
        <v>13</v>
      </c>
      <c r="P143" s="17">
        <f t="shared" si="14"/>
        <v>25</v>
      </c>
      <c r="Q143" s="4">
        <v>0</v>
      </c>
      <c r="R143" s="17">
        <f t="shared" si="12"/>
        <v>25</v>
      </c>
      <c r="S143" s="19"/>
    </row>
    <row r="144" spans="1:19" ht="12.75" customHeight="1">
      <c r="A144" t="s">
        <v>447</v>
      </c>
      <c r="B144" t="s">
        <v>448</v>
      </c>
      <c r="C144" t="s">
        <v>955</v>
      </c>
      <c r="D144" s="4">
        <v>131</v>
      </c>
      <c r="E144" s="4">
        <v>8</v>
      </c>
      <c r="F144" s="4">
        <v>0</v>
      </c>
      <c r="G144" s="4">
        <v>15</v>
      </c>
      <c r="H144" s="17">
        <f t="shared" si="13"/>
        <v>154</v>
      </c>
      <c r="I144" s="4">
        <v>459</v>
      </c>
      <c r="J144" s="17">
        <f t="shared" si="11"/>
        <v>613</v>
      </c>
      <c r="K144" s="19"/>
      <c r="L144" s="4">
        <v>135</v>
      </c>
      <c r="M144" s="4">
        <v>29</v>
      </c>
      <c r="N144" s="4">
        <v>0</v>
      </c>
      <c r="O144" s="4">
        <v>155</v>
      </c>
      <c r="P144" s="17">
        <f t="shared" si="14"/>
        <v>319</v>
      </c>
      <c r="Q144" s="4">
        <v>32</v>
      </c>
      <c r="R144" s="17">
        <f t="shared" si="12"/>
        <v>351</v>
      </c>
      <c r="S144" s="19"/>
    </row>
    <row r="145" spans="1:19" ht="12.75" customHeight="1">
      <c r="A145" t="s">
        <v>449</v>
      </c>
      <c r="B145" t="s">
        <v>450</v>
      </c>
      <c r="C145" t="s">
        <v>956</v>
      </c>
      <c r="D145" s="4">
        <v>2</v>
      </c>
      <c r="E145" s="4">
        <v>22</v>
      </c>
      <c r="F145" s="4">
        <v>0</v>
      </c>
      <c r="G145" s="4">
        <v>0</v>
      </c>
      <c r="H145" s="17">
        <f t="shared" si="13"/>
        <v>24</v>
      </c>
      <c r="I145" s="4">
        <v>86</v>
      </c>
      <c r="J145" s="17">
        <f t="shared" si="11"/>
        <v>110</v>
      </c>
      <c r="K145" s="19"/>
      <c r="L145" s="4">
        <v>2</v>
      </c>
      <c r="M145" s="4">
        <v>20</v>
      </c>
      <c r="N145" s="4">
        <v>0</v>
      </c>
      <c r="O145" s="4">
        <v>22</v>
      </c>
      <c r="P145" s="17">
        <f t="shared" si="14"/>
        <v>44</v>
      </c>
      <c r="Q145" s="4">
        <v>30</v>
      </c>
      <c r="R145" s="17">
        <f t="shared" si="12"/>
        <v>74</v>
      </c>
      <c r="S145" s="19"/>
    </row>
    <row r="146" spans="1:19" ht="12.75" customHeight="1">
      <c r="A146" t="s">
        <v>451</v>
      </c>
      <c r="B146" t="s">
        <v>960</v>
      </c>
      <c r="C146" t="s">
        <v>954</v>
      </c>
      <c r="D146" s="4">
        <v>70</v>
      </c>
      <c r="E146" s="4">
        <v>62</v>
      </c>
      <c r="F146" s="4">
        <v>0</v>
      </c>
      <c r="G146" s="4">
        <v>14</v>
      </c>
      <c r="H146" s="17">
        <f t="shared" si="13"/>
        <v>146</v>
      </c>
      <c r="I146" s="4">
        <v>51</v>
      </c>
      <c r="J146" s="17">
        <f t="shared" si="11"/>
        <v>197</v>
      </c>
      <c r="K146" s="19"/>
      <c r="L146" s="4">
        <v>64</v>
      </c>
      <c r="M146" s="4">
        <v>71</v>
      </c>
      <c r="N146" s="4">
        <v>0</v>
      </c>
      <c r="O146" s="4">
        <v>92</v>
      </c>
      <c r="P146" s="17">
        <f t="shared" si="14"/>
        <v>227</v>
      </c>
      <c r="Q146" s="4">
        <v>12</v>
      </c>
      <c r="R146" s="17">
        <f t="shared" si="12"/>
        <v>239</v>
      </c>
      <c r="S146" s="19"/>
    </row>
    <row r="147" spans="1:19" ht="12.75" customHeight="1">
      <c r="A147" t="s">
        <v>453</v>
      </c>
      <c r="B147" t="s">
        <v>454</v>
      </c>
      <c r="C147" t="s">
        <v>956</v>
      </c>
      <c r="D147" s="4">
        <v>5</v>
      </c>
      <c r="E147" s="4">
        <v>0</v>
      </c>
      <c r="F147" s="4">
        <v>0</v>
      </c>
      <c r="G147" s="4">
        <v>2</v>
      </c>
      <c r="H147" s="17">
        <f t="shared" si="13"/>
        <v>7</v>
      </c>
      <c r="I147" s="4">
        <v>0</v>
      </c>
      <c r="J147" s="17">
        <f t="shared" si="11"/>
        <v>7</v>
      </c>
      <c r="K147" s="19"/>
      <c r="L147" s="4">
        <v>5</v>
      </c>
      <c r="M147" s="4">
        <v>0</v>
      </c>
      <c r="N147" s="4">
        <v>0</v>
      </c>
      <c r="O147" s="4">
        <v>3</v>
      </c>
      <c r="P147" s="17">
        <f t="shared" si="14"/>
        <v>8</v>
      </c>
      <c r="Q147" s="4">
        <v>0</v>
      </c>
      <c r="R147" s="17">
        <f t="shared" si="12"/>
        <v>8</v>
      </c>
      <c r="S147" s="19"/>
    </row>
    <row r="148" spans="1:19" ht="12.75" customHeight="1">
      <c r="A148" t="s">
        <v>820</v>
      </c>
      <c r="B148" t="s">
        <v>821</v>
      </c>
      <c r="C148" t="s">
        <v>958</v>
      </c>
      <c r="D148" s="4">
        <v>35</v>
      </c>
      <c r="E148" s="4">
        <v>0</v>
      </c>
      <c r="F148" s="4">
        <v>0</v>
      </c>
      <c r="G148" s="4">
        <v>0</v>
      </c>
      <c r="H148" s="17">
        <f t="shared" si="13"/>
        <v>35</v>
      </c>
      <c r="I148" s="4">
        <v>0</v>
      </c>
      <c r="J148" s="17">
        <f t="shared" si="11"/>
        <v>35</v>
      </c>
      <c r="K148" s="19"/>
      <c r="L148" s="4">
        <v>22</v>
      </c>
      <c r="M148" s="4">
        <v>34</v>
      </c>
      <c r="N148" s="4">
        <v>0</v>
      </c>
      <c r="O148" s="4">
        <v>45</v>
      </c>
      <c r="P148" s="17">
        <f t="shared" si="14"/>
        <v>101</v>
      </c>
      <c r="Q148" s="4">
        <v>0</v>
      </c>
      <c r="R148" s="17">
        <f t="shared" si="12"/>
        <v>101</v>
      </c>
      <c r="S148" s="19"/>
    </row>
    <row r="149" spans="1:19" ht="12.75" customHeight="1">
      <c r="A149" t="s">
        <v>455</v>
      </c>
      <c r="B149" t="s">
        <v>456</v>
      </c>
      <c r="C149" t="s">
        <v>958</v>
      </c>
      <c r="D149" s="4">
        <v>12</v>
      </c>
      <c r="E149" s="4">
        <v>3</v>
      </c>
      <c r="F149" s="4">
        <v>0</v>
      </c>
      <c r="G149" s="4">
        <v>14</v>
      </c>
      <c r="H149" s="17">
        <f t="shared" si="13"/>
        <v>29</v>
      </c>
      <c r="I149" s="4">
        <v>68</v>
      </c>
      <c r="J149" s="17">
        <f t="shared" si="11"/>
        <v>97</v>
      </c>
      <c r="K149" s="19"/>
      <c r="L149" s="4">
        <v>20</v>
      </c>
      <c r="M149" s="4">
        <v>3</v>
      </c>
      <c r="N149" s="4">
        <v>0</v>
      </c>
      <c r="O149" s="4">
        <v>48</v>
      </c>
      <c r="P149" s="17">
        <f t="shared" si="14"/>
        <v>71</v>
      </c>
      <c r="Q149" s="4">
        <v>0</v>
      </c>
      <c r="R149" s="17">
        <f t="shared" si="12"/>
        <v>71</v>
      </c>
      <c r="S149" s="19"/>
    </row>
    <row r="150" spans="1:19" ht="12.75" customHeight="1">
      <c r="A150" t="s">
        <v>457</v>
      </c>
      <c r="B150" t="s">
        <v>458</v>
      </c>
      <c r="C150" t="s">
        <v>954</v>
      </c>
      <c r="D150" s="4">
        <v>29</v>
      </c>
      <c r="E150" s="4">
        <v>18</v>
      </c>
      <c r="F150" s="4">
        <v>0</v>
      </c>
      <c r="G150" s="4">
        <v>1</v>
      </c>
      <c r="H150" s="17">
        <f t="shared" si="13"/>
        <v>48</v>
      </c>
      <c r="I150" s="4">
        <v>0</v>
      </c>
      <c r="J150" s="17">
        <f t="shared" si="11"/>
        <v>48</v>
      </c>
      <c r="K150" s="19"/>
      <c r="L150" s="4">
        <v>19</v>
      </c>
      <c r="M150" s="4">
        <v>63</v>
      </c>
      <c r="N150" s="4">
        <v>0</v>
      </c>
      <c r="O150" s="4">
        <v>39</v>
      </c>
      <c r="P150" s="17">
        <f t="shared" si="14"/>
        <v>121</v>
      </c>
      <c r="Q150" s="4">
        <v>2</v>
      </c>
      <c r="R150" s="17">
        <f t="shared" si="12"/>
        <v>123</v>
      </c>
      <c r="S150" s="19"/>
    </row>
    <row r="151" spans="1:19" ht="12.75" customHeight="1">
      <c r="A151" t="s">
        <v>761</v>
      </c>
      <c r="B151" t="s">
        <v>762</v>
      </c>
      <c r="C151" t="s">
        <v>954</v>
      </c>
      <c r="D151" s="4">
        <v>95</v>
      </c>
      <c r="E151" s="4">
        <v>27</v>
      </c>
      <c r="F151" s="4">
        <v>0</v>
      </c>
      <c r="G151" s="4">
        <v>17</v>
      </c>
      <c r="H151" s="17">
        <f t="shared" si="13"/>
        <v>139</v>
      </c>
      <c r="I151" s="4">
        <v>189</v>
      </c>
      <c r="J151" s="17">
        <f t="shared" si="11"/>
        <v>328</v>
      </c>
      <c r="K151" s="19"/>
      <c r="L151" s="4">
        <v>44</v>
      </c>
      <c r="M151" s="4">
        <v>31</v>
      </c>
      <c r="N151" s="4">
        <v>0</v>
      </c>
      <c r="O151" s="4">
        <v>33</v>
      </c>
      <c r="P151" s="17">
        <f t="shared" si="14"/>
        <v>108</v>
      </c>
      <c r="Q151" s="4">
        <v>44</v>
      </c>
      <c r="R151" s="17">
        <f t="shared" si="12"/>
        <v>152</v>
      </c>
      <c r="S151" s="19"/>
    </row>
    <row r="152" spans="1:19" ht="12.75" customHeight="1">
      <c r="A152" t="s">
        <v>459</v>
      </c>
      <c r="B152" t="s">
        <v>460</v>
      </c>
      <c r="C152" t="s">
        <v>957</v>
      </c>
      <c r="D152" s="4">
        <v>139</v>
      </c>
      <c r="E152" s="4">
        <v>28</v>
      </c>
      <c r="F152" s="4">
        <v>0</v>
      </c>
      <c r="G152" s="4">
        <v>27</v>
      </c>
      <c r="H152" s="17">
        <f t="shared" si="13"/>
        <v>194</v>
      </c>
      <c r="I152" s="4">
        <v>79</v>
      </c>
      <c r="J152" s="17">
        <f t="shared" si="11"/>
        <v>273</v>
      </c>
      <c r="K152" s="19"/>
      <c r="L152" s="4">
        <v>27</v>
      </c>
      <c r="M152" s="4">
        <v>23</v>
      </c>
      <c r="N152" s="4">
        <v>0</v>
      </c>
      <c r="O152" s="4">
        <v>38</v>
      </c>
      <c r="P152" s="17">
        <f t="shared" si="14"/>
        <v>88</v>
      </c>
      <c r="Q152" s="4">
        <v>0</v>
      </c>
      <c r="R152" s="17">
        <f t="shared" si="12"/>
        <v>88</v>
      </c>
      <c r="S152" s="19"/>
    </row>
    <row r="153" spans="1:19" ht="12.75" customHeight="1">
      <c r="A153" t="s">
        <v>461</v>
      </c>
      <c r="B153" t="s">
        <v>462</v>
      </c>
      <c r="C153" t="s">
        <v>956</v>
      </c>
      <c r="D153" s="4">
        <v>137</v>
      </c>
      <c r="E153" s="4">
        <v>88</v>
      </c>
      <c r="F153" s="4">
        <v>0</v>
      </c>
      <c r="G153" s="4">
        <v>211</v>
      </c>
      <c r="H153" s="17">
        <f t="shared" si="13"/>
        <v>436</v>
      </c>
      <c r="I153" s="4">
        <v>357</v>
      </c>
      <c r="J153" s="17">
        <f t="shared" si="11"/>
        <v>793</v>
      </c>
      <c r="K153" s="19"/>
      <c r="L153" s="4">
        <v>29</v>
      </c>
      <c r="M153" s="4">
        <v>106</v>
      </c>
      <c r="N153" s="4">
        <v>13</v>
      </c>
      <c r="O153" s="4">
        <v>233</v>
      </c>
      <c r="P153" s="17">
        <f t="shared" si="14"/>
        <v>381</v>
      </c>
      <c r="Q153" s="4">
        <v>343</v>
      </c>
      <c r="R153" s="17">
        <f t="shared" si="12"/>
        <v>724</v>
      </c>
      <c r="S153" s="19"/>
    </row>
    <row r="154" spans="1:19" ht="12.75" customHeight="1">
      <c r="A154" t="s">
        <v>763</v>
      </c>
      <c r="B154" t="s">
        <v>764</v>
      </c>
      <c r="C154" t="s">
        <v>954</v>
      </c>
      <c r="D154" s="4">
        <v>3</v>
      </c>
      <c r="E154" s="4">
        <v>4</v>
      </c>
      <c r="F154" s="4">
        <v>0</v>
      </c>
      <c r="G154" s="4">
        <v>8</v>
      </c>
      <c r="H154" s="17">
        <f t="shared" si="13"/>
        <v>15</v>
      </c>
      <c r="I154" s="4">
        <v>0</v>
      </c>
      <c r="J154" s="17">
        <f t="shared" si="11"/>
        <v>15</v>
      </c>
      <c r="K154" s="19"/>
      <c r="L154" s="4">
        <v>0</v>
      </c>
      <c r="M154" s="4">
        <v>13</v>
      </c>
      <c r="N154" s="4">
        <v>0</v>
      </c>
      <c r="O154" s="4">
        <v>6</v>
      </c>
      <c r="P154" s="17">
        <f t="shared" si="14"/>
        <v>19</v>
      </c>
      <c r="Q154" s="4">
        <v>0</v>
      </c>
      <c r="R154" s="17">
        <f t="shared" si="12"/>
        <v>19</v>
      </c>
      <c r="S154" s="19"/>
    </row>
    <row r="155" spans="1:19" ht="12.75" customHeight="1">
      <c r="A155" t="s">
        <v>463</v>
      </c>
      <c r="B155" t="s">
        <v>464</v>
      </c>
      <c r="C155" t="s">
        <v>958</v>
      </c>
      <c r="D155" s="4">
        <v>10</v>
      </c>
      <c r="E155" s="4">
        <v>0</v>
      </c>
      <c r="F155" s="4">
        <v>0</v>
      </c>
      <c r="G155" s="4">
        <v>2</v>
      </c>
      <c r="H155" s="17">
        <f t="shared" si="13"/>
        <v>12</v>
      </c>
      <c r="I155" s="4">
        <v>11</v>
      </c>
      <c r="J155" s="17">
        <f t="shared" si="11"/>
        <v>23</v>
      </c>
      <c r="K155" s="19"/>
      <c r="L155" s="4">
        <v>15</v>
      </c>
      <c r="M155" s="4">
        <v>5</v>
      </c>
      <c r="N155" s="4">
        <v>0</v>
      </c>
      <c r="O155" s="4">
        <v>22</v>
      </c>
      <c r="P155" s="17">
        <f t="shared" si="14"/>
        <v>42</v>
      </c>
      <c r="Q155" s="4">
        <v>0</v>
      </c>
      <c r="R155" s="17">
        <f t="shared" si="12"/>
        <v>42</v>
      </c>
      <c r="S155" s="19"/>
    </row>
    <row r="156" spans="1:19" ht="12.75" customHeight="1">
      <c r="A156" t="s">
        <v>465</v>
      </c>
      <c r="B156" t="s">
        <v>466</v>
      </c>
      <c r="C156" t="s">
        <v>956</v>
      </c>
      <c r="D156" s="4">
        <v>74</v>
      </c>
      <c r="E156" s="4">
        <v>0</v>
      </c>
      <c r="F156" s="4">
        <v>0</v>
      </c>
      <c r="G156" s="4">
        <v>20</v>
      </c>
      <c r="H156" s="17">
        <f t="shared" si="13"/>
        <v>94</v>
      </c>
      <c r="I156" s="4">
        <v>71</v>
      </c>
      <c r="J156" s="17">
        <f t="shared" si="11"/>
        <v>165</v>
      </c>
      <c r="K156" s="19"/>
      <c r="L156" s="4">
        <v>2</v>
      </c>
      <c r="M156" s="4">
        <v>0</v>
      </c>
      <c r="N156" s="4">
        <v>0</v>
      </c>
      <c r="O156" s="4">
        <v>21</v>
      </c>
      <c r="P156" s="17">
        <f t="shared" si="14"/>
        <v>23</v>
      </c>
      <c r="Q156" s="4">
        <v>0</v>
      </c>
      <c r="R156" s="17">
        <f t="shared" si="12"/>
        <v>23</v>
      </c>
      <c r="S156" s="19"/>
    </row>
    <row r="157" spans="1:19" ht="12.75" customHeight="1">
      <c r="A157" t="s">
        <v>467</v>
      </c>
      <c r="B157" t="s">
        <v>468</v>
      </c>
      <c r="C157" t="s">
        <v>957</v>
      </c>
      <c r="D157" s="4">
        <v>149</v>
      </c>
      <c r="E157" s="4">
        <v>0</v>
      </c>
      <c r="F157" s="4">
        <v>0</v>
      </c>
      <c r="G157" s="4">
        <v>17</v>
      </c>
      <c r="H157" s="17">
        <f t="shared" si="13"/>
        <v>166</v>
      </c>
      <c r="I157" s="4">
        <v>159</v>
      </c>
      <c r="J157" s="17">
        <f t="shared" si="11"/>
        <v>325</v>
      </c>
      <c r="K157" s="19"/>
      <c r="L157" s="4">
        <v>64</v>
      </c>
      <c r="M157" s="4">
        <v>68</v>
      </c>
      <c r="N157" s="4">
        <v>0</v>
      </c>
      <c r="O157" s="4">
        <v>33</v>
      </c>
      <c r="P157" s="17">
        <f t="shared" si="14"/>
        <v>165</v>
      </c>
      <c r="Q157" s="4">
        <v>0</v>
      </c>
      <c r="R157" s="17">
        <f t="shared" si="12"/>
        <v>165</v>
      </c>
      <c r="S157" s="19"/>
    </row>
    <row r="158" spans="1:19" ht="12.75" customHeight="1">
      <c r="A158" t="s">
        <v>469</v>
      </c>
      <c r="B158" t="s">
        <v>470</v>
      </c>
      <c r="C158" t="s">
        <v>956</v>
      </c>
      <c r="D158" s="4">
        <v>20</v>
      </c>
      <c r="E158" s="4">
        <v>1</v>
      </c>
      <c r="F158" s="4">
        <v>0</v>
      </c>
      <c r="G158" s="4">
        <v>11</v>
      </c>
      <c r="H158" s="17">
        <f t="shared" si="13"/>
        <v>32</v>
      </c>
      <c r="I158" s="4">
        <v>0</v>
      </c>
      <c r="J158" s="17">
        <f t="shared" si="11"/>
        <v>32</v>
      </c>
      <c r="K158" s="19"/>
      <c r="L158" s="4">
        <v>6</v>
      </c>
      <c r="M158" s="4">
        <v>38</v>
      </c>
      <c r="N158" s="4">
        <v>0</v>
      </c>
      <c r="O158" s="4">
        <v>71</v>
      </c>
      <c r="P158" s="17">
        <f t="shared" si="14"/>
        <v>115</v>
      </c>
      <c r="Q158" s="4">
        <v>66</v>
      </c>
      <c r="R158" s="17">
        <f t="shared" si="12"/>
        <v>181</v>
      </c>
      <c r="S158" s="19"/>
    </row>
    <row r="159" spans="1:19" ht="12.75" customHeight="1">
      <c r="A159" t="s">
        <v>471</v>
      </c>
      <c r="B159" t="s">
        <v>472</v>
      </c>
      <c r="C159" t="s">
        <v>958</v>
      </c>
      <c r="D159" s="4">
        <v>37</v>
      </c>
      <c r="E159" s="4">
        <v>17</v>
      </c>
      <c r="F159" s="4">
        <v>0</v>
      </c>
      <c r="G159" s="4">
        <v>9</v>
      </c>
      <c r="H159" s="17">
        <f t="shared" si="13"/>
        <v>63</v>
      </c>
      <c r="I159" s="4">
        <v>0</v>
      </c>
      <c r="J159" s="17">
        <f t="shared" si="11"/>
        <v>63</v>
      </c>
      <c r="K159" s="19"/>
      <c r="L159" s="4">
        <v>14</v>
      </c>
      <c r="M159" s="4">
        <v>16</v>
      </c>
      <c r="N159" s="4">
        <v>0</v>
      </c>
      <c r="O159" s="4">
        <v>6</v>
      </c>
      <c r="P159" s="17">
        <f t="shared" si="14"/>
        <v>36</v>
      </c>
      <c r="Q159" s="4">
        <v>0</v>
      </c>
      <c r="R159" s="17">
        <f t="shared" si="12"/>
        <v>36</v>
      </c>
      <c r="S159" s="19"/>
    </row>
    <row r="160" spans="1:19" ht="12.75" customHeight="1">
      <c r="A160" t="s">
        <v>906</v>
      </c>
      <c r="B160" t="s">
        <v>907</v>
      </c>
      <c r="C160" t="s">
        <v>958</v>
      </c>
      <c r="D160" s="4">
        <v>34</v>
      </c>
      <c r="E160" s="4">
        <v>82</v>
      </c>
      <c r="F160" s="4">
        <v>0</v>
      </c>
      <c r="G160" s="4">
        <v>53</v>
      </c>
      <c r="H160" s="17">
        <f t="shared" si="13"/>
        <v>169</v>
      </c>
      <c r="I160" s="4">
        <v>50</v>
      </c>
      <c r="J160" s="17">
        <f t="shared" si="11"/>
        <v>219</v>
      </c>
      <c r="K160" s="19"/>
      <c r="L160" s="4">
        <v>25</v>
      </c>
      <c r="M160" s="4">
        <v>0</v>
      </c>
      <c r="N160" s="4">
        <v>0</v>
      </c>
      <c r="O160" s="4">
        <v>27</v>
      </c>
      <c r="P160" s="17">
        <f t="shared" si="14"/>
        <v>52</v>
      </c>
      <c r="Q160" s="4">
        <v>25</v>
      </c>
      <c r="R160" s="17">
        <f t="shared" si="12"/>
        <v>77</v>
      </c>
      <c r="S160" s="19"/>
    </row>
    <row r="161" spans="1:19" ht="12.75" customHeight="1">
      <c r="A161" t="s">
        <v>473</v>
      </c>
      <c r="B161" t="s">
        <v>474</v>
      </c>
      <c r="C161" t="s">
        <v>957</v>
      </c>
      <c r="D161" s="4">
        <v>55</v>
      </c>
      <c r="E161" s="4">
        <v>0</v>
      </c>
      <c r="F161" s="4">
        <v>0</v>
      </c>
      <c r="G161" s="4">
        <v>6</v>
      </c>
      <c r="H161" s="17">
        <f t="shared" si="13"/>
        <v>61</v>
      </c>
      <c r="I161" s="4">
        <v>25</v>
      </c>
      <c r="J161" s="17">
        <f t="shared" si="11"/>
        <v>86</v>
      </c>
      <c r="K161" s="19"/>
      <c r="L161" s="4">
        <v>0</v>
      </c>
      <c r="M161" s="4">
        <v>1</v>
      </c>
      <c r="N161" s="4">
        <v>0</v>
      </c>
      <c r="O161" s="4">
        <v>20</v>
      </c>
      <c r="P161" s="17">
        <f t="shared" si="14"/>
        <v>21</v>
      </c>
      <c r="Q161" s="4">
        <v>0</v>
      </c>
      <c r="R161" s="17">
        <f t="shared" si="12"/>
        <v>21</v>
      </c>
      <c r="S161" s="19"/>
    </row>
    <row r="162" spans="1:19" ht="12.75" customHeight="1">
      <c r="A162" t="s">
        <v>475</v>
      </c>
      <c r="B162" t="s">
        <v>476</v>
      </c>
      <c r="C162" t="s">
        <v>957</v>
      </c>
      <c r="D162" s="4">
        <v>0</v>
      </c>
      <c r="E162" s="4">
        <v>109</v>
      </c>
      <c r="F162" s="4">
        <v>0</v>
      </c>
      <c r="G162" s="4">
        <v>29</v>
      </c>
      <c r="H162" s="17">
        <f t="shared" si="13"/>
        <v>138</v>
      </c>
      <c r="I162" s="4">
        <v>31</v>
      </c>
      <c r="J162" s="17">
        <f t="shared" si="11"/>
        <v>169</v>
      </c>
      <c r="K162" s="19"/>
      <c r="L162" s="4">
        <v>0</v>
      </c>
      <c r="M162" s="4">
        <v>19</v>
      </c>
      <c r="N162" s="4">
        <v>0</v>
      </c>
      <c r="O162" s="4">
        <v>46</v>
      </c>
      <c r="P162" s="17">
        <f t="shared" si="14"/>
        <v>65</v>
      </c>
      <c r="Q162" s="4">
        <v>18</v>
      </c>
      <c r="R162" s="17">
        <f t="shared" si="12"/>
        <v>83</v>
      </c>
      <c r="S162" s="19"/>
    </row>
    <row r="163" spans="1:19" ht="12.75" customHeight="1">
      <c r="A163" t="s">
        <v>765</v>
      </c>
      <c r="B163" t="s">
        <v>766</v>
      </c>
      <c r="C163" t="s">
        <v>954</v>
      </c>
      <c r="D163" s="4">
        <v>4</v>
      </c>
      <c r="E163" s="4">
        <v>0</v>
      </c>
      <c r="F163" s="4">
        <v>0</v>
      </c>
      <c r="G163" s="4">
        <v>10</v>
      </c>
      <c r="H163" s="17">
        <f t="shared" si="13"/>
        <v>14</v>
      </c>
      <c r="I163" s="4">
        <v>0</v>
      </c>
      <c r="J163" s="17">
        <f t="shared" si="11"/>
        <v>14</v>
      </c>
      <c r="K163" s="19"/>
      <c r="L163" s="4">
        <v>0</v>
      </c>
      <c r="M163" s="4">
        <v>56</v>
      </c>
      <c r="N163" s="4">
        <v>0</v>
      </c>
      <c r="O163" s="4">
        <v>10</v>
      </c>
      <c r="P163" s="17">
        <f t="shared" si="14"/>
        <v>66</v>
      </c>
      <c r="Q163" s="4">
        <v>0</v>
      </c>
      <c r="R163" s="17">
        <f t="shared" si="12"/>
        <v>66</v>
      </c>
      <c r="S163" s="19"/>
    </row>
    <row r="164" spans="1:19" ht="12.75" customHeight="1">
      <c r="A164" t="s">
        <v>477</v>
      </c>
      <c r="B164" t="s">
        <v>478</v>
      </c>
      <c r="C164" t="s">
        <v>956</v>
      </c>
      <c r="D164" s="4">
        <v>5</v>
      </c>
      <c r="E164" s="4">
        <v>0</v>
      </c>
      <c r="F164" s="4">
        <v>0</v>
      </c>
      <c r="G164" s="4">
        <v>2</v>
      </c>
      <c r="H164" s="17">
        <f t="shared" si="13"/>
        <v>7</v>
      </c>
      <c r="I164" s="4">
        <v>0</v>
      </c>
      <c r="J164" s="17">
        <f t="shared" si="11"/>
        <v>7</v>
      </c>
      <c r="K164" s="19"/>
      <c r="L164" s="4">
        <v>42</v>
      </c>
      <c r="M164" s="4">
        <v>41</v>
      </c>
      <c r="N164" s="4">
        <v>0</v>
      </c>
      <c r="O164" s="4">
        <v>61</v>
      </c>
      <c r="P164" s="17">
        <f t="shared" si="14"/>
        <v>144</v>
      </c>
      <c r="Q164" s="4">
        <v>0</v>
      </c>
      <c r="R164" s="17">
        <f t="shared" si="12"/>
        <v>144</v>
      </c>
      <c r="S164" s="19"/>
    </row>
    <row r="165" spans="1:19" ht="12.75" customHeight="1">
      <c r="A165" t="s">
        <v>479</v>
      </c>
      <c r="B165" t="s">
        <v>480</v>
      </c>
      <c r="C165" t="s">
        <v>957</v>
      </c>
      <c r="D165" s="4">
        <v>86</v>
      </c>
      <c r="E165" s="4">
        <v>0</v>
      </c>
      <c r="F165" s="4">
        <v>0</v>
      </c>
      <c r="G165" s="4">
        <v>0</v>
      </c>
      <c r="H165" s="17">
        <f t="shared" si="13"/>
        <v>86</v>
      </c>
      <c r="I165" s="4">
        <v>27</v>
      </c>
      <c r="J165" s="17">
        <f t="shared" si="11"/>
        <v>113</v>
      </c>
      <c r="K165" s="19"/>
      <c r="L165" s="4">
        <v>3</v>
      </c>
      <c r="M165" s="4">
        <v>0</v>
      </c>
      <c r="N165" s="4">
        <v>0</v>
      </c>
      <c r="O165" s="4">
        <v>39</v>
      </c>
      <c r="P165" s="17">
        <f t="shared" si="14"/>
        <v>42</v>
      </c>
      <c r="Q165" s="4">
        <v>31</v>
      </c>
      <c r="R165" s="17">
        <f t="shared" si="12"/>
        <v>73</v>
      </c>
      <c r="S165" s="19"/>
    </row>
    <row r="166" spans="1:19" ht="12.75" customHeight="1">
      <c r="A166" t="s">
        <v>481</v>
      </c>
      <c r="B166" t="s">
        <v>482</v>
      </c>
      <c r="C166" t="s">
        <v>954</v>
      </c>
      <c r="D166" s="4">
        <v>94</v>
      </c>
      <c r="E166" s="4">
        <v>0</v>
      </c>
      <c r="F166" s="4">
        <v>0</v>
      </c>
      <c r="G166" s="4">
        <v>5</v>
      </c>
      <c r="H166" s="17">
        <f t="shared" si="13"/>
        <v>99</v>
      </c>
      <c r="I166" s="4">
        <v>0</v>
      </c>
      <c r="J166" s="17">
        <f t="shared" si="11"/>
        <v>99</v>
      </c>
      <c r="K166" s="19"/>
      <c r="L166" s="4">
        <v>0</v>
      </c>
      <c r="M166" s="4">
        <v>0</v>
      </c>
      <c r="N166" s="4">
        <v>0</v>
      </c>
      <c r="O166" s="4">
        <v>5</v>
      </c>
      <c r="P166" s="17">
        <f t="shared" si="14"/>
        <v>5</v>
      </c>
      <c r="Q166" s="4">
        <v>0</v>
      </c>
      <c r="R166" s="17">
        <f t="shared" si="12"/>
        <v>5</v>
      </c>
      <c r="S166" s="19"/>
    </row>
    <row r="167" spans="1:19" ht="12.75" customHeight="1">
      <c r="A167" t="s">
        <v>485</v>
      </c>
      <c r="B167" t="s">
        <v>486</v>
      </c>
      <c r="C167" t="s">
        <v>958</v>
      </c>
      <c r="D167" s="4">
        <v>36</v>
      </c>
      <c r="E167" s="4">
        <v>17</v>
      </c>
      <c r="F167" s="4">
        <v>0</v>
      </c>
      <c r="G167" s="4">
        <v>0</v>
      </c>
      <c r="H167" s="17">
        <f t="shared" si="13"/>
        <v>53</v>
      </c>
      <c r="I167" s="4">
        <v>0</v>
      </c>
      <c r="J167" s="17">
        <f t="shared" si="11"/>
        <v>53</v>
      </c>
      <c r="K167" s="19"/>
      <c r="L167" s="4">
        <v>47</v>
      </c>
      <c r="M167" s="4">
        <v>47</v>
      </c>
      <c r="N167" s="4">
        <v>0</v>
      </c>
      <c r="O167" s="4">
        <v>109</v>
      </c>
      <c r="P167" s="17">
        <f t="shared" si="14"/>
        <v>203</v>
      </c>
      <c r="Q167" s="4">
        <v>57</v>
      </c>
      <c r="R167" s="17">
        <f t="shared" si="12"/>
        <v>260</v>
      </c>
      <c r="S167" s="19"/>
    </row>
    <row r="168" spans="1:19" ht="12.75" customHeight="1">
      <c r="A168" t="s">
        <v>487</v>
      </c>
      <c r="B168" t="s">
        <v>488</v>
      </c>
      <c r="C168" t="s">
        <v>957</v>
      </c>
      <c r="D168" s="4">
        <v>2</v>
      </c>
      <c r="E168" s="4">
        <v>0</v>
      </c>
      <c r="F168" s="4">
        <v>0</v>
      </c>
      <c r="G168" s="4">
        <v>0</v>
      </c>
      <c r="H168" s="17">
        <f t="shared" si="13"/>
        <v>2</v>
      </c>
      <c r="I168" s="4">
        <v>0</v>
      </c>
      <c r="J168" s="17">
        <f t="shared" si="11"/>
        <v>2</v>
      </c>
      <c r="K168" s="19"/>
      <c r="L168" s="4">
        <v>74</v>
      </c>
      <c r="M168" s="4">
        <v>0</v>
      </c>
      <c r="N168" s="4">
        <v>0</v>
      </c>
      <c r="O168" s="4">
        <v>24</v>
      </c>
      <c r="P168" s="17">
        <f t="shared" si="14"/>
        <v>98</v>
      </c>
      <c r="Q168" s="4">
        <v>0</v>
      </c>
      <c r="R168" s="17">
        <f t="shared" si="12"/>
        <v>98</v>
      </c>
      <c r="S168" s="19"/>
    </row>
    <row r="169" spans="1:19" ht="12.75" customHeight="1">
      <c r="A169" t="s">
        <v>489</v>
      </c>
      <c r="B169" t="s">
        <v>490</v>
      </c>
      <c r="C169" t="s">
        <v>956</v>
      </c>
      <c r="D169" s="4">
        <v>53</v>
      </c>
      <c r="E169" s="4">
        <v>0</v>
      </c>
      <c r="F169" s="4">
        <v>0</v>
      </c>
      <c r="G169" s="4">
        <v>21</v>
      </c>
      <c r="H169" s="17">
        <f t="shared" si="13"/>
        <v>74</v>
      </c>
      <c r="I169" s="4">
        <v>0</v>
      </c>
      <c r="J169" s="17">
        <f t="shared" si="11"/>
        <v>74</v>
      </c>
      <c r="K169" s="19"/>
      <c r="L169" s="4">
        <v>5</v>
      </c>
      <c r="M169" s="4">
        <v>0</v>
      </c>
      <c r="N169" s="4">
        <v>0</v>
      </c>
      <c r="O169" s="4">
        <v>2</v>
      </c>
      <c r="P169" s="17">
        <f t="shared" si="14"/>
        <v>7</v>
      </c>
      <c r="Q169" s="4">
        <v>0</v>
      </c>
      <c r="R169" s="17">
        <f t="shared" si="12"/>
        <v>7</v>
      </c>
      <c r="S169" s="19"/>
    </row>
    <row r="170" spans="1:19" ht="12.75" customHeight="1">
      <c r="A170" t="s">
        <v>491</v>
      </c>
      <c r="B170" t="s">
        <v>492</v>
      </c>
      <c r="C170" t="s">
        <v>956</v>
      </c>
      <c r="D170" s="4">
        <v>35</v>
      </c>
      <c r="E170" s="4">
        <v>0</v>
      </c>
      <c r="F170" s="4">
        <v>0</v>
      </c>
      <c r="G170" s="4">
        <v>9</v>
      </c>
      <c r="H170" s="17">
        <f t="shared" si="13"/>
        <v>44</v>
      </c>
      <c r="I170" s="4">
        <v>0</v>
      </c>
      <c r="J170" s="17">
        <f t="shared" si="11"/>
        <v>44</v>
      </c>
      <c r="K170" s="19"/>
      <c r="L170" s="4">
        <v>7</v>
      </c>
      <c r="M170" s="4">
        <v>30</v>
      </c>
      <c r="N170" s="4">
        <v>0</v>
      </c>
      <c r="O170" s="4">
        <v>20</v>
      </c>
      <c r="P170" s="17">
        <f t="shared" si="14"/>
        <v>57</v>
      </c>
      <c r="Q170" s="4">
        <v>0</v>
      </c>
      <c r="R170" s="17">
        <f t="shared" si="12"/>
        <v>57</v>
      </c>
      <c r="S170" s="19"/>
    </row>
    <row r="171" spans="1:19" ht="12.75" customHeight="1">
      <c r="A171" t="s">
        <v>868</v>
      </c>
      <c r="B171" t="s">
        <v>869</v>
      </c>
      <c r="C171" t="s">
        <v>956</v>
      </c>
      <c r="D171" s="4">
        <v>137</v>
      </c>
      <c r="E171" s="4">
        <v>12</v>
      </c>
      <c r="F171" s="4">
        <v>0</v>
      </c>
      <c r="G171" s="4">
        <v>99</v>
      </c>
      <c r="H171" s="17">
        <f t="shared" si="13"/>
        <v>248</v>
      </c>
      <c r="I171" s="4">
        <v>274</v>
      </c>
      <c r="J171" s="17">
        <f t="shared" si="11"/>
        <v>522</v>
      </c>
      <c r="K171" s="19"/>
      <c r="L171" s="4">
        <v>95</v>
      </c>
      <c r="M171" s="4">
        <v>63</v>
      </c>
      <c r="N171" s="4">
        <v>0</v>
      </c>
      <c r="O171" s="4">
        <v>127</v>
      </c>
      <c r="P171" s="17">
        <f t="shared" si="14"/>
        <v>285</v>
      </c>
      <c r="Q171" s="4">
        <v>122</v>
      </c>
      <c r="R171" s="17">
        <f t="shared" si="12"/>
        <v>407</v>
      </c>
      <c r="S171" s="19"/>
    </row>
    <row r="172" spans="1:19" ht="12.75" customHeight="1">
      <c r="A172" t="s">
        <v>495</v>
      </c>
      <c r="B172" t="s">
        <v>496</v>
      </c>
      <c r="C172" t="s">
        <v>957</v>
      </c>
      <c r="D172" s="4">
        <v>66</v>
      </c>
      <c r="E172" s="4">
        <v>131</v>
      </c>
      <c r="F172" s="4">
        <v>0</v>
      </c>
      <c r="G172" s="4">
        <v>3</v>
      </c>
      <c r="H172" s="17">
        <f t="shared" si="13"/>
        <v>200</v>
      </c>
      <c r="I172" s="4">
        <v>0</v>
      </c>
      <c r="J172" s="17">
        <f t="shared" si="11"/>
        <v>200</v>
      </c>
      <c r="K172" s="19"/>
      <c r="L172" s="4">
        <v>65</v>
      </c>
      <c r="M172" s="4">
        <v>6</v>
      </c>
      <c r="N172" s="4">
        <v>0</v>
      </c>
      <c r="O172" s="4">
        <v>44</v>
      </c>
      <c r="P172" s="17">
        <f t="shared" si="14"/>
        <v>115</v>
      </c>
      <c r="Q172" s="4">
        <v>16</v>
      </c>
      <c r="R172" s="17">
        <f t="shared" si="12"/>
        <v>131</v>
      </c>
      <c r="S172" s="19"/>
    </row>
    <row r="173" spans="1:19" ht="12.75" customHeight="1">
      <c r="A173" t="s">
        <v>497</v>
      </c>
      <c r="B173" t="s">
        <v>498</v>
      </c>
      <c r="C173" t="s">
        <v>954</v>
      </c>
      <c r="D173" s="4">
        <v>25</v>
      </c>
      <c r="E173" s="4">
        <v>28</v>
      </c>
      <c r="F173" s="4">
        <v>0</v>
      </c>
      <c r="G173" s="4">
        <v>0</v>
      </c>
      <c r="H173" s="17">
        <f t="shared" si="13"/>
        <v>53</v>
      </c>
      <c r="I173" s="4">
        <v>0</v>
      </c>
      <c r="J173" s="17">
        <f t="shared" si="11"/>
        <v>53</v>
      </c>
      <c r="K173" s="19"/>
      <c r="L173" s="4">
        <v>0</v>
      </c>
      <c r="M173" s="4">
        <v>135</v>
      </c>
      <c r="N173" s="4">
        <v>0</v>
      </c>
      <c r="O173" s="4">
        <v>31</v>
      </c>
      <c r="P173" s="17">
        <f t="shared" si="14"/>
        <v>166</v>
      </c>
      <c r="Q173" s="4">
        <v>0</v>
      </c>
      <c r="R173" s="17">
        <f t="shared" si="12"/>
        <v>166</v>
      </c>
      <c r="S173" s="19"/>
    </row>
    <row r="174" spans="1:19" ht="12.75" customHeight="1">
      <c r="A174" t="s">
        <v>499</v>
      </c>
      <c r="B174" t="s">
        <v>500</v>
      </c>
      <c r="C174" t="s">
        <v>956</v>
      </c>
      <c r="D174" s="4">
        <v>51</v>
      </c>
      <c r="E174" s="4">
        <v>30</v>
      </c>
      <c r="F174" s="4">
        <v>0</v>
      </c>
      <c r="G174" s="4">
        <v>4</v>
      </c>
      <c r="H174" s="17">
        <f t="shared" si="13"/>
        <v>85</v>
      </c>
      <c r="I174" s="4">
        <v>101</v>
      </c>
      <c r="J174" s="17">
        <f t="shared" si="11"/>
        <v>186</v>
      </c>
      <c r="K174" s="19"/>
      <c r="L174" s="4">
        <v>9</v>
      </c>
      <c r="M174" s="4">
        <v>40</v>
      </c>
      <c r="N174" s="4">
        <v>19</v>
      </c>
      <c r="O174" s="4">
        <v>50</v>
      </c>
      <c r="P174" s="17">
        <f t="shared" si="14"/>
        <v>118</v>
      </c>
      <c r="Q174" s="4">
        <v>11</v>
      </c>
      <c r="R174" s="17">
        <f t="shared" si="12"/>
        <v>129</v>
      </c>
      <c r="S174" s="19"/>
    </row>
    <row r="175" spans="1:19" ht="12.75" customHeight="1">
      <c r="A175" t="s">
        <v>501</v>
      </c>
      <c r="B175" t="s">
        <v>502</v>
      </c>
      <c r="C175" t="s">
        <v>956</v>
      </c>
      <c r="D175" s="4">
        <v>133</v>
      </c>
      <c r="E175" s="4">
        <v>11</v>
      </c>
      <c r="F175" s="4">
        <v>0</v>
      </c>
      <c r="G175" s="4">
        <v>22</v>
      </c>
      <c r="H175" s="17">
        <f t="shared" si="13"/>
        <v>166</v>
      </c>
      <c r="I175" s="4">
        <v>83</v>
      </c>
      <c r="J175" s="17">
        <f t="shared" si="11"/>
        <v>249</v>
      </c>
      <c r="K175" s="19"/>
      <c r="L175" s="4">
        <v>41</v>
      </c>
      <c r="M175" s="4">
        <v>20</v>
      </c>
      <c r="N175" s="4">
        <v>0</v>
      </c>
      <c r="O175" s="4">
        <v>66</v>
      </c>
      <c r="P175" s="17">
        <f t="shared" si="14"/>
        <v>127</v>
      </c>
      <c r="Q175" s="4">
        <v>23</v>
      </c>
      <c r="R175" s="17">
        <f t="shared" si="12"/>
        <v>150</v>
      </c>
      <c r="S175" s="19"/>
    </row>
    <row r="176" spans="1:19" ht="12.75" customHeight="1">
      <c r="A176" t="s">
        <v>852</v>
      </c>
      <c r="B176" t="s">
        <v>853</v>
      </c>
      <c r="C176" t="s">
        <v>956</v>
      </c>
      <c r="D176" s="4">
        <v>0</v>
      </c>
      <c r="E176" s="4">
        <v>0</v>
      </c>
      <c r="F176" s="4">
        <v>0</v>
      </c>
      <c r="G176" s="4">
        <v>0</v>
      </c>
      <c r="H176" s="17">
        <f t="shared" si="13"/>
        <v>0</v>
      </c>
      <c r="I176" s="4">
        <v>0</v>
      </c>
      <c r="J176" s="17">
        <f t="shared" si="11"/>
        <v>0</v>
      </c>
      <c r="K176" s="19"/>
      <c r="L176" s="4">
        <v>0</v>
      </c>
      <c r="M176" s="4">
        <v>0</v>
      </c>
      <c r="N176" s="4">
        <v>0</v>
      </c>
      <c r="O176" s="4">
        <v>1</v>
      </c>
      <c r="P176" s="17">
        <f t="shared" si="14"/>
        <v>1</v>
      </c>
      <c r="Q176" s="4">
        <v>0</v>
      </c>
      <c r="R176" s="17">
        <f t="shared" si="12"/>
        <v>1</v>
      </c>
      <c r="S176" s="19"/>
    </row>
    <row r="177" spans="1:19" ht="12.75" customHeight="1">
      <c r="A177" t="s">
        <v>503</v>
      </c>
      <c r="B177" t="s">
        <v>504</v>
      </c>
      <c r="C177" t="s">
        <v>955</v>
      </c>
      <c r="D177" s="4">
        <v>134</v>
      </c>
      <c r="E177" s="4">
        <v>0</v>
      </c>
      <c r="F177" s="4">
        <v>0</v>
      </c>
      <c r="G177" s="4">
        <v>5</v>
      </c>
      <c r="H177" s="17">
        <f t="shared" si="13"/>
        <v>139</v>
      </c>
      <c r="I177" s="4">
        <v>173</v>
      </c>
      <c r="J177" s="17">
        <f t="shared" si="11"/>
        <v>312</v>
      </c>
      <c r="K177" s="19"/>
      <c r="L177" s="4">
        <v>51</v>
      </c>
      <c r="M177" s="4">
        <v>38</v>
      </c>
      <c r="N177" s="4">
        <v>0</v>
      </c>
      <c r="O177" s="4">
        <v>47</v>
      </c>
      <c r="P177" s="17">
        <f t="shared" si="14"/>
        <v>136</v>
      </c>
      <c r="Q177" s="4">
        <v>15</v>
      </c>
      <c r="R177" s="17">
        <f t="shared" si="12"/>
        <v>151</v>
      </c>
      <c r="S177" s="19"/>
    </row>
    <row r="178" spans="1:19" ht="12.75" customHeight="1">
      <c r="A178" t="s">
        <v>505</v>
      </c>
      <c r="B178" t="s">
        <v>506</v>
      </c>
      <c r="C178" t="s">
        <v>958</v>
      </c>
      <c r="D178" s="4">
        <v>0</v>
      </c>
      <c r="E178" s="4">
        <v>0</v>
      </c>
      <c r="F178" s="4">
        <v>0</v>
      </c>
      <c r="G178" s="4">
        <v>0</v>
      </c>
      <c r="H178" s="17">
        <f t="shared" si="13"/>
        <v>0</v>
      </c>
      <c r="I178" s="4">
        <v>0</v>
      </c>
      <c r="J178" s="17">
        <f t="shared" si="11"/>
        <v>0</v>
      </c>
      <c r="K178" s="19"/>
      <c r="L178" s="4">
        <v>8</v>
      </c>
      <c r="M178" s="4">
        <v>54</v>
      </c>
      <c r="N178" s="4">
        <v>0</v>
      </c>
      <c r="O178" s="4">
        <v>27</v>
      </c>
      <c r="P178" s="17">
        <f t="shared" si="14"/>
        <v>89</v>
      </c>
      <c r="Q178" s="4">
        <v>0</v>
      </c>
      <c r="R178" s="17">
        <f t="shared" si="12"/>
        <v>89</v>
      </c>
      <c r="S178" s="19"/>
    </row>
    <row r="179" spans="1:19" ht="12.75" customHeight="1">
      <c r="A179" t="s">
        <v>767</v>
      </c>
      <c r="B179" t="s">
        <v>768</v>
      </c>
      <c r="C179" t="s">
        <v>955</v>
      </c>
      <c r="D179" s="4">
        <v>29</v>
      </c>
      <c r="E179" s="4">
        <v>0</v>
      </c>
      <c r="F179" s="4">
        <v>0</v>
      </c>
      <c r="G179" s="4">
        <v>0</v>
      </c>
      <c r="H179" s="17">
        <f t="shared" si="13"/>
        <v>29</v>
      </c>
      <c r="I179" s="4">
        <v>0</v>
      </c>
      <c r="J179" s="17">
        <f t="shared" si="11"/>
        <v>29</v>
      </c>
      <c r="K179" s="19"/>
      <c r="L179" s="4">
        <v>24</v>
      </c>
      <c r="M179" s="4">
        <v>9</v>
      </c>
      <c r="N179" s="4">
        <v>0</v>
      </c>
      <c r="O179" s="4">
        <v>7</v>
      </c>
      <c r="P179" s="17">
        <f t="shared" si="14"/>
        <v>40</v>
      </c>
      <c r="Q179" s="4">
        <v>22</v>
      </c>
      <c r="R179" s="17">
        <f t="shared" si="12"/>
        <v>62</v>
      </c>
      <c r="S179" s="19"/>
    </row>
    <row r="180" spans="1:19" ht="12.75" customHeight="1">
      <c r="A180" t="s">
        <v>507</v>
      </c>
      <c r="B180" t="s">
        <v>508</v>
      </c>
      <c r="C180" t="s">
        <v>954</v>
      </c>
      <c r="D180" s="4">
        <v>139</v>
      </c>
      <c r="E180" s="4">
        <v>3</v>
      </c>
      <c r="F180" s="4">
        <v>0</v>
      </c>
      <c r="G180" s="4">
        <v>37</v>
      </c>
      <c r="H180" s="17">
        <f t="shared" si="13"/>
        <v>179</v>
      </c>
      <c r="I180" s="4">
        <v>44</v>
      </c>
      <c r="J180" s="17">
        <f t="shared" si="11"/>
        <v>223</v>
      </c>
      <c r="K180" s="19"/>
      <c r="L180" s="4">
        <v>57</v>
      </c>
      <c r="M180" s="4">
        <v>144</v>
      </c>
      <c r="N180" s="4">
        <v>0</v>
      </c>
      <c r="O180" s="4">
        <v>166</v>
      </c>
      <c r="P180" s="17">
        <f t="shared" si="14"/>
        <v>367</v>
      </c>
      <c r="Q180" s="4">
        <v>56</v>
      </c>
      <c r="R180" s="17">
        <f t="shared" si="12"/>
        <v>423</v>
      </c>
      <c r="S180" s="19"/>
    </row>
    <row r="181" spans="1:19" ht="12.75" customHeight="1">
      <c r="A181" t="s">
        <v>509</v>
      </c>
      <c r="B181" t="s">
        <v>510</v>
      </c>
      <c r="C181" t="s">
        <v>958</v>
      </c>
      <c r="D181" s="4">
        <v>120</v>
      </c>
      <c r="E181" s="4">
        <v>7</v>
      </c>
      <c r="F181" s="4">
        <v>0</v>
      </c>
      <c r="G181" s="4">
        <v>47</v>
      </c>
      <c r="H181" s="17">
        <f t="shared" si="13"/>
        <v>174</v>
      </c>
      <c r="I181" s="4">
        <v>188</v>
      </c>
      <c r="J181" s="17">
        <f t="shared" si="11"/>
        <v>362</v>
      </c>
      <c r="K181" s="19"/>
      <c r="L181" s="4">
        <v>8</v>
      </c>
      <c r="M181" s="4">
        <v>137</v>
      </c>
      <c r="N181" s="4">
        <v>0</v>
      </c>
      <c r="O181" s="4">
        <v>121</v>
      </c>
      <c r="P181" s="17">
        <f t="shared" si="14"/>
        <v>266</v>
      </c>
      <c r="Q181" s="4">
        <v>33</v>
      </c>
      <c r="R181" s="17">
        <f t="shared" si="12"/>
        <v>299</v>
      </c>
      <c r="S181" s="19"/>
    </row>
    <row r="182" spans="1:19" ht="12.75" customHeight="1">
      <c r="A182" t="s">
        <v>908</v>
      </c>
      <c r="B182" t="s">
        <v>909</v>
      </c>
      <c r="C182" t="s">
        <v>958</v>
      </c>
      <c r="D182" s="4">
        <v>2</v>
      </c>
      <c r="E182" s="4">
        <v>0</v>
      </c>
      <c r="F182" s="4">
        <v>0</v>
      </c>
      <c r="G182" s="4">
        <v>0</v>
      </c>
      <c r="H182" s="17">
        <f t="shared" si="13"/>
        <v>2</v>
      </c>
      <c r="I182" s="4">
        <v>0</v>
      </c>
      <c r="J182" s="17">
        <f t="shared" si="11"/>
        <v>2</v>
      </c>
      <c r="K182" s="19"/>
      <c r="L182" s="4">
        <v>1</v>
      </c>
      <c r="M182" s="4">
        <v>26</v>
      </c>
      <c r="N182" s="4">
        <v>0</v>
      </c>
      <c r="O182" s="4">
        <v>15</v>
      </c>
      <c r="P182" s="17">
        <f t="shared" si="14"/>
        <v>42</v>
      </c>
      <c r="Q182" s="4">
        <v>0</v>
      </c>
      <c r="R182" s="17">
        <f t="shared" si="12"/>
        <v>42</v>
      </c>
      <c r="S182" s="19"/>
    </row>
    <row r="183" spans="1:19" ht="12.75" customHeight="1">
      <c r="A183" t="s">
        <v>769</v>
      </c>
      <c r="B183" t="s">
        <v>770</v>
      </c>
      <c r="C183" t="s">
        <v>958</v>
      </c>
      <c r="D183" s="4">
        <v>167</v>
      </c>
      <c r="E183" s="4">
        <v>2</v>
      </c>
      <c r="F183" s="4">
        <v>0</v>
      </c>
      <c r="G183" s="4">
        <v>54</v>
      </c>
      <c r="H183" s="17">
        <f t="shared" si="13"/>
        <v>223</v>
      </c>
      <c r="I183" s="4">
        <v>0</v>
      </c>
      <c r="J183" s="17">
        <f t="shared" si="11"/>
        <v>223</v>
      </c>
      <c r="K183" s="19"/>
      <c r="L183" s="4">
        <v>33</v>
      </c>
      <c r="M183" s="4">
        <v>65</v>
      </c>
      <c r="N183" s="4">
        <v>0</v>
      </c>
      <c r="O183" s="4">
        <v>45</v>
      </c>
      <c r="P183" s="17">
        <f t="shared" si="14"/>
        <v>143</v>
      </c>
      <c r="Q183" s="4">
        <v>0</v>
      </c>
      <c r="R183" s="17">
        <f t="shared" si="12"/>
        <v>143</v>
      </c>
      <c r="S183" s="19"/>
    </row>
    <row r="184" spans="1:19" ht="12.75" customHeight="1">
      <c r="A184" t="s">
        <v>511</v>
      </c>
      <c r="B184" t="s">
        <v>512</v>
      </c>
      <c r="C184" t="s">
        <v>955</v>
      </c>
      <c r="D184" s="4">
        <v>43</v>
      </c>
      <c r="E184" s="4">
        <v>0</v>
      </c>
      <c r="F184" s="4">
        <v>0</v>
      </c>
      <c r="G184" s="4">
        <v>0</v>
      </c>
      <c r="H184" s="17">
        <f t="shared" si="13"/>
        <v>43</v>
      </c>
      <c r="I184" s="4">
        <v>9</v>
      </c>
      <c r="J184" s="17">
        <f t="shared" si="11"/>
        <v>52</v>
      </c>
      <c r="K184" s="19"/>
      <c r="L184" s="4">
        <v>66</v>
      </c>
      <c r="M184" s="4">
        <v>0</v>
      </c>
      <c r="N184" s="4">
        <v>0</v>
      </c>
      <c r="O184" s="4">
        <v>38</v>
      </c>
      <c r="P184" s="17">
        <f t="shared" si="14"/>
        <v>104</v>
      </c>
      <c r="Q184" s="4">
        <v>12</v>
      </c>
      <c r="R184" s="17">
        <f t="shared" si="12"/>
        <v>116</v>
      </c>
      <c r="S184" s="19"/>
    </row>
    <row r="185" spans="1:19" ht="12.75" customHeight="1">
      <c r="A185" t="s">
        <v>910</v>
      </c>
      <c r="B185" t="s">
        <v>911</v>
      </c>
      <c r="C185" t="s">
        <v>958</v>
      </c>
      <c r="D185" s="4">
        <v>0</v>
      </c>
      <c r="E185" s="4">
        <v>0</v>
      </c>
      <c r="F185" s="4">
        <v>0</v>
      </c>
      <c r="G185" s="4">
        <v>0</v>
      </c>
      <c r="H185" s="17">
        <f t="shared" si="13"/>
        <v>0</v>
      </c>
      <c r="I185" s="4">
        <v>0</v>
      </c>
      <c r="J185" s="17">
        <f t="shared" si="11"/>
        <v>0</v>
      </c>
      <c r="K185" s="19"/>
      <c r="L185" s="4">
        <v>11</v>
      </c>
      <c r="M185" s="4">
        <v>0</v>
      </c>
      <c r="N185" s="4">
        <v>0</v>
      </c>
      <c r="O185" s="4">
        <v>2</v>
      </c>
      <c r="P185" s="17">
        <f t="shared" si="14"/>
        <v>13</v>
      </c>
      <c r="Q185" s="4">
        <v>0</v>
      </c>
      <c r="R185" s="17">
        <f t="shared" si="12"/>
        <v>13</v>
      </c>
      <c r="S185" s="19"/>
    </row>
    <row r="186" spans="1:19" ht="12.75" customHeight="1">
      <c r="A186" t="s">
        <v>513</v>
      </c>
      <c r="B186" t="s">
        <v>514</v>
      </c>
      <c r="C186" t="s">
        <v>958</v>
      </c>
      <c r="D186" s="4">
        <v>71</v>
      </c>
      <c r="E186" s="4">
        <v>0</v>
      </c>
      <c r="F186" s="4">
        <v>0</v>
      </c>
      <c r="G186" s="4">
        <v>17</v>
      </c>
      <c r="H186" s="17">
        <f t="shared" si="13"/>
        <v>88</v>
      </c>
      <c r="I186" s="4">
        <v>382</v>
      </c>
      <c r="J186" s="17">
        <f t="shared" si="11"/>
        <v>470</v>
      </c>
      <c r="K186" s="19"/>
      <c r="L186" s="4">
        <v>16</v>
      </c>
      <c r="M186" s="4">
        <v>43</v>
      </c>
      <c r="N186" s="4">
        <v>30</v>
      </c>
      <c r="O186" s="4">
        <v>100</v>
      </c>
      <c r="P186" s="17">
        <f t="shared" si="14"/>
        <v>189</v>
      </c>
      <c r="Q186" s="4">
        <v>50</v>
      </c>
      <c r="R186" s="17">
        <f t="shared" si="12"/>
        <v>239</v>
      </c>
      <c r="S186" s="19"/>
    </row>
    <row r="187" spans="1:19" ht="12.75" customHeight="1">
      <c r="A187" t="s">
        <v>515</v>
      </c>
      <c r="B187" t="s">
        <v>516</v>
      </c>
      <c r="C187" t="s">
        <v>957</v>
      </c>
      <c r="D187" s="4">
        <v>118</v>
      </c>
      <c r="E187" s="4">
        <v>6</v>
      </c>
      <c r="F187" s="4">
        <v>0</v>
      </c>
      <c r="G187" s="4">
        <v>0</v>
      </c>
      <c r="H187" s="17">
        <f t="shared" si="13"/>
        <v>124</v>
      </c>
      <c r="I187" s="4">
        <v>0</v>
      </c>
      <c r="J187" s="17">
        <f t="shared" si="11"/>
        <v>124</v>
      </c>
      <c r="K187" s="19"/>
      <c r="L187" s="4">
        <v>44</v>
      </c>
      <c r="M187" s="4">
        <v>18</v>
      </c>
      <c r="N187" s="4">
        <v>0</v>
      </c>
      <c r="O187" s="4">
        <v>39</v>
      </c>
      <c r="P187" s="17">
        <f t="shared" si="14"/>
        <v>101</v>
      </c>
      <c r="Q187" s="4">
        <v>0</v>
      </c>
      <c r="R187" s="17">
        <f t="shared" si="12"/>
        <v>101</v>
      </c>
      <c r="S187" s="19"/>
    </row>
    <row r="188" spans="1:19" ht="12.75" customHeight="1">
      <c r="A188" t="s">
        <v>517</v>
      </c>
      <c r="B188" t="s">
        <v>518</v>
      </c>
      <c r="C188" t="s">
        <v>956</v>
      </c>
      <c r="D188" s="4">
        <v>48</v>
      </c>
      <c r="E188" s="4">
        <v>3</v>
      </c>
      <c r="F188" s="4">
        <v>0</v>
      </c>
      <c r="G188" s="4">
        <v>3</v>
      </c>
      <c r="H188" s="17">
        <f t="shared" si="13"/>
        <v>54</v>
      </c>
      <c r="I188" s="4">
        <v>0</v>
      </c>
      <c r="J188" s="17">
        <f t="shared" si="11"/>
        <v>54</v>
      </c>
      <c r="K188" s="19"/>
      <c r="L188" s="4">
        <v>0</v>
      </c>
      <c r="M188" s="4">
        <v>3</v>
      </c>
      <c r="N188" s="4">
        <v>0</v>
      </c>
      <c r="O188" s="4">
        <v>35</v>
      </c>
      <c r="P188" s="17">
        <f t="shared" si="14"/>
        <v>38</v>
      </c>
      <c r="Q188" s="4">
        <v>0</v>
      </c>
      <c r="R188" s="17">
        <f t="shared" si="12"/>
        <v>38</v>
      </c>
      <c r="S188" s="19"/>
    </row>
    <row r="189" spans="1:19" ht="12.75" customHeight="1">
      <c r="A189" t="s">
        <v>519</v>
      </c>
      <c r="B189" t="s">
        <v>520</v>
      </c>
      <c r="C189" t="s">
        <v>954</v>
      </c>
      <c r="D189" s="4">
        <v>29</v>
      </c>
      <c r="E189" s="4">
        <v>0</v>
      </c>
      <c r="F189" s="4">
        <v>0</v>
      </c>
      <c r="G189" s="4">
        <v>31</v>
      </c>
      <c r="H189" s="17">
        <f t="shared" si="13"/>
        <v>60</v>
      </c>
      <c r="I189" s="4">
        <v>0</v>
      </c>
      <c r="J189" s="17">
        <f t="shared" si="11"/>
        <v>60</v>
      </c>
      <c r="K189" s="19"/>
      <c r="L189" s="4">
        <v>11</v>
      </c>
      <c r="M189" s="4">
        <v>18</v>
      </c>
      <c r="N189" s="4">
        <v>0</v>
      </c>
      <c r="O189" s="4">
        <v>25</v>
      </c>
      <c r="P189" s="17">
        <f t="shared" si="14"/>
        <v>54</v>
      </c>
      <c r="Q189" s="4">
        <v>0</v>
      </c>
      <c r="R189" s="17">
        <f t="shared" si="12"/>
        <v>54</v>
      </c>
      <c r="S189" s="19"/>
    </row>
    <row r="190" spans="1:19" ht="12.75" customHeight="1">
      <c r="A190" t="s">
        <v>521</v>
      </c>
      <c r="B190" t="s">
        <v>522</v>
      </c>
      <c r="C190" t="s">
        <v>955</v>
      </c>
      <c r="D190" s="4">
        <v>28</v>
      </c>
      <c r="E190" s="4">
        <v>0</v>
      </c>
      <c r="F190" s="4">
        <v>0</v>
      </c>
      <c r="G190" s="4">
        <v>6</v>
      </c>
      <c r="H190" s="17">
        <f t="shared" si="13"/>
        <v>34</v>
      </c>
      <c r="I190" s="4">
        <v>0</v>
      </c>
      <c r="J190" s="17">
        <f t="shared" si="11"/>
        <v>34</v>
      </c>
      <c r="K190" s="19"/>
      <c r="L190" s="4">
        <v>10</v>
      </c>
      <c r="M190" s="4">
        <v>0</v>
      </c>
      <c r="N190" s="4">
        <v>0</v>
      </c>
      <c r="O190" s="4">
        <v>12</v>
      </c>
      <c r="P190" s="17">
        <f t="shared" si="14"/>
        <v>22</v>
      </c>
      <c r="Q190" s="4">
        <v>0</v>
      </c>
      <c r="R190" s="17">
        <f t="shared" si="12"/>
        <v>22</v>
      </c>
      <c r="S190" s="19"/>
    </row>
    <row r="191" spans="1:19" ht="12.75" customHeight="1">
      <c r="A191" t="s">
        <v>822</v>
      </c>
      <c r="B191" t="s">
        <v>823</v>
      </c>
      <c r="C191" t="s">
        <v>957</v>
      </c>
      <c r="D191" s="4">
        <v>36</v>
      </c>
      <c r="E191" s="4">
        <v>0</v>
      </c>
      <c r="F191" s="4">
        <v>0</v>
      </c>
      <c r="G191" s="4">
        <v>0</v>
      </c>
      <c r="H191" s="17">
        <f t="shared" si="13"/>
        <v>36</v>
      </c>
      <c r="I191" s="4">
        <v>0</v>
      </c>
      <c r="J191" s="17">
        <f t="shared" si="11"/>
        <v>36</v>
      </c>
      <c r="K191" s="19"/>
      <c r="L191" s="4">
        <v>0</v>
      </c>
      <c r="M191" s="4">
        <v>0</v>
      </c>
      <c r="N191" s="4">
        <v>0</v>
      </c>
      <c r="O191" s="4">
        <v>2</v>
      </c>
      <c r="P191" s="17">
        <f t="shared" si="14"/>
        <v>2</v>
      </c>
      <c r="Q191" s="4">
        <v>0</v>
      </c>
      <c r="R191" s="17">
        <f t="shared" si="12"/>
        <v>2</v>
      </c>
      <c r="S191" s="19"/>
    </row>
    <row r="192" spans="1:19" ht="12.75" customHeight="1">
      <c r="A192" t="s">
        <v>523</v>
      </c>
      <c r="B192" t="s">
        <v>524</v>
      </c>
      <c r="C192" t="s">
        <v>955</v>
      </c>
      <c r="D192" s="4">
        <v>123</v>
      </c>
      <c r="E192" s="4">
        <v>0</v>
      </c>
      <c r="F192" s="4">
        <v>0</v>
      </c>
      <c r="G192" s="4">
        <v>0</v>
      </c>
      <c r="H192" s="17">
        <f t="shared" si="13"/>
        <v>123</v>
      </c>
      <c r="I192" s="4">
        <v>0</v>
      </c>
      <c r="J192" s="17">
        <f t="shared" si="11"/>
        <v>123</v>
      </c>
      <c r="K192" s="19"/>
      <c r="L192" s="4">
        <v>14</v>
      </c>
      <c r="M192" s="4">
        <v>25</v>
      </c>
      <c r="N192" s="4">
        <v>0</v>
      </c>
      <c r="O192" s="4">
        <v>68</v>
      </c>
      <c r="P192" s="17">
        <f t="shared" si="14"/>
        <v>107</v>
      </c>
      <c r="Q192" s="4">
        <v>0</v>
      </c>
      <c r="R192" s="17">
        <f t="shared" si="12"/>
        <v>107</v>
      </c>
      <c r="S192" s="19"/>
    </row>
    <row r="193" spans="1:19" ht="12.75" customHeight="1">
      <c r="A193" t="s">
        <v>771</v>
      </c>
      <c r="B193" t="s">
        <v>772</v>
      </c>
      <c r="C193" t="s">
        <v>954</v>
      </c>
      <c r="D193" s="4">
        <v>52</v>
      </c>
      <c r="E193" s="4">
        <v>2</v>
      </c>
      <c r="F193" s="4">
        <v>0</v>
      </c>
      <c r="G193" s="4">
        <v>10</v>
      </c>
      <c r="H193" s="17">
        <f t="shared" si="13"/>
        <v>64</v>
      </c>
      <c r="I193" s="4">
        <v>0</v>
      </c>
      <c r="J193" s="17">
        <f t="shared" si="11"/>
        <v>64</v>
      </c>
      <c r="K193" s="19"/>
      <c r="L193" s="4">
        <v>11</v>
      </c>
      <c r="M193" s="4">
        <v>2</v>
      </c>
      <c r="N193" s="4">
        <v>0</v>
      </c>
      <c r="O193" s="4">
        <v>0</v>
      </c>
      <c r="P193" s="17">
        <f t="shared" si="14"/>
        <v>13</v>
      </c>
      <c r="Q193" s="4">
        <v>0</v>
      </c>
      <c r="R193" s="17">
        <f t="shared" si="12"/>
        <v>13</v>
      </c>
      <c r="S193" s="19"/>
    </row>
    <row r="194" spans="1:19" ht="12.75" customHeight="1">
      <c r="A194" t="s">
        <v>525</v>
      </c>
      <c r="B194" t="s">
        <v>526</v>
      </c>
      <c r="C194" t="s">
        <v>955</v>
      </c>
      <c r="D194" s="4">
        <v>129</v>
      </c>
      <c r="E194" s="4">
        <v>0</v>
      </c>
      <c r="F194" s="4">
        <v>0</v>
      </c>
      <c r="G194" s="4">
        <v>0</v>
      </c>
      <c r="H194" s="17">
        <f t="shared" si="13"/>
        <v>129</v>
      </c>
      <c r="I194" s="4">
        <v>0</v>
      </c>
      <c r="J194" s="17">
        <f t="shared" si="11"/>
        <v>129</v>
      </c>
      <c r="K194" s="19"/>
      <c r="L194" s="4">
        <v>11</v>
      </c>
      <c r="M194" s="4">
        <v>0</v>
      </c>
      <c r="N194" s="4">
        <v>0</v>
      </c>
      <c r="O194" s="4">
        <v>3</v>
      </c>
      <c r="P194" s="17">
        <f t="shared" si="14"/>
        <v>14</v>
      </c>
      <c r="Q194" s="4">
        <v>0</v>
      </c>
      <c r="R194" s="17">
        <f t="shared" si="12"/>
        <v>14</v>
      </c>
      <c r="S194" s="19"/>
    </row>
    <row r="195" spans="1:19" ht="12.75" customHeight="1">
      <c r="A195" t="s">
        <v>527</v>
      </c>
      <c r="B195" t="s">
        <v>528</v>
      </c>
      <c r="C195" t="s">
        <v>954</v>
      </c>
      <c r="D195" s="4">
        <v>86</v>
      </c>
      <c r="E195" s="4">
        <v>0</v>
      </c>
      <c r="F195" s="4">
        <v>0</v>
      </c>
      <c r="G195" s="4">
        <v>20</v>
      </c>
      <c r="H195" s="17">
        <f t="shared" si="13"/>
        <v>106</v>
      </c>
      <c r="I195" s="4">
        <v>0</v>
      </c>
      <c r="J195" s="17">
        <f t="shared" si="11"/>
        <v>106</v>
      </c>
      <c r="K195" s="19"/>
      <c r="L195" s="4">
        <v>0</v>
      </c>
      <c r="M195" s="4">
        <v>0</v>
      </c>
      <c r="N195" s="4">
        <v>0</v>
      </c>
      <c r="O195" s="4">
        <v>15</v>
      </c>
      <c r="P195" s="17">
        <f t="shared" si="14"/>
        <v>15</v>
      </c>
      <c r="Q195" s="4">
        <v>0</v>
      </c>
      <c r="R195" s="17">
        <f t="shared" si="12"/>
        <v>15</v>
      </c>
      <c r="S195" s="19"/>
    </row>
    <row r="196" spans="1:19" ht="12.75" customHeight="1">
      <c r="A196" t="s">
        <v>529</v>
      </c>
      <c r="B196" t="s">
        <v>530</v>
      </c>
      <c r="C196" t="s">
        <v>957</v>
      </c>
      <c r="D196" s="4">
        <v>43</v>
      </c>
      <c r="E196" s="4">
        <v>0</v>
      </c>
      <c r="F196" s="4">
        <v>0</v>
      </c>
      <c r="G196" s="4">
        <v>0</v>
      </c>
      <c r="H196" s="17">
        <f t="shared" si="13"/>
        <v>43</v>
      </c>
      <c r="I196" s="4">
        <v>125</v>
      </c>
      <c r="J196" s="17">
        <f t="shared" si="11"/>
        <v>168</v>
      </c>
      <c r="K196" s="19"/>
      <c r="L196" s="4">
        <v>2</v>
      </c>
      <c r="M196" s="4">
        <v>18</v>
      </c>
      <c r="N196" s="4">
        <v>0</v>
      </c>
      <c r="O196" s="4">
        <v>75</v>
      </c>
      <c r="P196" s="17">
        <f t="shared" si="14"/>
        <v>95</v>
      </c>
      <c r="Q196" s="4">
        <v>0</v>
      </c>
      <c r="R196" s="17">
        <f t="shared" si="12"/>
        <v>95</v>
      </c>
      <c r="S196" s="19"/>
    </row>
    <row r="197" spans="1:19" ht="12.75" customHeight="1">
      <c r="A197" t="s">
        <v>531</v>
      </c>
      <c r="B197" t="s">
        <v>532</v>
      </c>
      <c r="C197" t="s">
        <v>956</v>
      </c>
      <c r="D197" s="4">
        <v>47</v>
      </c>
      <c r="E197" s="4">
        <v>17</v>
      </c>
      <c r="F197" s="4">
        <v>0</v>
      </c>
      <c r="G197" s="4">
        <v>20</v>
      </c>
      <c r="H197" s="17">
        <f t="shared" si="13"/>
        <v>84</v>
      </c>
      <c r="I197" s="4">
        <v>0</v>
      </c>
      <c r="J197" s="17">
        <f t="shared" si="11"/>
        <v>84</v>
      </c>
      <c r="K197" s="19"/>
      <c r="L197" s="4">
        <v>0</v>
      </c>
      <c r="M197" s="4">
        <v>0</v>
      </c>
      <c r="N197" s="4">
        <v>0</v>
      </c>
      <c r="O197" s="4">
        <v>44</v>
      </c>
      <c r="P197" s="17">
        <f t="shared" si="14"/>
        <v>44</v>
      </c>
      <c r="Q197" s="4">
        <v>0</v>
      </c>
      <c r="R197" s="17">
        <f t="shared" si="12"/>
        <v>44</v>
      </c>
      <c r="S197" s="19"/>
    </row>
    <row r="198" spans="1:19" ht="12.75" customHeight="1">
      <c r="A198" t="s">
        <v>773</v>
      </c>
      <c r="B198" t="s">
        <v>774</v>
      </c>
      <c r="C198" t="s">
        <v>954</v>
      </c>
      <c r="D198" s="4">
        <v>131</v>
      </c>
      <c r="E198" s="4">
        <v>0</v>
      </c>
      <c r="F198" s="4">
        <v>0</v>
      </c>
      <c r="G198" s="4">
        <v>168</v>
      </c>
      <c r="H198" s="17">
        <f t="shared" si="13"/>
        <v>299</v>
      </c>
      <c r="I198" s="4">
        <v>0</v>
      </c>
      <c r="J198" s="17">
        <f t="shared" si="11"/>
        <v>299</v>
      </c>
      <c r="K198" s="19"/>
      <c r="L198" s="4">
        <v>0</v>
      </c>
      <c r="M198" s="4">
        <v>56</v>
      </c>
      <c r="N198" s="4">
        <v>0</v>
      </c>
      <c r="O198" s="4">
        <v>26</v>
      </c>
      <c r="P198" s="17">
        <f t="shared" si="14"/>
        <v>82</v>
      </c>
      <c r="Q198" s="4">
        <v>0</v>
      </c>
      <c r="R198" s="17">
        <f t="shared" si="12"/>
        <v>82</v>
      </c>
      <c r="S198" s="19"/>
    </row>
    <row r="199" spans="1:19" ht="12.75" customHeight="1">
      <c r="A199" t="s">
        <v>533</v>
      </c>
      <c r="B199" t="s">
        <v>534</v>
      </c>
      <c r="C199" t="s">
        <v>956</v>
      </c>
      <c r="D199" s="4">
        <v>8</v>
      </c>
      <c r="E199" s="4">
        <v>16</v>
      </c>
      <c r="F199" s="4">
        <v>0</v>
      </c>
      <c r="G199" s="4">
        <v>9</v>
      </c>
      <c r="H199" s="17">
        <f t="shared" si="13"/>
        <v>33</v>
      </c>
      <c r="I199" s="4">
        <v>0</v>
      </c>
      <c r="J199" s="17">
        <f t="shared" si="11"/>
        <v>33</v>
      </c>
      <c r="K199" s="19"/>
      <c r="L199" s="4">
        <v>0</v>
      </c>
      <c r="M199" s="4">
        <v>0</v>
      </c>
      <c r="N199" s="4">
        <v>0</v>
      </c>
      <c r="O199" s="4">
        <v>14</v>
      </c>
      <c r="P199" s="17">
        <f t="shared" si="14"/>
        <v>14</v>
      </c>
      <c r="Q199" s="4">
        <v>0</v>
      </c>
      <c r="R199" s="17">
        <f t="shared" si="12"/>
        <v>14</v>
      </c>
      <c r="S199" s="19"/>
    </row>
    <row r="200" spans="1:19" ht="12.75" customHeight="1">
      <c r="A200" t="s">
        <v>775</v>
      </c>
      <c r="B200" t="s">
        <v>776</v>
      </c>
      <c r="C200" t="s">
        <v>958</v>
      </c>
      <c r="D200" s="4">
        <v>6</v>
      </c>
      <c r="E200" s="4">
        <v>44</v>
      </c>
      <c r="F200" s="4">
        <v>0</v>
      </c>
      <c r="G200" s="4">
        <v>43</v>
      </c>
      <c r="H200" s="17">
        <f t="shared" si="13"/>
        <v>93</v>
      </c>
      <c r="I200" s="4">
        <v>80</v>
      </c>
      <c r="J200" s="17">
        <f t="shared" si="11"/>
        <v>173</v>
      </c>
      <c r="K200" s="19"/>
      <c r="L200" s="4">
        <v>34</v>
      </c>
      <c r="M200" s="4">
        <v>84</v>
      </c>
      <c r="N200" s="4">
        <v>0</v>
      </c>
      <c r="O200" s="4">
        <v>31</v>
      </c>
      <c r="P200" s="17">
        <f t="shared" si="14"/>
        <v>149</v>
      </c>
      <c r="Q200" s="4">
        <v>0</v>
      </c>
      <c r="R200" s="17">
        <f t="shared" si="12"/>
        <v>149</v>
      </c>
      <c r="S200" s="19"/>
    </row>
    <row r="201" spans="1:19" ht="12.75" customHeight="1">
      <c r="A201" t="s">
        <v>777</v>
      </c>
      <c r="B201" t="s">
        <v>778</v>
      </c>
      <c r="C201" t="s">
        <v>956</v>
      </c>
      <c r="D201" s="4">
        <v>6</v>
      </c>
      <c r="E201" s="4">
        <v>0</v>
      </c>
      <c r="F201" s="4">
        <v>0</v>
      </c>
      <c r="G201" s="4">
        <v>3</v>
      </c>
      <c r="H201" s="17">
        <f t="shared" si="13"/>
        <v>9</v>
      </c>
      <c r="I201" s="4">
        <v>0</v>
      </c>
      <c r="J201" s="17">
        <f t="shared" ref="J201:J264" si="15">SUM(H201:I201)</f>
        <v>9</v>
      </c>
      <c r="K201" s="19"/>
      <c r="L201" s="4">
        <v>6</v>
      </c>
      <c r="M201" s="4">
        <v>3</v>
      </c>
      <c r="N201" s="4">
        <v>0</v>
      </c>
      <c r="O201" s="4">
        <v>11</v>
      </c>
      <c r="P201" s="17">
        <f t="shared" si="14"/>
        <v>20</v>
      </c>
      <c r="Q201" s="4">
        <v>0</v>
      </c>
      <c r="R201" s="17">
        <f t="shared" ref="R201:R264" si="16">SUM(P201:Q201)</f>
        <v>20</v>
      </c>
      <c r="S201" s="19"/>
    </row>
    <row r="202" spans="1:19" ht="12.75" customHeight="1">
      <c r="A202" t="s">
        <v>824</v>
      </c>
      <c r="B202" t="s">
        <v>825</v>
      </c>
      <c r="C202" t="s">
        <v>957</v>
      </c>
      <c r="D202" s="4">
        <v>34</v>
      </c>
      <c r="E202" s="4">
        <v>0</v>
      </c>
      <c r="F202" s="4">
        <v>0</v>
      </c>
      <c r="G202" s="4">
        <v>0</v>
      </c>
      <c r="H202" s="17">
        <f t="shared" ref="H202:H265" si="17">SUM(D202:G202)</f>
        <v>34</v>
      </c>
      <c r="I202" s="4">
        <v>0</v>
      </c>
      <c r="J202" s="17">
        <f t="shared" si="15"/>
        <v>34</v>
      </c>
      <c r="K202" s="19"/>
      <c r="L202" s="4">
        <v>0</v>
      </c>
      <c r="M202" s="4">
        <v>9</v>
      </c>
      <c r="N202" s="4">
        <v>0</v>
      </c>
      <c r="O202" s="4">
        <v>9</v>
      </c>
      <c r="P202" s="17">
        <f t="shared" ref="P202:P265" si="18">SUM(L202:O202)</f>
        <v>18</v>
      </c>
      <c r="Q202" s="4">
        <v>0</v>
      </c>
      <c r="R202" s="17">
        <f t="shared" si="16"/>
        <v>18</v>
      </c>
      <c r="S202" s="19"/>
    </row>
    <row r="203" spans="1:19" ht="12.75" customHeight="1">
      <c r="A203" t="s">
        <v>535</v>
      </c>
      <c r="B203" t="s">
        <v>536</v>
      </c>
      <c r="C203" t="s">
        <v>955</v>
      </c>
      <c r="D203" s="4">
        <v>257</v>
      </c>
      <c r="E203" s="4">
        <v>0</v>
      </c>
      <c r="F203" s="4">
        <v>0</v>
      </c>
      <c r="G203" s="4">
        <v>0</v>
      </c>
      <c r="H203" s="17">
        <f t="shared" si="17"/>
        <v>257</v>
      </c>
      <c r="I203" s="4">
        <v>97</v>
      </c>
      <c r="J203" s="17">
        <f t="shared" si="15"/>
        <v>354</v>
      </c>
      <c r="K203" s="19"/>
      <c r="L203" s="4">
        <v>35</v>
      </c>
      <c r="M203" s="4">
        <v>69</v>
      </c>
      <c r="N203" s="4">
        <v>0</v>
      </c>
      <c r="O203" s="4">
        <v>64</v>
      </c>
      <c r="P203" s="17">
        <f t="shared" si="18"/>
        <v>168</v>
      </c>
      <c r="Q203" s="4">
        <v>0</v>
      </c>
      <c r="R203" s="17">
        <f t="shared" si="16"/>
        <v>168</v>
      </c>
      <c r="S203" s="19"/>
    </row>
    <row r="204" spans="1:19" ht="12.75" customHeight="1">
      <c r="A204" t="s">
        <v>537</v>
      </c>
      <c r="B204" t="s">
        <v>538</v>
      </c>
      <c r="C204" t="s">
        <v>956</v>
      </c>
      <c r="D204" s="4">
        <v>410</v>
      </c>
      <c r="E204" s="4">
        <v>6</v>
      </c>
      <c r="F204" s="4">
        <v>0</v>
      </c>
      <c r="G204" s="4">
        <v>22</v>
      </c>
      <c r="H204" s="17">
        <f t="shared" si="17"/>
        <v>438</v>
      </c>
      <c r="I204" s="4">
        <v>204</v>
      </c>
      <c r="J204" s="17">
        <f t="shared" si="15"/>
        <v>642</v>
      </c>
      <c r="K204" s="19"/>
      <c r="L204" s="4">
        <v>112</v>
      </c>
      <c r="M204" s="4">
        <v>75</v>
      </c>
      <c r="N204" s="4">
        <v>18</v>
      </c>
      <c r="O204" s="4">
        <v>154</v>
      </c>
      <c r="P204" s="17">
        <f t="shared" si="18"/>
        <v>359</v>
      </c>
      <c r="Q204" s="4">
        <v>0</v>
      </c>
      <c r="R204" s="17">
        <f t="shared" si="16"/>
        <v>359</v>
      </c>
      <c r="S204" s="19"/>
    </row>
    <row r="205" spans="1:19" ht="12.75" customHeight="1">
      <c r="A205" t="s">
        <v>826</v>
      </c>
      <c r="B205" t="s">
        <v>827</v>
      </c>
      <c r="C205" t="s">
        <v>957</v>
      </c>
      <c r="D205" s="4">
        <v>92</v>
      </c>
      <c r="E205" s="4">
        <v>60</v>
      </c>
      <c r="F205" s="4">
        <v>0</v>
      </c>
      <c r="G205" s="4">
        <v>27</v>
      </c>
      <c r="H205" s="17">
        <f t="shared" si="17"/>
        <v>179</v>
      </c>
      <c r="I205" s="4">
        <v>62</v>
      </c>
      <c r="J205" s="17">
        <f t="shared" si="15"/>
        <v>241</v>
      </c>
      <c r="K205" s="19"/>
      <c r="L205" s="4">
        <v>19</v>
      </c>
      <c r="M205" s="4">
        <v>30</v>
      </c>
      <c r="N205" s="4">
        <v>0</v>
      </c>
      <c r="O205" s="4">
        <v>36</v>
      </c>
      <c r="P205" s="17">
        <f t="shared" si="18"/>
        <v>85</v>
      </c>
      <c r="Q205" s="4">
        <v>0</v>
      </c>
      <c r="R205" s="17">
        <f t="shared" si="16"/>
        <v>85</v>
      </c>
      <c r="S205" s="19"/>
    </row>
    <row r="206" spans="1:19" ht="12.75" customHeight="1">
      <c r="A206" t="s">
        <v>828</v>
      </c>
      <c r="B206" t="s">
        <v>829</v>
      </c>
      <c r="C206" t="s">
        <v>958</v>
      </c>
      <c r="D206" s="4">
        <v>44</v>
      </c>
      <c r="E206" s="4">
        <v>0</v>
      </c>
      <c r="F206" s="4">
        <v>0</v>
      </c>
      <c r="G206" s="4">
        <v>0</v>
      </c>
      <c r="H206" s="17">
        <f t="shared" si="17"/>
        <v>44</v>
      </c>
      <c r="I206" s="4">
        <v>0</v>
      </c>
      <c r="J206" s="17">
        <f t="shared" si="15"/>
        <v>44</v>
      </c>
      <c r="K206" s="19"/>
      <c r="L206" s="4">
        <v>88</v>
      </c>
      <c r="M206" s="4">
        <v>88</v>
      </c>
      <c r="N206" s="4">
        <v>0</v>
      </c>
      <c r="O206" s="4">
        <v>104</v>
      </c>
      <c r="P206" s="17">
        <f t="shared" si="18"/>
        <v>280</v>
      </c>
      <c r="Q206" s="4">
        <v>78</v>
      </c>
      <c r="R206" s="17">
        <f t="shared" si="16"/>
        <v>358</v>
      </c>
      <c r="S206" s="19"/>
    </row>
    <row r="207" spans="1:19" ht="12.75" customHeight="1">
      <c r="A207" t="s">
        <v>539</v>
      </c>
      <c r="B207" t="s">
        <v>540</v>
      </c>
      <c r="C207" t="s">
        <v>955</v>
      </c>
      <c r="D207" s="4">
        <v>18</v>
      </c>
      <c r="E207" s="4">
        <v>10</v>
      </c>
      <c r="F207" s="4">
        <v>0</v>
      </c>
      <c r="G207" s="4">
        <v>0</v>
      </c>
      <c r="H207" s="17">
        <f t="shared" si="17"/>
        <v>28</v>
      </c>
      <c r="I207" s="4">
        <v>69</v>
      </c>
      <c r="J207" s="17">
        <f t="shared" si="15"/>
        <v>97</v>
      </c>
      <c r="K207" s="19"/>
      <c r="L207" s="4">
        <v>44</v>
      </c>
      <c r="M207" s="4">
        <v>96</v>
      </c>
      <c r="N207" s="4">
        <v>10</v>
      </c>
      <c r="O207" s="4">
        <v>53</v>
      </c>
      <c r="P207" s="17">
        <f t="shared" si="18"/>
        <v>203</v>
      </c>
      <c r="Q207" s="4">
        <v>38</v>
      </c>
      <c r="R207" s="17">
        <f t="shared" si="16"/>
        <v>241</v>
      </c>
      <c r="S207" s="19"/>
    </row>
    <row r="208" spans="1:19" ht="12.75" customHeight="1">
      <c r="A208" t="s">
        <v>830</v>
      </c>
      <c r="B208" t="s">
        <v>831</v>
      </c>
      <c r="C208" t="s">
        <v>957</v>
      </c>
      <c r="D208" s="4">
        <v>0</v>
      </c>
      <c r="E208" s="4">
        <v>3</v>
      </c>
      <c r="F208" s="4">
        <v>0</v>
      </c>
      <c r="G208" s="4">
        <v>6</v>
      </c>
      <c r="H208" s="17">
        <f t="shared" si="17"/>
        <v>9</v>
      </c>
      <c r="I208" s="4">
        <v>0</v>
      </c>
      <c r="J208" s="17">
        <f t="shared" si="15"/>
        <v>9</v>
      </c>
      <c r="K208" s="19"/>
      <c r="L208" s="4">
        <v>0</v>
      </c>
      <c r="M208" s="4">
        <v>5</v>
      </c>
      <c r="N208" s="4">
        <v>0</v>
      </c>
      <c r="O208" s="4">
        <v>34</v>
      </c>
      <c r="P208" s="17">
        <f t="shared" si="18"/>
        <v>39</v>
      </c>
      <c r="Q208" s="4">
        <v>0</v>
      </c>
      <c r="R208" s="17">
        <f t="shared" si="16"/>
        <v>39</v>
      </c>
      <c r="S208" s="19"/>
    </row>
    <row r="209" spans="1:19" ht="12.75" customHeight="1">
      <c r="A209" t="s">
        <v>541</v>
      </c>
      <c r="B209" t="s">
        <v>542</v>
      </c>
      <c r="C209" t="s">
        <v>954</v>
      </c>
      <c r="D209" s="4">
        <v>43</v>
      </c>
      <c r="E209" s="4">
        <v>0</v>
      </c>
      <c r="F209" s="4">
        <v>0</v>
      </c>
      <c r="G209" s="4">
        <v>1</v>
      </c>
      <c r="H209" s="17">
        <f t="shared" si="17"/>
        <v>44</v>
      </c>
      <c r="I209" s="4">
        <v>69</v>
      </c>
      <c r="J209" s="17">
        <f t="shared" si="15"/>
        <v>113</v>
      </c>
      <c r="K209" s="19"/>
      <c r="L209" s="4">
        <v>1</v>
      </c>
      <c r="M209" s="4">
        <v>16</v>
      </c>
      <c r="N209" s="4">
        <v>0</v>
      </c>
      <c r="O209" s="4">
        <v>7</v>
      </c>
      <c r="P209" s="17">
        <f t="shared" si="18"/>
        <v>24</v>
      </c>
      <c r="Q209" s="4">
        <v>0</v>
      </c>
      <c r="R209" s="17">
        <f t="shared" si="16"/>
        <v>24</v>
      </c>
      <c r="S209" s="19"/>
    </row>
    <row r="210" spans="1:19" ht="12.75" customHeight="1">
      <c r="A210" t="s">
        <v>543</v>
      </c>
      <c r="B210" t="s">
        <v>544</v>
      </c>
      <c r="C210" t="s">
        <v>957</v>
      </c>
      <c r="D210" s="4">
        <v>137</v>
      </c>
      <c r="E210" s="4">
        <v>66</v>
      </c>
      <c r="F210" s="4">
        <v>0</v>
      </c>
      <c r="G210" s="4">
        <v>12</v>
      </c>
      <c r="H210" s="17">
        <f t="shared" si="17"/>
        <v>215</v>
      </c>
      <c r="I210" s="4">
        <v>284</v>
      </c>
      <c r="J210" s="17">
        <f t="shared" si="15"/>
        <v>499</v>
      </c>
      <c r="K210" s="19"/>
      <c r="L210" s="4">
        <v>0</v>
      </c>
      <c r="M210" s="4">
        <v>66</v>
      </c>
      <c r="N210" s="4">
        <v>0</v>
      </c>
      <c r="O210" s="4">
        <v>40</v>
      </c>
      <c r="P210" s="17">
        <f t="shared" si="18"/>
        <v>106</v>
      </c>
      <c r="Q210" s="4">
        <v>43</v>
      </c>
      <c r="R210" s="17">
        <f t="shared" si="16"/>
        <v>149</v>
      </c>
      <c r="S210" s="19"/>
    </row>
    <row r="211" spans="1:19" ht="12.75" customHeight="1">
      <c r="A211" t="s">
        <v>753</v>
      </c>
      <c r="B211" t="s">
        <v>912</v>
      </c>
      <c r="C211" t="s">
        <v>954</v>
      </c>
      <c r="D211" s="4">
        <v>30</v>
      </c>
      <c r="E211" s="4">
        <v>0</v>
      </c>
      <c r="F211" s="4">
        <v>0</v>
      </c>
      <c r="G211" s="4">
        <v>24</v>
      </c>
      <c r="H211" s="17">
        <f t="shared" si="17"/>
        <v>54</v>
      </c>
      <c r="I211" s="4">
        <v>36</v>
      </c>
      <c r="J211" s="17">
        <f t="shared" si="15"/>
        <v>90</v>
      </c>
      <c r="K211" s="19"/>
      <c r="L211" s="4">
        <v>9</v>
      </c>
      <c r="M211" s="4">
        <v>39</v>
      </c>
      <c r="N211" s="4">
        <v>0</v>
      </c>
      <c r="O211" s="4">
        <v>6</v>
      </c>
      <c r="P211" s="17">
        <f t="shared" si="18"/>
        <v>54</v>
      </c>
      <c r="Q211" s="4">
        <v>4</v>
      </c>
      <c r="R211" s="17">
        <f t="shared" si="16"/>
        <v>58</v>
      </c>
      <c r="S211" s="19"/>
    </row>
    <row r="212" spans="1:19" ht="12.75" customHeight="1">
      <c r="A212" t="s">
        <v>545</v>
      </c>
      <c r="B212" t="s">
        <v>546</v>
      </c>
      <c r="C212" t="s">
        <v>956</v>
      </c>
      <c r="D212" s="4">
        <v>108</v>
      </c>
      <c r="E212" s="4">
        <v>12</v>
      </c>
      <c r="F212" s="4">
        <v>0</v>
      </c>
      <c r="G212" s="4">
        <v>2</v>
      </c>
      <c r="H212" s="17">
        <f t="shared" si="17"/>
        <v>122</v>
      </c>
      <c r="I212" s="4">
        <v>0</v>
      </c>
      <c r="J212" s="17">
        <f t="shared" si="15"/>
        <v>122</v>
      </c>
      <c r="K212" s="19"/>
      <c r="L212" s="4">
        <v>25</v>
      </c>
      <c r="M212" s="4">
        <v>20</v>
      </c>
      <c r="N212" s="4">
        <v>0</v>
      </c>
      <c r="O212" s="4">
        <v>62</v>
      </c>
      <c r="P212" s="17">
        <f t="shared" si="18"/>
        <v>107</v>
      </c>
      <c r="Q212" s="4">
        <v>39</v>
      </c>
      <c r="R212" s="17">
        <f t="shared" si="16"/>
        <v>146</v>
      </c>
      <c r="S212" s="19"/>
    </row>
    <row r="213" spans="1:19" ht="12.75" customHeight="1">
      <c r="A213" t="s">
        <v>547</v>
      </c>
      <c r="B213" t="s">
        <v>548</v>
      </c>
      <c r="C213" t="s">
        <v>958</v>
      </c>
      <c r="D213" s="4">
        <v>0</v>
      </c>
      <c r="E213" s="4">
        <v>2</v>
      </c>
      <c r="F213" s="4">
        <v>0</v>
      </c>
      <c r="G213" s="4">
        <v>0</v>
      </c>
      <c r="H213" s="17">
        <f t="shared" si="17"/>
        <v>2</v>
      </c>
      <c r="I213" s="4">
        <v>0</v>
      </c>
      <c r="J213" s="17">
        <f t="shared" si="15"/>
        <v>2</v>
      </c>
      <c r="K213" s="19"/>
      <c r="L213" s="4">
        <v>0</v>
      </c>
      <c r="M213" s="4">
        <v>64</v>
      </c>
      <c r="N213" s="4">
        <v>0</v>
      </c>
      <c r="O213" s="4">
        <v>18</v>
      </c>
      <c r="P213" s="17">
        <f t="shared" si="18"/>
        <v>82</v>
      </c>
      <c r="Q213" s="4">
        <v>0</v>
      </c>
      <c r="R213" s="17">
        <f t="shared" si="16"/>
        <v>82</v>
      </c>
      <c r="S213" s="19"/>
    </row>
    <row r="214" spans="1:19" ht="12.75" customHeight="1">
      <c r="A214" t="s">
        <v>549</v>
      </c>
      <c r="B214" t="s">
        <v>550</v>
      </c>
      <c r="C214" t="s">
        <v>956</v>
      </c>
      <c r="D214" s="4">
        <v>38</v>
      </c>
      <c r="E214" s="4">
        <v>0</v>
      </c>
      <c r="F214" s="4">
        <v>0</v>
      </c>
      <c r="G214" s="4">
        <v>0</v>
      </c>
      <c r="H214" s="17">
        <f t="shared" si="17"/>
        <v>38</v>
      </c>
      <c r="I214" s="4">
        <v>0</v>
      </c>
      <c r="J214" s="17">
        <f t="shared" si="15"/>
        <v>38</v>
      </c>
      <c r="K214" s="19"/>
      <c r="L214" s="4">
        <v>64</v>
      </c>
      <c r="M214" s="4">
        <v>24</v>
      </c>
      <c r="N214" s="4">
        <v>0</v>
      </c>
      <c r="O214" s="4">
        <v>56</v>
      </c>
      <c r="P214" s="17">
        <f t="shared" si="18"/>
        <v>144</v>
      </c>
      <c r="Q214" s="4">
        <v>20</v>
      </c>
      <c r="R214" s="17">
        <f t="shared" si="16"/>
        <v>164</v>
      </c>
      <c r="S214" s="19"/>
    </row>
    <row r="215" spans="1:19" ht="12.75" customHeight="1">
      <c r="A215" t="s">
        <v>887</v>
      </c>
      <c r="B215" t="s">
        <v>973</v>
      </c>
      <c r="C215" t="s">
        <v>954</v>
      </c>
      <c r="D215" s="4">
        <v>18</v>
      </c>
      <c r="E215" s="4">
        <v>0</v>
      </c>
      <c r="F215" s="4">
        <v>0</v>
      </c>
      <c r="G215" s="4">
        <v>17</v>
      </c>
      <c r="H215" s="17">
        <f t="shared" si="17"/>
        <v>35</v>
      </c>
      <c r="I215" s="4">
        <v>0</v>
      </c>
      <c r="J215" s="17">
        <f t="shared" si="15"/>
        <v>35</v>
      </c>
      <c r="K215" s="19"/>
      <c r="L215" s="4">
        <v>0</v>
      </c>
      <c r="M215" s="4">
        <v>7</v>
      </c>
      <c r="N215" s="4">
        <v>0</v>
      </c>
      <c r="O215" s="4">
        <v>20</v>
      </c>
      <c r="P215" s="17">
        <f t="shared" si="18"/>
        <v>27</v>
      </c>
      <c r="Q215" s="4">
        <v>0</v>
      </c>
      <c r="R215" s="17">
        <f t="shared" si="16"/>
        <v>27</v>
      </c>
      <c r="S215" s="19"/>
    </row>
    <row r="216" spans="1:19" ht="12.75" customHeight="1">
      <c r="A216" t="s">
        <v>553</v>
      </c>
      <c r="B216" t="s">
        <v>554</v>
      </c>
      <c r="C216" t="s">
        <v>954</v>
      </c>
      <c r="D216" s="4">
        <v>122</v>
      </c>
      <c r="E216" s="4">
        <v>0</v>
      </c>
      <c r="F216" s="4">
        <v>0</v>
      </c>
      <c r="G216" s="4">
        <v>61</v>
      </c>
      <c r="H216" s="17">
        <f t="shared" si="17"/>
        <v>183</v>
      </c>
      <c r="I216" s="4">
        <v>0</v>
      </c>
      <c r="J216" s="17">
        <f t="shared" si="15"/>
        <v>183</v>
      </c>
      <c r="K216" s="19"/>
      <c r="L216" s="4">
        <v>12</v>
      </c>
      <c r="M216" s="4">
        <v>64</v>
      </c>
      <c r="N216" s="4">
        <v>0</v>
      </c>
      <c r="O216" s="4">
        <v>65</v>
      </c>
      <c r="P216" s="17">
        <f t="shared" si="18"/>
        <v>141</v>
      </c>
      <c r="Q216" s="4">
        <v>0</v>
      </c>
      <c r="R216" s="17">
        <f t="shared" si="16"/>
        <v>141</v>
      </c>
      <c r="S216" s="19"/>
    </row>
    <row r="217" spans="1:19" ht="12.75" customHeight="1">
      <c r="A217" t="s">
        <v>555</v>
      </c>
      <c r="B217" t="s">
        <v>556</v>
      </c>
      <c r="C217" t="s">
        <v>956</v>
      </c>
      <c r="D217" s="4">
        <v>11</v>
      </c>
      <c r="E217" s="4">
        <v>0</v>
      </c>
      <c r="F217" s="4">
        <v>0</v>
      </c>
      <c r="G217" s="4">
        <v>0</v>
      </c>
      <c r="H217" s="17">
        <f t="shared" si="17"/>
        <v>11</v>
      </c>
      <c r="I217" s="4">
        <v>0</v>
      </c>
      <c r="J217" s="17">
        <f t="shared" si="15"/>
        <v>11</v>
      </c>
      <c r="K217" s="19"/>
      <c r="L217" s="4">
        <v>0</v>
      </c>
      <c r="M217" s="4">
        <v>58</v>
      </c>
      <c r="N217" s="4">
        <v>0</v>
      </c>
      <c r="O217" s="4">
        <v>50</v>
      </c>
      <c r="P217" s="17">
        <f t="shared" si="18"/>
        <v>108</v>
      </c>
      <c r="Q217" s="4">
        <v>0</v>
      </c>
      <c r="R217" s="17">
        <f t="shared" si="16"/>
        <v>108</v>
      </c>
      <c r="S217" s="19"/>
    </row>
    <row r="218" spans="1:19" ht="12.75" customHeight="1">
      <c r="A218" t="s">
        <v>557</v>
      </c>
      <c r="B218" t="s">
        <v>558</v>
      </c>
      <c r="C218" t="s">
        <v>958</v>
      </c>
      <c r="D218" s="4">
        <v>23</v>
      </c>
      <c r="E218" s="4">
        <v>82</v>
      </c>
      <c r="F218" s="4">
        <v>0</v>
      </c>
      <c r="G218" s="4">
        <v>17</v>
      </c>
      <c r="H218" s="17">
        <f t="shared" si="17"/>
        <v>122</v>
      </c>
      <c r="I218" s="4">
        <v>55</v>
      </c>
      <c r="J218" s="17">
        <f t="shared" si="15"/>
        <v>177</v>
      </c>
      <c r="K218" s="19"/>
      <c r="L218" s="4">
        <v>0</v>
      </c>
      <c r="M218" s="4">
        <v>111</v>
      </c>
      <c r="N218" s="4">
        <v>0</v>
      </c>
      <c r="O218" s="4">
        <v>95</v>
      </c>
      <c r="P218" s="17">
        <f t="shared" si="18"/>
        <v>206</v>
      </c>
      <c r="Q218" s="4">
        <v>30</v>
      </c>
      <c r="R218" s="17">
        <f t="shared" si="16"/>
        <v>236</v>
      </c>
      <c r="S218" s="19"/>
    </row>
    <row r="219" spans="1:19" ht="12.75" customHeight="1">
      <c r="A219" t="s">
        <v>559</v>
      </c>
      <c r="B219" t="s">
        <v>560</v>
      </c>
      <c r="C219" t="s">
        <v>958</v>
      </c>
      <c r="D219" s="4">
        <v>49</v>
      </c>
      <c r="E219" s="4">
        <v>0</v>
      </c>
      <c r="F219" s="4">
        <v>0</v>
      </c>
      <c r="G219" s="4">
        <v>27</v>
      </c>
      <c r="H219" s="17">
        <f t="shared" si="17"/>
        <v>76</v>
      </c>
      <c r="I219" s="4">
        <v>0</v>
      </c>
      <c r="J219" s="17">
        <f t="shared" si="15"/>
        <v>76</v>
      </c>
      <c r="K219" s="19"/>
      <c r="L219" s="4">
        <v>0</v>
      </c>
      <c r="M219" s="4">
        <v>0</v>
      </c>
      <c r="N219" s="4">
        <v>0</v>
      </c>
      <c r="O219" s="4">
        <v>16</v>
      </c>
      <c r="P219" s="17">
        <f t="shared" si="18"/>
        <v>16</v>
      </c>
      <c r="Q219" s="4">
        <v>0</v>
      </c>
      <c r="R219" s="17">
        <f t="shared" si="16"/>
        <v>16</v>
      </c>
      <c r="S219" s="19"/>
    </row>
    <row r="220" spans="1:19" ht="12.75" customHeight="1">
      <c r="A220" t="s">
        <v>561</v>
      </c>
      <c r="B220" t="s">
        <v>562</v>
      </c>
      <c r="C220" t="s">
        <v>956</v>
      </c>
      <c r="D220" s="4">
        <v>24</v>
      </c>
      <c r="E220" s="4">
        <v>0</v>
      </c>
      <c r="F220" s="4">
        <v>0</v>
      </c>
      <c r="G220" s="4">
        <v>13</v>
      </c>
      <c r="H220" s="17">
        <f t="shared" si="17"/>
        <v>37</v>
      </c>
      <c r="I220" s="4">
        <v>0</v>
      </c>
      <c r="J220" s="17">
        <f t="shared" si="15"/>
        <v>37</v>
      </c>
      <c r="K220" s="19"/>
      <c r="L220" s="4">
        <v>7</v>
      </c>
      <c r="M220" s="4">
        <v>32</v>
      </c>
      <c r="N220" s="4">
        <v>0</v>
      </c>
      <c r="O220" s="4">
        <v>50</v>
      </c>
      <c r="P220" s="17">
        <f t="shared" si="18"/>
        <v>89</v>
      </c>
      <c r="Q220" s="4">
        <v>0</v>
      </c>
      <c r="R220" s="17">
        <f t="shared" si="16"/>
        <v>89</v>
      </c>
      <c r="S220" s="19"/>
    </row>
    <row r="221" spans="1:19" ht="12.75" customHeight="1">
      <c r="A221" t="s">
        <v>563</v>
      </c>
      <c r="B221" t="s">
        <v>564</v>
      </c>
      <c r="C221" t="s">
        <v>956</v>
      </c>
      <c r="D221" s="4">
        <v>45</v>
      </c>
      <c r="E221" s="4">
        <v>0</v>
      </c>
      <c r="F221" s="4">
        <v>0</v>
      </c>
      <c r="G221" s="4">
        <v>24</v>
      </c>
      <c r="H221" s="17">
        <f t="shared" si="17"/>
        <v>69</v>
      </c>
      <c r="I221" s="4">
        <v>0</v>
      </c>
      <c r="J221" s="17">
        <f t="shared" si="15"/>
        <v>69</v>
      </c>
      <c r="K221" s="19"/>
      <c r="L221" s="4">
        <v>25</v>
      </c>
      <c r="M221" s="4">
        <v>0</v>
      </c>
      <c r="N221" s="4">
        <v>0</v>
      </c>
      <c r="O221" s="4">
        <v>71</v>
      </c>
      <c r="P221" s="17">
        <f t="shared" si="18"/>
        <v>96</v>
      </c>
      <c r="Q221" s="4">
        <v>0</v>
      </c>
      <c r="R221" s="17">
        <f t="shared" si="16"/>
        <v>96</v>
      </c>
      <c r="S221" s="19"/>
    </row>
    <row r="222" spans="1:19" ht="12.75" customHeight="1">
      <c r="A222" t="s">
        <v>834</v>
      </c>
      <c r="B222" t="s">
        <v>835</v>
      </c>
      <c r="C222" t="s">
        <v>955</v>
      </c>
      <c r="D222" s="4">
        <v>12</v>
      </c>
      <c r="E222" s="4">
        <v>14</v>
      </c>
      <c r="F222" s="4">
        <v>0</v>
      </c>
      <c r="G222" s="4">
        <v>0</v>
      </c>
      <c r="H222" s="17">
        <f t="shared" si="17"/>
        <v>26</v>
      </c>
      <c r="I222" s="4">
        <v>0</v>
      </c>
      <c r="J222" s="17">
        <f t="shared" si="15"/>
        <v>26</v>
      </c>
      <c r="K222" s="19"/>
      <c r="L222" s="4">
        <v>0</v>
      </c>
      <c r="M222" s="4">
        <v>39</v>
      </c>
      <c r="N222" s="4">
        <v>0</v>
      </c>
      <c r="O222" s="4">
        <v>0</v>
      </c>
      <c r="P222" s="17">
        <f t="shared" si="18"/>
        <v>39</v>
      </c>
      <c r="Q222" s="4">
        <v>0</v>
      </c>
      <c r="R222" s="17">
        <f t="shared" si="16"/>
        <v>39</v>
      </c>
      <c r="S222" s="19"/>
    </row>
    <row r="223" spans="1:19" ht="12.75" customHeight="1">
      <c r="A223" t="s">
        <v>565</v>
      </c>
      <c r="B223" t="s">
        <v>566</v>
      </c>
      <c r="C223" t="s">
        <v>954</v>
      </c>
      <c r="D223" s="4">
        <v>56</v>
      </c>
      <c r="E223" s="4">
        <v>34</v>
      </c>
      <c r="F223" s="4">
        <v>0</v>
      </c>
      <c r="G223" s="4">
        <v>19</v>
      </c>
      <c r="H223" s="17">
        <f t="shared" si="17"/>
        <v>109</v>
      </c>
      <c r="I223" s="4">
        <v>0</v>
      </c>
      <c r="J223" s="17">
        <f t="shared" si="15"/>
        <v>109</v>
      </c>
      <c r="K223" s="19"/>
      <c r="L223" s="4">
        <v>48</v>
      </c>
      <c r="M223" s="4">
        <v>41</v>
      </c>
      <c r="N223" s="4">
        <v>0</v>
      </c>
      <c r="O223" s="4">
        <v>106</v>
      </c>
      <c r="P223" s="17">
        <f t="shared" si="18"/>
        <v>195</v>
      </c>
      <c r="Q223" s="4">
        <v>0</v>
      </c>
      <c r="R223" s="17">
        <f t="shared" si="16"/>
        <v>195</v>
      </c>
      <c r="S223" s="19"/>
    </row>
    <row r="224" spans="1:19" ht="12.75" customHeight="1">
      <c r="A224" t="s">
        <v>870</v>
      </c>
      <c r="B224" t="s">
        <v>871</v>
      </c>
      <c r="C224" t="s">
        <v>956</v>
      </c>
      <c r="D224" s="4">
        <v>61</v>
      </c>
      <c r="E224" s="4">
        <v>5</v>
      </c>
      <c r="F224" s="4">
        <v>0</v>
      </c>
      <c r="G224" s="4">
        <v>5</v>
      </c>
      <c r="H224" s="17">
        <f t="shared" si="17"/>
        <v>71</v>
      </c>
      <c r="I224" s="4">
        <v>16</v>
      </c>
      <c r="J224" s="17">
        <f t="shared" si="15"/>
        <v>87</v>
      </c>
      <c r="K224" s="19"/>
      <c r="L224" s="4">
        <v>4</v>
      </c>
      <c r="M224" s="4">
        <v>7</v>
      </c>
      <c r="N224" s="4">
        <v>0</v>
      </c>
      <c r="O224" s="4">
        <v>6</v>
      </c>
      <c r="P224" s="17">
        <f t="shared" si="18"/>
        <v>17</v>
      </c>
      <c r="Q224" s="4">
        <v>0</v>
      </c>
      <c r="R224" s="17">
        <f t="shared" si="16"/>
        <v>17</v>
      </c>
      <c r="S224" s="19"/>
    </row>
    <row r="225" spans="1:19" ht="12.75" customHeight="1">
      <c r="A225" t="s">
        <v>567</v>
      </c>
      <c r="B225" t="s">
        <v>568</v>
      </c>
      <c r="C225" t="s">
        <v>958</v>
      </c>
      <c r="D225" s="4">
        <v>39</v>
      </c>
      <c r="E225" s="4">
        <v>6</v>
      </c>
      <c r="F225" s="4">
        <v>0</v>
      </c>
      <c r="G225" s="4">
        <v>4</v>
      </c>
      <c r="H225" s="17">
        <f t="shared" si="17"/>
        <v>49</v>
      </c>
      <c r="I225" s="4">
        <v>8</v>
      </c>
      <c r="J225" s="17">
        <f t="shared" si="15"/>
        <v>57</v>
      </c>
      <c r="K225" s="19"/>
      <c r="L225" s="4">
        <v>31</v>
      </c>
      <c r="M225" s="4">
        <v>61</v>
      </c>
      <c r="N225" s="4">
        <v>0</v>
      </c>
      <c r="O225" s="4">
        <v>58</v>
      </c>
      <c r="P225" s="17">
        <f t="shared" si="18"/>
        <v>150</v>
      </c>
      <c r="Q225" s="4">
        <v>80</v>
      </c>
      <c r="R225" s="17">
        <f t="shared" si="16"/>
        <v>230</v>
      </c>
      <c r="S225" s="19"/>
    </row>
    <row r="226" spans="1:19" ht="12.75" customHeight="1">
      <c r="A226" t="s">
        <v>569</v>
      </c>
      <c r="B226" t="s">
        <v>570</v>
      </c>
      <c r="C226" t="s">
        <v>955</v>
      </c>
      <c r="D226" s="4">
        <v>23</v>
      </c>
      <c r="E226" s="4">
        <v>0</v>
      </c>
      <c r="F226" s="4">
        <v>0</v>
      </c>
      <c r="G226" s="4">
        <v>0</v>
      </c>
      <c r="H226" s="17">
        <f t="shared" si="17"/>
        <v>23</v>
      </c>
      <c r="I226" s="4">
        <v>0</v>
      </c>
      <c r="J226" s="17">
        <f t="shared" si="15"/>
        <v>23</v>
      </c>
      <c r="K226" s="19"/>
      <c r="L226" s="4">
        <v>7</v>
      </c>
      <c r="M226" s="4">
        <v>0</v>
      </c>
      <c r="N226" s="4">
        <v>0</v>
      </c>
      <c r="O226" s="4">
        <v>20</v>
      </c>
      <c r="P226" s="17">
        <f t="shared" si="18"/>
        <v>27</v>
      </c>
      <c r="Q226" s="4">
        <v>0</v>
      </c>
      <c r="R226" s="17">
        <f t="shared" si="16"/>
        <v>27</v>
      </c>
      <c r="S226" s="19"/>
    </row>
    <row r="227" spans="1:19" ht="12.75" customHeight="1">
      <c r="A227" t="s">
        <v>836</v>
      </c>
      <c r="B227" t="s">
        <v>837</v>
      </c>
      <c r="C227" t="s">
        <v>958</v>
      </c>
      <c r="D227" s="4">
        <v>39</v>
      </c>
      <c r="E227" s="4">
        <v>14</v>
      </c>
      <c r="F227" s="4">
        <v>0</v>
      </c>
      <c r="G227" s="4">
        <v>9</v>
      </c>
      <c r="H227" s="17">
        <f t="shared" si="17"/>
        <v>62</v>
      </c>
      <c r="I227" s="4">
        <v>0</v>
      </c>
      <c r="J227" s="17">
        <f t="shared" si="15"/>
        <v>62</v>
      </c>
      <c r="K227" s="19"/>
      <c r="L227" s="4">
        <v>13</v>
      </c>
      <c r="M227" s="4">
        <v>0</v>
      </c>
      <c r="N227" s="4">
        <v>0</v>
      </c>
      <c r="O227" s="4">
        <v>54</v>
      </c>
      <c r="P227" s="17">
        <f t="shared" si="18"/>
        <v>67</v>
      </c>
      <c r="Q227" s="4">
        <v>0</v>
      </c>
      <c r="R227" s="17">
        <f t="shared" si="16"/>
        <v>67</v>
      </c>
      <c r="S227" s="19"/>
    </row>
    <row r="228" spans="1:19" ht="12.75" customHeight="1">
      <c r="A228" t="s">
        <v>571</v>
      </c>
      <c r="B228" t="s">
        <v>572</v>
      </c>
      <c r="C228" t="s">
        <v>956</v>
      </c>
      <c r="D228" s="4">
        <v>50</v>
      </c>
      <c r="E228" s="4">
        <v>0</v>
      </c>
      <c r="F228" s="4">
        <v>0</v>
      </c>
      <c r="G228" s="4">
        <v>25</v>
      </c>
      <c r="H228" s="17">
        <f t="shared" si="17"/>
        <v>75</v>
      </c>
      <c r="I228" s="4">
        <v>0</v>
      </c>
      <c r="J228" s="17">
        <f t="shared" si="15"/>
        <v>75</v>
      </c>
      <c r="K228" s="19"/>
      <c r="L228" s="4">
        <v>0</v>
      </c>
      <c r="M228" s="4">
        <v>0</v>
      </c>
      <c r="N228" s="4">
        <v>0</v>
      </c>
      <c r="O228" s="4">
        <v>9</v>
      </c>
      <c r="P228" s="17">
        <f t="shared" si="18"/>
        <v>9</v>
      </c>
      <c r="Q228" s="4">
        <v>0</v>
      </c>
      <c r="R228" s="17">
        <f t="shared" si="16"/>
        <v>9</v>
      </c>
      <c r="S228" s="19"/>
    </row>
    <row r="229" spans="1:19" ht="12.75" customHeight="1">
      <c r="A229" t="s">
        <v>573</v>
      </c>
      <c r="B229" t="s">
        <v>574</v>
      </c>
      <c r="C229" t="s">
        <v>957</v>
      </c>
      <c r="D229" s="4">
        <v>32</v>
      </c>
      <c r="E229" s="4">
        <v>0</v>
      </c>
      <c r="F229" s="4">
        <v>0</v>
      </c>
      <c r="G229" s="4">
        <v>0</v>
      </c>
      <c r="H229" s="17">
        <f t="shared" si="17"/>
        <v>32</v>
      </c>
      <c r="I229" s="4">
        <v>100</v>
      </c>
      <c r="J229" s="17">
        <f t="shared" si="15"/>
        <v>132</v>
      </c>
      <c r="K229" s="19"/>
      <c r="L229" s="4">
        <v>49</v>
      </c>
      <c r="M229" s="4">
        <v>39</v>
      </c>
      <c r="N229" s="4">
        <v>0</v>
      </c>
      <c r="O229" s="4">
        <v>43</v>
      </c>
      <c r="P229" s="17">
        <f t="shared" si="18"/>
        <v>131</v>
      </c>
      <c r="Q229" s="4">
        <v>36</v>
      </c>
      <c r="R229" s="17">
        <f t="shared" si="16"/>
        <v>167</v>
      </c>
      <c r="S229" s="19"/>
    </row>
    <row r="230" spans="1:19" ht="12.75" customHeight="1">
      <c r="A230" t="s">
        <v>575</v>
      </c>
      <c r="B230" t="s">
        <v>576</v>
      </c>
      <c r="C230" t="s">
        <v>958</v>
      </c>
      <c r="D230" s="4">
        <v>57</v>
      </c>
      <c r="E230" s="4">
        <v>55</v>
      </c>
      <c r="F230" s="4">
        <v>16</v>
      </c>
      <c r="G230" s="4">
        <v>140</v>
      </c>
      <c r="H230" s="17">
        <f t="shared" si="17"/>
        <v>268</v>
      </c>
      <c r="I230" s="4">
        <v>223</v>
      </c>
      <c r="J230" s="17">
        <f t="shared" si="15"/>
        <v>491</v>
      </c>
      <c r="K230" s="19"/>
      <c r="L230" s="4">
        <v>0</v>
      </c>
      <c r="M230" s="4">
        <v>139</v>
      </c>
      <c r="N230" s="4">
        <v>7</v>
      </c>
      <c r="O230" s="4">
        <v>69</v>
      </c>
      <c r="P230" s="17">
        <f t="shared" si="18"/>
        <v>215</v>
      </c>
      <c r="Q230" s="4">
        <v>61</v>
      </c>
      <c r="R230" s="17">
        <f t="shared" si="16"/>
        <v>276</v>
      </c>
      <c r="S230" s="19"/>
    </row>
    <row r="231" spans="1:19" ht="12.75" customHeight="1">
      <c r="A231" t="s">
        <v>779</v>
      </c>
      <c r="B231" t="s">
        <v>780</v>
      </c>
      <c r="C231" t="s">
        <v>954</v>
      </c>
      <c r="D231" s="4">
        <v>0</v>
      </c>
      <c r="E231" s="4">
        <v>0</v>
      </c>
      <c r="F231" s="4">
        <v>0</v>
      </c>
      <c r="G231" s="4">
        <v>0</v>
      </c>
      <c r="H231" s="17">
        <f t="shared" si="17"/>
        <v>0</v>
      </c>
      <c r="I231" s="4">
        <v>0</v>
      </c>
      <c r="J231" s="17">
        <f t="shared" si="15"/>
        <v>0</v>
      </c>
      <c r="K231" s="19"/>
      <c r="L231" s="4">
        <v>0</v>
      </c>
      <c r="M231" s="4">
        <v>9</v>
      </c>
      <c r="N231" s="4">
        <v>0</v>
      </c>
      <c r="O231" s="4">
        <v>10</v>
      </c>
      <c r="P231" s="17">
        <f t="shared" si="18"/>
        <v>19</v>
      </c>
      <c r="Q231" s="4">
        <v>0</v>
      </c>
      <c r="R231" s="17">
        <f t="shared" si="16"/>
        <v>19</v>
      </c>
      <c r="S231" s="19"/>
    </row>
    <row r="232" spans="1:19" ht="12.75" customHeight="1">
      <c r="A232" t="s">
        <v>838</v>
      </c>
      <c r="B232" t="s">
        <v>839</v>
      </c>
      <c r="C232" t="s">
        <v>954</v>
      </c>
      <c r="D232" s="4">
        <v>0</v>
      </c>
      <c r="E232" s="4">
        <v>0</v>
      </c>
      <c r="F232" s="4">
        <v>0</v>
      </c>
      <c r="G232" s="4">
        <v>0</v>
      </c>
      <c r="H232" s="17">
        <f t="shared" si="17"/>
        <v>0</v>
      </c>
      <c r="I232" s="4">
        <v>0</v>
      </c>
      <c r="J232" s="17">
        <f t="shared" si="15"/>
        <v>0</v>
      </c>
      <c r="K232" s="19"/>
      <c r="L232" s="4">
        <v>0</v>
      </c>
      <c r="M232" s="4">
        <v>107</v>
      </c>
      <c r="N232" s="4">
        <v>0</v>
      </c>
      <c r="O232" s="4">
        <v>12</v>
      </c>
      <c r="P232" s="17">
        <f t="shared" si="18"/>
        <v>119</v>
      </c>
      <c r="Q232" s="4">
        <v>0</v>
      </c>
      <c r="R232" s="17">
        <f t="shared" si="16"/>
        <v>119</v>
      </c>
      <c r="S232" s="19"/>
    </row>
    <row r="233" spans="1:19" ht="12.75" customHeight="1">
      <c r="A233" s="4" t="s">
        <v>577</v>
      </c>
      <c r="B233" t="s">
        <v>578</v>
      </c>
      <c r="C233" t="s">
        <v>954</v>
      </c>
      <c r="D233" s="4">
        <v>59</v>
      </c>
      <c r="E233" s="4">
        <v>0</v>
      </c>
      <c r="F233" s="4">
        <v>0</v>
      </c>
      <c r="G233" s="4">
        <v>35</v>
      </c>
      <c r="H233" s="17">
        <f t="shared" si="17"/>
        <v>94</v>
      </c>
      <c r="I233" s="4">
        <v>0</v>
      </c>
      <c r="J233" s="17">
        <f t="shared" si="15"/>
        <v>94</v>
      </c>
      <c r="K233" s="19"/>
      <c r="L233" s="4">
        <v>0</v>
      </c>
      <c r="M233" s="4">
        <v>0</v>
      </c>
      <c r="N233" s="4">
        <v>0</v>
      </c>
      <c r="O233" s="4">
        <v>3</v>
      </c>
      <c r="P233" s="17">
        <f t="shared" si="18"/>
        <v>3</v>
      </c>
      <c r="Q233" s="4">
        <v>0</v>
      </c>
      <c r="R233" s="17">
        <f t="shared" si="16"/>
        <v>3</v>
      </c>
      <c r="S233" s="19"/>
    </row>
    <row r="234" spans="1:19" ht="12.75" customHeight="1">
      <c r="A234" t="s">
        <v>913</v>
      </c>
      <c r="B234" t="s">
        <v>914</v>
      </c>
      <c r="C234" t="s">
        <v>954</v>
      </c>
      <c r="D234" s="4">
        <v>28</v>
      </c>
      <c r="E234" s="4">
        <v>0</v>
      </c>
      <c r="F234" s="4">
        <v>0</v>
      </c>
      <c r="G234" s="4">
        <v>0</v>
      </c>
      <c r="H234" s="17">
        <f t="shared" si="17"/>
        <v>28</v>
      </c>
      <c r="I234" s="4">
        <v>28</v>
      </c>
      <c r="J234" s="17">
        <f t="shared" si="15"/>
        <v>56</v>
      </c>
      <c r="K234" s="19"/>
      <c r="L234" s="4">
        <v>7</v>
      </c>
      <c r="M234" s="4">
        <v>23</v>
      </c>
      <c r="N234" s="4">
        <v>0</v>
      </c>
      <c r="O234" s="4">
        <v>14</v>
      </c>
      <c r="P234" s="17">
        <f t="shared" si="18"/>
        <v>44</v>
      </c>
      <c r="Q234" s="4">
        <v>0</v>
      </c>
      <c r="R234" s="17">
        <f t="shared" si="16"/>
        <v>44</v>
      </c>
      <c r="S234" s="19"/>
    </row>
    <row r="235" spans="1:19" ht="12.75" customHeight="1">
      <c r="A235" t="s">
        <v>579</v>
      </c>
      <c r="B235" t="s">
        <v>580</v>
      </c>
      <c r="C235" t="s">
        <v>955</v>
      </c>
      <c r="D235" s="4">
        <v>118</v>
      </c>
      <c r="E235" s="4">
        <v>0</v>
      </c>
      <c r="F235" s="4">
        <v>0</v>
      </c>
      <c r="G235" s="4">
        <v>33</v>
      </c>
      <c r="H235" s="17">
        <f t="shared" si="17"/>
        <v>151</v>
      </c>
      <c r="I235" s="4">
        <v>130</v>
      </c>
      <c r="J235" s="17">
        <f t="shared" si="15"/>
        <v>281</v>
      </c>
      <c r="K235" s="19"/>
      <c r="L235" s="4">
        <v>38</v>
      </c>
      <c r="M235" s="4">
        <v>0</v>
      </c>
      <c r="N235" s="4">
        <v>0</v>
      </c>
      <c r="O235" s="4">
        <v>91</v>
      </c>
      <c r="P235" s="17">
        <f t="shared" si="18"/>
        <v>129</v>
      </c>
      <c r="Q235" s="4">
        <v>14</v>
      </c>
      <c r="R235" s="17">
        <f t="shared" si="16"/>
        <v>143</v>
      </c>
      <c r="S235" s="19"/>
    </row>
    <row r="236" spans="1:19" ht="12.75" customHeight="1">
      <c r="A236" t="s">
        <v>581</v>
      </c>
      <c r="B236" t="s">
        <v>582</v>
      </c>
      <c r="C236" t="s">
        <v>956</v>
      </c>
      <c r="D236" s="4">
        <v>111</v>
      </c>
      <c r="E236" s="4">
        <v>0</v>
      </c>
      <c r="F236" s="4">
        <v>0</v>
      </c>
      <c r="G236" s="4">
        <v>13</v>
      </c>
      <c r="H236" s="17">
        <f t="shared" si="17"/>
        <v>124</v>
      </c>
      <c r="I236" s="4">
        <v>0</v>
      </c>
      <c r="J236" s="17">
        <f t="shared" si="15"/>
        <v>124</v>
      </c>
      <c r="K236" s="19"/>
      <c r="L236" s="4">
        <v>5</v>
      </c>
      <c r="M236" s="4">
        <v>0</v>
      </c>
      <c r="N236" s="4">
        <v>0</v>
      </c>
      <c r="O236" s="4">
        <v>26</v>
      </c>
      <c r="P236" s="17">
        <f t="shared" si="18"/>
        <v>31</v>
      </c>
      <c r="Q236" s="4">
        <v>0</v>
      </c>
      <c r="R236" s="17">
        <f t="shared" si="16"/>
        <v>31</v>
      </c>
      <c r="S236" s="19"/>
    </row>
    <row r="237" spans="1:19" ht="12.75" customHeight="1">
      <c r="A237" t="s">
        <v>583</v>
      </c>
      <c r="B237" t="s">
        <v>584</v>
      </c>
      <c r="C237" t="s">
        <v>956</v>
      </c>
      <c r="D237" s="4">
        <v>79</v>
      </c>
      <c r="E237" s="4">
        <v>0</v>
      </c>
      <c r="F237" s="4">
        <v>0</v>
      </c>
      <c r="G237" s="4">
        <v>35</v>
      </c>
      <c r="H237" s="17">
        <f t="shared" si="17"/>
        <v>114</v>
      </c>
      <c r="I237" s="4">
        <v>0</v>
      </c>
      <c r="J237" s="17">
        <f t="shared" si="15"/>
        <v>114</v>
      </c>
      <c r="K237" s="19"/>
      <c r="L237" s="4">
        <v>18</v>
      </c>
      <c r="M237" s="4">
        <v>0</v>
      </c>
      <c r="N237" s="4">
        <v>0</v>
      </c>
      <c r="O237" s="4">
        <v>20</v>
      </c>
      <c r="P237" s="17">
        <f t="shared" si="18"/>
        <v>38</v>
      </c>
      <c r="Q237" s="4">
        <v>0</v>
      </c>
      <c r="R237" s="17">
        <f t="shared" si="16"/>
        <v>38</v>
      </c>
      <c r="S237" s="19"/>
    </row>
    <row r="238" spans="1:19" ht="12.75" customHeight="1">
      <c r="A238" t="s">
        <v>840</v>
      </c>
      <c r="B238" t="s">
        <v>841</v>
      </c>
      <c r="C238" t="s">
        <v>954</v>
      </c>
      <c r="D238" s="4">
        <v>38</v>
      </c>
      <c r="E238" s="4">
        <v>60</v>
      </c>
      <c r="F238" s="4">
        <v>0</v>
      </c>
      <c r="G238" s="4">
        <v>15</v>
      </c>
      <c r="H238" s="17">
        <f t="shared" si="17"/>
        <v>113</v>
      </c>
      <c r="I238" s="4">
        <v>70</v>
      </c>
      <c r="J238" s="17">
        <f t="shared" si="15"/>
        <v>183</v>
      </c>
      <c r="K238" s="19"/>
      <c r="L238" s="4">
        <v>0</v>
      </c>
      <c r="M238" s="4">
        <v>0</v>
      </c>
      <c r="N238" s="4">
        <v>0</v>
      </c>
      <c r="O238" s="4">
        <v>7</v>
      </c>
      <c r="P238" s="17">
        <f t="shared" si="18"/>
        <v>7</v>
      </c>
      <c r="Q238" s="4">
        <v>9</v>
      </c>
      <c r="R238" s="17">
        <f t="shared" si="16"/>
        <v>16</v>
      </c>
      <c r="S238" s="19"/>
    </row>
    <row r="239" spans="1:19" ht="12.75" customHeight="1">
      <c r="A239" t="s">
        <v>585</v>
      </c>
      <c r="B239" t="s">
        <v>586</v>
      </c>
      <c r="C239" t="s">
        <v>955</v>
      </c>
      <c r="D239" s="4">
        <v>76</v>
      </c>
      <c r="E239" s="4">
        <v>0</v>
      </c>
      <c r="F239" s="4">
        <v>0</v>
      </c>
      <c r="G239" s="4">
        <v>35</v>
      </c>
      <c r="H239" s="17">
        <f t="shared" si="17"/>
        <v>111</v>
      </c>
      <c r="I239" s="4">
        <v>33</v>
      </c>
      <c r="J239" s="17">
        <f t="shared" si="15"/>
        <v>144</v>
      </c>
      <c r="K239" s="19"/>
      <c r="L239" s="4">
        <v>0</v>
      </c>
      <c r="M239" s="4">
        <v>46</v>
      </c>
      <c r="N239" s="4">
        <v>19</v>
      </c>
      <c r="O239" s="4">
        <v>27</v>
      </c>
      <c r="P239" s="17">
        <f t="shared" si="18"/>
        <v>92</v>
      </c>
      <c r="Q239" s="4">
        <v>12</v>
      </c>
      <c r="R239" s="17">
        <f t="shared" si="16"/>
        <v>104</v>
      </c>
      <c r="S239" s="19"/>
    </row>
    <row r="240" spans="1:19" ht="12.75" customHeight="1">
      <c r="A240" t="s">
        <v>587</v>
      </c>
      <c r="B240" t="s">
        <v>588</v>
      </c>
      <c r="C240" t="s">
        <v>957</v>
      </c>
      <c r="D240" s="4">
        <v>95</v>
      </c>
      <c r="E240" s="4">
        <v>8</v>
      </c>
      <c r="F240" s="4">
        <v>0</v>
      </c>
      <c r="G240" s="4">
        <v>0</v>
      </c>
      <c r="H240" s="17">
        <f t="shared" si="17"/>
        <v>103</v>
      </c>
      <c r="I240" s="4">
        <v>107</v>
      </c>
      <c r="J240" s="17">
        <f t="shared" si="15"/>
        <v>210</v>
      </c>
      <c r="K240" s="19"/>
      <c r="L240" s="4">
        <v>61</v>
      </c>
      <c r="M240" s="4">
        <v>42</v>
      </c>
      <c r="N240" s="4">
        <v>3</v>
      </c>
      <c r="O240" s="4">
        <v>120</v>
      </c>
      <c r="P240" s="17">
        <f t="shared" si="18"/>
        <v>226</v>
      </c>
      <c r="Q240" s="4">
        <v>122</v>
      </c>
      <c r="R240" s="17">
        <f t="shared" si="16"/>
        <v>348</v>
      </c>
      <c r="S240" s="19"/>
    </row>
    <row r="241" spans="1:19" ht="12.75" customHeight="1">
      <c r="A241" t="s">
        <v>589</v>
      </c>
      <c r="B241" t="s">
        <v>590</v>
      </c>
      <c r="C241" t="s">
        <v>956</v>
      </c>
      <c r="D241" s="4">
        <v>170</v>
      </c>
      <c r="E241" s="4">
        <v>29</v>
      </c>
      <c r="F241" s="4">
        <v>0</v>
      </c>
      <c r="G241" s="4">
        <v>9</v>
      </c>
      <c r="H241" s="17">
        <f t="shared" si="17"/>
        <v>208</v>
      </c>
      <c r="I241" s="4">
        <v>131</v>
      </c>
      <c r="J241" s="17">
        <f t="shared" si="15"/>
        <v>339</v>
      </c>
      <c r="K241" s="19"/>
      <c r="L241" s="4">
        <v>61</v>
      </c>
      <c r="M241" s="4">
        <v>28</v>
      </c>
      <c r="N241" s="4">
        <v>0</v>
      </c>
      <c r="O241" s="4">
        <v>36</v>
      </c>
      <c r="P241" s="17">
        <f t="shared" si="18"/>
        <v>125</v>
      </c>
      <c r="Q241" s="4">
        <v>28</v>
      </c>
      <c r="R241" s="17">
        <f t="shared" si="16"/>
        <v>153</v>
      </c>
      <c r="S241" s="19"/>
    </row>
    <row r="242" spans="1:19" ht="12.75" customHeight="1">
      <c r="A242" t="s">
        <v>591</v>
      </c>
      <c r="B242" t="s">
        <v>592</v>
      </c>
      <c r="C242" t="s">
        <v>956</v>
      </c>
      <c r="D242" s="4">
        <v>15</v>
      </c>
      <c r="E242" s="4">
        <v>49</v>
      </c>
      <c r="F242" s="4">
        <v>0</v>
      </c>
      <c r="G242" s="4">
        <v>8</v>
      </c>
      <c r="H242" s="17">
        <f t="shared" si="17"/>
        <v>72</v>
      </c>
      <c r="I242" s="4">
        <v>0</v>
      </c>
      <c r="J242" s="17">
        <f t="shared" si="15"/>
        <v>72</v>
      </c>
      <c r="K242" s="19"/>
      <c r="L242" s="4">
        <v>0</v>
      </c>
      <c r="M242" s="4">
        <v>33</v>
      </c>
      <c r="N242" s="4">
        <v>0</v>
      </c>
      <c r="O242" s="4">
        <v>16</v>
      </c>
      <c r="P242" s="17">
        <f t="shared" si="18"/>
        <v>49</v>
      </c>
      <c r="Q242" s="4">
        <v>0</v>
      </c>
      <c r="R242" s="17">
        <f t="shared" si="16"/>
        <v>49</v>
      </c>
      <c r="S242" s="19"/>
    </row>
    <row r="243" spans="1:19" ht="12.75" customHeight="1">
      <c r="A243" t="s">
        <v>593</v>
      </c>
      <c r="B243" t="s">
        <v>594</v>
      </c>
      <c r="C243" t="s">
        <v>958</v>
      </c>
      <c r="D243" s="4">
        <v>42</v>
      </c>
      <c r="E243" s="4">
        <v>0</v>
      </c>
      <c r="F243" s="4">
        <v>0</v>
      </c>
      <c r="G243" s="4">
        <v>7</v>
      </c>
      <c r="H243" s="17">
        <f t="shared" si="17"/>
        <v>49</v>
      </c>
      <c r="I243" s="4">
        <v>0</v>
      </c>
      <c r="J243" s="17">
        <f t="shared" si="15"/>
        <v>49</v>
      </c>
      <c r="K243" s="19"/>
      <c r="L243" s="4">
        <v>5</v>
      </c>
      <c r="M243" s="4">
        <v>70</v>
      </c>
      <c r="N243" s="4">
        <v>0</v>
      </c>
      <c r="O243" s="4">
        <v>45</v>
      </c>
      <c r="P243" s="17">
        <f t="shared" si="18"/>
        <v>120</v>
      </c>
      <c r="Q243" s="4">
        <v>0</v>
      </c>
      <c r="R243" s="17">
        <f t="shared" si="16"/>
        <v>120</v>
      </c>
      <c r="S243" s="19"/>
    </row>
    <row r="244" spans="1:19" ht="12.75" customHeight="1">
      <c r="A244" t="s">
        <v>915</v>
      </c>
      <c r="B244" t="s">
        <v>916</v>
      </c>
      <c r="C244" t="s">
        <v>954</v>
      </c>
      <c r="D244" s="4">
        <v>7</v>
      </c>
      <c r="E244" s="4">
        <v>0</v>
      </c>
      <c r="F244" s="4">
        <v>0</v>
      </c>
      <c r="G244" s="4">
        <v>4</v>
      </c>
      <c r="H244" s="17">
        <f t="shared" si="17"/>
        <v>11</v>
      </c>
      <c r="I244" s="4">
        <v>0</v>
      </c>
      <c r="J244" s="17">
        <f t="shared" si="15"/>
        <v>11</v>
      </c>
      <c r="K244" s="19"/>
      <c r="L244" s="4">
        <v>1</v>
      </c>
      <c r="M244" s="4">
        <v>15</v>
      </c>
      <c r="N244" s="4">
        <v>0</v>
      </c>
      <c r="O244" s="4">
        <v>7</v>
      </c>
      <c r="P244" s="17">
        <f t="shared" si="18"/>
        <v>23</v>
      </c>
      <c r="Q244" s="4">
        <v>0</v>
      </c>
      <c r="R244" s="17">
        <f t="shared" si="16"/>
        <v>23</v>
      </c>
      <c r="S244" s="19"/>
    </row>
    <row r="245" spans="1:19" ht="12.75" customHeight="1">
      <c r="A245" t="s">
        <v>595</v>
      </c>
      <c r="B245" t="s">
        <v>596</v>
      </c>
      <c r="C245" t="s">
        <v>957</v>
      </c>
      <c r="D245" s="4">
        <v>357</v>
      </c>
      <c r="E245" s="4">
        <v>0</v>
      </c>
      <c r="F245" s="4">
        <v>0</v>
      </c>
      <c r="G245" s="4">
        <v>61</v>
      </c>
      <c r="H245" s="17">
        <f t="shared" si="17"/>
        <v>418</v>
      </c>
      <c r="I245" s="4">
        <v>122</v>
      </c>
      <c r="J245" s="17">
        <f t="shared" si="15"/>
        <v>540</v>
      </c>
      <c r="K245" s="19"/>
      <c r="L245" s="4">
        <v>191</v>
      </c>
      <c r="M245" s="4">
        <v>0</v>
      </c>
      <c r="N245" s="4">
        <v>0</v>
      </c>
      <c r="O245" s="4">
        <v>30</v>
      </c>
      <c r="P245" s="17">
        <f t="shared" si="18"/>
        <v>221</v>
      </c>
      <c r="Q245" s="4">
        <v>80</v>
      </c>
      <c r="R245" s="17">
        <f t="shared" si="16"/>
        <v>301</v>
      </c>
      <c r="S245" s="19"/>
    </row>
    <row r="246" spans="1:19" ht="12.75" customHeight="1">
      <c r="A246" t="s">
        <v>781</v>
      </c>
      <c r="B246" t="s">
        <v>782</v>
      </c>
      <c r="C246" t="s">
        <v>954</v>
      </c>
      <c r="D246" s="4">
        <v>0</v>
      </c>
      <c r="E246" s="4">
        <v>0</v>
      </c>
      <c r="F246" s="4">
        <v>0</v>
      </c>
      <c r="G246" s="4">
        <v>0</v>
      </c>
      <c r="H246" s="17">
        <f t="shared" si="17"/>
        <v>0</v>
      </c>
      <c r="I246" s="4">
        <v>0</v>
      </c>
      <c r="J246" s="17">
        <f t="shared" si="15"/>
        <v>0</v>
      </c>
      <c r="K246" s="19"/>
      <c r="L246" s="4">
        <v>0</v>
      </c>
      <c r="M246" s="4">
        <v>12</v>
      </c>
      <c r="N246" s="4">
        <v>0</v>
      </c>
      <c r="O246" s="4">
        <v>23</v>
      </c>
      <c r="P246" s="17">
        <f t="shared" si="18"/>
        <v>35</v>
      </c>
      <c r="Q246" s="4">
        <v>0</v>
      </c>
      <c r="R246" s="17">
        <f t="shared" si="16"/>
        <v>35</v>
      </c>
      <c r="S246" s="19"/>
    </row>
    <row r="247" spans="1:19" ht="12.75" customHeight="1">
      <c r="A247" t="s">
        <v>597</v>
      </c>
      <c r="B247" t="s">
        <v>598</v>
      </c>
      <c r="C247" t="s">
        <v>954</v>
      </c>
      <c r="D247" s="4">
        <v>84</v>
      </c>
      <c r="E247" s="4">
        <v>0</v>
      </c>
      <c r="F247" s="4">
        <v>0</v>
      </c>
      <c r="G247" s="4">
        <v>30</v>
      </c>
      <c r="H247" s="17">
        <f t="shared" si="17"/>
        <v>114</v>
      </c>
      <c r="I247" s="4">
        <v>2</v>
      </c>
      <c r="J247" s="17">
        <f t="shared" si="15"/>
        <v>116</v>
      </c>
      <c r="K247" s="19"/>
      <c r="L247" s="4">
        <v>35</v>
      </c>
      <c r="M247" s="4">
        <v>18</v>
      </c>
      <c r="N247" s="4">
        <v>0</v>
      </c>
      <c r="O247" s="4">
        <v>60</v>
      </c>
      <c r="P247" s="17">
        <f t="shared" si="18"/>
        <v>113</v>
      </c>
      <c r="Q247" s="4">
        <v>30</v>
      </c>
      <c r="R247" s="17">
        <f t="shared" si="16"/>
        <v>143</v>
      </c>
      <c r="S247" s="19"/>
    </row>
    <row r="248" spans="1:19" ht="12.75" customHeight="1">
      <c r="A248" t="s">
        <v>599</v>
      </c>
      <c r="B248" t="s">
        <v>600</v>
      </c>
      <c r="C248" t="s">
        <v>958</v>
      </c>
      <c r="D248" s="4">
        <v>20</v>
      </c>
      <c r="E248" s="4">
        <v>19</v>
      </c>
      <c r="F248" s="4">
        <v>0</v>
      </c>
      <c r="G248" s="4">
        <v>7</v>
      </c>
      <c r="H248" s="17">
        <f t="shared" si="17"/>
        <v>46</v>
      </c>
      <c r="I248" s="4">
        <v>62</v>
      </c>
      <c r="J248" s="17">
        <f t="shared" si="15"/>
        <v>108</v>
      </c>
      <c r="K248" s="19"/>
      <c r="L248" s="4">
        <v>63</v>
      </c>
      <c r="M248" s="4">
        <v>6</v>
      </c>
      <c r="N248" s="4">
        <v>0</v>
      </c>
      <c r="O248" s="4">
        <v>103</v>
      </c>
      <c r="P248" s="17">
        <f t="shared" si="18"/>
        <v>172</v>
      </c>
      <c r="Q248" s="4">
        <v>12</v>
      </c>
      <c r="R248" s="17">
        <f t="shared" si="16"/>
        <v>184</v>
      </c>
      <c r="S248" s="19"/>
    </row>
    <row r="249" spans="1:19" ht="12.75" customHeight="1">
      <c r="A249" t="s">
        <v>601</v>
      </c>
      <c r="B249" t="s">
        <v>602</v>
      </c>
      <c r="C249" t="s">
        <v>955</v>
      </c>
      <c r="D249" s="4">
        <v>54</v>
      </c>
      <c r="E249" s="4">
        <v>0</v>
      </c>
      <c r="F249" s="4">
        <v>0</v>
      </c>
      <c r="G249" s="4">
        <v>0</v>
      </c>
      <c r="H249" s="17">
        <f t="shared" si="17"/>
        <v>54</v>
      </c>
      <c r="I249" s="4">
        <v>105</v>
      </c>
      <c r="J249" s="17">
        <f t="shared" si="15"/>
        <v>159</v>
      </c>
      <c r="K249" s="19"/>
      <c r="L249" s="4">
        <v>74</v>
      </c>
      <c r="M249" s="4">
        <v>0</v>
      </c>
      <c r="N249" s="4">
        <v>0</v>
      </c>
      <c r="O249" s="4">
        <v>83</v>
      </c>
      <c r="P249" s="17">
        <f t="shared" si="18"/>
        <v>157</v>
      </c>
      <c r="Q249" s="4">
        <v>53</v>
      </c>
      <c r="R249" s="17">
        <f t="shared" si="16"/>
        <v>210</v>
      </c>
      <c r="S249" s="19"/>
    </row>
    <row r="250" spans="1:19" ht="12.75" customHeight="1">
      <c r="A250" t="s">
        <v>872</v>
      </c>
      <c r="B250" t="s">
        <v>873</v>
      </c>
      <c r="C250" t="s">
        <v>956</v>
      </c>
      <c r="D250" s="4">
        <v>6</v>
      </c>
      <c r="E250" s="4">
        <v>0</v>
      </c>
      <c r="F250" s="4">
        <v>0</v>
      </c>
      <c r="G250" s="4">
        <v>2</v>
      </c>
      <c r="H250" s="17">
        <f t="shared" si="17"/>
        <v>8</v>
      </c>
      <c r="I250" s="4">
        <v>0</v>
      </c>
      <c r="J250" s="17">
        <f t="shared" si="15"/>
        <v>8</v>
      </c>
      <c r="K250" s="19"/>
      <c r="L250" s="4">
        <v>0</v>
      </c>
      <c r="M250" s="4">
        <v>0</v>
      </c>
      <c r="N250" s="4">
        <v>0</v>
      </c>
      <c r="O250" s="4">
        <v>13</v>
      </c>
      <c r="P250" s="17">
        <f t="shared" si="18"/>
        <v>13</v>
      </c>
      <c r="Q250" s="4">
        <v>23</v>
      </c>
      <c r="R250" s="17">
        <f t="shared" si="16"/>
        <v>36</v>
      </c>
      <c r="S250" s="19"/>
    </row>
    <row r="251" spans="1:19" ht="12.75" customHeight="1">
      <c r="A251" t="s">
        <v>603</v>
      </c>
      <c r="B251" t="s">
        <v>604</v>
      </c>
      <c r="C251" t="s">
        <v>954</v>
      </c>
      <c r="D251" s="4">
        <v>29</v>
      </c>
      <c r="E251" s="4">
        <v>0</v>
      </c>
      <c r="F251" s="4">
        <v>0</v>
      </c>
      <c r="G251" s="4">
        <v>0</v>
      </c>
      <c r="H251" s="17">
        <f t="shared" si="17"/>
        <v>29</v>
      </c>
      <c r="I251" s="4">
        <v>0</v>
      </c>
      <c r="J251" s="17">
        <f t="shared" si="15"/>
        <v>29</v>
      </c>
      <c r="K251" s="19"/>
      <c r="L251" s="4">
        <v>0</v>
      </c>
      <c r="M251" s="4">
        <v>22</v>
      </c>
      <c r="N251" s="4">
        <v>20</v>
      </c>
      <c r="O251" s="4">
        <v>1</v>
      </c>
      <c r="P251" s="17">
        <f t="shared" si="18"/>
        <v>43</v>
      </c>
      <c r="Q251" s="4">
        <v>0</v>
      </c>
      <c r="R251" s="17">
        <f t="shared" si="16"/>
        <v>43</v>
      </c>
      <c r="S251" s="19"/>
    </row>
    <row r="252" spans="1:19" ht="12.75" customHeight="1">
      <c r="A252" t="s">
        <v>917</v>
      </c>
      <c r="B252" t="s">
        <v>918</v>
      </c>
      <c r="C252" t="s">
        <v>958</v>
      </c>
      <c r="D252" s="4">
        <v>44</v>
      </c>
      <c r="E252" s="4">
        <v>8</v>
      </c>
      <c r="F252" s="4">
        <v>0</v>
      </c>
      <c r="G252" s="4">
        <v>22</v>
      </c>
      <c r="H252" s="17">
        <f t="shared" si="17"/>
        <v>74</v>
      </c>
      <c r="I252" s="4">
        <v>0</v>
      </c>
      <c r="J252" s="17">
        <f t="shared" si="15"/>
        <v>74</v>
      </c>
      <c r="K252" s="19"/>
      <c r="L252" s="4">
        <v>19</v>
      </c>
      <c r="M252" s="4">
        <v>0</v>
      </c>
      <c r="N252" s="4">
        <v>0</v>
      </c>
      <c r="O252" s="4">
        <v>82</v>
      </c>
      <c r="P252" s="17">
        <f t="shared" si="18"/>
        <v>101</v>
      </c>
      <c r="Q252" s="4">
        <v>0</v>
      </c>
      <c r="R252" s="17">
        <f t="shared" si="16"/>
        <v>101</v>
      </c>
      <c r="S252" s="19"/>
    </row>
    <row r="253" spans="1:19" ht="12.75" customHeight="1">
      <c r="A253" t="s">
        <v>605</v>
      </c>
      <c r="B253" t="s">
        <v>606</v>
      </c>
      <c r="C253" t="s">
        <v>958</v>
      </c>
      <c r="D253" s="4">
        <v>145</v>
      </c>
      <c r="E253" s="4">
        <v>0</v>
      </c>
      <c r="F253" s="4">
        <v>0</v>
      </c>
      <c r="G253" s="4">
        <v>61</v>
      </c>
      <c r="H253" s="17">
        <f t="shared" si="17"/>
        <v>206</v>
      </c>
      <c r="I253" s="4">
        <v>0</v>
      </c>
      <c r="J253" s="17">
        <f t="shared" si="15"/>
        <v>206</v>
      </c>
      <c r="K253" s="19"/>
      <c r="L253" s="4">
        <v>45</v>
      </c>
      <c r="M253" s="4">
        <v>21</v>
      </c>
      <c r="N253" s="4">
        <v>0</v>
      </c>
      <c r="O253" s="4">
        <v>63</v>
      </c>
      <c r="P253" s="17">
        <f t="shared" si="18"/>
        <v>129</v>
      </c>
      <c r="Q253" s="4">
        <v>0</v>
      </c>
      <c r="R253" s="17">
        <f t="shared" si="16"/>
        <v>129</v>
      </c>
      <c r="S253" s="19"/>
    </row>
    <row r="254" spans="1:19" ht="12.75" customHeight="1">
      <c r="A254" t="s">
        <v>607</v>
      </c>
      <c r="B254" t="s">
        <v>608</v>
      </c>
      <c r="C254" t="s">
        <v>956</v>
      </c>
      <c r="D254" s="4">
        <v>194</v>
      </c>
      <c r="E254" s="4">
        <v>80</v>
      </c>
      <c r="F254" s="4">
        <v>0</v>
      </c>
      <c r="G254" s="4">
        <v>78</v>
      </c>
      <c r="H254" s="17">
        <f t="shared" si="17"/>
        <v>352</v>
      </c>
      <c r="I254" s="4">
        <v>807</v>
      </c>
      <c r="J254" s="17">
        <f t="shared" si="15"/>
        <v>1159</v>
      </c>
      <c r="K254" s="19"/>
      <c r="L254" s="4">
        <v>28</v>
      </c>
      <c r="M254" s="4">
        <v>44</v>
      </c>
      <c r="N254" s="4">
        <v>0</v>
      </c>
      <c r="O254" s="4">
        <v>99</v>
      </c>
      <c r="P254" s="17">
        <f t="shared" si="18"/>
        <v>171</v>
      </c>
      <c r="Q254" s="4">
        <v>234</v>
      </c>
      <c r="R254" s="17">
        <f t="shared" si="16"/>
        <v>405</v>
      </c>
      <c r="S254" s="19"/>
    </row>
    <row r="255" spans="1:19" ht="12.75" customHeight="1">
      <c r="A255" t="s">
        <v>609</v>
      </c>
      <c r="B255" t="s">
        <v>610</v>
      </c>
      <c r="C255" t="s">
        <v>954</v>
      </c>
      <c r="D255" s="4">
        <v>1</v>
      </c>
      <c r="E255" s="4">
        <v>0</v>
      </c>
      <c r="F255" s="4">
        <v>0</v>
      </c>
      <c r="G255" s="4">
        <v>0</v>
      </c>
      <c r="H255" s="17">
        <f t="shared" si="17"/>
        <v>1</v>
      </c>
      <c r="I255" s="4">
        <v>0</v>
      </c>
      <c r="J255" s="17">
        <f t="shared" si="15"/>
        <v>1</v>
      </c>
      <c r="K255" s="19"/>
      <c r="L255" s="4">
        <v>1</v>
      </c>
      <c r="M255" s="4">
        <v>18</v>
      </c>
      <c r="N255" s="4">
        <v>33</v>
      </c>
      <c r="O255" s="4">
        <v>17</v>
      </c>
      <c r="P255" s="17">
        <f t="shared" si="18"/>
        <v>69</v>
      </c>
      <c r="Q255" s="4">
        <v>0</v>
      </c>
      <c r="R255" s="17">
        <f t="shared" si="16"/>
        <v>69</v>
      </c>
      <c r="S255" s="19"/>
    </row>
    <row r="256" spans="1:19" ht="12.75" customHeight="1">
      <c r="A256" t="s">
        <v>611</v>
      </c>
      <c r="B256" t="s">
        <v>612</v>
      </c>
      <c r="C256" t="s">
        <v>958</v>
      </c>
      <c r="D256" s="4">
        <v>21</v>
      </c>
      <c r="E256" s="4">
        <v>36</v>
      </c>
      <c r="F256" s="4">
        <v>0</v>
      </c>
      <c r="G256" s="4">
        <v>45</v>
      </c>
      <c r="H256" s="17">
        <f t="shared" si="17"/>
        <v>102</v>
      </c>
      <c r="I256" s="4">
        <v>0</v>
      </c>
      <c r="J256" s="17">
        <f t="shared" si="15"/>
        <v>102</v>
      </c>
      <c r="K256" s="19"/>
      <c r="L256" s="4">
        <v>7</v>
      </c>
      <c r="M256" s="4">
        <v>135</v>
      </c>
      <c r="N256" s="4">
        <v>0</v>
      </c>
      <c r="O256" s="4">
        <v>110</v>
      </c>
      <c r="P256" s="17">
        <f t="shared" si="18"/>
        <v>252</v>
      </c>
      <c r="Q256" s="4">
        <v>0</v>
      </c>
      <c r="R256" s="17">
        <f t="shared" si="16"/>
        <v>252</v>
      </c>
      <c r="S256" s="19"/>
    </row>
    <row r="257" spans="1:19" ht="12.75" customHeight="1">
      <c r="A257" t="s">
        <v>613</v>
      </c>
      <c r="B257" t="s">
        <v>614</v>
      </c>
      <c r="C257" t="s">
        <v>958</v>
      </c>
      <c r="D257" s="4">
        <v>52</v>
      </c>
      <c r="E257" s="4">
        <v>0</v>
      </c>
      <c r="F257" s="4">
        <v>0</v>
      </c>
      <c r="G257" s="4">
        <v>20</v>
      </c>
      <c r="H257" s="17">
        <f t="shared" si="17"/>
        <v>72</v>
      </c>
      <c r="I257" s="4">
        <v>0</v>
      </c>
      <c r="J257" s="17">
        <f t="shared" si="15"/>
        <v>72</v>
      </c>
      <c r="K257" s="19"/>
      <c r="L257" s="4">
        <v>42</v>
      </c>
      <c r="M257" s="4">
        <v>0</v>
      </c>
      <c r="N257" s="4">
        <v>0</v>
      </c>
      <c r="O257" s="4">
        <v>59</v>
      </c>
      <c r="P257" s="17">
        <f t="shared" si="18"/>
        <v>101</v>
      </c>
      <c r="Q257" s="4">
        <v>0</v>
      </c>
      <c r="R257" s="17">
        <f t="shared" si="16"/>
        <v>101</v>
      </c>
      <c r="S257" s="19"/>
    </row>
    <row r="258" spans="1:19" ht="12.75" customHeight="1">
      <c r="A258" t="s">
        <v>615</v>
      </c>
      <c r="B258" t="s">
        <v>616</v>
      </c>
      <c r="C258" t="s">
        <v>954</v>
      </c>
      <c r="D258" s="4">
        <v>5</v>
      </c>
      <c r="E258" s="4">
        <v>0</v>
      </c>
      <c r="F258" s="4">
        <v>0</v>
      </c>
      <c r="G258" s="4">
        <v>0</v>
      </c>
      <c r="H258" s="17">
        <f t="shared" si="17"/>
        <v>5</v>
      </c>
      <c r="I258" s="4">
        <v>0</v>
      </c>
      <c r="J258" s="17">
        <f t="shared" si="15"/>
        <v>5</v>
      </c>
      <c r="K258" s="19"/>
      <c r="L258" s="4">
        <v>1</v>
      </c>
      <c r="M258" s="4">
        <v>105</v>
      </c>
      <c r="N258" s="4">
        <v>0</v>
      </c>
      <c r="O258" s="4">
        <v>4</v>
      </c>
      <c r="P258" s="17">
        <f t="shared" si="18"/>
        <v>110</v>
      </c>
      <c r="Q258" s="4">
        <v>0</v>
      </c>
      <c r="R258" s="17">
        <f t="shared" si="16"/>
        <v>110</v>
      </c>
      <c r="S258" s="19"/>
    </row>
    <row r="259" spans="1:19" ht="12.75" customHeight="1">
      <c r="A259" t="s">
        <v>617</v>
      </c>
      <c r="B259" t="s">
        <v>618</v>
      </c>
      <c r="C259" t="s">
        <v>954</v>
      </c>
      <c r="D259" s="4">
        <v>4</v>
      </c>
      <c r="E259" s="4">
        <v>0</v>
      </c>
      <c r="F259" s="4">
        <v>0</v>
      </c>
      <c r="G259" s="4">
        <v>0</v>
      </c>
      <c r="H259" s="17">
        <f t="shared" si="17"/>
        <v>4</v>
      </c>
      <c r="I259" s="4">
        <v>0</v>
      </c>
      <c r="J259" s="17">
        <f t="shared" si="15"/>
        <v>4</v>
      </c>
      <c r="K259" s="19"/>
      <c r="L259" s="4">
        <v>0</v>
      </c>
      <c r="M259" s="4">
        <v>11</v>
      </c>
      <c r="N259" s="4">
        <v>3</v>
      </c>
      <c r="O259" s="4">
        <v>30</v>
      </c>
      <c r="P259" s="17">
        <f t="shared" si="18"/>
        <v>44</v>
      </c>
      <c r="Q259" s="4">
        <v>0</v>
      </c>
      <c r="R259" s="17">
        <f t="shared" si="16"/>
        <v>44</v>
      </c>
      <c r="S259" s="19"/>
    </row>
    <row r="260" spans="1:19" ht="12.75" customHeight="1">
      <c r="A260" t="s">
        <v>619</v>
      </c>
      <c r="B260" t="s">
        <v>620</v>
      </c>
      <c r="C260" t="s">
        <v>954</v>
      </c>
      <c r="D260" s="4">
        <v>34</v>
      </c>
      <c r="E260" s="4">
        <v>0</v>
      </c>
      <c r="F260" s="4">
        <v>0</v>
      </c>
      <c r="G260" s="4">
        <v>0</v>
      </c>
      <c r="H260" s="17">
        <f t="shared" si="17"/>
        <v>34</v>
      </c>
      <c r="I260" s="4">
        <v>24</v>
      </c>
      <c r="J260" s="17">
        <f t="shared" si="15"/>
        <v>58</v>
      </c>
      <c r="K260" s="19"/>
      <c r="L260" s="4">
        <v>24</v>
      </c>
      <c r="M260" s="4">
        <v>16</v>
      </c>
      <c r="N260" s="4">
        <v>0</v>
      </c>
      <c r="O260" s="4">
        <v>73</v>
      </c>
      <c r="P260" s="17">
        <f t="shared" si="18"/>
        <v>113</v>
      </c>
      <c r="Q260" s="4">
        <v>0</v>
      </c>
      <c r="R260" s="17">
        <f t="shared" si="16"/>
        <v>113</v>
      </c>
      <c r="S260" s="19"/>
    </row>
    <row r="261" spans="1:19" ht="12.75" customHeight="1">
      <c r="A261" t="s">
        <v>621</v>
      </c>
      <c r="B261" t="s">
        <v>622</v>
      </c>
      <c r="C261" t="s">
        <v>954</v>
      </c>
      <c r="D261" s="4">
        <v>19</v>
      </c>
      <c r="E261" s="4">
        <v>5</v>
      </c>
      <c r="F261" s="4">
        <v>0</v>
      </c>
      <c r="G261" s="4">
        <v>32</v>
      </c>
      <c r="H261" s="17">
        <f t="shared" si="17"/>
        <v>56</v>
      </c>
      <c r="I261" s="4">
        <v>32</v>
      </c>
      <c r="J261" s="17">
        <f t="shared" si="15"/>
        <v>88</v>
      </c>
      <c r="K261" s="19"/>
      <c r="L261" s="4">
        <v>3</v>
      </c>
      <c r="M261" s="4">
        <v>99</v>
      </c>
      <c r="N261" s="4">
        <v>0</v>
      </c>
      <c r="O261" s="4">
        <v>61</v>
      </c>
      <c r="P261" s="17">
        <f t="shared" si="18"/>
        <v>163</v>
      </c>
      <c r="Q261" s="4">
        <v>100</v>
      </c>
      <c r="R261" s="17">
        <f t="shared" si="16"/>
        <v>263</v>
      </c>
      <c r="S261" s="19"/>
    </row>
    <row r="262" spans="1:19" ht="12.75" customHeight="1">
      <c r="A262" t="s">
        <v>623</v>
      </c>
      <c r="B262" t="s">
        <v>624</v>
      </c>
      <c r="C262" t="s">
        <v>958</v>
      </c>
      <c r="D262" s="4">
        <v>50</v>
      </c>
      <c r="E262" s="4">
        <v>0</v>
      </c>
      <c r="F262" s="4">
        <v>0</v>
      </c>
      <c r="G262" s="4">
        <v>0</v>
      </c>
      <c r="H262" s="17">
        <f t="shared" si="17"/>
        <v>50</v>
      </c>
      <c r="I262" s="4">
        <v>0</v>
      </c>
      <c r="J262" s="17">
        <f t="shared" si="15"/>
        <v>50</v>
      </c>
      <c r="K262" s="19"/>
      <c r="L262" s="4">
        <v>4</v>
      </c>
      <c r="M262" s="4">
        <v>0</v>
      </c>
      <c r="N262" s="4">
        <v>0</v>
      </c>
      <c r="O262" s="4">
        <v>13</v>
      </c>
      <c r="P262" s="17">
        <f t="shared" si="18"/>
        <v>17</v>
      </c>
      <c r="Q262" s="4">
        <v>0</v>
      </c>
      <c r="R262" s="17">
        <f t="shared" si="16"/>
        <v>17</v>
      </c>
      <c r="S262" s="19"/>
    </row>
    <row r="263" spans="1:19" ht="12.75" customHeight="1">
      <c r="A263" t="s">
        <v>625</v>
      </c>
      <c r="B263" t="s">
        <v>626</v>
      </c>
      <c r="C263" t="s">
        <v>958</v>
      </c>
      <c r="D263" s="4">
        <v>17</v>
      </c>
      <c r="E263" s="4">
        <v>0</v>
      </c>
      <c r="F263" s="4">
        <v>0</v>
      </c>
      <c r="G263" s="4">
        <v>2</v>
      </c>
      <c r="H263" s="17">
        <f t="shared" si="17"/>
        <v>19</v>
      </c>
      <c r="I263" s="4">
        <v>0</v>
      </c>
      <c r="J263" s="17">
        <f t="shared" si="15"/>
        <v>19</v>
      </c>
      <c r="K263" s="19"/>
      <c r="L263" s="4">
        <v>0</v>
      </c>
      <c r="M263" s="4">
        <v>0</v>
      </c>
      <c r="N263" s="4">
        <v>0</v>
      </c>
      <c r="O263" s="4">
        <v>14</v>
      </c>
      <c r="P263" s="17">
        <f t="shared" si="18"/>
        <v>14</v>
      </c>
      <c r="Q263" s="4">
        <v>0</v>
      </c>
      <c r="R263" s="17">
        <f t="shared" si="16"/>
        <v>14</v>
      </c>
      <c r="S263" s="19"/>
    </row>
    <row r="264" spans="1:19" ht="12.75" customHeight="1">
      <c r="A264" t="s">
        <v>627</v>
      </c>
      <c r="B264" t="s">
        <v>628</v>
      </c>
      <c r="C264" t="s">
        <v>955</v>
      </c>
      <c r="D264" s="4">
        <v>76</v>
      </c>
      <c r="E264" s="4">
        <v>0</v>
      </c>
      <c r="F264" s="4">
        <v>0</v>
      </c>
      <c r="G264" s="4">
        <v>22</v>
      </c>
      <c r="H264" s="17">
        <f t="shared" si="17"/>
        <v>98</v>
      </c>
      <c r="I264" s="4">
        <v>0</v>
      </c>
      <c r="J264" s="17">
        <f t="shared" si="15"/>
        <v>98</v>
      </c>
      <c r="K264" s="19"/>
      <c r="L264" s="4">
        <v>53</v>
      </c>
      <c r="M264" s="4">
        <v>0</v>
      </c>
      <c r="N264" s="4">
        <v>0</v>
      </c>
      <c r="O264" s="4">
        <v>35</v>
      </c>
      <c r="P264" s="17">
        <f t="shared" si="18"/>
        <v>88</v>
      </c>
      <c r="Q264" s="4">
        <v>0</v>
      </c>
      <c r="R264" s="17">
        <f t="shared" si="16"/>
        <v>88</v>
      </c>
      <c r="S264" s="19"/>
    </row>
    <row r="265" spans="1:19" ht="12.75" customHeight="1">
      <c r="A265" t="s">
        <v>629</v>
      </c>
      <c r="B265" t="s">
        <v>630</v>
      </c>
      <c r="C265" t="s">
        <v>954</v>
      </c>
      <c r="D265" s="4">
        <v>124</v>
      </c>
      <c r="E265" s="4">
        <v>0</v>
      </c>
      <c r="F265" s="4">
        <v>0</v>
      </c>
      <c r="G265" s="4">
        <v>25</v>
      </c>
      <c r="H265" s="17">
        <f t="shared" si="17"/>
        <v>149</v>
      </c>
      <c r="I265" s="4">
        <v>0</v>
      </c>
      <c r="J265" s="17">
        <f t="shared" ref="J265:J300" si="19">SUM(H265:I265)</f>
        <v>149</v>
      </c>
      <c r="K265" s="19"/>
      <c r="L265" s="4">
        <v>9</v>
      </c>
      <c r="M265" s="4">
        <v>15</v>
      </c>
      <c r="N265" s="4">
        <v>0</v>
      </c>
      <c r="O265" s="4">
        <v>1</v>
      </c>
      <c r="P265" s="17">
        <f t="shared" si="18"/>
        <v>25</v>
      </c>
      <c r="Q265" s="4">
        <v>0</v>
      </c>
      <c r="R265" s="17">
        <f t="shared" ref="R265:R300" si="20">SUM(P265:Q265)</f>
        <v>25</v>
      </c>
      <c r="S265" s="19"/>
    </row>
    <row r="266" spans="1:19" ht="12.75" customHeight="1">
      <c r="A266" t="s">
        <v>631</v>
      </c>
      <c r="B266" t="s">
        <v>632</v>
      </c>
      <c r="C266" t="s">
        <v>954</v>
      </c>
      <c r="D266" s="4">
        <v>76</v>
      </c>
      <c r="E266" s="4">
        <v>0</v>
      </c>
      <c r="F266" s="4">
        <v>0</v>
      </c>
      <c r="G266" s="4">
        <v>41</v>
      </c>
      <c r="H266" s="17">
        <f t="shared" ref="H266:H300" si="21">SUM(D266:G266)</f>
        <v>117</v>
      </c>
      <c r="I266" s="4">
        <v>0</v>
      </c>
      <c r="J266" s="17">
        <f t="shared" si="19"/>
        <v>117</v>
      </c>
      <c r="K266" s="19"/>
      <c r="L266" s="4">
        <v>44</v>
      </c>
      <c r="M266" s="4">
        <v>27</v>
      </c>
      <c r="N266" s="4">
        <v>0</v>
      </c>
      <c r="O266" s="4">
        <v>42</v>
      </c>
      <c r="P266" s="17">
        <f t="shared" ref="P266:P300" si="22">SUM(L266:O266)</f>
        <v>113</v>
      </c>
      <c r="Q266" s="4">
        <v>0</v>
      </c>
      <c r="R266" s="17">
        <f t="shared" si="20"/>
        <v>113</v>
      </c>
      <c r="S266" s="19"/>
    </row>
    <row r="267" spans="1:19" ht="12.75" customHeight="1">
      <c r="A267" t="s">
        <v>633</v>
      </c>
      <c r="B267" t="s">
        <v>634</v>
      </c>
      <c r="C267" t="s">
        <v>958</v>
      </c>
      <c r="D267" s="4">
        <v>45</v>
      </c>
      <c r="E267" s="4">
        <v>0</v>
      </c>
      <c r="F267" s="4">
        <v>0</v>
      </c>
      <c r="G267" s="4">
        <v>14</v>
      </c>
      <c r="H267" s="17">
        <f t="shared" si="21"/>
        <v>59</v>
      </c>
      <c r="I267" s="4">
        <v>0</v>
      </c>
      <c r="J267" s="17">
        <f t="shared" si="19"/>
        <v>59</v>
      </c>
      <c r="K267" s="19"/>
      <c r="L267" s="4">
        <v>12</v>
      </c>
      <c r="M267" s="4">
        <v>42</v>
      </c>
      <c r="N267" s="4">
        <v>0</v>
      </c>
      <c r="O267" s="4">
        <v>37</v>
      </c>
      <c r="P267" s="17">
        <f t="shared" si="22"/>
        <v>91</v>
      </c>
      <c r="Q267" s="4">
        <v>0</v>
      </c>
      <c r="R267" s="17">
        <f t="shared" si="20"/>
        <v>91</v>
      </c>
      <c r="S267" s="19"/>
    </row>
    <row r="268" spans="1:19" ht="12.75" customHeight="1">
      <c r="A268" t="s">
        <v>635</v>
      </c>
      <c r="B268" t="s">
        <v>636</v>
      </c>
      <c r="C268" t="s">
        <v>957</v>
      </c>
      <c r="D268" s="4">
        <v>236</v>
      </c>
      <c r="E268" s="4">
        <v>0</v>
      </c>
      <c r="F268" s="4">
        <v>0</v>
      </c>
      <c r="G268" s="4">
        <v>0</v>
      </c>
      <c r="H268" s="17">
        <f t="shared" si="21"/>
        <v>236</v>
      </c>
      <c r="I268" s="4">
        <v>155</v>
      </c>
      <c r="J268" s="17">
        <f t="shared" si="19"/>
        <v>391</v>
      </c>
      <c r="K268" s="19"/>
      <c r="L268" s="4">
        <v>56</v>
      </c>
      <c r="M268" s="4">
        <v>23</v>
      </c>
      <c r="N268" s="4">
        <v>0</v>
      </c>
      <c r="O268" s="4">
        <v>78</v>
      </c>
      <c r="P268" s="17">
        <f t="shared" si="22"/>
        <v>157</v>
      </c>
      <c r="Q268" s="4">
        <v>12</v>
      </c>
      <c r="R268" s="17">
        <f t="shared" si="20"/>
        <v>169</v>
      </c>
      <c r="S268" s="19"/>
    </row>
    <row r="269" spans="1:19" ht="12.75" customHeight="1">
      <c r="A269" t="s">
        <v>637</v>
      </c>
      <c r="B269" t="s">
        <v>638</v>
      </c>
      <c r="C269" t="s">
        <v>956</v>
      </c>
      <c r="D269" s="4">
        <v>252</v>
      </c>
      <c r="E269" s="4">
        <v>14</v>
      </c>
      <c r="F269" s="4">
        <v>0</v>
      </c>
      <c r="G269" s="4">
        <v>0</v>
      </c>
      <c r="H269" s="17">
        <f t="shared" si="21"/>
        <v>266</v>
      </c>
      <c r="I269" s="4">
        <v>136</v>
      </c>
      <c r="J269" s="17">
        <f t="shared" si="19"/>
        <v>402</v>
      </c>
      <c r="K269" s="19"/>
      <c r="L269" s="4">
        <v>90</v>
      </c>
      <c r="M269" s="4">
        <v>127</v>
      </c>
      <c r="N269" s="4">
        <v>43</v>
      </c>
      <c r="O269" s="4">
        <v>106</v>
      </c>
      <c r="P269" s="17">
        <f t="shared" si="22"/>
        <v>366</v>
      </c>
      <c r="Q269" s="4">
        <v>0</v>
      </c>
      <c r="R269" s="17">
        <f t="shared" si="20"/>
        <v>366</v>
      </c>
      <c r="S269" s="19"/>
    </row>
    <row r="270" spans="1:19" ht="12.75" customHeight="1">
      <c r="A270" t="s">
        <v>639</v>
      </c>
      <c r="B270" t="s">
        <v>640</v>
      </c>
      <c r="C270" t="s">
        <v>955</v>
      </c>
      <c r="D270" s="4">
        <v>26</v>
      </c>
      <c r="E270" s="4">
        <v>28</v>
      </c>
      <c r="F270" s="4">
        <v>0</v>
      </c>
      <c r="G270" s="4">
        <v>19</v>
      </c>
      <c r="H270" s="17">
        <f t="shared" si="21"/>
        <v>73</v>
      </c>
      <c r="I270" s="4">
        <v>79</v>
      </c>
      <c r="J270" s="17">
        <f t="shared" si="19"/>
        <v>152</v>
      </c>
      <c r="K270" s="19"/>
      <c r="L270" s="4">
        <v>25</v>
      </c>
      <c r="M270" s="4">
        <v>90</v>
      </c>
      <c r="N270" s="4">
        <v>0</v>
      </c>
      <c r="O270" s="4">
        <v>105</v>
      </c>
      <c r="P270" s="17">
        <f t="shared" si="22"/>
        <v>220</v>
      </c>
      <c r="Q270" s="4">
        <v>9</v>
      </c>
      <c r="R270" s="17">
        <f t="shared" si="20"/>
        <v>229</v>
      </c>
      <c r="S270" s="19"/>
    </row>
    <row r="271" spans="1:19" ht="12.75" customHeight="1">
      <c r="A271" t="s">
        <v>641</v>
      </c>
      <c r="B271" t="s">
        <v>642</v>
      </c>
      <c r="C271" t="s">
        <v>956</v>
      </c>
      <c r="D271" s="4">
        <v>76</v>
      </c>
      <c r="E271" s="4">
        <v>88</v>
      </c>
      <c r="F271" s="4">
        <v>0</v>
      </c>
      <c r="G271" s="4">
        <v>48</v>
      </c>
      <c r="H271" s="17">
        <f t="shared" si="21"/>
        <v>212</v>
      </c>
      <c r="I271" s="4">
        <v>0</v>
      </c>
      <c r="J271" s="17">
        <f t="shared" si="19"/>
        <v>212</v>
      </c>
      <c r="K271" s="19"/>
      <c r="L271" s="4">
        <v>39</v>
      </c>
      <c r="M271" s="4">
        <v>0</v>
      </c>
      <c r="N271" s="4">
        <v>0</v>
      </c>
      <c r="O271" s="4">
        <v>27</v>
      </c>
      <c r="P271" s="17">
        <f t="shared" si="22"/>
        <v>66</v>
      </c>
      <c r="Q271" s="4">
        <v>0</v>
      </c>
      <c r="R271" s="17">
        <f t="shared" si="20"/>
        <v>66</v>
      </c>
      <c r="S271" s="19"/>
    </row>
    <row r="272" spans="1:19" ht="12.75" customHeight="1">
      <c r="A272" t="s">
        <v>643</v>
      </c>
      <c r="B272" t="s">
        <v>644</v>
      </c>
      <c r="C272" t="s">
        <v>954</v>
      </c>
      <c r="D272" s="4">
        <v>24</v>
      </c>
      <c r="E272" s="4">
        <v>0</v>
      </c>
      <c r="F272" s="4">
        <v>0</v>
      </c>
      <c r="G272" s="4">
        <v>4</v>
      </c>
      <c r="H272" s="17">
        <f t="shared" si="21"/>
        <v>28</v>
      </c>
      <c r="I272" s="4">
        <v>0</v>
      </c>
      <c r="J272" s="17">
        <f t="shared" si="19"/>
        <v>28</v>
      </c>
      <c r="K272" s="19"/>
      <c r="L272" s="4">
        <v>0</v>
      </c>
      <c r="M272" s="4">
        <v>137</v>
      </c>
      <c r="N272" s="4">
        <v>8</v>
      </c>
      <c r="O272" s="4">
        <v>76</v>
      </c>
      <c r="P272" s="17">
        <f t="shared" si="22"/>
        <v>221</v>
      </c>
      <c r="Q272" s="4">
        <v>0</v>
      </c>
      <c r="R272" s="17">
        <f t="shared" si="20"/>
        <v>221</v>
      </c>
      <c r="S272" s="19"/>
    </row>
    <row r="273" spans="1:19" ht="12.75" customHeight="1">
      <c r="A273" t="s">
        <v>919</v>
      </c>
      <c r="B273" t="s">
        <v>920</v>
      </c>
      <c r="C273" t="s">
        <v>954</v>
      </c>
      <c r="D273" s="4">
        <v>28</v>
      </c>
      <c r="E273" s="4">
        <v>12</v>
      </c>
      <c r="F273" s="4">
        <v>0</v>
      </c>
      <c r="G273" s="4">
        <v>0</v>
      </c>
      <c r="H273" s="17">
        <f t="shared" si="21"/>
        <v>40</v>
      </c>
      <c r="I273" s="4">
        <v>0</v>
      </c>
      <c r="J273" s="17">
        <f t="shared" si="19"/>
        <v>40</v>
      </c>
      <c r="K273" s="19"/>
      <c r="L273" s="4">
        <v>2</v>
      </c>
      <c r="M273" s="4">
        <v>47</v>
      </c>
      <c r="N273" s="4">
        <v>0</v>
      </c>
      <c r="O273" s="4">
        <v>20</v>
      </c>
      <c r="P273" s="17">
        <f t="shared" si="22"/>
        <v>69</v>
      </c>
      <c r="Q273" s="4">
        <v>0</v>
      </c>
      <c r="R273" s="17">
        <f t="shared" si="20"/>
        <v>69</v>
      </c>
      <c r="S273" s="19"/>
    </row>
    <row r="274" spans="1:19" ht="12.75" customHeight="1">
      <c r="A274" t="s">
        <v>645</v>
      </c>
      <c r="B274" t="s">
        <v>646</v>
      </c>
      <c r="C274" t="s">
        <v>954</v>
      </c>
      <c r="D274" s="4">
        <v>16</v>
      </c>
      <c r="E274" s="4">
        <v>0</v>
      </c>
      <c r="F274" s="4">
        <v>0</v>
      </c>
      <c r="G274" s="4">
        <v>14</v>
      </c>
      <c r="H274" s="17">
        <f t="shared" si="21"/>
        <v>30</v>
      </c>
      <c r="I274" s="4">
        <v>0</v>
      </c>
      <c r="J274" s="17">
        <f t="shared" si="19"/>
        <v>30</v>
      </c>
      <c r="K274" s="19"/>
      <c r="L274" s="4">
        <v>2</v>
      </c>
      <c r="M274" s="4">
        <v>52</v>
      </c>
      <c r="N274" s="4">
        <v>0</v>
      </c>
      <c r="O274" s="4">
        <v>17</v>
      </c>
      <c r="P274" s="17">
        <f t="shared" si="22"/>
        <v>71</v>
      </c>
      <c r="Q274" s="4">
        <v>0</v>
      </c>
      <c r="R274" s="17">
        <f t="shared" si="20"/>
        <v>71</v>
      </c>
      <c r="S274" s="19"/>
    </row>
    <row r="275" spans="1:19" ht="12.75" customHeight="1">
      <c r="A275" t="s">
        <v>647</v>
      </c>
      <c r="B275" t="s">
        <v>648</v>
      </c>
      <c r="C275" t="s">
        <v>954</v>
      </c>
      <c r="D275" s="4">
        <v>208</v>
      </c>
      <c r="E275" s="4">
        <v>1</v>
      </c>
      <c r="F275" s="4">
        <v>0</v>
      </c>
      <c r="G275" s="4">
        <v>21</v>
      </c>
      <c r="H275" s="17">
        <f t="shared" si="21"/>
        <v>230</v>
      </c>
      <c r="I275" s="4">
        <v>26</v>
      </c>
      <c r="J275" s="17">
        <f t="shared" si="19"/>
        <v>256</v>
      </c>
      <c r="K275" s="19"/>
      <c r="L275" s="4">
        <v>7</v>
      </c>
      <c r="M275" s="4">
        <v>73</v>
      </c>
      <c r="N275" s="4">
        <v>0</v>
      </c>
      <c r="O275" s="4">
        <v>56</v>
      </c>
      <c r="P275" s="17">
        <f t="shared" si="22"/>
        <v>136</v>
      </c>
      <c r="Q275" s="4">
        <v>20</v>
      </c>
      <c r="R275" s="17">
        <f t="shared" si="20"/>
        <v>156</v>
      </c>
      <c r="S275" s="19"/>
    </row>
    <row r="276" spans="1:19" ht="12.75" customHeight="1">
      <c r="A276" t="s">
        <v>874</v>
      </c>
      <c r="B276" t="s">
        <v>875</v>
      </c>
      <c r="C276" t="s">
        <v>956</v>
      </c>
      <c r="D276" s="4">
        <v>38</v>
      </c>
      <c r="E276" s="4">
        <v>26</v>
      </c>
      <c r="F276" s="4">
        <v>0</v>
      </c>
      <c r="G276" s="4">
        <v>16</v>
      </c>
      <c r="H276" s="17">
        <f t="shared" si="21"/>
        <v>80</v>
      </c>
      <c r="I276" s="4">
        <v>0</v>
      </c>
      <c r="J276" s="17">
        <f t="shared" si="19"/>
        <v>80</v>
      </c>
      <c r="K276" s="19"/>
      <c r="L276" s="4">
        <v>40</v>
      </c>
      <c r="M276" s="4">
        <v>0</v>
      </c>
      <c r="N276" s="4">
        <v>0</v>
      </c>
      <c r="O276" s="4">
        <v>11</v>
      </c>
      <c r="P276" s="17">
        <f t="shared" si="22"/>
        <v>51</v>
      </c>
      <c r="Q276" s="4">
        <v>0</v>
      </c>
      <c r="R276" s="17">
        <f t="shared" si="20"/>
        <v>51</v>
      </c>
      <c r="S276" s="19"/>
    </row>
    <row r="277" spans="1:19" ht="12.75" customHeight="1">
      <c r="A277" s="4" t="s">
        <v>649</v>
      </c>
      <c r="B277" t="s">
        <v>650</v>
      </c>
      <c r="C277" t="s">
        <v>954</v>
      </c>
      <c r="D277" s="4">
        <v>0</v>
      </c>
      <c r="E277" s="4">
        <v>0</v>
      </c>
      <c r="F277" s="4">
        <v>0</v>
      </c>
      <c r="G277" s="4">
        <v>0</v>
      </c>
      <c r="H277" s="17">
        <f t="shared" si="21"/>
        <v>0</v>
      </c>
      <c r="I277" s="4">
        <v>10</v>
      </c>
      <c r="J277" s="17">
        <f t="shared" si="19"/>
        <v>10</v>
      </c>
      <c r="K277" s="19"/>
      <c r="L277" s="4">
        <v>0</v>
      </c>
      <c r="M277" s="4">
        <v>0</v>
      </c>
      <c r="N277" s="4">
        <v>0</v>
      </c>
      <c r="O277" s="4">
        <v>2</v>
      </c>
      <c r="P277" s="17">
        <f t="shared" si="22"/>
        <v>2</v>
      </c>
      <c r="Q277" s="4">
        <v>0</v>
      </c>
      <c r="R277" s="17">
        <f t="shared" si="20"/>
        <v>2</v>
      </c>
      <c r="S277" s="19"/>
    </row>
    <row r="278" spans="1:19" ht="12.75" customHeight="1">
      <c r="A278" t="s">
        <v>651</v>
      </c>
      <c r="B278" t="s">
        <v>652</v>
      </c>
      <c r="C278" t="s">
        <v>958</v>
      </c>
      <c r="D278" s="4">
        <v>6</v>
      </c>
      <c r="E278" s="4">
        <v>0</v>
      </c>
      <c r="F278" s="4">
        <v>0</v>
      </c>
      <c r="G278" s="4">
        <v>3</v>
      </c>
      <c r="H278" s="17">
        <f t="shared" si="21"/>
        <v>9</v>
      </c>
      <c r="I278" s="4">
        <v>0</v>
      </c>
      <c r="J278" s="17">
        <f t="shared" si="19"/>
        <v>9</v>
      </c>
      <c r="K278" s="19"/>
      <c r="L278" s="4">
        <v>0</v>
      </c>
      <c r="M278" s="4">
        <v>57</v>
      </c>
      <c r="N278" s="4">
        <v>0</v>
      </c>
      <c r="O278" s="4">
        <v>28</v>
      </c>
      <c r="P278" s="17">
        <f t="shared" si="22"/>
        <v>85</v>
      </c>
      <c r="Q278" s="4">
        <v>0</v>
      </c>
      <c r="R278" s="17">
        <f t="shared" si="20"/>
        <v>85</v>
      </c>
      <c r="S278" s="19"/>
    </row>
    <row r="279" spans="1:19" ht="12.75" customHeight="1">
      <c r="A279" t="s">
        <v>653</v>
      </c>
      <c r="B279" t="s">
        <v>654</v>
      </c>
      <c r="C279" t="s">
        <v>958</v>
      </c>
      <c r="D279" s="4">
        <v>27</v>
      </c>
      <c r="E279" s="4">
        <v>2</v>
      </c>
      <c r="F279" s="4">
        <v>0</v>
      </c>
      <c r="G279" s="4">
        <v>0</v>
      </c>
      <c r="H279" s="17">
        <f t="shared" si="21"/>
        <v>29</v>
      </c>
      <c r="I279" s="4">
        <v>0</v>
      </c>
      <c r="J279" s="17">
        <f t="shared" si="19"/>
        <v>29</v>
      </c>
      <c r="K279" s="19"/>
      <c r="L279" s="4">
        <v>0</v>
      </c>
      <c r="M279" s="4">
        <v>0</v>
      </c>
      <c r="N279" s="4">
        <v>0</v>
      </c>
      <c r="O279" s="4">
        <v>3</v>
      </c>
      <c r="P279" s="17">
        <f t="shared" si="22"/>
        <v>3</v>
      </c>
      <c r="Q279" s="4">
        <v>0</v>
      </c>
      <c r="R279" s="17">
        <f t="shared" si="20"/>
        <v>3</v>
      </c>
      <c r="S279" s="19"/>
    </row>
    <row r="280" spans="1:19" ht="12.75" customHeight="1">
      <c r="A280" t="s">
        <v>921</v>
      </c>
      <c r="B280" t="s">
        <v>922</v>
      </c>
      <c r="C280" t="s">
        <v>958</v>
      </c>
      <c r="D280" s="4">
        <v>53</v>
      </c>
      <c r="E280" s="4">
        <v>0</v>
      </c>
      <c r="F280" s="4">
        <v>0</v>
      </c>
      <c r="G280" s="4">
        <v>8</v>
      </c>
      <c r="H280" s="17">
        <f t="shared" si="21"/>
        <v>61</v>
      </c>
      <c r="I280" s="4">
        <v>0</v>
      </c>
      <c r="J280" s="17">
        <f t="shared" si="19"/>
        <v>61</v>
      </c>
      <c r="K280" s="19"/>
      <c r="L280" s="4">
        <v>19</v>
      </c>
      <c r="M280" s="4">
        <v>26</v>
      </c>
      <c r="N280" s="4">
        <v>0</v>
      </c>
      <c r="O280" s="4">
        <v>28</v>
      </c>
      <c r="P280" s="17">
        <f t="shared" si="22"/>
        <v>73</v>
      </c>
      <c r="Q280" s="4">
        <v>0</v>
      </c>
      <c r="R280" s="17">
        <f t="shared" si="20"/>
        <v>73</v>
      </c>
      <c r="S280" s="19"/>
    </row>
    <row r="281" spans="1:19" ht="12.75" customHeight="1">
      <c r="A281" t="s">
        <v>655</v>
      </c>
      <c r="B281" t="s">
        <v>656</v>
      </c>
      <c r="C281" t="s">
        <v>955</v>
      </c>
      <c r="D281" s="4">
        <v>30</v>
      </c>
      <c r="E281" s="4">
        <v>0</v>
      </c>
      <c r="F281" s="4">
        <v>0</v>
      </c>
      <c r="G281" s="4">
        <v>0</v>
      </c>
      <c r="H281" s="17">
        <f t="shared" si="21"/>
        <v>30</v>
      </c>
      <c r="I281" s="4">
        <v>0</v>
      </c>
      <c r="J281" s="17">
        <f t="shared" si="19"/>
        <v>30</v>
      </c>
      <c r="K281" s="19"/>
      <c r="L281" s="4">
        <v>29</v>
      </c>
      <c r="M281" s="4">
        <v>0</v>
      </c>
      <c r="N281" s="4">
        <v>0</v>
      </c>
      <c r="O281" s="4">
        <v>24</v>
      </c>
      <c r="P281" s="17">
        <f t="shared" si="22"/>
        <v>53</v>
      </c>
      <c r="Q281" s="4">
        <v>0</v>
      </c>
      <c r="R281" s="17">
        <f t="shared" si="20"/>
        <v>53</v>
      </c>
      <c r="S281" s="19"/>
    </row>
    <row r="282" spans="1:19" ht="12.75" customHeight="1">
      <c r="A282" t="s">
        <v>657</v>
      </c>
      <c r="B282" t="s">
        <v>658</v>
      </c>
      <c r="C282" t="s">
        <v>956</v>
      </c>
      <c r="D282" s="4">
        <v>0</v>
      </c>
      <c r="E282" s="4">
        <v>0</v>
      </c>
      <c r="F282" s="4">
        <v>5</v>
      </c>
      <c r="G282" s="4">
        <v>0</v>
      </c>
      <c r="H282" s="17">
        <f t="shared" si="21"/>
        <v>5</v>
      </c>
      <c r="I282" s="4">
        <v>142</v>
      </c>
      <c r="J282" s="17">
        <f t="shared" si="19"/>
        <v>147</v>
      </c>
      <c r="K282" s="19"/>
      <c r="L282" s="4">
        <v>10</v>
      </c>
      <c r="M282" s="4">
        <v>0</v>
      </c>
      <c r="N282" s="4">
        <v>0</v>
      </c>
      <c r="O282" s="4">
        <v>15</v>
      </c>
      <c r="P282" s="17">
        <f t="shared" si="22"/>
        <v>25</v>
      </c>
      <c r="Q282" s="4">
        <v>0</v>
      </c>
      <c r="R282" s="17">
        <f t="shared" si="20"/>
        <v>25</v>
      </c>
      <c r="S282" s="19"/>
    </row>
    <row r="283" spans="1:19" ht="12.75" customHeight="1">
      <c r="A283" t="s">
        <v>661</v>
      </c>
      <c r="B283" t="s">
        <v>662</v>
      </c>
      <c r="C283" t="s">
        <v>958</v>
      </c>
      <c r="D283" s="4">
        <v>48</v>
      </c>
      <c r="E283" s="4">
        <v>0</v>
      </c>
      <c r="F283" s="4">
        <v>0</v>
      </c>
      <c r="G283" s="4">
        <v>6</v>
      </c>
      <c r="H283" s="17">
        <f t="shared" si="21"/>
        <v>54</v>
      </c>
      <c r="I283" s="4">
        <v>0</v>
      </c>
      <c r="J283" s="17">
        <f t="shared" si="19"/>
        <v>54</v>
      </c>
      <c r="K283" s="19"/>
      <c r="L283" s="4">
        <v>0</v>
      </c>
      <c r="M283" s="4">
        <v>0</v>
      </c>
      <c r="N283" s="4">
        <v>0</v>
      </c>
      <c r="O283" s="4">
        <v>0</v>
      </c>
      <c r="P283" s="17">
        <f t="shared" si="22"/>
        <v>0</v>
      </c>
      <c r="Q283" s="4">
        <v>0</v>
      </c>
      <c r="R283" s="17">
        <f t="shared" si="20"/>
        <v>0</v>
      </c>
      <c r="S283" s="19"/>
    </row>
    <row r="284" spans="1:19" ht="12.75" customHeight="1">
      <c r="A284" t="s">
        <v>923</v>
      </c>
      <c r="B284" t="s">
        <v>924</v>
      </c>
      <c r="C284" t="s">
        <v>958</v>
      </c>
      <c r="D284" s="4">
        <v>32</v>
      </c>
      <c r="E284" s="4">
        <v>0</v>
      </c>
      <c r="F284" s="4">
        <v>0</v>
      </c>
      <c r="G284" s="4">
        <v>0</v>
      </c>
      <c r="H284" s="17">
        <f t="shared" si="21"/>
        <v>32</v>
      </c>
      <c r="I284" s="4">
        <v>0</v>
      </c>
      <c r="J284" s="17">
        <f t="shared" si="19"/>
        <v>32</v>
      </c>
      <c r="K284" s="19"/>
      <c r="L284" s="4">
        <v>0</v>
      </c>
      <c r="M284" s="4">
        <v>0</v>
      </c>
      <c r="N284" s="4">
        <v>0</v>
      </c>
      <c r="O284" s="4">
        <v>3</v>
      </c>
      <c r="P284" s="17">
        <f t="shared" si="22"/>
        <v>3</v>
      </c>
      <c r="Q284" s="4">
        <v>0</v>
      </c>
      <c r="R284" s="17">
        <f t="shared" si="20"/>
        <v>3</v>
      </c>
      <c r="S284" s="19"/>
    </row>
    <row r="285" spans="1:19" ht="12.75" customHeight="1">
      <c r="A285" t="s">
        <v>925</v>
      </c>
      <c r="B285" t="s">
        <v>926</v>
      </c>
      <c r="C285" t="s">
        <v>958</v>
      </c>
      <c r="D285" s="4">
        <v>17</v>
      </c>
      <c r="E285" s="4">
        <v>0</v>
      </c>
      <c r="F285" s="4">
        <v>0</v>
      </c>
      <c r="G285" s="4">
        <v>4</v>
      </c>
      <c r="H285" s="17">
        <f t="shared" si="21"/>
        <v>21</v>
      </c>
      <c r="I285" s="4">
        <v>0</v>
      </c>
      <c r="J285" s="17">
        <f t="shared" si="19"/>
        <v>21</v>
      </c>
      <c r="K285" s="19"/>
      <c r="L285" s="4">
        <v>21</v>
      </c>
      <c r="M285" s="4">
        <v>14</v>
      </c>
      <c r="N285" s="4">
        <v>0</v>
      </c>
      <c r="O285" s="4">
        <v>14</v>
      </c>
      <c r="P285" s="17">
        <f t="shared" si="22"/>
        <v>49</v>
      </c>
      <c r="Q285" s="4">
        <v>65</v>
      </c>
      <c r="R285" s="17">
        <f t="shared" si="20"/>
        <v>114</v>
      </c>
      <c r="S285" s="19"/>
    </row>
    <row r="286" spans="1:19" ht="12.75" customHeight="1">
      <c r="A286" t="s">
        <v>667</v>
      </c>
      <c r="B286" t="s">
        <v>668</v>
      </c>
      <c r="C286" t="s">
        <v>955</v>
      </c>
      <c r="D286" s="4">
        <v>44</v>
      </c>
      <c r="E286" s="4">
        <v>0</v>
      </c>
      <c r="F286" s="4">
        <v>0</v>
      </c>
      <c r="G286" s="4">
        <v>0</v>
      </c>
      <c r="H286" s="17">
        <f t="shared" si="21"/>
        <v>44</v>
      </c>
      <c r="I286" s="4">
        <v>0</v>
      </c>
      <c r="J286" s="17">
        <f t="shared" si="19"/>
        <v>44</v>
      </c>
      <c r="K286" s="19"/>
      <c r="L286" s="4">
        <v>10</v>
      </c>
      <c r="M286" s="4">
        <v>0</v>
      </c>
      <c r="N286" s="4">
        <v>0</v>
      </c>
      <c r="O286" s="4">
        <v>45</v>
      </c>
      <c r="P286" s="17">
        <f t="shared" si="22"/>
        <v>55</v>
      </c>
      <c r="Q286" s="4">
        <v>0</v>
      </c>
      <c r="R286" s="17">
        <f t="shared" si="20"/>
        <v>55</v>
      </c>
      <c r="S286" s="19"/>
    </row>
    <row r="287" spans="1:19" ht="12.75" customHeight="1">
      <c r="A287" t="s">
        <v>669</v>
      </c>
      <c r="B287" t="s">
        <v>670</v>
      </c>
      <c r="C287" t="s">
        <v>958</v>
      </c>
      <c r="D287" s="4">
        <v>204</v>
      </c>
      <c r="E287" s="4">
        <v>76</v>
      </c>
      <c r="F287" s="4">
        <v>0</v>
      </c>
      <c r="G287" s="4">
        <v>31</v>
      </c>
      <c r="H287" s="17">
        <f t="shared" si="21"/>
        <v>311</v>
      </c>
      <c r="I287" s="4">
        <v>0</v>
      </c>
      <c r="J287" s="17">
        <f t="shared" si="19"/>
        <v>311</v>
      </c>
      <c r="K287" s="19"/>
      <c r="L287" s="4">
        <v>90</v>
      </c>
      <c r="M287" s="4">
        <v>231</v>
      </c>
      <c r="N287" s="4">
        <v>5</v>
      </c>
      <c r="O287" s="4">
        <v>193</v>
      </c>
      <c r="P287" s="17">
        <f t="shared" si="22"/>
        <v>519</v>
      </c>
      <c r="Q287" s="4">
        <v>48</v>
      </c>
      <c r="R287" s="17">
        <f t="shared" si="20"/>
        <v>567</v>
      </c>
      <c r="S287" s="19"/>
    </row>
    <row r="288" spans="1:19" ht="12.75" customHeight="1">
      <c r="A288" t="s">
        <v>671</v>
      </c>
      <c r="B288" t="s">
        <v>672</v>
      </c>
      <c r="C288" t="s">
        <v>958</v>
      </c>
      <c r="D288" s="4">
        <v>64</v>
      </c>
      <c r="E288" s="4">
        <v>13</v>
      </c>
      <c r="F288" s="4">
        <v>0</v>
      </c>
      <c r="G288" s="4">
        <v>43</v>
      </c>
      <c r="H288" s="17">
        <f t="shared" si="21"/>
        <v>120</v>
      </c>
      <c r="I288" s="4">
        <v>0</v>
      </c>
      <c r="J288" s="17">
        <f t="shared" si="19"/>
        <v>120</v>
      </c>
      <c r="K288" s="19"/>
      <c r="L288" s="4">
        <v>5</v>
      </c>
      <c r="M288" s="4">
        <v>38</v>
      </c>
      <c r="N288" s="4">
        <v>0</v>
      </c>
      <c r="O288" s="4">
        <v>19</v>
      </c>
      <c r="P288" s="17">
        <f t="shared" si="22"/>
        <v>62</v>
      </c>
      <c r="Q288" s="4">
        <v>0</v>
      </c>
      <c r="R288" s="17">
        <f t="shared" si="20"/>
        <v>62</v>
      </c>
      <c r="S288" s="19"/>
    </row>
    <row r="289" spans="1:19" ht="12.75" customHeight="1">
      <c r="A289" t="s">
        <v>783</v>
      </c>
      <c r="B289" t="s">
        <v>784</v>
      </c>
      <c r="C289" t="s">
        <v>958</v>
      </c>
      <c r="D289" s="4">
        <v>17</v>
      </c>
      <c r="E289" s="4">
        <v>0</v>
      </c>
      <c r="F289" s="4">
        <v>0</v>
      </c>
      <c r="G289" s="4">
        <v>19</v>
      </c>
      <c r="H289" s="17">
        <f t="shared" si="21"/>
        <v>36</v>
      </c>
      <c r="I289" s="4">
        <v>0</v>
      </c>
      <c r="J289" s="17">
        <f t="shared" si="19"/>
        <v>36</v>
      </c>
      <c r="K289" s="19"/>
      <c r="L289" s="4">
        <v>51</v>
      </c>
      <c r="M289" s="4">
        <v>0</v>
      </c>
      <c r="N289" s="4">
        <v>0</v>
      </c>
      <c r="O289" s="4">
        <v>12</v>
      </c>
      <c r="P289" s="17">
        <f t="shared" si="22"/>
        <v>63</v>
      </c>
      <c r="Q289" s="4">
        <v>0</v>
      </c>
      <c r="R289" s="17">
        <f t="shared" si="20"/>
        <v>63</v>
      </c>
      <c r="S289" s="19"/>
    </row>
    <row r="290" spans="1:19" ht="12.75" customHeight="1">
      <c r="A290" t="s">
        <v>673</v>
      </c>
      <c r="B290" t="s">
        <v>674</v>
      </c>
      <c r="C290" t="s">
        <v>955</v>
      </c>
      <c r="D290" s="4">
        <v>374</v>
      </c>
      <c r="E290" s="4">
        <v>0</v>
      </c>
      <c r="F290" s="4">
        <v>0</v>
      </c>
      <c r="G290" s="4">
        <v>14</v>
      </c>
      <c r="H290" s="17">
        <f t="shared" si="21"/>
        <v>388</v>
      </c>
      <c r="I290" s="4">
        <v>7</v>
      </c>
      <c r="J290" s="17">
        <f t="shared" si="19"/>
        <v>395</v>
      </c>
      <c r="K290" s="19"/>
      <c r="L290" s="4">
        <v>96</v>
      </c>
      <c r="M290" s="4">
        <v>0</v>
      </c>
      <c r="N290" s="4">
        <v>0</v>
      </c>
      <c r="O290" s="4">
        <v>72</v>
      </c>
      <c r="P290" s="17">
        <f t="shared" si="22"/>
        <v>168</v>
      </c>
      <c r="Q290" s="4">
        <v>50</v>
      </c>
      <c r="R290" s="17">
        <f t="shared" si="20"/>
        <v>218</v>
      </c>
      <c r="S290" s="19"/>
    </row>
    <row r="291" spans="1:19" ht="12.75" customHeight="1">
      <c r="A291" t="s">
        <v>675</v>
      </c>
      <c r="B291" t="s">
        <v>676</v>
      </c>
      <c r="C291" t="s">
        <v>954</v>
      </c>
      <c r="D291" s="4">
        <v>0</v>
      </c>
      <c r="E291" s="4">
        <v>0</v>
      </c>
      <c r="F291" s="4">
        <v>0</v>
      </c>
      <c r="G291" s="4">
        <v>0</v>
      </c>
      <c r="H291" s="17">
        <f t="shared" si="21"/>
        <v>0</v>
      </c>
      <c r="I291" s="4">
        <v>0</v>
      </c>
      <c r="J291" s="17">
        <f t="shared" si="19"/>
        <v>0</v>
      </c>
      <c r="K291" s="19"/>
      <c r="L291" s="4">
        <v>0</v>
      </c>
      <c r="M291" s="4">
        <v>0</v>
      </c>
      <c r="N291" s="4">
        <v>0</v>
      </c>
      <c r="O291" s="4">
        <v>10</v>
      </c>
      <c r="P291" s="17">
        <f t="shared" si="22"/>
        <v>10</v>
      </c>
      <c r="Q291" s="4">
        <v>0</v>
      </c>
      <c r="R291" s="17">
        <f t="shared" si="20"/>
        <v>10</v>
      </c>
      <c r="S291" s="19"/>
    </row>
    <row r="292" spans="1:19" ht="12.75" customHeight="1">
      <c r="A292" t="s">
        <v>677</v>
      </c>
      <c r="B292" t="s">
        <v>678</v>
      </c>
      <c r="C292" t="s">
        <v>958</v>
      </c>
      <c r="D292" s="4">
        <v>0</v>
      </c>
      <c r="E292" s="4">
        <v>26</v>
      </c>
      <c r="F292" s="4">
        <v>0</v>
      </c>
      <c r="G292" s="4">
        <v>17</v>
      </c>
      <c r="H292" s="17">
        <f t="shared" si="21"/>
        <v>43</v>
      </c>
      <c r="I292" s="4">
        <v>0</v>
      </c>
      <c r="J292" s="17">
        <f t="shared" si="19"/>
        <v>43</v>
      </c>
      <c r="K292" s="19"/>
      <c r="L292" s="4">
        <v>0</v>
      </c>
      <c r="M292" s="4">
        <v>60</v>
      </c>
      <c r="N292" s="4">
        <v>0</v>
      </c>
      <c r="O292" s="4">
        <v>16</v>
      </c>
      <c r="P292" s="17">
        <f t="shared" si="22"/>
        <v>76</v>
      </c>
      <c r="Q292" s="4">
        <v>0</v>
      </c>
      <c r="R292" s="17">
        <f t="shared" si="20"/>
        <v>76</v>
      </c>
      <c r="S292" s="19"/>
    </row>
    <row r="293" spans="1:19" ht="12.75" customHeight="1">
      <c r="A293" t="s">
        <v>679</v>
      </c>
      <c r="B293" t="s">
        <v>680</v>
      </c>
      <c r="C293" t="s">
        <v>956</v>
      </c>
      <c r="D293" s="4">
        <v>70</v>
      </c>
      <c r="E293" s="4">
        <v>14</v>
      </c>
      <c r="F293" s="4">
        <v>0</v>
      </c>
      <c r="G293" s="4">
        <v>3</v>
      </c>
      <c r="H293" s="17">
        <f t="shared" si="21"/>
        <v>87</v>
      </c>
      <c r="I293" s="4">
        <v>52</v>
      </c>
      <c r="J293" s="17">
        <f t="shared" si="19"/>
        <v>139</v>
      </c>
      <c r="K293" s="19"/>
      <c r="L293" s="4">
        <v>23</v>
      </c>
      <c r="M293" s="4">
        <v>23</v>
      </c>
      <c r="N293" s="4">
        <v>0</v>
      </c>
      <c r="O293" s="4">
        <v>103</v>
      </c>
      <c r="P293" s="17">
        <f t="shared" si="22"/>
        <v>149</v>
      </c>
      <c r="Q293" s="4">
        <v>8</v>
      </c>
      <c r="R293" s="17">
        <f t="shared" si="20"/>
        <v>157</v>
      </c>
      <c r="S293" s="19"/>
    </row>
    <row r="294" spans="1:19" ht="12.75" customHeight="1">
      <c r="A294" t="s">
        <v>681</v>
      </c>
      <c r="B294" t="s">
        <v>682</v>
      </c>
      <c r="C294" t="s">
        <v>956</v>
      </c>
      <c r="D294" s="4">
        <v>19</v>
      </c>
      <c r="E294" s="4">
        <v>0</v>
      </c>
      <c r="F294" s="4">
        <v>0</v>
      </c>
      <c r="G294" s="4">
        <v>4</v>
      </c>
      <c r="H294" s="17">
        <f t="shared" si="21"/>
        <v>23</v>
      </c>
      <c r="I294" s="4">
        <v>0</v>
      </c>
      <c r="J294" s="17">
        <f t="shared" si="19"/>
        <v>23</v>
      </c>
      <c r="K294" s="19"/>
      <c r="L294" s="4">
        <v>0</v>
      </c>
      <c r="M294" s="4">
        <v>74</v>
      </c>
      <c r="N294" s="4">
        <v>0</v>
      </c>
      <c r="O294" s="4">
        <v>28</v>
      </c>
      <c r="P294" s="17">
        <f t="shared" si="22"/>
        <v>102</v>
      </c>
      <c r="Q294" s="4">
        <v>0</v>
      </c>
      <c r="R294" s="17">
        <f t="shared" si="20"/>
        <v>102</v>
      </c>
      <c r="S294" s="19"/>
    </row>
    <row r="295" spans="1:19" ht="12.75" customHeight="1">
      <c r="A295" t="s">
        <v>683</v>
      </c>
      <c r="B295" t="s">
        <v>684</v>
      </c>
      <c r="C295" t="s">
        <v>954</v>
      </c>
      <c r="D295" s="4">
        <v>8</v>
      </c>
      <c r="E295" s="4">
        <v>0</v>
      </c>
      <c r="F295" s="4">
        <v>0</v>
      </c>
      <c r="G295" s="4">
        <v>0</v>
      </c>
      <c r="H295" s="17">
        <f t="shared" si="21"/>
        <v>8</v>
      </c>
      <c r="I295" s="4">
        <v>0</v>
      </c>
      <c r="J295" s="17">
        <f t="shared" si="19"/>
        <v>8</v>
      </c>
      <c r="K295" s="19"/>
      <c r="L295" s="4">
        <v>0</v>
      </c>
      <c r="M295" s="4">
        <v>38</v>
      </c>
      <c r="N295" s="4">
        <v>13</v>
      </c>
      <c r="O295" s="4">
        <v>1</v>
      </c>
      <c r="P295" s="17">
        <f t="shared" si="22"/>
        <v>52</v>
      </c>
      <c r="Q295" s="4">
        <v>0</v>
      </c>
      <c r="R295" s="17">
        <f t="shared" si="20"/>
        <v>52</v>
      </c>
      <c r="S295" s="19"/>
    </row>
    <row r="296" spans="1:19" ht="12.75" customHeight="1">
      <c r="A296" t="s">
        <v>685</v>
      </c>
      <c r="B296" t="s">
        <v>686</v>
      </c>
      <c r="C296" t="s">
        <v>956</v>
      </c>
      <c r="D296" s="4">
        <v>105</v>
      </c>
      <c r="E296" s="4">
        <v>0</v>
      </c>
      <c r="F296" s="4">
        <v>0</v>
      </c>
      <c r="G296" s="4">
        <v>15</v>
      </c>
      <c r="H296" s="17">
        <f t="shared" si="21"/>
        <v>120</v>
      </c>
      <c r="I296" s="4">
        <v>0</v>
      </c>
      <c r="J296" s="17">
        <f t="shared" si="19"/>
        <v>120</v>
      </c>
      <c r="K296" s="19"/>
      <c r="L296" s="4">
        <v>35</v>
      </c>
      <c r="M296" s="4">
        <v>71</v>
      </c>
      <c r="N296" s="4">
        <v>0</v>
      </c>
      <c r="O296" s="4">
        <v>51</v>
      </c>
      <c r="P296" s="17">
        <f t="shared" si="22"/>
        <v>157</v>
      </c>
      <c r="Q296" s="4">
        <v>7</v>
      </c>
      <c r="R296" s="17">
        <f t="shared" si="20"/>
        <v>164</v>
      </c>
      <c r="S296" s="19"/>
    </row>
    <row r="297" spans="1:19" ht="12.75" customHeight="1">
      <c r="A297" t="s">
        <v>889</v>
      </c>
      <c r="B297" t="s">
        <v>890</v>
      </c>
      <c r="C297" t="s">
        <v>954</v>
      </c>
      <c r="D297" s="4">
        <v>72</v>
      </c>
      <c r="E297" s="4">
        <v>0</v>
      </c>
      <c r="F297" s="4">
        <v>0</v>
      </c>
      <c r="G297" s="4">
        <v>34</v>
      </c>
      <c r="H297" s="17">
        <f t="shared" si="21"/>
        <v>106</v>
      </c>
      <c r="I297" s="4">
        <v>0</v>
      </c>
      <c r="J297" s="17">
        <f t="shared" si="19"/>
        <v>106</v>
      </c>
      <c r="K297" s="19"/>
      <c r="L297" s="4">
        <v>13</v>
      </c>
      <c r="M297" s="4">
        <v>13</v>
      </c>
      <c r="N297" s="4">
        <v>0</v>
      </c>
      <c r="O297" s="4">
        <v>27</v>
      </c>
      <c r="P297" s="17">
        <f t="shared" si="22"/>
        <v>53</v>
      </c>
      <c r="Q297" s="4">
        <v>0</v>
      </c>
      <c r="R297" s="17">
        <f t="shared" si="20"/>
        <v>53</v>
      </c>
      <c r="S297" s="19"/>
    </row>
    <row r="298" spans="1:19" ht="12.75" customHeight="1">
      <c r="A298" t="s">
        <v>687</v>
      </c>
      <c r="B298" t="s">
        <v>688</v>
      </c>
      <c r="C298" t="s">
        <v>955</v>
      </c>
      <c r="D298" s="4">
        <v>14</v>
      </c>
      <c r="E298" s="4">
        <v>0</v>
      </c>
      <c r="F298" s="4">
        <v>0</v>
      </c>
      <c r="G298" s="4">
        <v>8</v>
      </c>
      <c r="H298" s="17">
        <f t="shared" si="21"/>
        <v>22</v>
      </c>
      <c r="I298" s="4">
        <v>18</v>
      </c>
      <c r="J298" s="17">
        <f t="shared" si="19"/>
        <v>40</v>
      </c>
      <c r="K298" s="19"/>
      <c r="L298" s="4">
        <v>10</v>
      </c>
      <c r="M298" s="4">
        <v>0</v>
      </c>
      <c r="N298" s="4">
        <v>0</v>
      </c>
      <c r="O298" s="4">
        <v>15</v>
      </c>
      <c r="P298" s="17">
        <f t="shared" si="22"/>
        <v>25</v>
      </c>
      <c r="Q298" s="4">
        <v>4</v>
      </c>
      <c r="R298" s="17">
        <f t="shared" si="20"/>
        <v>29</v>
      </c>
      <c r="S298" s="19"/>
    </row>
    <row r="299" spans="1:19" ht="12.75" customHeight="1">
      <c r="A299" t="s">
        <v>689</v>
      </c>
      <c r="B299" t="s">
        <v>690</v>
      </c>
      <c r="C299" t="s">
        <v>956</v>
      </c>
      <c r="D299" s="4">
        <v>0</v>
      </c>
      <c r="E299" s="4">
        <v>19</v>
      </c>
      <c r="F299" s="4">
        <v>0</v>
      </c>
      <c r="G299" s="4">
        <v>0</v>
      </c>
      <c r="H299" s="17">
        <f t="shared" si="21"/>
        <v>19</v>
      </c>
      <c r="I299" s="4">
        <v>0</v>
      </c>
      <c r="J299" s="17">
        <f t="shared" si="19"/>
        <v>19</v>
      </c>
      <c r="K299" s="19"/>
      <c r="L299" s="4">
        <v>14</v>
      </c>
      <c r="M299" s="4">
        <v>0</v>
      </c>
      <c r="N299" s="4">
        <v>0</v>
      </c>
      <c r="O299" s="4">
        <v>16</v>
      </c>
      <c r="P299" s="17">
        <f t="shared" si="22"/>
        <v>30</v>
      </c>
      <c r="Q299" s="4">
        <v>0</v>
      </c>
      <c r="R299" s="17">
        <f t="shared" si="20"/>
        <v>30</v>
      </c>
      <c r="S299" s="19"/>
    </row>
    <row r="300" spans="1:19" ht="12.75" customHeight="1">
      <c r="A300" t="s">
        <v>691</v>
      </c>
      <c r="B300" t="s">
        <v>692</v>
      </c>
      <c r="C300" t="s">
        <v>957</v>
      </c>
      <c r="D300" s="4">
        <v>23</v>
      </c>
      <c r="E300" s="4">
        <v>117</v>
      </c>
      <c r="F300" s="4">
        <v>0</v>
      </c>
      <c r="G300" s="4">
        <v>66</v>
      </c>
      <c r="H300" s="17">
        <f t="shared" si="21"/>
        <v>206</v>
      </c>
      <c r="I300" s="4">
        <v>0</v>
      </c>
      <c r="J300" s="17">
        <f t="shared" si="19"/>
        <v>206</v>
      </c>
      <c r="K300" s="19"/>
      <c r="L300" s="4">
        <v>0</v>
      </c>
      <c r="M300" s="4">
        <v>52</v>
      </c>
      <c r="N300" s="4">
        <v>22</v>
      </c>
      <c r="O300" s="4">
        <v>34</v>
      </c>
      <c r="P300" s="17">
        <f t="shared" si="22"/>
        <v>108</v>
      </c>
      <c r="Q300" s="4">
        <v>0</v>
      </c>
      <c r="R300" s="17">
        <f t="shared" si="20"/>
        <v>108</v>
      </c>
      <c r="S300" s="19"/>
    </row>
    <row r="301" spans="1:19" ht="12.75" customHeight="1">
      <c r="D301" s="18">
        <f t="shared" ref="D301:J301" si="23">SUM(D9:D300)</f>
        <v>18056</v>
      </c>
      <c r="E301" s="18">
        <f t="shared" si="23"/>
        <v>2770</v>
      </c>
      <c r="F301" s="18">
        <f t="shared" si="23"/>
        <v>34</v>
      </c>
      <c r="G301" s="18">
        <f t="shared" si="23"/>
        <v>4349</v>
      </c>
      <c r="H301" s="18">
        <f t="shared" si="23"/>
        <v>25209</v>
      </c>
      <c r="I301" s="18">
        <f t="shared" si="23"/>
        <v>12480</v>
      </c>
      <c r="J301" s="18">
        <f t="shared" si="23"/>
        <v>37689</v>
      </c>
      <c r="K301" s="19"/>
      <c r="L301" s="18">
        <f t="shared" ref="L301:R301" si="24">SUM(L9:L300)</f>
        <v>6579</v>
      </c>
      <c r="M301" s="18">
        <f t="shared" si="24"/>
        <v>9603</v>
      </c>
      <c r="N301" s="18">
        <f t="shared" si="24"/>
        <v>374</v>
      </c>
      <c r="O301" s="18">
        <f t="shared" si="24"/>
        <v>12044</v>
      </c>
      <c r="P301" s="18">
        <f t="shared" si="24"/>
        <v>28600</v>
      </c>
      <c r="Q301" s="18">
        <f t="shared" si="24"/>
        <v>5140</v>
      </c>
      <c r="R301" s="18">
        <f t="shared" si="24"/>
        <v>33740</v>
      </c>
      <c r="S301" s="19"/>
    </row>
    <row r="302" spans="1:19" ht="12.75" customHeight="1">
      <c r="D302" s="17"/>
      <c r="E302" s="17"/>
      <c r="F302" s="17"/>
      <c r="G302" s="17"/>
      <c r="H302" s="17"/>
      <c r="I302" s="17"/>
      <c r="J302" s="17"/>
      <c r="K302" s="61"/>
      <c r="L302" s="17"/>
      <c r="M302" s="17"/>
      <c r="N302" s="17"/>
      <c r="O302" s="17"/>
      <c r="P302" s="17"/>
      <c r="Q302" s="17"/>
      <c r="R302" s="17"/>
      <c r="S302" s="19"/>
    </row>
    <row r="303" spans="1:19" ht="12.75" customHeight="1">
      <c r="A303" s="159" t="s">
        <v>693</v>
      </c>
      <c r="D303" s="17"/>
      <c r="E303" s="17"/>
      <c r="F303" s="17"/>
      <c r="G303" s="17"/>
      <c r="H303" s="17"/>
      <c r="I303" s="17"/>
      <c r="J303" s="17"/>
      <c r="K303" s="61"/>
      <c r="L303" s="17"/>
      <c r="M303" s="17"/>
      <c r="N303" s="17"/>
      <c r="O303" s="17"/>
      <c r="P303" s="17"/>
      <c r="Q303" s="17"/>
      <c r="R303" s="17"/>
      <c r="S303" s="19"/>
    </row>
    <row r="304" spans="1:19" ht="12.75" customHeight="1">
      <c r="A304" s="4" t="s">
        <v>938</v>
      </c>
      <c r="B304" s="4" t="s">
        <v>939</v>
      </c>
      <c r="C304" s="4" t="s">
        <v>696</v>
      </c>
      <c r="D304" s="21" t="s">
        <v>55</v>
      </c>
      <c r="E304" s="4">
        <v>0</v>
      </c>
      <c r="F304" s="4">
        <v>0</v>
      </c>
      <c r="G304" s="4">
        <v>0</v>
      </c>
      <c r="H304" s="1">
        <f t="shared" ref="H304:H315" si="25">SUM(D304:G304)</f>
        <v>0</v>
      </c>
      <c r="I304" s="4">
        <v>347</v>
      </c>
      <c r="J304" s="17">
        <f>H304+I304</f>
        <v>347</v>
      </c>
      <c r="K304" s="19"/>
      <c r="L304" s="21" t="s">
        <v>55</v>
      </c>
      <c r="M304" s="16">
        <v>0</v>
      </c>
      <c r="N304" s="16">
        <v>0</v>
      </c>
      <c r="O304" s="16">
        <v>0</v>
      </c>
      <c r="P304" s="17">
        <f>SUM(L304:O304)</f>
        <v>0</v>
      </c>
      <c r="Q304" s="16">
        <v>0</v>
      </c>
      <c r="R304" s="17">
        <f t="shared" ref="R304:R315" si="26">P304+Q304</f>
        <v>0</v>
      </c>
      <c r="S304" s="19"/>
    </row>
    <row r="305" spans="1:19" ht="12.75" customHeight="1">
      <c r="A305" s="4" t="s">
        <v>974</v>
      </c>
      <c r="B305" s="4" t="s">
        <v>975</v>
      </c>
      <c r="C305" s="4" t="s">
        <v>696</v>
      </c>
      <c r="D305" s="21" t="s">
        <v>55</v>
      </c>
      <c r="E305" s="4">
        <v>0</v>
      </c>
      <c r="F305" s="4">
        <v>0</v>
      </c>
      <c r="G305">
        <v>0</v>
      </c>
      <c r="H305" s="1">
        <f t="shared" si="25"/>
        <v>0</v>
      </c>
      <c r="I305">
        <v>132</v>
      </c>
      <c r="J305" s="17">
        <f t="shared" ref="J305:J315" si="27">H305+I305</f>
        <v>132</v>
      </c>
      <c r="K305" s="19"/>
      <c r="L305" s="21" t="s">
        <v>55</v>
      </c>
      <c r="M305" s="16">
        <v>0</v>
      </c>
      <c r="N305" s="16">
        <v>0</v>
      </c>
      <c r="O305" s="16">
        <v>0</v>
      </c>
      <c r="P305" s="17">
        <f t="shared" ref="P305:P315" si="28">SUM(L305:O305)</f>
        <v>0</v>
      </c>
      <c r="Q305" s="16">
        <v>0</v>
      </c>
      <c r="R305" s="17">
        <f t="shared" si="26"/>
        <v>0</v>
      </c>
      <c r="S305" s="19"/>
    </row>
    <row r="306" spans="1:19" ht="12.75" customHeight="1">
      <c r="A306" s="4" t="s">
        <v>694</v>
      </c>
      <c r="B306" s="4" t="s">
        <v>695</v>
      </c>
      <c r="C306" s="4" t="s">
        <v>696</v>
      </c>
      <c r="D306" s="21" t="s">
        <v>55</v>
      </c>
      <c r="E306" s="4">
        <v>0</v>
      </c>
      <c r="F306" s="4">
        <v>0</v>
      </c>
      <c r="G306">
        <v>0</v>
      </c>
      <c r="H306" s="1">
        <f t="shared" si="25"/>
        <v>0</v>
      </c>
      <c r="I306">
        <v>154</v>
      </c>
      <c r="J306" s="17">
        <f t="shared" si="27"/>
        <v>154</v>
      </c>
      <c r="K306" s="19"/>
      <c r="L306" s="21" t="s">
        <v>55</v>
      </c>
      <c r="M306" s="16">
        <v>0</v>
      </c>
      <c r="N306" s="16">
        <v>0</v>
      </c>
      <c r="O306" s="16">
        <v>0</v>
      </c>
      <c r="P306" s="17">
        <f t="shared" si="28"/>
        <v>0</v>
      </c>
      <c r="Q306" s="16">
        <v>0</v>
      </c>
      <c r="R306" s="17">
        <f t="shared" si="26"/>
        <v>0</v>
      </c>
      <c r="S306" s="19"/>
    </row>
    <row r="307" spans="1:19" ht="12.75" customHeight="1">
      <c r="A307" s="4" t="s">
        <v>842</v>
      </c>
      <c r="B307" s="4" t="s">
        <v>843</v>
      </c>
      <c r="C307" s="4" t="s">
        <v>696</v>
      </c>
      <c r="D307" s="21" t="s">
        <v>55</v>
      </c>
      <c r="E307">
        <v>15</v>
      </c>
      <c r="F307" s="4">
        <v>0</v>
      </c>
      <c r="G307">
        <v>21</v>
      </c>
      <c r="H307" s="1">
        <f t="shared" si="25"/>
        <v>36</v>
      </c>
      <c r="I307">
        <v>327</v>
      </c>
      <c r="J307" s="17">
        <f t="shared" si="27"/>
        <v>363</v>
      </c>
      <c r="K307" s="19"/>
      <c r="L307" s="21" t="s">
        <v>55</v>
      </c>
      <c r="M307" s="16">
        <v>0</v>
      </c>
      <c r="N307" s="16">
        <v>0</v>
      </c>
      <c r="O307" s="16">
        <v>0</v>
      </c>
      <c r="P307" s="17">
        <f t="shared" si="28"/>
        <v>0</v>
      </c>
      <c r="Q307" s="16">
        <v>0</v>
      </c>
      <c r="R307" s="17">
        <f t="shared" si="26"/>
        <v>0</v>
      </c>
      <c r="S307" s="19"/>
    </row>
    <row r="308" spans="1:19" ht="12.75" customHeight="1">
      <c r="A308" s="4" t="s">
        <v>701</v>
      </c>
      <c r="B308" s="4" t="s">
        <v>702</v>
      </c>
      <c r="C308" s="4" t="s">
        <v>696</v>
      </c>
      <c r="D308" s="21" t="s">
        <v>55</v>
      </c>
      <c r="E308">
        <v>0</v>
      </c>
      <c r="F308" s="4">
        <v>0</v>
      </c>
      <c r="G308">
        <v>0</v>
      </c>
      <c r="H308" s="1">
        <f t="shared" si="25"/>
        <v>0</v>
      </c>
      <c r="I308">
        <v>71</v>
      </c>
      <c r="J308" s="17">
        <f t="shared" si="27"/>
        <v>71</v>
      </c>
      <c r="K308" s="19"/>
      <c r="L308" s="21" t="s">
        <v>55</v>
      </c>
      <c r="M308" s="16">
        <v>0</v>
      </c>
      <c r="N308" s="16">
        <v>0</v>
      </c>
      <c r="O308" s="16">
        <v>0</v>
      </c>
      <c r="P308" s="17">
        <f t="shared" si="28"/>
        <v>0</v>
      </c>
      <c r="Q308" s="16">
        <v>0</v>
      </c>
      <c r="R308" s="17">
        <f t="shared" si="26"/>
        <v>0</v>
      </c>
      <c r="S308" s="19"/>
    </row>
    <row r="309" spans="1:19" ht="12.75" customHeight="1">
      <c r="A309" s="4" t="s">
        <v>976</v>
      </c>
      <c r="B309" s="4" t="s">
        <v>977</v>
      </c>
      <c r="C309" s="4" t="s">
        <v>696</v>
      </c>
      <c r="D309" s="21" t="s">
        <v>55</v>
      </c>
      <c r="E309">
        <v>0</v>
      </c>
      <c r="F309" s="4">
        <v>0</v>
      </c>
      <c r="G309">
        <v>0</v>
      </c>
      <c r="H309" s="1">
        <f t="shared" si="25"/>
        <v>0</v>
      </c>
      <c r="I309">
        <v>239</v>
      </c>
      <c r="J309" s="17">
        <f t="shared" si="27"/>
        <v>239</v>
      </c>
      <c r="K309" s="19"/>
      <c r="L309" s="21" t="s">
        <v>55</v>
      </c>
      <c r="M309" s="16">
        <v>0</v>
      </c>
      <c r="N309" s="16">
        <v>0</v>
      </c>
      <c r="O309" s="16">
        <v>0</v>
      </c>
      <c r="P309" s="17">
        <f t="shared" si="28"/>
        <v>0</v>
      </c>
      <c r="Q309" s="16">
        <v>0</v>
      </c>
      <c r="R309" s="17">
        <f t="shared" si="26"/>
        <v>0</v>
      </c>
      <c r="S309" s="19"/>
    </row>
    <row r="310" spans="1:19" ht="12.75" customHeight="1">
      <c r="A310" s="4" t="s">
        <v>787</v>
      </c>
      <c r="B310" s="4" t="s">
        <v>788</v>
      </c>
      <c r="C310" s="4" t="s">
        <v>696</v>
      </c>
      <c r="D310" s="21" t="s">
        <v>55</v>
      </c>
      <c r="E310">
        <v>0</v>
      </c>
      <c r="F310" s="4">
        <v>0</v>
      </c>
      <c r="G310">
        <v>0</v>
      </c>
      <c r="H310" s="1">
        <f t="shared" si="25"/>
        <v>0</v>
      </c>
      <c r="I310">
        <v>23</v>
      </c>
      <c r="J310" s="17">
        <f t="shared" si="27"/>
        <v>23</v>
      </c>
      <c r="K310" s="19"/>
      <c r="L310" s="21" t="s">
        <v>55</v>
      </c>
      <c r="M310" s="16">
        <v>0</v>
      </c>
      <c r="N310" s="16">
        <v>0</v>
      </c>
      <c r="O310" s="16">
        <v>0</v>
      </c>
      <c r="P310" s="17">
        <f t="shared" si="28"/>
        <v>0</v>
      </c>
      <c r="Q310" s="16">
        <v>0</v>
      </c>
      <c r="R310" s="17">
        <f t="shared" si="26"/>
        <v>0</v>
      </c>
      <c r="S310" s="19"/>
    </row>
    <row r="311" spans="1:19" ht="12.75" customHeight="1">
      <c r="A311" s="4" t="s">
        <v>983</v>
      </c>
      <c r="B311" s="4" t="s">
        <v>984</v>
      </c>
      <c r="C311" s="4" t="s">
        <v>696</v>
      </c>
      <c r="D311" s="21" t="s">
        <v>55</v>
      </c>
      <c r="E311">
        <v>0</v>
      </c>
      <c r="F311" s="4">
        <v>0</v>
      </c>
      <c r="G311">
        <v>0</v>
      </c>
      <c r="H311" s="1">
        <f t="shared" si="25"/>
        <v>0</v>
      </c>
      <c r="I311">
        <v>50</v>
      </c>
      <c r="J311" s="17">
        <f t="shared" si="27"/>
        <v>50</v>
      </c>
      <c r="K311" s="19"/>
      <c r="L311" s="21" t="s">
        <v>55</v>
      </c>
      <c r="M311" s="16">
        <v>0</v>
      </c>
      <c r="N311" s="16">
        <v>0</v>
      </c>
      <c r="O311" s="16">
        <v>0</v>
      </c>
      <c r="P311" s="17">
        <f t="shared" si="28"/>
        <v>0</v>
      </c>
      <c r="Q311" s="16">
        <v>0</v>
      </c>
      <c r="R311" s="17">
        <f t="shared" si="26"/>
        <v>0</v>
      </c>
      <c r="S311" s="19"/>
    </row>
    <row r="312" spans="1:19" ht="12.75" customHeight="1">
      <c r="A312" s="4" t="s">
        <v>927</v>
      </c>
      <c r="B312" s="4" t="s">
        <v>928</v>
      </c>
      <c r="C312" s="4" t="s">
        <v>696</v>
      </c>
      <c r="D312" s="21" t="s">
        <v>55</v>
      </c>
      <c r="E312">
        <v>0</v>
      </c>
      <c r="F312" s="4">
        <v>0</v>
      </c>
      <c r="G312">
        <v>0</v>
      </c>
      <c r="H312" s="1">
        <f t="shared" si="25"/>
        <v>0</v>
      </c>
      <c r="I312">
        <v>295</v>
      </c>
      <c r="J312" s="17">
        <f t="shared" si="27"/>
        <v>295</v>
      </c>
      <c r="K312" s="19"/>
      <c r="L312" s="21" t="s">
        <v>55</v>
      </c>
      <c r="M312" s="16">
        <v>0</v>
      </c>
      <c r="N312" s="16">
        <v>0</v>
      </c>
      <c r="O312" s="16">
        <v>0</v>
      </c>
      <c r="P312" s="17">
        <f t="shared" si="28"/>
        <v>0</v>
      </c>
      <c r="Q312" s="16">
        <v>0</v>
      </c>
      <c r="R312" s="17">
        <f t="shared" si="26"/>
        <v>0</v>
      </c>
      <c r="S312" s="19"/>
    </row>
    <row r="313" spans="1:19" ht="12.75" customHeight="1">
      <c r="A313" s="4" t="s">
        <v>707</v>
      </c>
      <c r="B313" s="4" t="s">
        <v>708</v>
      </c>
      <c r="C313" s="4" t="s">
        <v>696</v>
      </c>
      <c r="D313" s="21" t="s">
        <v>55</v>
      </c>
      <c r="E313">
        <v>0</v>
      </c>
      <c r="F313" s="4">
        <v>0</v>
      </c>
      <c r="G313">
        <v>0</v>
      </c>
      <c r="H313" s="1">
        <f t="shared" si="25"/>
        <v>0</v>
      </c>
      <c r="I313">
        <v>304</v>
      </c>
      <c r="J313" s="17">
        <f t="shared" si="27"/>
        <v>304</v>
      </c>
      <c r="K313" s="19"/>
      <c r="L313" s="21" t="s">
        <v>55</v>
      </c>
      <c r="M313" s="16">
        <v>0</v>
      </c>
      <c r="N313" s="16">
        <v>0</v>
      </c>
      <c r="O313" s="16">
        <v>0</v>
      </c>
      <c r="P313" s="17">
        <f t="shared" si="28"/>
        <v>0</v>
      </c>
      <c r="Q313" s="16">
        <v>0</v>
      </c>
      <c r="R313" s="17">
        <f t="shared" si="26"/>
        <v>0</v>
      </c>
      <c r="S313" s="19"/>
    </row>
    <row r="314" spans="1:19" ht="12.75" customHeight="1">
      <c r="A314" s="4" t="s">
        <v>876</v>
      </c>
      <c r="B314" s="4" t="s">
        <v>877</v>
      </c>
      <c r="C314" s="4" t="s">
        <v>696</v>
      </c>
      <c r="D314" s="21" t="s">
        <v>55</v>
      </c>
      <c r="E314">
        <v>0</v>
      </c>
      <c r="F314" s="4">
        <v>0</v>
      </c>
      <c r="G314">
        <v>0</v>
      </c>
      <c r="H314" s="1">
        <f t="shared" si="25"/>
        <v>0</v>
      </c>
      <c r="I314">
        <v>6</v>
      </c>
      <c r="J314" s="17">
        <f t="shared" si="27"/>
        <v>6</v>
      </c>
      <c r="K314" s="19"/>
      <c r="L314" s="21" t="s">
        <v>55</v>
      </c>
      <c r="M314" s="16">
        <v>0</v>
      </c>
      <c r="N314" s="16">
        <v>0</v>
      </c>
      <c r="O314" s="16">
        <v>0</v>
      </c>
      <c r="P314" s="17">
        <f t="shared" si="28"/>
        <v>0</v>
      </c>
      <c r="Q314" s="16">
        <v>0</v>
      </c>
      <c r="R314" s="17">
        <f t="shared" si="26"/>
        <v>0</v>
      </c>
      <c r="S314" s="19"/>
    </row>
    <row r="315" spans="1:19" ht="12.75" customHeight="1">
      <c r="A315" s="4" t="s">
        <v>717</v>
      </c>
      <c r="B315" s="4" t="s">
        <v>718</v>
      </c>
      <c r="C315" s="4" t="s">
        <v>696</v>
      </c>
      <c r="D315" s="21" t="s">
        <v>55</v>
      </c>
      <c r="E315">
        <v>0</v>
      </c>
      <c r="F315" s="4">
        <v>0</v>
      </c>
      <c r="G315">
        <v>0</v>
      </c>
      <c r="H315" s="1">
        <f t="shared" si="25"/>
        <v>0</v>
      </c>
      <c r="I315">
        <v>105</v>
      </c>
      <c r="J315" s="17">
        <f t="shared" si="27"/>
        <v>105</v>
      </c>
      <c r="K315" s="19"/>
      <c r="L315" s="21" t="s">
        <v>55</v>
      </c>
      <c r="M315" s="16">
        <v>0</v>
      </c>
      <c r="N315" s="16">
        <v>0</v>
      </c>
      <c r="O315" s="16">
        <v>0</v>
      </c>
      <c r="P315" s="17">
        <f t="shared" si="28"/>
        <v>0</v>
      </c>
      <c r="Q315" s="16">
        <v>0</v>
      </c>
      <c r="R315" s="17">
        <f t="shared" si="26"/>
        <v>0</v>
      </c>
      <c r="S315" s="19"/>
    </row>
    <row r="316" spans="1:19" ht="15">
      <c r="D316" s="20" t="s">
        <v>55</v>
      </c>
      <c r="E316" s="18">
        <f t="shared" ref="E316:J316" si="29">SUM(E304:E315)</f>
        <v>15</v>
      </c>
      <c r="F316" s="18">
        <f t="shared" si="29"/>
        <v>0</v>
      </c>
      <c r="G316" s="18">
        <f t="shared" si="29"/>
        <v>21</v>
      </c>
      <c r="H316" s="18">
        <f t="shared" si="29"/>
        <v>36</v>
      </c>
      <c r="I316" s="18">
        <f t="shared" si="29"/>
        <v>2053</v>
      </c>
      <c r="J316" s="18">
        <f t="shared" si="29"/>
        <v>2089</v>
      </c>
      <c r="K316" s="19"/>
      <c r="L316" s="28" t="s">
        <v>55</v>
      </c>
      <c r="M316" s="18">
        <f t="shared" ref="M316:R316" si="30">SUM(M304:M315)</f>
        <v>0</v>
      </c>
      <c r="N316" s="18">
        <f t="shared" si="30"/>
        <v>0</v>
      </c>
      <c r="O316" s="18">
        <f t="shared" si="30"/>
        <v>0</v>
      </c>
      <c r="P316" s="18">
        <f t="shared" si="30"/>
        <v>0</v>
      </c>
      <c r="Q316" s="18">
        <f t="shared" si="30"/>
        <v>0</v>
      </c>
      <c r="R316" s="18">
        <f t="shared" si="30"/>
        <v>0</v>
      </c>
      <c r="S316" s="19"/>
    </row>
    <row r="317" spans="1:19" ht="15">
      <c r="B317" s="1"/>
      <c r="D317" s="16"/>
      <c r="E317" s="16"/>
      <c r="F317" s="16"/>
      <c r="G317" s="16"/>
      <c r="H317" s="16"/>
      <c r="I317" s="16"/>
      <c r="J317" s="16"/>
      <c r="K317" s="19"/>
      <c r="L317" s="16"/>
      <c r="M317" s="16"/>
      <c r="N317" s="16"/>
      <c r="O317" s="16"/>
      <c r="P317" s="16"/>
      <c r="Q317" s="16"/>
      <c r="R317" s="16"/>
      <c r="S317" s="19"/>
    </row>
    <row r="318" spans="1:19" ht="15">
      <c r="B318" s="1" t="s">
        <v>978</v>
      </c>
      <c r="D318" s="16"/>
      <c r="E318" s="16"/>
      <c r="F318" s="16"/>
      <c r="G318" s="16"/>
      <c r="H318" s="16"/>
      <c r="I318" s="16"/>
      <c r="J318" s="16"/>
      <c r="K318" s="19"/>
      <c r="L318" s="16"/>
      <c r="M318" s="16"/>
      <c r="N318" s="16"/>
      <c r="O318" s="16"/>
      <c r="P318" s="16"/>
      <c r="Q318" s="16"/>
      <c r="R318" s="16"/>
      <c r="S318" s="19"/>
    </row>
    <row r="319" spans="1:19" ht="14.45">
      <c r="D319" s="16"/>
      <c r="E319" s="16"/>
      <c r="F319" s="16"/>
      <c r="G319" s="16"/>
      <c r="H319" s="16"/>
      <c r="I319" s="16"/>
      <c r="J319" s="16"/>
      <c r="K319" s="19"/>
      <c r="L319" s="16"/>
      <c r="M319" s="16"/>
      <c r="N319" s="16"/>
      <c r="O319" s="16"/>
      <c r="P319" s="16"/>
      <c r="Q319" s="16"/>
      <c r="R319" s="16"/>
      <c r="S319" s="19"/>
    </row>
    <row r="320" spans="1:19" ht="12.75" customHeight="1">
      <c r="B320" s="4" t="s">
        <v>964</v>
      </c>
      <c r="C320" s="4" t="s">
        <v>954</v>
      </c>
      <c r="D320" s="16">
        <v>3788</v>
      </c>
      <c r="E320" s="31">
        <v>376</v>
      </c>
      <c r="F320" s="31"/>
      <c r="G320" s="31">
        <v>1364</v>
      </c>
      <c r="H320" s="17">
        <f t="shared" ref="H320:H325" si="31">SUM(D320:G320)</f>
        <v>5528</v>
      </c>
      <c r="I320" s="31">
        <v>1900</v>
      </c>
      <c r="J320" s="17">
        <f t="shared" ref="J320:J325" si="32">SUM(H320:I320)</f>
        <v>7428</v>
      </c>
      <c r="K320" s="19"/>
      <c r="L320" s="16">
        <v>937</v>
      </c>
      <c r="M320" s="16">
        <v>2927</v>
      </c>
      <c r="N320" s="16">
        <v>133</v>
      </c>
      <c r="O320" s="16">
        <v>2727</v>
      </c>
      <c r="P320" s="17">
        <f t="shared" ref="P320:P325" si="33">SUM(L320:O320)</f>
        <v>6724</v>
      </c>
      <c r="Q320" s="16">
        <v>1189</v>
      </c>
      <c r="R320" s="17">
        <f t="shared" ref="R320:R325" si="34">SUM(P320:Q320)</f>
        <v>7913</v>
      </c>
      <c r="S320" s="19"/>
    </row>
    <row r="321" spans="1:19" ht="12.75" customHeight="1">
      <c r="B321" s="4" t="s">
        <v>725</v>
      </c>
      <c r="C321" t="s">
        <v>696</v>
      </c>
      <c r="D321" s="21" t="s">
        <v>55</v>
      </c>
      <c r="E321" s="31">
        <v>15</v>
      </c>
      <c r="F321" s="31"/>
      <c r="G321" s="31">
        <v>21</v>
      </c>
      <c r="H321" s="17">
        <f t="shared" si="31"/>
        <v>36</v>
      </c>
      <c r="I321" s="31">
        <v>2053</v>
      </c>
      <c r="J321" s="17">
        <f t="shared" si="32"/>
        <v>2089</v>
      </c>
      <c r="K321" s="19"/>
      <c r="L321" s="21" t="s">
        <v>55</v>
      </c>
      <c r="M321" s="16">
        <v>0</v>
      </c>
      <c r="N321" s="16">
        <v>0</v>
      </c>
      <c r="O321" s="16">
        <v>0</v>
      </c>
      <c r="P321" s="17">
        <f t="shared" si="33"/>
        <v>0</v>
      </c>
      <c r="Q321" s="16">
        <v>0</v>
      </c>
      <c r="R321" s="17">
        <f t="shared" si="34"/>
        <v>0</v>
      </c>
      <c r="S321" s="19"/>
    </row>
    <row r="322" spans="1:19" ht="12.75" customHeight="1">
      <c r="B322" s="4" t="s">
        <v>965</v>
      </c>
      <c r="C322" s="4" t="s">
        <v>956</v>
      </c>
      <c r="D322" s="31">
        <v>4381</v>
      </c>
      <c r="E322" s="31">
        <v>909</v>
      </c>
      <c r="F322" s="31">
        <v>18</v>
      </c>
      <c r="G322" s="31">
        <v>1085</v>
      </c>
      <c r="H322" s="17">
        <f t="shared" si="31"/>
        <v>6393</v>
      </c>
      <c r="I322" s="31">
        <v>3869</v>
      </c>
      <c r="J322" s="17">
        <f t="shared" si="32"/>
        <v>10262</v>
      </c>
      <c r="K322" s="19"/>
      <c r="L322" s="31">
        <v>1677</v>
      </c>
      <c r="M322" s="31">
        <v>2001</v>
      </c>
      <c r="N322" s="31">
        <v>117</v>
      </c>
      <c r="O322" s="31">
        <v>3167</v>
      </c>
      <c r="P322" s="17">
        <f t="shared" si="33"/>
        <v>6962</v>
      </c>
      <c r="Q322" s="31">
        <v>1710</v>
      </c>
      <c r="R322" s="17">
        <f t="shared" si="34"/>
        <v>8672</v>
      </c>
      <c r="S322" s="19"/>
    </row>
    <row r="323" spans="1:19" ht="12.75" customHeight="1">
      <c r="B323" s="4" t="s">
        <v>966</v>
      </c>
      <c r="C323" s="4" t="s">
        <v>957</v>
      </c>
      <c r="D323" s="31">
        <v>3650</v>
      </c>
      <c r="E323" s="31">
        <v>606</v>
      </c>
      <c r="F323" s="31"/>
      <c r="G323" s="31">
        <v>394</v>
      </c>
      <c r="H323" s="17">
        <f t="shared" si="31"/>
        <v>4650</v>
      </c>
      <c r="I323" s="31">
        <v>2278</v>
      </c>
      <c r="J323" s="17">
        <f t="shared" si="32"/>
        <v>6928</v>
      </c>
      <c r="K323" s="19"/>
      <c r="L323" s="31">
        <v>1287</v>
      </c>
      <c r="M323" s="31">
        <v>946</v>
      </c>
      <c r="N323" s="31">
        <v>32</v>
      </c>
      <c r="O323" s="31">
        <v>1611</v>
      </c>
      <c r="P323" s="17">
        <f t="shared" si="33"/>
        <v>3876</v>
      </c>
      <c r="Q323" s="31">
        <v>605</v>
      </c>
      <c r="R323" s="17">
        <f t="shared" si="34"/>
        <v>4481</v>
      </c>
      <c r="S323" s="19"/>
    </row>
    <row r="324" spans="1:19" ht="12.75" customHeight="1">
      <c r="B324" s="4" t="s">
        <v>729</v>
      </c>
      <c r="C324" s="4" t="s">
        <v>955</v>
      </c>
      <c r="D324" s="31">
        <v>3383</v>
      </c>
      <c r="E324" s="31">
        <v>210</v>
      </c>
      <c r="F324" s="31"/>
      <c r="G324" s="31">
        <v>406</v>
      </c>
      <c r="H324" s="17">
        <f t="shared" si="31"/>
        <v>3999</v>
      </c>
      <c r="I324" s="31">
        <v>1932</v>
      </c>
      <c r="J324" s="17">
        <f t="shared" si="32"/>
        <v>5931</v>
      </c>
      <c r="K324" s="19"/>
      <c r="L324" s="31">
        <v>1480</v>
      </c>
      <c r="M324" s="31">
        <v>1106</v>
      </c>
      <c r="N324" s="31">
        <v>45</v>
      </c>
      <c r="O324" s="31">
        <v>1604</v>
      </c>
      <c r="P324" s="17">
        <f t="shared" si="33"/>
        <v>4235</v>
      </c>
      <c r="Q324" s="31">
        <v>638</v>
      </c>
      <c r="R324" s="17">
        <f t="shared" si="34"/>
        <v>4873</v>
      </c>
      <c r="S324" s="19"/>
    </row>
    <row r="325" spans="1:19" ht="12.75" customHeight="1">
      <c r="B325" s="4" t="s">
        <v>967</v>
      </c>
      <c r="C325" s="4" t="s">
        <v>958</v>
      </c>
      <c r="D325" s="31">
        <v>2854</v>
      </c>
      <c r="E325" s="31">
        <v>669</v>
      </c>
      <c r="F325" s="31">
        <v>16</v>
      </c>
      <c r="G325" s="31">
        <v>1100</v>
      </c>
      <c r="H325" s="17">
        <f t="shared" si="31"/>
        <v>4639</v>
      </c>
      <c r="I325" s="31">
        <v>2501</v>
      </c>
      <c r="J325" s="17">
        <f t="shared" si="32"/>
        <v>7140</v>
      </c>
      <c r="K325" s="19"/>
      <c r="L325" s="31">
        <v>1198</v>
      </c>
      <c r="M325" s="31">
        <v>2623</v>
      </c>
      <c r="N325" s="31">
        <v>47</v>
      </c>
      <c r="O325" s="31">
        <v>2935</v>
      </c>
      <c r="P325" s="17">
        <f t="shared" si="33"/>
        <v>6803</v>
      </c>
      <c r="Q325" s="31">
        <v>998</v>
      </c>
      <c r="R325" s="17">
        <f t="shared" si="34"/>
        <v>7801</v>
      </c>
      <c r="S325" s="19"/>
    </row>
    <row r="326" spans="1:19" ht="15">
      <c r="B326" s="26" t="s">
        <v>979</v>
      </c>
      <c r="D326" s="18">
        <f t="shared" ref="D326:J326" si="35">SUM(D320:D325)</f>
        <v>18056</v>
      </c>
      <c r="E326" s="18">
        <f t="shared" si="35"/>
        <v>2785</v>
      </c>
      <c r="F326" s="18">
        <f t="shared" si="35"/>
        <v>34</v>
      </c>
      <c r="G326" s="18">
        <f t="shared" si="35"/>
        <v>4370</v>
      </c>
      <c r="H326" s="18">
        <f t="shared" si="35"/>
        <v>25245</v>
      </c>
      <c r="I326" s="18">
        <f t="shared" si="35"/>
        <v>14533</v>
      </c>
      <c r="J326" s="18">
        <f t="shared" si="35"/>
        <v>39778</v>
      </c>
      <c r="K326" s="19"/>
      <c r="L326" s="18">
        <f t="shared" ref="L326:R326" si="36">SUM(L320:L325)</f>
        <v>6579</v>
      </c>
      <c r="M326" s="18">
        <f t="shared" si="36"/>
        <v>9603</v>
      </c>
      <c r="N326" s="18">
        <f t="shared" si="36"/>
        <v>374</v>
      </c>
      <c r="O326" s="18">
        <f t="shared" si="36"/>
        <v>12044</v>
      </c>
      <c r="P326" s="18">
        <f t="shared" si="36"/>
        <v>28600</v>
      </c>
      <c r="Q326" s="18">
        <f t="shared" si="36"/>
        <v>5140</v>
      </c>
      <c r="R326" s="18">
        <f t="shared" si="36"/>
        <v>33740</v>
      </c>
      <c r="S326" s="19"/>
    </row>
    <row r="327" spans="1:19">
      <c r="D327" s="16"/>
      <c r="E327" s="16"/>
      <c r="F327" s="16"/>
      <c r="G327" s="16"/>
      <c r="H327" s="16"/>
      <c r="I327" s="16"/>
      <c r="J327" s="16"/>
      <c r="L327" s="16"/>
      <c r="M327" s="16"/>
      <c r="N327" s="16"/>
      <c r="O327" s="16"/>
      <c r="P327" s="16"/>
      <c r="Q327" s="16"/>
      <c r="R327" s="16"/>
    </row>
    <row r="328" spans="1:19" ht="14.45">
      <c r="A328" t="s">
        <v>985</v>
      </c>
      <c r="D328" s="16"/>
      <c r="E328" s="16"/>
      <c r="F328" s="16"/>
      <c r="G328" s="16"/>
      <c r="H328" s="16"/>
      <c r="I328" s="16"/>
      <c r="J328" s="16"/>
      <c r="L328" s="16"/>
      <c r="M328" s="16"/>
      <c r="N328" s="16"/>
      <c r="O328" s="16"/>
      <c r="P328" s="16"/>
      <c r="Q328" s="16"/>
      <c r="R328" s="16"/>
    </row>
    <row r="329" spans="1:19">
      <c r="A329" s="4" t="s">
        <v>208</v>
      </c>
      <c r="D329" s="16"/>
      <c r="E329" s="16"/>
      <c r="F329" s="16"/>
      <c r="G329" s="16"/>
      <c r="H329" s="16"/>
      <c r="I329" s="16"/>
      <c r="J329" s="16"/>
      <c r="L329" s="16"/>
      <c r="M329" s="16"/>
      <c r="N329" s="16"/>
      <c r="O329" s="16"/>
      <c r="P329" s="16"/>
      <c r="Q329" s="16"/>
      <c r="R329" s="16"/>
    </row>
    <row r="330" spans="1:19">
      <c r="C330"/>
      <c r="D330" s="16"/>
      <c r="E330" s="16"/>
      <c r="F330" s="16"/>
      <c r="G330" s="16"/>
      <c r="H330" s="16"/>
      <c r="I330" s="16"/>
      <c r="J330" s="16"/>
      <c r="L330" s="16"/>
      <c r="M330" s="16"/>
      <c r="N330" s="16"/>
      <c r="O330" s="16"/>
      <c r="P330" s="16"/>
      <c r="Q330" s="16"/>
      <c r="R330" s="16"/>
    </row>
  </sheetData>
  <mergeCells count="3">
    <mergeCell ref="A2:R2"/>
    <mergeCell ref="D6:J6"/>
    <mergeCell ref="L6:R6"/>
  </mergeCells>
  <printOptions horizontalCentered="1"/>
  <pageMargins left="0.70866141732283472" right="0.70866141732283472" top="0.55118110236220474" bottom="0.55118110236220474" header="0.31496062992125984" footer="0.31496062992125984"/>
  <pageSetup paperSize="8" scale="93" fitToHeight="0" orientation="landscape" r:id="rId1"/>
  <headerFooter>
    <oddFooter>&amp;RPage &amp;P of &amp;N&amp;C&amp;"Calibri"&amp;11&amp;K000000&amp;"Calibri"&amp;11&amp;K000000&amp;"Calibri"&amp;11&amp;K000000&amp;"arial,Bold"&amp;10&amp;KFF0000OFFICIAL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S315"/>
  <sheetViews>
    <sheetView zoomScaleNormal="100" workbookViewId="0">
      <pane xSplit="3" ySplit="7" topLeftCell="D8" activePane="bottomRight" state="frozen"/>
      <selection pane="bottomRight" activeCell="D10" sqref="D10"/>
      <selection pane="bottomLeft" activeCell="D10" sqref="D10"/>
      <selection pane="topRight" activeCell="D10" sqref="D10"/>
    </sheetView>
  </sheetViews>
  <sheetFormatPr defaultColWidth="8.5703125" defaultRowHeight="12.6"/>
  <cols>
    <col min="1" max="1" width="10.7109375" style="4" customWidth="1"/>
    <col min="2" max="2" width="33.85546875" style="4" customWidth="1"/>
    <col min="3" max="3" width="10" style="4" customWidth="1"/>
    <col min="4" max="10" width="10.85546875" style="4" customWidth="1"/>
    <col min="11" max="11" width="4" style="4" customWidth="1"/>
    <col min="12" max="18" width="10.85546875" style="4" customWidth="1"/>
    <col min="19" max="19" width="4" style="4" customWidth="1"/>
    <col min="20" max="16384" width="8.5703125" style="4"/>
  </cols>
  <sheetData>
    <row r="1" spans="1:19">
      <c r="R1" s="56" t="str">
        <f>'Table 1'!S1</f>
        <v>Publication date:  5 December 2024</v>
      </c>
    </row>
    <row r="2" spans="1:19" ht="18">
      <c r="A2" s="205" t="s">
        <v>969</v>
      </c>
      <c r="B2" s="206"/>
      <c r="C2" s="206"/>
      <c r="D2" s="206"/>
      <c r="E2" s="206"/>
      <c r="F2" s="206"/>
      <c r="G2" s="206"/>
      <c r="H2" s="206"/>
      <c r="I2" s="206"/>
      <c r="J2" s="206"/>
      <c r="K2" s="206"/>
      <c r="L2" s="206"/>
      <c r="M2" s="206"/>
      <c r="N2" s="206"/>
      <c r="O2" s="206"/>
      <c r="P2" s="206"/>
      <c r="Q2" s="206"/>
      <c r="R2" s="206"/>
    </row>
    <row r="3" spans="1:19" ht="8.25" customHeight="1"/>
    <row r="4" spans="1:19" ht="18.75" customHeight="1">
      <c r="A4" s="3" t="s">
        <v>987</v>
      </c>
    </row>
    <row r="5" spans="1:19" ht="12.75" customHeight="1"/>
    <row r="6" spans="1:19" ht="14.25" customHeight="1">
      <c r="D6" s="200" t="s">
        <v>211</v>
      </c>
      <c r="E6" s="201"/>
      <c r="F6" s="201"/>
      <c r="G6" s="201"/>
      <c r="H6" s="202"/>
      <c r="I6" s="202"/>
      <c r="J6" s="202"/>
      <c r="K6" s="93"/>
      <c r="L6" s="200" t="s">
        <v>212</v>
      </c>
      <c r="M6" s="203"/>
      <c r="N6" s="203"/>
      <c r="O6" s="203"/>
      <c r="P6" s="210"/>
      <c r="Q6" s="210"/>
      <c r="R6" s="210"/>
    </row>
    <row r="7" spans="1:19" ht="51" customHeight="1">
      <c r="A7" s="14" t="s">
        <v>213</v>
      </c>
      <c r="B7" s="14" t="s">
        <v>950</v>
      </c>
      <c r="C7" s="15" t="s">
        <v>972</v>
      </c>
      <c r="D7" s="57" t="s">
        <v>43</v>
      </c>
      <c r="E7" s="57" t="s">
        <v>44</v>
      </c>
      <c r="F7" s="57" t="s">
        <v>45</v>
      </c>
      <c r="G7" s="57" t="s">
        <v>46</v>
      </c>
      <c r="H7" s="76" t="s">
        <v>952</v>
      </c>
      <c r="I7" s="51" t="s">
        <v>953</v>
      </c>
      <c r="J7" s="55" t="s">
        <v>50</v>
      </c>
      <c r="K7" s="77"/>
      <c r="L7" s="57" t="s">
        <v>43</v>
      </c>
      <c r="M7" s="57" t="s">
        <v>44</v>
      </c>
      <c r="N7" s="57" t="s">
        <v>45</v>
      </c>
      <c r="O7" s="57" t="s">
        <v>46</v>
      </c>
      <c r="P7" s="76" t="s">
        <v>952</v>
      </c>
      <c r="Q7" s="51" t="s">
        <v>953</v>
      </c>
      <c r="R7" s="55" t="s">
        <v>50</v>
      </c>
    </row>
    <row r="8" spans="1:19" ht="12.75" customHeight="1">
      <c r="A8" s="78" t="s">
        <v>217</v>
      </c>
      <c r="B8" s="78" t="s">
        <v>218</v>
      </c>
      <c r="C8" s="78" t="s">
        <v>954</v>
      </c>
      <c r="D8" s="79">
        <v>0</v>
      </c>
      <c r="E8" s="79">
        <v>0</v>
      </c>
      <c r="F8" s="79">
        <v>0</v>
      </c>
      <c r="G8" s="79">
        <v>0</v>
      </c>
      <c r="H8" s="80">
        <f>SUM(D8:G8)</f>
        <v>0</v>
      </c>
      <c r="I8" s="79">
        <v>45</v>
      </c>
      <c r="J8" s="80">
        <f>SUM(H8:I8)</f>
        <v>45</v>
      </c>
      <c r="K8" s="81"/>
      <c r="L8" s="79">
        <v>0</v>
      </c>
      <c r="M8" s="79">
        <v>66</v>
      </c>
      <c r="N8" s="79">
        <v>0</v>
      </c>
      <c r="O8" s="79">
        <v>40</v>
      </c>
      <c r="P8" s="80">
        <f>SUM(L8:O8)</f>
        <v>106</v>
      </c>
      <c r="Q8" s="79">
        <v>28</v>
      </c>
      <c r="R8" s="80">
        <f t="shared" ref="R8:R70" si="0">SUM(P8:Q8)</f>
        <v>134</v>
      </c>
      <c r="S8" s="11"/>
    </row>
    <row r="9" spans="1:19" ht="12.75" customHeight="1">
      <c r="A9" t="s">
        <v>800</v>
      </c>
      <c r="B9" t="s">
        <v>801</v>
      </c>
      <c r="C9" t="s">
        <v>955</v>
      </c>
      <c r="D9" s="16">
        <v>13</v>
      </c>
      <c r="E9" s="16">
        <v>21</v>
      </c>
      <c r="F9" s="16">
        <v>0</v>
      </c>
      <c r="G9" s="16">
        <v>0</v>
      </c>
      <c r="H9" s="17">
        <f t="shared" ref="H9:H71" si="1">SUM(D9:G9)</f>
        <v>34</v>
      </c>
      <c r="I9" s="16">
        <v>0</v>
      </c>
      <c r="J9" s="17">
        <f t="shared" ref="J9:J71" si="2">SUM(H9:I9)</f>
        <v>34</v>
      </c>
      <c r="K9" s="19"/>
      <c r="L9" s="16">
        <v>3</v>
      </c>
      <c r="M9" s="16">
        <v>135</v>
      </c>
      <c r="N9" s="16">
        <v>0</v>
      </c>
      <c r="O9" s="16">
        <v>8</v>
      </c>
      <c r="P9" s="17">
        <f t="shared" ref="P9:P71" si="3">SUM(L9:O9)</f>
        <v>146</v>
      </c>
      <c r="Q9" s="16">
        <v>0</v>
      </c>
      <c r="R9" s="17">
        <f t="shared" si="0"/>
        <v>146</v>
      </c>
      <c r="S9" s="11"/>
    </row>
    <row r="10" spans="1:19" ht="12.75" customHeight="1">
      <c r="A10" t="s">
        <v>220</v>
      </c>
      <c r="B10" t="s">
        <v>221</v>
      </c>
      <c r="C10" t="s">
        <v>956</v>
      </c>
      <c r="D10" s="16">
        <v>25</v>
      </c>
      <c r="E10" s="16">
        <v>0</v>
      </c>
      <c r="F10" s="16">
        <v>0</v>
      </c>
      <c r="G10" s="16">
        <v>0</v>
      </c>
      <c r="H10" s="17">
        <f t="shared" si="1"/>
        <v>25</v>
      </c>
      <c r="I10" s="16">
        <v>0</v>
      </c>
      <c r="J10" s="17">
        <f t="shared" si="2"/>
        <v>25</v>
      </c>
      <c r="K10" s="19"/>
      <c r="L10" s="16">
        <v>0</v>
      </c>
      <c r="M10" s="16">
        <v>44</v>
      </c>
      <c r="N10" s="16">
        <v>0</v>
      </c>
      <c r="O10" s="16">
        <v>12</v>
      </c>
      <c r="P10" s="17">
        <f t="shared" si="3"/>
        <v>56</v>
      </c>
      <c r="Q10" s="16">
        <v>0</v>
      </c>
      <c r="R10" s="17">
        <f t="shared" si="0"/>
        <v>56</v>
      </c>
      <c r="S10" s="11"/>
    </row>
    <row r="11" spans="1:19" ht="12.75" customHeight="1">
      <c r="A11" t="s">
        <v>223</v>
      </c>
      <c r="B11" t="s">
        <v>224</v>
      </c>
      <c r="C11" t="s">
        <v>954</v>
      </c>
      <c r="D11" s="16">
        <v>33</v>
      </c>
      <c r="E11" s="16">
        <v>0</v>
      </c>
      <c r="F11" s="16">
        <v>0</v>
      </c>
      <c r="G11" s="16">
        <v>7</v>
      </c>
      <c r="H11" s="17">
        <f t="shared" si="1"/>
        <v>40</v>
      </c>
      <c r="I11" s="16">
        <v>0</v>
      </c>
      <c r="J11" s="17">
        <f t="shared" si="2"/>
        <v>40</v>
      </c>
      <c r="K11" s="19"/>
      <c r="L11" s="16">
        <v>0</v>
      </c>
      <c r="M11" s="16">
        <v>218</v>
      </c>
      <c r="N11" s="16">
        <v>57</v>
      </c>
      <c r="O11" s="16">
        <v>55</v>
      </c>
      <c r="P11" s="17">
        <f t="shared" si="3"/>
        <v>330</v>
      </c>
      <c r="Q11" s="16">
        <v>16</v>
      </c>
      <c r="R11" s="17">
        <f t="shared" si="0"/>
        <v>346</v>
      </c>
      <c r="S11" s="11"/>
    </row>
    <row r="12" spans="1:19" ht="12.75" customHeight="1">
      <c r="A12" t="s">
        <v>225</v>
      </c>
      <c r="B12" t="s">
        <v>226</v>
      </c>
      <c r="C12" t="s">
        <v>956</v>
      </c>
      <c r="D12" s="16">
        <v>0</v>
      </c>
      <c r="E12" s="16">
        <v>0</v>
      </c>
      <c r="F12" s="16">
        <v>0</v>
      </c>
      <c r="G12" s="16">
        <v>0</v>
      </c>
      <c r="H12" s="17">
        <f t="shared" si="1"/>
        <v>0</v>
      </c>
      <c r="I12" s="16">
        <v>0</v>
      </c>
      <c r="J12" s="17">
        <f t="shared" si="2"/>
        <v>0</v>
      </c>
      <c r="K12" s="19"/>
      <c r="L12" s="16">
        <v>0</v>
      </c>
      <c r="M12" s="16">
        <v>13</v>
      </c>
      <c r="N12" s="16">
        <v>0</v>
      </c>
      <c r="O12" s="16">
        <v>19</v>
      </c>
      <c r="P12" s="17">
        <f t="shared" si="3"/>
        <v>32</v>
      </c>
      <c r="Q12" s="16">
        <v>0</v>
      </c>
      <c r="R12" s="17">
        <f t="shared" si="0"/>
        <v>32</v>
      </c>
      <c r="S12" s="11"/>
    </row>
    <row r="13" spans="1:19" ht="12.75" customHeight="1">
      <c r="A13" t="s">
        <v>227</v>
      </c>
      <c r="B13" t="s">
        <v>228</v>
      </c>
      <c r="C13" t="s">
        <v>954</v>
      </c>
      <c r="D13" s="16">
        <v>0</v>
      </c>
      <c r="E13" s="16">
        <v>0</v>
      </c>
      <c r="F13" s="16">
        <v>0</v>
      </c>
      <c r="G13" s="16">
        <v>6</v>
      </c>
      <c r="H13" s="17">
        <f t="shared" si="1"/>
        <v>6</v>
      </c>
      <c r="I13" s="16">
        <v>0</v>
      </c>
      <c r="J13" s="17">
        <f t="shared" si="2"/>
        <v>6</v>
      </c>
      <c r="K13" s="19"/>
      <c r="L13" s="16">
        <v>3</v>
      </c>
      <c r="M13" s="16">
        <v>228</v>
      </c>
      <c r="N13" s="16">
        <v>5</v>
      </c>
      <c r="O13" s="16">
        <v>82</v>
      </c>
      <c r="P13" s="17">
        <f t="shared" si="3"/>
        <v>318</v>
      </c>
      <c r="Q13" s="16">
        <v>22</v>
      </c>
      <c r="R13" s="17">
        <f t="shared" si="0"/>
        <v>340</v>
      </c>
      <c r="S13" s="11"/>
    </row>
    <row r="14" spans="1:19" ht="12.75" customHeight="1">
      <c r="A14" t="s">
        <v>883</v>
      </c>
      <c r="B14" t="s">
        <v>884</v>
      </c>
      <c r="C14" t="s">
        <v>954</v>
      </c>
      <c r="D14" s="16">
        <v>50</v>
      </c>
      <c r="E14" s="16">
        <v>25</v>
      </c>
      <c r="F14" s="16">
        <v>0</v>
      </c>
      <c r="G14" s="16">
        <v>51</v>
      </c>
      <c r="H14" s="17">
        <f t="shared" si="1"/>
        <v>126</v>
      </c>
      <c r="I14" s="16">
        <v>0</v>
      </c>
      <c r="J14" s="17">
        <f t="shared" si="2"/>
        <v>126</v>
      </c>
      <c r="K14" s="19"/>
      <c r="L14" s="16">
        <v>0</v>
      </c>
      <c r="M14" s="16">
        <v>354</v>
      </c>
      <c r="N14" s="16">
        <v>0</v>
      </c>
      <c r="O14" s="16">
        <v>188</v>
      </c>
      <c r="P14" s="17">
        <f t="shared" si="3"/>
        <v>542</v>
      </c>
      <c r="Q14" s="16">
        <v>0</v>
      </c>
      <c r="R14" s="17">
        <f t="shared" si="0"/>
        <v>542</v>
      </c>
      <c r="S14" s="11"/>
    </row>
    <row r="15" spans="1:19" ht="12.75" customHeight="1">
      <c r="A15" t="s">
        <v>229</v>
      </c>
      <c r="B15" t="s">
        <v>230</v>
      </c>
      <c r="C15" t="s">
        <v>954</v>
      </c>
      <c r="D15" s="16">
        <v>12</v>
      </c>
      <c r="E15" s="16">
        <v>0</v>
      </c>
      <c r="F15" s="16">
        <v>0</v>
      </c>
      <c r="G15" s="16">
        <v>0</v>
      </c>
      <c r="H15" s="17">
        <f t="shared" si="1"/>
        <v>12</v>
      </c>
      <c r="I15" s="16">
        <v>0</v>
      </c>
      <c r="J15" s="17">
        <f t="shared" si="2"/>
        <v>12</v>
      </c>
      <c r="K15" s="19"/>
      <c r="L15" s="16">
        <v>0</v>
      </c>
      <c r="M15" s="16">
        <v>57</v>
      </c>
      <c r="N15" s="16">
        <v>12</v>
      </c>
      <c r="O15" s="16">
        <v>20</v>
      </c>
      <c r="P15" s="17">
        <f t="shared" si="3"/>
        <v>89</v>
      </c>
      <c r="Q15" s="16">
        <v>39</v>
      </c>
      <c r="R15" s="17">
        <f t="shared" si="0"/>
        <v>128</v>
      </c>
      <c r="S15" s="11"/>
    </row>
    <row r="16" spans="1:19" ht="12.75" customHeight="1">
      <c r="A16" t="s">
        <v>232</v>
      </c>
      <c r="B16" t="s">
        <v>233</v>
      </c>
      <c r="C16" t="s">
        <v>957</v>
      </c>
      <c r="D16" s="16">
        <v>98</v>
      </c>
      <c r="E16" s="16">
        <v>0</v>
      </c>
      <c r="F16" s="16">
        <v>0</v>
      </c>
      <c r="G16" s="16">
        <v>0</v>
      </c>
      <c r="H16" s="17">
        <f t="shared" si="1"/>
        <v>98</v>
      </c>
      <c r="I16" s="16">
        <v>0</v>
      </c>
      <c r="J16" s="17">
        <f t="shared" si="2"/>
        <v>98</v>
      </c>
      <c r="K16" s="19"/>
      <c r="L16" s="16">
        <v>20</v>
      </c>
      <c r="M16" s="16">
        <v>258</v>
      </c>
      <c r="N16" s="16">
        <v>0</v>
      </c>
      <c r="O16" s="16">
        <v>89</v>
      </c>
      <c r="P16" s="17">
        <f t="shared" si="3"/>
        <v>367</v>
      </c>
      <c r="Q16" s="16">
        <v>62</v>
      </c>
      <c r="R16" s="17">
        <f t="shared" si="0"/>
        <v>429</v>
      </c>
      <c r="S16" s="11"/>
    </row>
    <row r="17" spans="1:19" ht="12.75" customHeight="1">
      <c r="A17" t="s">
        <v>848</v>
      </c>
      <c r="B17" t="s">
        <v>849</v>
      </c>
      <c r="C17" t="s">
        <v>955</v>
      </c>
      <c r="D17" s="16">
        <v>0</v>
      </c>
      <c r="E17" s="16">
        <v>0</v>
      </c>
      <c r="F17" s="16">
        <v>0</v>
      </c>
      <c r="G17" s="16">
        <v>0</v>
      </c>
      <c r="H17" s="17">
        <f t="shared" si="1"/>
        <v>0</v>
      </c>
      <c r="I17" s="16">
        <v>0</v>
      </c>
      <c r="J17" s="17">
        <f t="shared" si="2"/>
        <v>0</v>
      </c>
      <c r="K17" s="19"/>
      <c r="L17" s="16">
        <v>0</v>
      </c>
      <c r="M17" s="16">
        <v>7</v>
      </c>
      <c r="N17" s="16">
        <v>0</v>
      </c>
      <c r="O17" s="16">
        <v>7</v>
      </c>
      <c r="P17" s="17">
        <f t="shared" si="3"/>
        <v>14</v>
      </c>
      <c r="Q17" s="16">
        <v>0</v>
      </c>
      <c r="R17" s="17">
        <f t="shared" si="0"/>
        <v>14</v>
      </c>
      <c r="S17" s="11"/>
    </row>
    <row r="18" spans="1:19" ht="12.75" customHeight="1">
      <c r="A18" t="s">
        <v>235</v>
      </c>
      <c r="B18" t="s">
        <v>236</v>
      </c>
      <c r="C18" t="s">
        <v>954</v>
      </c>
      <c r="D18" s="16">
        <v>0</v>
      </c>
      <c r="E18" s="16">
        <v>11</v>
      </c>
      <c r="F18" s="16">
        <v>0</v>
      </c>
      <c r="G18" s="16">
        <v>11</v>
      </c>
      <c r="H18" s="17">
        <f t="shared" si="1"/>
        <v>22</v>
      </c>
      <c r="I18" s="16">
        <v>208</v>
      </c>
      <c r="J18" s="17">
        <f t="shared" si="2"/>
        <v>230</v>
      </c>
      <c r="K18" s="19"/>
      <c r="L18" s="16">
        <v>0</v>
      </c>
      <c r="M18" s="16">
        <v>208</v>
      </c>
      <c r="N18" s="16">
        <v>4</v>
      </c>
      <c r="O18" s="16">
        <v>131</v>
      </c>
      <c r="P18" s="17">
        <f t="shared" si="3"/>
        <v>343</v>
      </c>
      <c r="Q18" s="16">
        <v>234</v>
      </c>
      <c r="R18" s="17">
        <f t="shared" si="0"/>
        <v>577</v>
      </c>
      <c r="S18" s="11"/>
    </row>
    <row r="19" spans="1:19" ht="12.75" customHeight="1">
      <c r="A19" t="s">
        <v>237</v>
      </c>
      <c r="B19" t="s">
        <v>238</v>
      </c>
      <c r="C19" t="s">
        <v>958</v>
      </c>
      <c r="D19" s="16">
        <v>0</v>
      </c>
      <c r="E19" s="16">
        <v>3</v>
      </c>
      <c r="F19" s="16">
        <v>0</v>
      </c>
      <c r="G19" s="16">
        <v>10</v>
      </c>
      <c r="H19" s="17">
        <f t="shared" si="1"/>
        <v>13</v>
      </c>
      <c r="I19" s="16">
        <v>0</v>
      </c>
      <c r="J19" s="17">
        <f t="shared" si="2"/>
        <v>13</v>
      </c>
      <c r="K19" s="19"/>
      <c r="L19" s="16">
        <v>0</v>
      </c>
      <c r="M19" s="16">
        <v>130</v>
      </c>
      <c r="N19" s="16">
        <v>43</v>
      </c>
      <c r="O19" s="16">
        <v>139</v>
      </c>
      <c r="P19" s="17">
        <f t="shared" si="3"/>
        <v>312</v>
      </c>
      <c r="Q19" s="16">
        <v>38</v>
      </c>
      <c r="R19" s="17">
        <f t="shared" si="0"/>
        <v>350</v>
      </c>
      <c r="S19" s="11"/>
    </row>
    <row r="20" spans="1:19" ht="12.75" customHeight="1">
      <c r="A20" t="s">
        <v>239</v>
      </c>
      <c r="B20" t="s">
        <v>240</v>
      </c>
      <c r="C20" t="s">
        <v>957</v>
      </c>
      <c r="D20" s="16">
        <v>0</v>
      </c>
      <c r="E20" s="16">
        <v>0</v>
      </c>
      <c r="F20" s="16">
        <v>0</v>
      </c>
      <c r="G20" s="16">
        <v>0</v>
      </c>
      <c r="H20" s="17">
        <f t="shared" si="1"/>
        <v>0</v>
      </c>
      <c r="I20" s="16">
        <v>0</v>
      </c>
      <c r="J20" s="17">
        <f t="shared" si="2"/>
        <v>0</v>
      </c>
      <c r="K20" s="19"/>
      <c r="L20" s="16">
        <v>0</v>
      </c>
      <c r="M20" s="16">
        <v>19</v>
      </c>
      <c r="N20" s="16">
        <v>0</v>
      </c>
      <c r="O20" s="16">
        <v>4</v>
      </c>
      <c r="P20" s="17">
        <f t="shared" si="3"/>
        <v>23</v>
      </c>
      <c r="Q20" s="16">
        <v>18</v>
      </c>
      <c r="R20" s="17">
        <f t="shared" si="0"/>
        <v>41</v>
      </c>
      <c r="S20" s="11"/>
    </row>
    <row r="21" spans="1:19" ht="12.75" customHeight="1">
      <c r="A21" t="s">
        <v>241</v>
      </c>
      <c r="B21" t="s">
        <v>242</v>
      </c>
      <c r="C21" t="s">
        <v>958</v>
      </c>
      <c r="D21" s="16">
        <v>21</v>
      </c>
      <c r="E21" s="16">
        <v>0</v>
      </c>
      <c r="F21" s="16">
        <v>0</v>
      </c>
      <c r="G21" s="16">
        <v>4</v>
      </c>
      <c r="H21" s="17">
        <f t="shared" si="1"/>
        <v>25</v>
      </c>
      <c r="I21" s="16">
        <v>79</v>
      </c>
      <c r="J21" s="17">
        <f t="shared" si="2"/>
        <v>104</v>
      </c>
      <c r="K21" s="19"/>
      <c r="L21" s="16">
        <v>0</v>
      </c>
      <c r="M21" s="16">
        <v>211</v>
      </c>
      <c r="N21" s="16">
        <v>0</v>
      </c>
      <c r="O21" s="16">
        <v>61</v>
      </c>
      <c r="P21" s="17">
        <f t="shared" si="3"/>
        <v>272</v>
      </c>
      <c r="Q21" s="16">
        <v>11</v>
      </c>
      <c r="R21" s="17">
        <f t="shared" si="0"/>
        <v>283</v>
      </c>
      <c r="S21" s="11"/>
    </row>
    <row r="22" spans="1:19" ht="12.75" customHeight="1">
      <c r="A22" t="s">
        <v>244</v>
      </c>
      <c r="B22" t="s">
        <v>245</v>
      </c>
      <c r="C22" t="s">
        <v>956</v>
      </c>
      <c r="D22" s="16">
        <v>0</v>
      </c>
      <c r="E22" s="16">
        <v>1</v>
      </c>
      <c r="F22" s="16">
        <v>0</v>
      </c>
      <c r="G22" s="16">
        <v>0</v>
      </c>
      <c r="H22" s="17">
        <f t="shared" si="1"/>
        <v>1</v>
      </c>
      <c r="I22" s="16">
        <v>337</v>
      </c>
      <c r="J22" s="17">
        <f t="shared" si="2"/>
        <v>338</v>
      </c>
      <c r="K22" s="19"/>
      <c r="L22" s="16">
        <v>0</v>
      </c>
      <c r="M22" s="16">
        <v>167</v>
      </c>
      <c r="N22" s="16">
        <v>7</v>
      </c>
      <c r="O22" s="16">
        <v>130</v>
      </c>
      <c r="P22" s="17">
        <f t="shared" si="3"/>
        <v>304</v>
      </c>
      <c r="Q22" s="16">
        <v>159</v>
      </c>
      <c r="R22" s="17">
        <f t="shared" si="0"/>
        <v>463</v>
      </c>
      <c r="S22" s="11"/>
    </row>
    <row r="23" spans="1:19" ht="12.75" customHeight="1">
      <c r="A23" t="s">
        <v>246</v>
      </c>
      <c r="B23" t="s">
        <v>247</v>
      </c>
      <c r="C23" t="s">
        <v>956</v>
      </c>
      <c r="D23" s="16">
        <v>111</v>
      </c>
      <c r="E23" s="16">
        <v>138</v>
      </c>
      <c r="F23" s="16">
        <v>0</v>
      </c>
      <c r="G23" s="16">
        <v>29</v>
      </c>
      <c r="H23" s="17">
        <f t="shared" si="1"/>
        <v>278</v>
      </c>
      <c r="I23" s="16">
        <v>255</v>
      </c>
      <c r="J23" s="17">
        <f t="shared" si="2"/>
        <v>533</v>
      </c>
      <c r="K23" s="19"/>
      <c r="L23" s="16">
        <v>4</v>
      </c>
      <c r="M23" s="16">
        <v>317</v>
      </c>
      <c r="N23" s="16">
        <v>19</v>
      </c>
      <c r="O23" s="16">
        <v>180</v>
      </c>
      <c r="P23" s="17">
        <f t="shared" si="3"/>
        <v>520</v>
      </c>
      <c r="Q23" s="16">
        <v>137</v>
      </c>
      <c r="R23" s="17">
        <f t="shared" si="0"/>
        <v>657</v>
      </c>
      <c r="S23" s="11"/>
    </row>
    <row r="24" spans="1:19" ht="12.75" customHeight="1">
      <c r="A24" t="s">
        <v>249</v>
      </c>
      <c r="B24" t="s">
        <v>250</v>
      </c>
      <c r="C24" t="s">
        <v>956</v>
      </c>
      <c r="D24" s="16">
        <v>0</v>
      </c>
      <c r="E24" s="16">
        <v>59</v>
      </c>
      <c r="F24" s="16">
        <v>0</v>
      </c>
      <c r="G24" s="16">
        <v>16</v>
      </c>
      <c r="H24" s="17">
        <f t="shared" si="1"/>
        <v>75</v>
      </c>
      <c r="I24" s="16">
        <v>0</v>
      </c>
      <c r="J24" s="17">
        <f t="shared" si="2"/>
        <v>75</v>
      </c>
      <c r="K24" s="19"/>
      <c r="L24" s="16">
        <v>0</v>
      </c>
      <c r="M24" s="16">
        <v>59</v>
      </c>
      <c r="N24" s="16">
        <v>0</v>
      </c>
      <c r="O24" s="16">
        <v>35</v>
      </c>
      <c r="P24" s="17">
        <f t="shared" si="3"/>
        <v>94</v>
      </c>
      <c r="Q24" s="16">
        <v>0</v>
      </c>
      <c r="R24" s="17">
        <f t="shared" si="0"/>
        <v>94</v>
      </c>
      <c r="S24" s="11"/>
    </row>
    <row r="25" spans="1:19" ht="12.75" customHeight="1">
      <c r="A25" t="s">
        <v>251</v>
      </c>
      <c r="B25" t="s">
        <v>252</v>
      </c>
      <c r="C25" t="s">
        <v>955</v>
      </c>
      <c r="D25" s="16">
        <v>50</v>
      </c>
      <c r="E25" s="16">
        <v>2</v>
      </c>
      <c r="F25" s="16">
        <v>0</v>
      </c>
      <c r="G25" s="16">
        <v>11</v>
      </c>
      <c r="H25" s="17">
        <f t="shared" si="1"/>
        <v>63</v>
      </c>
      <c r="I25" s="16">
        <v>0</v>
      </c>
      <c r="J25" s="17">
        <f t="shared" si="2"/>
        <v>63</v>
      </c>
      <c r="K25" s="19"/>
      <c r="L25" s="16">
        <v>0</v>
      </c>
      <c r="M25" s="16">
        <v>11</v>
      </c>
      <c r="N25" s="16">
        <v>0</v>
      </c>
      <c r="O25" s="16">
        <v>27</v>
      </c>
      <c r="P25" s="17">
        <f t="shared" si="3"/>
        <v>38</v>
      </c>
      <c r="Q25" s="16">
        <v>21</v>
      </c>
      <c r="R25" s="17">
        <f t="shared" si="0"/>
        <v>59</v>
      </c>
      <c r="S25" s="11"/>
    </row>
    <row r="26" spans="1:19" ht="12.75" customHeight="1">
      <c r="A26" t="s">
        <v>254</v>
      </c>
      <c r="B26" t="s">
        <v>255</v>
      </c>
      <c r="C26" t="s">
        <v>955</v>
      </c>
      <c r="D26" s="16">
        <v>0</v>
      </c>
      <c r="E26" s="16">
        <v>0</v>
      </c>
      <c r="F26" s="16">
        <v>0</v>
      </c>
      <c r="G26" s="16">
        <v>0</v>
      </c>
      <c r="H26" s="17">
        <f t="shared" si="1"/>
        <v>0</v>
      </c>
      <c r="I26" s="16">
        <v>1</v>
      </c>
      <c r="J26" s="17">
        <f t="shared" si="2"/>
        <v>1</v>
      </c>
      <c r="K26" s="19"/>
      <c r="L26" s="16">
        <v>0</v>
      </c>
      <c r="M26" s="16">
        <v>20</v>
      </c>
      <c r="N26" s="16">
        <v>0</v>
      </c>
      <c r="O26" s="16">
        <v>23</v>
      </c>
      <c r="P26" s="17">
        <f t="shared" si="3"/>
        <v>43</v>
      </c>
      <c r="Q26" s="16">
        <v>1</v>
      </c>
      <c r="R26" s="17">
        <f t="shared" si="0"/>
        <v>44</v>
      </c>
      <c r="S26" s="11"/>
    </row>
    <row r="27" spans="1:19" ht="12.75" customHeight="1">
      <c r="A27" t="s">
        <v>256</v>
      </c>
      <c r="B27" t="s">
        <v>257</v>
      </c>
      <c r="C27" t="s">
        <v>957</v>
      </c>
      <c r="D27" s="16">
        <v>0</v>
      </c>
      <c r="E27" s="16">
        <v>0</v>
      </c>
      <c r="F27" s="16">
        <v>0</v>
      </c>
      <c r="G27" s="16">
        <v>0</v>
      </c>
      <c r="H27" s="17">
        <f t="shared" si="1"/>
        <v>0</v>
      </c>
      <c r="I27" s="16">
        <v>0</v>
      </c>
      <c r="J27" s="17">
        <f t="shared" si="2"/>
        <v>0</v>
      </c>
      <c r="K27" s="19"/>
      <c r="L27" s="16">
        <v>0</v>
      </c>
      <c r="M27" s="16">
        <v>45</v>
      </c>
      <c r="N27" s="16">
        <v>0</v>
      </c>
      <c r="O27" s="16">
        <v>13</v>
      </c>
      <c r="P27" s="17">
        <f t="shared" si="3"/>
        <v>58</v>
      </c>
      <c r="Q27" s="16">
        <v>0</v>
      </c>
      <c r="R27" s="17">
        <f t="shared" si="0"/>
        <v>58</v>
      </c>
      <c r="S27" s="11"/>
    </row>
    <row r="28" spans="1:19" ht="12.75" customHeight="1">
      <c r="A28" t="s">
        <v>258</v>
      </c>
      <c r="B28" t="s">
        <v>259</v>
      </c>
      <c r="C28" t="s">
        <v>955</v>
      </c>
      <c r="D28" s="16">
        <v>5</v>
      </c>
      <c r="E28" s="16">
        <v>0</v>
      </c>
      <c r="F28" s="16">
        <v>0</v>
      </c>
      <c r="G28" s="16">
        <v>0</v>
      </c>
      <c r="H28" s="17">
        <f t="shared" si="1"/>
        <v>5</v>
      </c>
      <c r="I28" s="16">
        <v>0</v>
      </c>
      <c r="J28" s="17">
        <f t="shared" si="2"/>
        <v>5</v>
      </c>
      <c r="K28" s="19"/>
      <c r="L28" s="16">
        <v>3</v>
      </c>
      <c r="M28" s="16">
        <v>120</v>
      </c>
      <c r="N28" s="16">
        <v>0</v>
      </c>
      <c r="O28" s="16">
        <v>42</v>
      </c>
      <c r="P28" s="17">
        <f t="shared" si="3"/>
        <v>165</v>
      </c>
      <c r="Q28" s="16">
        <v>0</v>
      </c>
      <c r="R28" s="17">
        <f t="shared" si="0"/>
        <v>165</v>
      </c>
      <c r="S28" s="11"/>
    </row>
    <row r="29" spans="1:19" ht="12.75" customHeight="1">
      <c r="A29" t="s">
        <v>260</v>
      </c>
      <c r="B29" t="s">
        <v>261</v>
      </c>
      <c r="C29" t="s">
        <v>956</v>
      </c>
      <c r="D29" s="16">
        <v>32</v>
      </c>
      <c r="E29" s="16">
        <v>0</v>
      </c>
      <c r="F29" s="16">
        <v>0</v>
      </c>
      <c r="G29" s="16">
        <v>7</v>
      </c>
      <c r="H29" s="17">
        <f t="shared" si="1"/>
        <v>39</v>
      </c>
      <c r="I29" s="16">
        <v>0</v>
      </c>
      <c r="J29" s="17">
        <f t="shared" si="2"/>
        <v>39</v>
      </c>
      <c r="K29" s="19"/>
      <c r="L29" s="16">
        <v>0</v>
      </c>
      <c r="M29" s="16">
        <v>32</v>
      </c>
      <c r="N29" s="16">
        <v>0</v>
      </c>
      <c r="O29" s="16">
        <v>11</v>
      </c>
      <c r="P29" s="17">
        <f t="shared" si="3"/>
        <v>43</v>
      </c>
      <c r="Q29" s="16">
        <v>13</v>
      </c>
      <c r="R29" s="17">
        <f t="shared" si="0"/>
        <v>56</v>
      </c>
      <c r="S29" s="11"/>
    </row>
    <row r="30" spans="1:19" ht="12.75" customHeight="1">
      <c r="A30" t="s">
        <v>898</v>
      </c>
      <c r="B30" t="s">
        <v>899</v>
      </c>
      <c r="C30" t="s">
        <v>958</v>
      </c>
      <c r="D30" s="16">
        <v>10</v>
      </c>
      <c r="E30" s="16">
        <v>0</v>
      </c>
      <c r="F30" s="16">
        <v>0</v>
      </c>
      <c r="G30" s="16">
        <v>2</v>
      </c>
      <c r="H30" s="17">
        <f t="shared" si="1"/>
        <v>12</v>
      </c>
      <c r="I30" s="16">
        <v>0</v>
      </c>
      <c r="J30" s="17">
        <f t="shared" si="2"/>
        <v>12</v>
      </c>
      <c r="K30" s="19"/>
      <c r="L30" s="16">
        <v>22</v>
      </c>
      <c r="M30" s="16">
        <v>51</v>
      </c>
      <c r="N30" s="16">
        <v>0</v>
      </c>
      <c r="O30" s="16">
        <v>9</v>
      </c>
      <c r="P30" s="17">
        <f t="shared" si="3"/>
        <v>82</v>
      </c>
      <c r="Q30" s="16">
        <v>0</v>
      </c>
      <c r="R30" s="17">
        <f t="shared" si="0"/>
        <v>82</v>
      </c>
      <c r="S30" s="11"/>
    </row>
    <row r="31" spans="1:19" ht="12.75" customHeight="1">
      <c r="A31" t="s">
        <v>264</v>
      </c>
      <c r="B31" t="s">
        <v>265</v>
      </c>
      <c r="C31" t="s">
        <v>958</v>
      </c>
      <c r="D31" s="16">
        <v>3</v>
      </c>
      <c r="E31" s="16">
        <v>0</v>
      </c>
      <c r="F31" s="16">
        <v>0</v>
      </c>
      <c r="G31" s="16">
        <v>23</v>
      </c>
      <c r="H31" s="17">
        <f t="shared" si="1"/>
        <v>26</v>
      </c>
      <c r="I31" s="16">
        <v>0</v>
      </c>
      <c r="J31" s="17">
        <f t="shared" si="2"/>
        <v>26</v>
      </c>
      <c r="K31" s="19"/>
      <c r="L31" s="16">
        <v>0</v>
      </c>
      <c r="M31" s="16">
        <v>73</v>
      </c>
      <c r="N31" s="16">
        <v>0</v>
      </c>
      <c r="O31" s="16">
        <v>49</v>
      </c>
      <c r="P31" s="17">
        <f t="shared" si="3"/>
        <v>122</v>
      </c>
      <c r="Q31" s="16">
        <v>42</v>
      </c>
      <c r="R31" s="17">
        <f t="shared" si="0"/>
        <v>164</v>
      </c>
      <c r="S31" s="11"/>
    </row>
    <row r="32" spans="1:19" ht="12.75" customHeight="1">
      <c r="A32" t="s">
        <v>266</v>
      </c>
      <c r="B32" t="s">
        <v>267</v>
      </c>
      <c r="C32" t="s">
        <v>957</v>
      </c>
      <c r="D32" s="16">
        <v>115</v>
      </c>
      <c r="E32" s="16">
        <v>0</v>
      </c>
      <c r="F32" s="16">
        <v>0</v>
      </c>
      <c r="G32" s="16">
        <v>0</v>
      </c>
      <c r="H32" s="17">
        <f t="shared" si="1"/>
        <v>115</v>
      </c>
      <c r="I32" s="16">
        <v>0</v>
      </c>
      <c r="J32" s="17">
        <f t="shared" si="2"/>
        <v>115</v>
      </c>
      <c r="K32" s="19"/>
      <c r="L32" s="16">
        <v>44</v>
      </c>
      <c r="M32" s="16">
        <v>177</v>
      </c>
      <c r="N32" s="16">
        <v>0</v>
      </c>
      <c r="O32" s="16">
        <v>31</v>
      </c>
      <c r="P32" s="17">
        <f t="shared" si="3"/>
        <v>252</v>
      </c>
      <c r="Q32" s="16">
        <v>23</v>
      </c>
      <c r="R32" s="17">
        <f t="shared" si="0"/>
        <v>275</v>
      </c>
      <c r="S32" s="11"/>
    </row>
    <row r="33" spans="1:19" ht="12.75" customHeight="1">
      <c r="A33" t="s">
        <v>268</v>
      </c>
      <c r="B33" t="s">
        <v>269</v>
      </c>
      <c r="C33" t="s">
        <v>954</v>
      </c>
      <c r="D33" s="16">
        <v>0</v>
      </c>
      <c r="E33" s="16">
        <v>0</v>
      </c>
      <c r="F33" s="16">
        <v>0</v>
      </c>
      <c r="G33" s="16">
        <v>0</v>
      </c>
      <c r="H33" s="17">
        <f t="shared" si="1"/>
        <v>0</v>
      </c>
      <c r="I33" s="16">
        <v>0</v>
      </c>
      <c r="J33" s="17">
        <f t="shared" si="2"/>
        <v>0</v>
      </c>
      <c r="K33" s="19"/>
      <c r="L33" s="16">
        <v>0</v>
      </c>
      <c r="M33" s="16">
        <v>12</v>
      </c>
      <c r="N33" s="16">
        <v>0</v>
      </c>
      <c r="O33" s="16">
        <v>12</v>
      </c>
      <c r="P33" s="17">
        <f t="shared" si="3"/>
        <v>24</v>
      </c>
      <c r="Q33" s="16">
        <v>0</v>
      </c>
      <c r="R33" s="17">
        <f t="shared" si="0"/>
        <v>24</v>
      </c>
      <c r="S33" s="11"/>
    </row>
    <row r="34" spans="1:19" ht="12.75" customHeight="1">
      <c r="A34" t="s">
        <v>270</v>
      </c>
      <c r="B34" t="s">
        <v>271</v>
      </c>
      <c r="C34" t="s">
        <v>954</v>
      </c>
      <c r="D34" s="16">
        <v>4</v>
      </c>
      <c r="E34" s="16">
        <v>0</v>
      </c>
      <c r="F34" s="16">
        <v>0</v>
      </c>
      <c r="G34" s="16">
        <v>1</v>
      </c>
      <c r="H34" s="17">
        <f t="shared" si="1"/>
        <v>5</v>
      </c>
      <c r="I34" s="16">
        <v>0</v>
      </c>
      <c r="J34" s="17">
        <f t="shared" si="2"/>
        <v>5</v>
      </c>
      <c r="K34" s="19"/>
      <c r="L34" s="16">
        <v>0</v>
      </c>
      <c r="M34" s="16">
        <v>46</v>
      </c>
      <c r="N34" s="16">
        <v>0</v>
      </c>
      <c r="O34" s="16">
        <v>13</v>
      </c>
      <c r="P34" s="17">
        <f t="shared" si="3"/>
        <v>59</v>
      </c>
      <c r="Q34" s="16">
        <v>0</v>
      </c>
      <c r="R34" s="17">
        <f t="shared" si="0"/>
        <v>59</v>
      </c>
      <c r="S34" s="11"/>
    </row>
    <row r="35" spans="1:19" ht="12.75" customHeight="1">
      <c r="A35" t="s">
        <v>272</v>
      </c>
      <c r="B35" t="s">
        <v>273</v>
      </c>
      <c r="C35" t="s">
        <v>954</v>
      </c>
      <c r="D35" s="16">
        <v>64</v>
      </c>
      <c r="E35" s="16">
        <v>15</v>
      </c>
      <c r="F35" s="16">
        <v>0</v>
      </c>
      <c r="G35" s="16">
        <v>55</v>
      </c>
      <c r="H35" s="17">
        <f t="shared" si="1"/>
        <v>134</v>
      </c>
      <c r="I35" s="16">
        <v>0</v>
      </c>
      <c r="J35" s="17">
        <f t="shared" si="2"/>
        <v>134</v>
      </c>
      <c r="K35" s="19"/>
      <c r="L35" s="16">
        <v>0</v>
      </c>
      <c r="M35" s="16">
        <v>46</v>
      </c>
      <c r="N35" s="16">
        <v>0</v>
      </c>
      <c r="O35" s="16">
        <v>15</v>
      </c>
      <c r="P35" s="17">
        <f t="shared" si="3"/>
        <v>61</v>
      </c>
      <c r="Q35" s="16">
        <v>0</v>
      </c>
      <c r="R35" s="17">
        <f t="shared" si="0"/>
        <v>61</v>
      </c>
      <c r="S35" s="11"/>
    </row>
    <row r="36" spans="1:19" ht="12.75" customHeight="1">
      <c r="A36" t="s">
        <v>274</v>
      </c>
      <c r="B36" t="s">
        <v>275</v>
      </c>
      <c r="C36" t="s">
        <v>958</v>
      </c>
      <c r="D36" s="16">
        <v>18</v>
      </c>
      <c r="E36" s="16">
        <v>40</v>
      </c>
      <c r="F36" s="16">
        <v>0</v>
      </c>
      <c r="G36" s="16">
        <v>8</v>
      </c>
      <c r="H36" s="17">
        <f t="shared" si="1"/>
        <v>66</v>
      </c>
      <c r="I36" s="16">
        <v>0</v>
      </c>
      <c r="J36" s="17">
        <f t="shared" si="2"/>
        <v>66</v>
      </c>
      <c r="K36" s="19"/>
      <c r="L36" s="16">
        <v>4</v>
      </c>
      <c r="M36" s="16">
        <v>203</v>
      </c>
      <c r="N36" s="16">
        <v>18</v>
      </c>
      <c r="O36" s="16">
        <v>148</v>
      </c>
      <c r="P36" s="17">
        <f t="shared" si="3"/>
        <v>373</v>
      </c>
      <c r="Q36" s="16">
        <v>0</v>
      </c>
      <c r="R36" s="17">
        <f t="shared" si="0"/>
        <v>373</v>
      </c>
      <c r="S36" s="11"/>
    </row>
    <row r="37" spans="1:19" ht="12.75" customHeight="1">
      <c r="A37" t="s">
        <v>276</v>
      </c>
      <c r="B37" t="s">
        <v>277</v>
      </c>
      <c r="C37" t="s">
        <v>954</v>
      </c>
      <c r="D37" s="16">
        <v>0</v>
      </c>
      <c r="E37" s="16">
        <v>0</v>
      </c>
      <c r="F37" s="16">
        <v>0</v>
      </c>
      <c r="G37" s="16">
        <v>0</v>
      </c>
      <c r="H37" s="17">
        <f t="shared" si="1"/>
        <v>0</v>
      </c>
      <c r="I37" s="16">
        <v>0</v>
      </c>
      <c r="J37" s="17">
        <f t="shared" si="2"/>
        <v>0</v>
      </c>
      <c r="K37" s="19"/>
      <c r="L37" s="16">
        <v>0</v>
      </c>
      <c r="M37" s="16">
        <v>26</v>
      </c>
      <c r="N37" s="16">
        <v>2</v>
      </c>
      <c r="O37" s="16">
        <v>9</v>
      </c>
      <c r="P37" s="17">
        <f t="shared" si="3"/>
        <v>37</v>
      </c>
      <c r="Q37" s="16">
        <v>0</v>
      </c>
      <c r="R37" s="17">
        <f t="shared" si="0"/>
        <v>37</v>
      </c>
      <c r="S37" s="11"/>
    </row>
    <row r="38" spans="1:19" ht="12.75" customHeight="1">
      <c r="A38" t="s">
        <v>743</v>
      </c>
      <c r="B38" t="s">
        <v>744</v>
      </c>
      <c r="C38" t="s">
        <v>956</v>
      </c>
      <c r="D38" s="16">
        <v>27</v>
      </c>
      <c r="E38" s="16">
        <v>0</v>
      </c>
      <c r="F38" s="16">
        <v>0</v>
      </c>
      <c r="G38" s="16">
        <v>0</v>
      </c>
      <c r="H38" s="17">
        <f t="shared" si="1"/>
        <v>27</v>
      </c>
      <c r="I38" s="16">
        <v>0</v>
      </c>
      <c r="J38" s="17">
        <f t="shared" si="2"/>
        <v>27</v>
      </c>
      <c r="K38" s="19"/>
      <c r="L38" s="16">
        <v>9</v>
      </c>
      <c r="M38" s="16">
        <v>78</v>
      </c>
      <c r="N38" s="16">
        <v>9</v>
      </c>
      <c r="O38" s="16">
        <v>22</v>
      </c>
      <c r="P38" s="17">
        <f t="shared" si="3"/>
        <v>118</v>
      </c>
      <c r="Q38" s="16">
        <v>0</v>
      </c>
      <c r="R38" s="17">
        <f t="shared" si="0"/>
        <v>118</v>
      </c>
      <c r="S38" s="11"/>
    </row>
    <row r="39" spans="1:19" ht="12.75" customHeight="1">
      <c r="A39" t="s">
        <v>278</v>
      </c>
      <c r="B39" t="s">
        <v>279</v>
      </c>
      <c r="C39" t="s">
        <v>954</v>
      </c>
      <c r="D39" s="16">
        <v>0</v>
      </c>
      <c r="E39" s="16">
        <v>0</v>
      </c>
      <c r="F39" s="16">
        <v>0</v>
      </c>
      <c r="G39" s="16">
        <v>0</v>
      </c>
      <c r="H39" s="17">
        <f t="shared" si="1"/>
        <v>0</v>
      </c>
      <c r="I39" s="16">
        <v>0</v>
      </c>
      <c r="J39" s="17">
        <f t="shared" si="2"/>
        <v>0</v>
      </c>
      <c r="K39" s="19"/>
      <c r="L39" s="16">
        <v>0</v>
      </c>
      <c r="M39" s="16">
        <v>34</v>
      </c>
      <c r="N39" s="16">
        <v>0</v>
      </c>
      <c r="O39" s="16">
        <v>8</v>
      </c>
      <c r="P39" s="17">
        <f t="shared" si="3"/>
        <v>42</v>
      </c>
      <c r="Q39" s="16">
        <v>0</v>
      </c>
      <c r="R39" s="17">
        <f t="shared" si="0"/>
        <v>42</v>
      </c>
      <c r="S39" s="11"/>
    </row>
    <row r="40" spans="1:19" ht="12.75" customHeight="1">
      <c r="A40" t="s">
        <v>280</v>
      </c>
      <c r="B40" t="s">
        <v>281</v>
      </c>
      <c r="C40" t="s">
        <v>956</v>
      </c>
      <c r="D40" s="16">
        <v>0</v>
      </c>
      <c r="E40" s="16">
        <v>0</v>
      </c>
      <c r="F40" s="16">
        <v>0</v>
      </c>
      <c r="G40" s="16">
        <v>0</v>
      </c>
      <c r="H40" s="17">
        <f t="shared" si="1"/>
        <v>0</v>
      </c>
      <c r="I40" s="16">
        <v>0</v>
      </c>
      <c r="J40" s="17">
        <f t="shared" si="2"/>
        <v>0</v>
      </c>
      <c r="K40" s="19"/>
      <c r="L40" s="16">
        <v>0</v>
      </c>
      <c r="M40" s="16">
        <v>38</v>
      </c>
      <c r="N40" s="16">
        <v>0</v>
      </c>
      <c r="O40" s="16">
        <v>18</v>
      </c>
      <c r="P40" s="17">
        <f t="shared" si="3"/>
        <v>56</v>
      </c>
      <c r="Q40" s="16">
        <v>0</v>
      </c>
      <c r="R40" s="17">
        <f t="shared" si="0"/>
        <v>56</v>
      </c>
      <c r="S40" s="11"/>
    </row>
    <row r="41" spans="1:19" ht="12.75" customHeight="1">
      <c r="A41" t="s">
        <v>284</v>
      </c>
      <c r="B41" t="s">
        <v>285</v>
      </c>
      <c r="C41" t="s">
        <v>955</v>
      </c>
      <c r="D41" s="16">
        <v>4</v>
      </c>
      <c r="E41" s="16">
        <v>0</v>
      </c>
      <c r="F41" s="16">
        <v>0</v>
      </c>
      <c r="G41" s="16">
        <v>0</v>
      </c>
      <c r="H41" s="17">
        <f t="shared" si="1"/>
        <v>4</v>
      </c>
      <c r="I41" s="16">
        <v>0</v>
      </c>
      <c r="J41" s="17">
        <f t="shared" si="2"/>
        <v>4</v>
      </c>
      <c r="K41" s="19"/>
      <c r="L41" s="16">
        <v>0</v>
      </c>
      <c r="M41" s="16">
        <v>15</v>
      </c>
      <c r="N41" s="16">
        <v>0</v>
      </c>
      <c r="O41" s="16">
        <v>10</v>
      </c>
      <c r="P41" s="17">
        <f t="shared" si="3"/>
        <v>25</v>
      </c>
      <c r="Q41" s="16">
        <v>0</v>
      </c>
      <c r="R41" s="17">
        <f t="shared" si="0"/>
        <v>25</v>
      </c>
      <c r="S41" s="11"/>
    </row>
    <row r="42" spans="1:19" ht="12.75" customHeight="1">
      <c r="A42" t="s">
        <v>286</v>
      </c>
      <c r="B42" t="s">
        <v>287</v>
      </c>
      <c r="C42" t="s">
        <v>955</v>
      </c>
      <c r="D42" s="16">
        <v>39</v>
      </c>
      <c r="E42" s="16">
        <v>0</v>
      </c>
      <c r="F42" s="16">
        <v>0</v>
      </c>
      <c r="G42" s="16">
        <v>0</v>
      </c>
      <c r="H42" s="17">
        <f t="shared" si="1"/>
        <v>39</v>
      </c>
      <c r="I42" s="16">
        <v>0</v>
      </c>
      <c r="J42" s="17">
        <f t="shared" si="2"/>
        <v>39</v>
      </c>
      <c r="K42" s="19"/>
      <c r="L42" s="16">
        <v>0</v>
      </c>
      <c r="M42" s="16">
        <v>39</v>
      </c>
      <c r="N42" s="16">
        <v>0</v>
      </c>
      <c r="O42" s="16">
        <v>42</v>
      </c>
      <c r="P42" s="17">
        <f t="shared" si="3"/>
        <v>81</v>
      </c>
      <c r="Q42" s="16">
        <v>13</v>
      </c>
      <c r="R42" s="17">
        <f t="shared" si="0"/>
        <v>94</v>
      </c>
      <c r="S42" s="11"/>
    </row>
    <row r="43" spans="1:19" ht="12.75" customHeight="1">
      <c r="A43" t="s">
        <v>288</v>
      </c>
      <c r="B43" t="s">
        <v>289</v>
      </c>
      <c r="C43" t="s">
        <v>957</v>
      </c>
      <c r="D43" s="16">
        <v>3</v>
      </c>
      <c r="E43" s="16">
        <v>0</v>
      </c>
      <c r="F43" s="16">
        <v>0</v>
      </c>
      <c r="G43" s="16">
        <v>0</v>
      </c>
      <c r="H43" s="17">
        <f t="shared" si="1"/>
        <v>3</v>
      </c>
      <c r="I43" s="16">
        <v>0</v>
      </c>
      <c r="J43" s="17">
        <f t="shared" si="2"/>
        <v>3</v>
      </c>
      <c r="K43" s="19"/>
      <c r="L43" s="16">
        <v>0</v>
      </c>
      <c r="M43" s="16">
        <v>84</v>
      </c>
      <c r="N43" s="16">
        <v>0</v>
      </c>
      <c r="O43" s="16">
        <v>24</v>
      </c>
      <c r="P43" s="17">
        <f t="shared" si="3"/>
        <v>108</v>
      </c>
      <c r="Q43" s="16">
        <v>16</v>
      </c>
      <c r="R43" s="17">
        <f t="shared" si="0"/>
        <v>124</v>
      </c>
      <c r="S43" s="11"/>
    </row>
    <row r="44" spans="1:19" ht="12.75" customHeight="1">
      <c r="A44" t="s">
        <v>290</v>
      </c>
      <c r="B44" t="s">
        <v>291</v>
      </c>
      <c r="C44" t="s">
        <v>954</v>
      </c>
      <c r="D44" s="16">
        <v>18</v>
      </c>
      <c r="E44" s="16">
        <v>36</v>
      </c>
      <c r="F44" s="16">
        <v>0</v>
      </c>
      <c r="G44" s="16">
        <v>12</v>
      </c>
      <c r="H44" s="17">
        <f t="shared" si="1"/>
        <v>66</v>
      </c>
      <c r="I44" s="16">
        <v>0</v>
      </c>
      <c r="J44" s="17">
        <f t="shared" si="2"/>
        <v>66</v>
      </c>
      <c r="K44" s="19"/>
      <c r="L44" s="16">
        <v>0</v>
      </c>
      <c r="M44" s="16">
        <v>28</v>
      </c>
      <c r="N44" s="16">
        <v>0</v>
      </c>
      <c r="O44" s="16">
        <v>0</v>
      </c>
      <c r="P44" s="17">
        <f t="shared" si="3"/>
        <v>28</v>
      </c>
      <c r="Q44" s="16">
        <v>0</v>
      </c>
      <c r="R44" s="17">
        <f t="shared" si="0"/>
        <v>28</v>
      </c>
      <c r="S44" s="11"/>
    </row>
    <row r="45" spans="1:19" ht="12.75" customHeight="1">
      <c r="A45" t="s">
        <v>803</v>
      </c>
      <c r="B45" t="s">
        <v>804</v>
      </c>
      <c r="C45" t="s">
        <v>956</v>
      </c>
      <c r="D45" s="16">
        <v>27</v>
      </c>
      <c r="E45" s="16">
        <v>0</v>
      </c>
      <c r="F45" s="16">
        <v>0</v>
      </c>
      <c r="G45" s="16">
        <v>25</v>
      </c>
      <c r="H45" s="17">
        <f t="shared" si="1"/>
        <v>52</v>
      </c>
      <c r="I45" s="16">
        <v>0</v>
      </c>
      <c r="J45" s="17">
        <f t="shared" si="2"/>
        <v>52</v>
      </c>
      <c r="K45" s="19"/>
      <c r="L45" s="16">
        <v>0</v>
      </c>
      <c r="M45" s="16">
        <v>11</v>
      </c>
      <c r="N45" s="16">
        <v>0</v>
      </c>
      <c r="O45" s="16">
        <v>18</v>
      </c>
      <c r="P45" s="17">
        <f t="shared" si="3"/>
        <v>29</v>
      </c>
      <c r="Q45" s="16">
        <v>49</v>
      </c>
      <c r="R45" s="17">
        <f t="shared" si="0"/>
        <v>78</v>
      </c>
      <c r="S45" s="11"/>
    </row>
    <row r="46" spans="1:19" ht="12.75" customHeight="1">
      <c r="A46" t="s">
        <v>292</v>
      </c>
      <c r="B46" t="s">
        <v>293</v>
      </c>
      <c r="C46" t="s">
        <v>954</v>
      </c>
      <c r="D46" s="16">
        <v>19</v>
      </c>
      <c r="E46" s="16">
        <v>0</v>
      </c>
      <c r="F46" s="16">
        <v>0</v>
      </c>
      <c r="G46" s="16">
        <v>12</v>
      </c>
      <c r="H46" s="17">
        <f t="shared" si="1"/>
        <v>31</v>
      </c>
      <c r="I46" s="16">
        <v>0</v>
      </c>
      <c r="J46" s="17">
        <f t="shared" si="2"/>
        <v>31</v>
      </c>
      <c r="K46" s="19"/>
      <c r="L46" s="16">
        <v>18</v>
      </c>
      <c r="M46" s="16">
        <v>93</v>
      </c>
      <c r="N46" s="16">
        <v>0</v>
      </c>
      <c r="O46" s="16">
        <v>33</v>
      </c>
      <c r="P46" s="17">
        <f t="shared" si="3"/>
        <v>144</v>
      </c>
      <c r="Q46" s="16">
        <v>0</v>
      </c>
      <c r="R46" s="17">
        <f t="shared" si="0"/>
        <v>144</v>
      </c>
      <c r="S46" s="11"/>
    </row>
    <row r="47" spans="1:19" ht="12.75" customHeight="1">
      <c r="A47" t="s">
        <v>805</v>
      </c>
      <c r="B47" t="s">
        <v>806</v>
      </c>
      <c r="C47" t="s">
        <v>955</v>
      </c>
      <c r="D47" s="16">
        <v>0</v>
      </c>
      <c r="E47" s="16">
        <v>0</v>
      </c>
      <c r="F47" s="16">
        <v>0</v>
      </c>
      <c r="G47" s="16">
        <v>0</v>
      </c>
      <c r="H47" s="17">
        <f t="shared" si="1"/>
        <v>0</v>
      </c>
      <c r="I47" s="16">
        <v>0</v>
      </c>
      <c r="J47" s="17">
        <f t="shared" si="2"/>
        <v>0</v>
      </c>
      <c r="K47" s="19"/>
      <c r="L47" s="16">
        <v>0</v>
      </c>
      <c r="M47" s="16">
        <v>98</v>
      </c>
      <c r="N47" s="16">
        <v>0</v>
      </c>
      <c r="O47" s="16">
        <v>27</v>
      </c>
      <c r="P47" s="17">
        <f t="shared" si="3"/>
        <v>125</v>
      </c>
      <c r="Q47" s="16">
        <v>0</v>
      </c>
      <c r="R47" s="17">
        <f t="shared" si="0"/>
        <v>125</v>
      </c>
      <c r="S47" s="11"/>
    </row>
    <row r="48" spans="1:19" ht="12.75" customHeight="1">
      <c r="A48" t="s">
        <v>294</v>
      </c>
      <c r="B48" t="s">
        <v>295</v>
      </c>
      <c r="C48" t="s">
        <v>954</v>
      </c>
      <c r="D48" s="16">
        <v>0</v>
      </c>
      <c r="E48" s="16">
        <v>0</v>
      </c>
      <c r="F48" s="16">
        <v>0</v>
      </c>
      <c r="G48" s="16">
        <v>0</v>
      </c>
      <c r="H48" s="17">
        <f t="shared" si="1"/>
        <v>0</v>
      </c>
      <c r="I48" s="16">
        <v>0</v>
      </c>
      <c r="J48" s="17">
        <f t="shared" si="2"/>
        <v>0</v>
      </c>
      <c r="K48" s="19"/>
      <c r="L48" s="16">
        <v>0</v>
      </c>
      <c r="M48" s="16">
        <v>17</v>
      </c>
      <c r="N48" s="16">
        <v>0</v>
      </c>
      <c r="O48" s="16">
        <v>4</v>
      </c>
      <c r="P48" s="17">
        <f t="shared" si="3"/>
        <v>21</v>
      </c>
      <c r="Q48" s="16">
        <v>0</v>
      </c>
      <c r="R48" s="17">
        <f t="shared" si="0"/>
        <v>21</v>
      </c>
      <c r="S48" s="11"/>
    </row>
    <row r="49" spans="1:19" ht="12.75" customHeight="1">
      <c r="A49" t="s">
        <v>296</v>
      </c>
      <c r="B49" t="s">
        <v>297</v>
      </c>
      <c r="C49" t="s">
        <v>956</v>
      </c>
      <c r="D49" s="16">
        <v>26</v>
      </c>
      <c r="E49" s="16">
        <v>0</v>
      </c>
      <c r="F49" s="16">
        <v>0</v>
      </c>
      <c r="G49" s="16">
        <v>15</v>
      </c>
      <c r="H49" s="17">
        <f t="shared" si="1"/>
        <v>41</v>
      </c>
      <c r="I49" s="16">
        <v>0</v>
      </c>
      <c r="J49" s="17">
        <f t="shared" si="2"/>
        <v>41</v>
      </c>
      <c r="K49" s="19"/>
      <c r="L49" s="16">
        <v>17</v>
      </c>
      <c r="M49" s="16">
        <v>163</v>
      </c>
      <c r="N49" s="16">
        <v>25</v>
      </c>
      <c r="O49" s="16">
        <v>162</v>
      </c>
      <c r="P49" s="17">
        <f t="shared" si="3"/>
        <v>367</v>
      </c>
      <c r="Q49" s="16">
        <v>32</v>
      </c>
      <c r="R49" s="17">
        <f t="shared" si="0"/>
        <v>399</v>
      </c>
      <c r="S49" s="11"/>
    </row>
    <row r="50" spans="1:19" ht="12.75" customHeight="1">
      <c r="A50" t="s">
        <v>745</v>
      </c>
      <c r="B50" t="s">
        <v>746</v>
      </c>
      <c r="C50" t="s">
        <v>956</v>
      </c>
      <c r="D50" s="16">
        <v>30</v>
      </c>
      <c r="E50" s="16">
        <v>15</v>
      </c>
      <c r="F50" s="16">
        <v>0</v>
      </c>
      <c r="G50" s="16">
        <v>13</v>
      </c>
      <c r="H50" s="17">
        <f t="shared" si="1"/>
        <v>58</v>
      </c>
      <c r="I50" s="16">
        <v>0</v>
      </c>
      <c r="J50" s="17">
        <f t="shared" si="2"/>
        <v>58</v>
      </c>
      <c r="K50" s="19"/>
      <c r="L50" s="16">
        <v>0</v>
      </c>
      <c r="M50" s="16">
        <v>96</v>
      </c>
      <c r="N50" s="16">
        <v>0</v>
      </c>
      <c r="O50" s="16">
        <v>76</v>
      </c>
      <c r="P50" s="17">
        <f t="shared" si="3"/>
        <v>172</v>
      </c>
      <c r="Q50" s="16">
        <v>20</v>
      </c>
      <c r="R50" s="17">
        <f t="shared" si="0"/>
        <v>192</v>
      </c>
      <c r="S50" s="11"/>
    </row>
    <row r="51" spans="1:19" ht="12.75" customHeight="1">
      <c r="A51" t="s">
        <v>298</v>
      </c>
      <c r="B51" t="s">
        <v>299</v>
      </c>
      <c r="C51" t="s">
        <v>954</v>
      </c>
      <c r="D51" s="16">
        <v>0</v>
      </c>
      <c r="E51" s="16">
        <v>0</v>
      </c>
      <c r="F51" s="16">
        <v>0</v>
      </c>
      <c r="G51" s="16">
        <v>0</v>
      </c>
      <c r="H51" s="17">
        <f t="shared" si="1"/>
        <v>0</v>
      </c>
      <c r="I51" s="16">
        <v>0</v>
      </c>
      <c r="J51" s="17">
        <f t="shared" si="2"/>
        <v>0</v>
      </c>
      <c r="K51" s="19"/>
      <c r="L51" s="16">
        <v>0</v>
      </c>
      <c r="M51" s="16">
        <v>8</v>
      </c>
      <c r="N51" s="16">
        <v>0</v>
      </c>
      <c r="O51" s="16">
        <v>8</v>
      </c>
      <c r="P51" s="17">
        <f t="shared" si="3"/>
        <v>16</v>
      </c>
      <c r="Q51" s="16">
        <v>0</v>
      </c>
      <c r="R51" s="17">
        <f t="shared" si="0"/>
        <v>16</v>
      </c>
      <c r="S51" s="11"/>
    </row>
    <row r="52" spans="1:19" ht="12.75" customHeight="1">
      <c r="A52" t="s">
        <v>300</v>
      </c>
      <c r="B52" t="s">
        <v>301</v>
      </c>
      <c r="C52" t="s">
        <v>958</v>
      </c>
      <c r="D52" s="16">
        <v>91</v>
      </c>
      <c r="E52" s="16">
        <v>41</v>
      </c>
      <c r="F52" s="16">
        <v>0</v>
      </c>
      <c r="G52" s="16">
        <v>9</v>
      </c>
      <c r="H52" s="17">
        <f t="shared" si="1"/>
        <v>141</v>
      </c>
      <c r="I52" s="16">
        <v>0</v>
      </c>
      <c r="J52" s="17">
        <f t="shared" si="2"/>
        <v>141</v>
      </c>
      <c r="K52" s="19"/>
      <c r="L52" s="16">
        <v>0</v>
      </c>
      <c r="M52" s="16">
        <v>16</v>
      </c>
      <c r="N52" s="16">
        <v>0</v>
      </c>
      <c r="O52" s="16">
        <v>1</v>
      </c>
      <c r="P52" s="17">
        <f t="shared" si="3"/>
        <v>17</v>
      </c>
      <c r="Q52" s="16">
        <v>0</v>
      </c>
      <c r="R52" s="17">
        <f t="shared" si="0"/>
        <v>17</v>
      </c>
      <c r="S52" s="11"/>
    </row>
    <row r="53" spans="1:19" ht="12.75" customHeight="1">
      <c r="A53" t="s">
        <v>302</v>
      </c>
      <c r="B53" t="s">
        <v>303</v>
      </c>
      <c r="C53" t="s">
        <v>958</v>
      </c>
      <c r="D53" s="16">
        <v>52</v>
      </c>
      <c r="E53" s="16">
        <v>2</v>
      </c>
      <c r="F53" s="16">
        <v>0</v>
      </c>
      <c r="G53" s="16">
        <v>15</v>
      </c>
      <c r="H53" s="17">
        <f t="shared" si="1"/>
        <v>69</v>
      </c>
      <c r="I53" s="16">
        <v>0</v>
      </c>
      <c r="J53" s="17">
        <f t="shared" si="2"/>
        <v>69</v>
      </c>
      <c r="K53" s="19"/>
      <c r="L53" s="16">
        <v>0</v>
      </c>
      <c r="M53" s="16">
        <v>170</v>
      </c>
      <c r="N53" s="16">
        <v>0</v>
      </c>
      <c r="O53" s="16">
        <v>88</v>
      </c>
      <c r="P53" s="17">
        <f t="shared" si="3"/>
        <v>258</v>
      </c>
      <c r="Q53" s="16">
        <v>0</v>
      </c>
      <c r="R53" s="17">
        <f t="shared" si="0"/>
        <v>258</v>
      </c>
      <c r="S53" s="11"/>
    </row>
    <row r="54" spans="1:19" ht="12.75" customHeight="1">
      <c r="A54" t="s">
        <v>304</v>
      </c>
      <c r="B54" t="s">
        <v>305</v>
      </c>
      <c r="C54" t="s">
        <v>955</v>
      </c>
      <c r="D54" s="16">
        <v>138</v>
      </c>
      <c r="E54" s="16">
        <v>0</v>
      </c>
      <c r="F54" s="16">
        <v>0</v>
      </c>
      <c r="G54" s="16">
        <v>6</v>
      </c>
      <c r="H54" s="17">
        <f t="shared" si="1"/>
        <v>144</v>
      </c>
      <c r="I54" s="16">
        <v>0</v>
      </c>
      <c r="J54" s="17">
        <f t="shared" si="2"/>
        <v>144</v>
      </c>
      <c r="K54" s="19"/>
      <c r="L54" s="16">
        <v>0</v>
      </c>
      <c r="M54" s="16">
        <v>152</v>
      </c>
      <c r="N54" s="16">
        <v>0</v>
      </c>
      <c r="O54" s="16">
        <v>50</v>
      </c>
      <c r="P54" s="17">
        <f t="shared" si="3"/>
        <v>202</v>
      </c>
      <c r="Q54" s="16">
        <v>0</v>
      </c>
      <c r="R54" s="17">
        <f t="shared" si="0"/>
        <v>202</v>
      </c>
      <c r="S54" s="11"/>
    </row>
    <row r="55" spans="1:19" ht="12.75" customHeight="1">
      <c r="A55" t="s">
        <v>306</v>
      </c>
      <c r="B55" t="s">
        <v>307</v>
      </c>
      <c r="C55" t="s">
        <v>955</v>
      </c>
      <c r="D55" s="16">
        <v>116</v>
      </c>
      <c r="E55" s="16">
        <v>0</v>
      </c>
      <c r="F55" s="16">
        <v>0</v>
      </c>
      <c r="G55" s="16">
        <v>4</v>
      </c>
      <c r="H55" s="17">
        <f t="shared" si="1"/>
        <v>120</v>
      </c>
      <c r="I55" s="16">
        <v>0</v>
      </c>
      <c r="J55" s="17">
        <f t="shared" si="2"/>
        <v>120</v>
      </c>
      <c r="K55" s="19"/>
      <c r="L55" s="16">
        <v>2</v>
      </c>
      <c r="M55" s="16">
        <v>205</v>
      </c>
      <c r="N55" s="16">
        <v>0</v>
      </c>
      <c r="O55" s="16">
        <v>133</v>
      </c>
      <c r="P55" s="17">
        <f t="shared" si="3"/>
        <v>340</v>
      </c>
      <c r="Q55" s="16">
        <v>53</v>
      </c>
      <c r="R55" s="17">
        <f t="shared" si="0"/>
        <v>393</v>
      </c>
      <c r="S55" s="11"/>
    </row>
    <row r="56" spans="1:19" ht="12.75" customHeight="1">
      <c r="A56" t="s">
        <v>308</v>
      </c>
      <c r="B56" t="s">
        <v>309</v>
      </c>
      <c r="C56" t="s">
        <v>957</v>
      </c>
      <c r="D56" s="16">
        <v>0</v>
      </c>
      <c r="E56" s="16">
        <v>0</v>
      </c>
      <c r="F56" s="16">
        <v>0</v>
      </c>
      <c r="G56" s="16">
        <v>0</v>
      </c>
      <c r="H56" s="17">
        <f t="shared" si="1"/>
        <v>0</v>
      </c>
      <c r="I56" s="16">
        <v>0</v>
      </c>
      <c r="J56" s="17">
        <f t="shared" si="2"/>
        <v>0</v>
      </c>
      <c r="K56" s="19"/>
      <c r="L56" s="16">
        <v>0</v>
      </c>
      <c r="M56" s="16">
        <v>0</v>
      </c>
      <c r="N56" s="16">
        <v>0</v>
      </c>
      <c r="O56" s="16">
        <v>3</v>
      </c>
      <c r="P56" s="17">
        <f t="shared" si="3"/>
        <v>3</v>
      </c>
      <c r="Q56" s="16">
        <v>0</v>
      </c>
      <c r="R56" s="17">
        <f t="shared" si="0"/>
        <v>3</v>
      </c>
      <c r="S56" s="11"/>
    </row>
    <row r="57" spans="1:19" ht="12.75" customHeight="1">
      <c r="A57" t="s">
        <v>310</v>
      </c>
      <c r="B57" t="s">
        <v>311</v>
      </c>
      <c r="C57" t="s">
        <v>954</v>
      </c>
      <c r="D57" s="16">
        <v>18</v>
      </c>
      <c r="E57" s="16">
        <v>0</v>
      </c>
      <c r="F57" s="16">
        <v>0</v>
      </c>
      <c r="G57" s="16">
        <v>46</v>
      </c>
      <c r="H57" s="17">
        <f t="shared" si="1"/>
        <v>64</v>
      </c>
      <c r="I57" s="16">
        <v>124</v>
      </c>
      <c r="J57" s="17">
        <f t="shared" si="2"/>
        <v>188</v>
      </c>
      <c r="K57" s="19"/>
      <c r="L57" s="16">
        <v>0</v>
      </c>
      <c r="M57" s="16">
        <v>77</v>
      </c>
      <c r="N57" s="16">
        <v>0</v>
      </c>
      <c r="O57" s="16">
        <v>31</v>
      </c>
      <c r="P57" s="17">
        <f t="shared" si="3"/>
        <v>108</v>
      </c>
      <c r="Q57" s="16">
        <v>44</v>
      </c>
      <c r="R57" s="17">
        <f t="shared" si="0"/>
        <v>152</v>
      </c>
      <c r="S57" s="11"/>
    </row>
    <row r="58" spans="1:19" ht="12.75" customHeight="1">
      <c r="A58" t="s">
        <v>885</v>
      </c>
      <c r="B58" t="s">
        <v>886</v>
      </c>
      <c r="C58" t="s">
        <v>954</v>
      </c>
      <c r="D58" s="16">
        <v>50</v>
      </c>
      <c r="E58" s="16">
        <v>3</v>
      </c>
      <c r="F58" s="16">
        <v>0</v>
      </c>
      <c r="G58" s="16">
        <v>35</v>
      </c>
      <c r="H58" s="17">
        <f t="shared" si="1"/>
        <v>88</v>
      </c>
      <c r="I58" s="16">
        <v>0</v>
      </c>
      <c r="J58" s="17">
        <f t="shared" si="2"/>
        <v>88</v>
      </c>
      <c r="K58" s="19"/>
      <c r="L58" s="16">
        <v>0</v>
      </c>
      <c r="M58" s="16">
        <v>26</v>
      </c>
      <c r="N58" s="16">
        <v>0</v>
      </c>
      <c r="O58" s="16">
        <v>9</v>
      </c>
      <c r="P58" s="17">
        <f t="shared" si="3"/>
        <v>35</v>
      </c>
      <c r="Q58" s="16">
        <v>0</v>
      </c>
      <c r="R58" s="17">
        <f t="shared" si="0"/>
        <v>35</v>
      </c>
      <c r="S58" s="11"/>
    </row>
    <row r="59" spans="1:19" ht="12.75" customHeight="1">
      <c r="A59" t="s">
        <v>747</v>
      </c>
      <c r="B59" t="s">
        <v>748</v>
      </c>
      <c r="C59" t="s">
        <v>955</v>
      </c>
      <c r="D59" s="16">
        <v>29</v>
      </c>
      <c r="E59" s="16">
        <v>48</v>
      </c>
      <c r="F59" s="16">
        <v>0</v>
      </c>
      <c r="G59" s="16">
        <v>9</v>
      </c>
      <c r="H59" s="17">
        <f t="shared" si="1"/>
        <v>86</v>
      </c>
      <c r="I59" s="16">
        <v>0</v>
      </c>
      <c r="J59" s="17">
        <f t="shared" si="2"/>
        <v>86</v>
      </c>
      <c r="K59" s="19"/>
      <c r="L59" s="16">
        <v>0</v>
      </c>
      <c r="M59" s="16">
        <v>79</v>
      </c>
      <c r="N59" s="16">
        <v>0</v>
      </c>
      <c r="O59" s="16">
        <v>83</v>
      </c>
      <c r="P59" s="17">
        <f t="shared" si="3"/>
        <v>162</v>
      </c>
      <c r="Q59" s="16">
        <v>39</v>
      </c>
      <c r="R59" s="17">
        <f t="shared" si="0"/>
        <v>201</v>
      </c>
      <c r="S59" s="11"/>
    </row>
    <row r="60" spans="1:19" ht="12.75" customHeight="1">
      <c r="A60" t="s">
        <v>900</v>
      </c>
      <c r="B60" t="s">
        <v>901</v>
      </c>
      <c r="C60" t="s">
        <v>958</v>
      </c>
      <c r="D60" s="16">
        <v>0</v>
      </c>
      <c r="E60" s="16">
        <v>1</v>
      </c>
      <c r="F60" s="16">
        <v>0</v>
      </c>
      <c r="G60" s="16">
        <v>0</v>
      </c>
      <c r="H60" s="17">
        <f t="shared" si="1"/>
        <v>1</v>
      </c>
      <c r="I60" s="16">
        <v>0</v>
      </c>
      <c r="J60" s="17">
        <f t="shared" si="2"/>
        <v>1</v>
      </c>
      <c r="K60" s="19"/>
      <c r="L60" s="16">
        <v>0</v>
      </c>
      <c r="M60" s="16">
        <v>1</v>
      </c>
      <c r="N60" s="16">
        <v>0</v>
      </c>
      <c r="O60" s="16">
        <v>0</v>
      </c>
      <c r="P60" s="17">
        <f t="shared" si="3"/>
        <v>1</v>
      </c>
      <c r="Q60" s="16">
        <v>0</v>
      </c>
      <c r="R60" s="17">
        <f t="shared" si="0"/>
        <v>1</v>
      </c>
      <c r="S60" s="11"/>
    </row>
    <row r="61" spans="1:19" ht="12.75" customHeight="1">
      <c r="A61" t="s">
        <v>312</v>
      </c>
      <c r="B61" t="s">
        <v>313</v>
      </c>
      <c r="C61" t="s">
        <v>954</v>
      </c>
      <c r="D61" s="16">
        <v>34</v>
      </c>
      <c r="E61" s="16">
        <v>0</v>
      </c>
      <c r="F61" s="16">
        <v>0</v>
      </c>
      <c r="G61" s="16">
        <v>12</v>
      </c>
      <c r="H61" s="17">
        <f t="shared" si="1"/>
        <v>46</v>
      </c>
      <c r="I61" s="16">
        <v>0</v>
      </c>
      <c r="J61" s="17">
        <f t="shared" si="2"/>
        <v>46</v>
      </c>
      <c r="K61" s="19"/>
      <c r="L61" s="16">
        <v>0</v>
      </c>
      <c r="M61" s="16">
        <v>271</v>
      </c>
      <c r="N61" s="16">
        <v>62</v>
      </c>
      <c r="O61" s="16">
        <v>35</v>
      </c>
      <c r="P61" s="17">
        <f t="shared" si="3"/>
        <v>368</v>
      </c>
      <c r="Q61" s="16">
        <v>64</v>
      </c>
      <c r="R61" s="17">
        <f t="shared" si="0"/>
        <v>432</v>
      </c>
      <c r="S61" s="11"/>
    </row>
    <row r="62" spans="1:19" ht="12.75" customHeight="1">
      <c r="A62" t="s">
        <v>807</v>
      </c>
      <c r="B62" t="s">
        <v>808</v>
      </c>
      <c r="C62" t="s">
        <v>955</v>
      </c>
      <c r="D62" s="16">
        <v>0</v>
      </c>
      <c r="E62" s="16">
        <v>24</v>
      </c>
      <c r="F62" s="16">
        <v>0</v>
      </c>
      <c r="G62" s="16">
        <v>0</v>
      </c>
      <c r="H62" s="17">
        <f t="shared" si="1"/>
        <v>24</v>
      </c>
      <c r="I62" s="16">
        <v>0</v>
      </c>
      <c r="J62" s="17">
        <f t="shared" si="2"/>
        <v>24</v>
      </c>
      <c r="K62" s="19"/>
      <c r="L62" s="16">
        <v>0</v>
      </c>
      <c r="M62" s="16">
        <v>29</v>
      </c>
      <c r="N62" s="16">
        <v>0</v>
      </c>
      <c r="O62" s="16">
        <v>9</v>
      </c>
      <c r="P62" s="17">
        <f t="shared" si="3"/>
        <v>38</v>
      </c>
      <c r="Q62" s="16">
        <v>0</v>
      </c>
      <c r="R62" s="17">
        <f t="shared" si="0"/>
        <v>38</v>
      </c>
      <c r="S62" s="11"/>
    </row>
    <row r="63" spans="1:19" ht="12.75" customHeight="1">
      <c r="A63" t="s">
        <v>860</v>
      </c>
      <c r="B63" t="s">
        <v>861</v>
      </c>
      <c r="C63" t="s">
        <v>956</v>
      </c>
      <c r="D63" s="16">
        <v>32</v>
      </c>
      <c r="E63" s="16">
        <v>0</v>
      </c>
      <c r="F63" s="16">
        <v>0</v>
      </c>
      <c r="G63" s="16">
        <v>0</v>
      </c>
      <c r="H63" s="17">
        <f t="shared" si="1"/>
        <v>32</v>
      </c>
      <c r="I63" s="16">
        <v>0</v>
      </c>
      <c r="J63" s="17">
        <f t="shared" si="2"/>
        <v>32</v>
      </c>
      <c r="K63" s="19"/>
      <c r="L63" s="16">
        <v>5</v>
      </c>
      <c r="M63" s="16">
        <v>66</v>
      </c>
      <c r="N63" s="16">
        <v>0</v>
      </c>
      <c r="O63" s="16">
        <v>41</v>
      </c>
      <c r="P63" s="17">
        <f t="shared" si="3"/>
        <v>112</v>
      </c>
      <c r="Q63" s="16">
        <v>109</v>
      </c>
      <c r="R63" s="17">
        <f t="shared" si="0"/>
        <v>221</v>
      </c>
      <c r="S63" s="11"/>
    </row>
    <row r="64" spans="1:19" ht="12.75" customHeight="1">
      <c r="A64" t="s">
        <v>314</v>
      </c>
      <c r="B64" t="s">
        <v>315</v>
      </c>
      <c r="C64" t="s">
        <v>958</v>
      </c>
      <c r="D64" s="16">
        <v>155</v>
      </c>
      <c r="E64" s="16">
        <v>0</v>
      </c>
      <c r="F64" s="16">
        <v>0</v>
      </c>
      <c r="G64" s="16">
        <v>14</v>
      </c>
      <c r="H64" s="17">
        <f t="shared" si="1"/>
        <v>169</v>
      </c>
      <c r="I64" s="16">
        <v>22</v>
      </c>
      <c r="J64" s="17">
        <f t="shared" si="2"/>
        <v>191</v>
      </c>
      <c r="K64" s="19"/>
      <c r="L64" s="16">
        <v>21</v>
      </c>
      <c r="M64" s="16">
        <v>346</v>
      </c>
      <c r="N64" s="16">
        <v>0</v>
      </c>
      <c r="O64" s="16">
        <v>125</v>
      </c>
      <c r="P64" s="17">
        <f t="shared" si="3"/>
        <v>492</v>
      </c>
      <c r="Q64" s="16">
        <v>74</v>
      </c>
      <c r="R64" s="17">
        <f t="shared" si="0"/>
        <v>566</v>
      </c>
      <c r="S64" s="11"/>
    </row>
    <row r="65" spans="1:19" ht="12.75" customHeight="1">
      <c r="A65" t="s">
        <v>316</v>
      </c>
      <c r="B65" t="s">
        <v>317</v>
      </c>
      <c r="C65" t="s">
        <v>958</v>
      </c>
      <c r="D65" s="16">
        <v>9</v>
      </c>
      <c r="E65" s="16">
        <v>70</v>
      </c>
      <c r="F65" s="16">
        <v>0</v>
      </c>
      <c r="G65" s="16">
        <v>24</v>
      </c>
      <c r="H65" s="17">
        <f t="shared" si="1"/>
        <v>103</v>
      </c>
      <c r="I65" s="16">
        <v>26</v>
      </c>
      <c r="J65" s="17">
        <f t="shared" si="2"/>
        <v>129</v>
      </c>
      <c r="K65" s="19"/>
      <c r="L65" s="16">
        <v>0</v>
      </c>
      <c r="M65" s="16">
        <v>172</v>
      </c>
      <c r="N65" s="16">
        <v>0</v>
      </c>
      <c r="O65" s="16">
        <v>66</v>
      </c>
      <c r="P65" s="17">
        <f t="shared" si="3"/>
        <v>238</v>
      </c>
      <c r="Q65" s="16">
        <v>60</v>
      </c>
      <c r="R65" s="17">
        <f t="shared" si="0"/>
        <v>298</v>
      </c>
      <c r="S65" s="11"/>
    </row>
    <row r="66" spans="1:19" ht="12.75" customHeight="1">
      <c r="A66" t="s">
        <v>318</v>
      </c>
      <c r="B66" t="s">
        <v>319</v>
      </c>
      <c r="C66" t="s">
        <v>957</v>
      </c>
      <c r="D66" s="16">
        <v>191</v>
      </c>
      <c r="E66" s="16">
        <v>0</v>
      </c>
      <c r="F66" s="16">
        <v>0</v>
      </c>
      <c r="G66" s="16">
        <v>0</v>
      </c>
      <c r="H66" s="17">
        <f t="shared" si="1"/>
        <v>191</v>
      </c>
      <c r="I66" s="16">
        <v>280</v>
      </c>
      <c r="J66" s="17">
        <f t="shared" si="2"/>
        <v>471</v>
      </c>
      <c r="K66" s="19"/>
      <c r="L66" s="16">
        <v>15</v>
      </c>
      <c r="M66" s="16">
        <v>199</v>
      </c>
      <c r="N66" s="16">
        <v>0</v>
      </c>
      <c r="O66" s="16">
        <v>55</v>
      </c>
      <c r="P66" s="17">
        <f t="shared" si="3"/>
        <v>269</v>
      </c>
      <c r="Q66" s="16">
        <v>98</v>
      </c>
      <c r="R66" s="17">
        <f t="shared" si="0"/>
        <v>367</v>
      </c>
      <c r="S66" s="11"/>
    </row>
    <row r="67" spans="1:19" ht="12.75" customHeight="1">
      <c r="A67" t="s">
        <v>321</v>
      </c>
      <c r="B67" t="s">
        <v>322</v>
      </c>
      <c r="C67" t="s">
        <v>956</v>
      </c>
      <c r="D67" s="16">
        <v>77</v>
      </c>
      <c r="E67" s="16">
        <v>60</v>
      </c>
      <c r="F67" s="16">
        <v>0</v>
      </c>
      <c r="G67" s="16">
        <v>44</v>
      </c>
      <c r="H67" s="17">
        <f t="shared" si="1"/>
        <v>181</v>
      </c>
      <c r="I67" s="16">
        <v>150</v>
      </c>
      <c r="J67" s="17">
        <f t="shared" si="2"/>
        <v>331</v>
      </c>
      <c r="K67" s="19"/>
      <c r="L67" s="16">
        <v>0</v>
      </c>
      <c r="M67" s="16">
        <v>168</v>
      </c>
      <c r="N67" s="16">
        <v>35</v>
      </c>
      <c r="O67" s="16">
        <v>83</v>
      </c>
      <c r="P67" s="17">
        <f t="shared" si="3"/>
        <v>286</v>
      </c>
      <c r="Q67" s="16">
        <v>109</v>
      </c>
      <c r="R67" s="17">
        <f t="shared" si="0"/>
        <v>395</v>
      </c>
      <c r="S67" s="11"/>
    </row>
    <row r="68" spans="1:19" ht="12.75" customHeight="1">
      <c r="A68" t="s">
        <v>809</v>
      </c>
      <c r="B68" t="s">
        <v>810</v>
      </c>
      <c r="C68" t="s">
        <v>957</v>
      </c>
      <c r="D68" s="16">
        <v>0</v>
      </c>
      <c r="E68" s="16">
        <v>0</v>
      </c>
      <c r="F68" s="16">
        <v>0</v>
      </c>
      <c r="G68" s="16">
        <v>0</v>
      </c>
      <c r="H68" s="17">
        <f t="shared" si="1"/>
        <v>0</v>
      </c>
      <c r="I68" s="16">
        <v>0</v>
      </c>
      <c r="J68" s="17">
        <f t="shared" si="2"/>
        <v>0</v>
      </c>
      <c r="K68" s="19"/>
      <c r="L68" s="16">
        <v>0</v>
      </c>
      <c r="M68" s="16">
        <v>72</v>
      </c>
      <c r="N68" s="16">
        <v>0</v>
      </c>
      <c r="O68" s="16">
        <v>15</v>
      </c>
      <c r="P68" s="17">
        <f t="shared" si="3"/>
        <v>87</v>
      </c>
      <c r="Q68" s="16">
        <v>0</v>
      </c>
      <c r="R68" s="17">
        <f t="shared" si="0"/>
        <v>87</v>
      </c>
      <c r="S68" s="11"/>
    </row>
    <row r="69" spans="1:19" ht="12.75" customHeight="1">
      <c r="A69" t="s">
        <v>749</v>
      </c>
      <c r="B69" t="s">
        <v>750</v>
      </c>
      <c r="C69" t="s">
        <v>954</v>
      </c>
      <c r="D69" s="16">
        <v>36</v>
      </c>
      <c r="E69" s="16">
        <v>0</v>
      </c>
      <c r="F69" s="16">
        <v>0</v>
      </c>
      <c r="G69" s="16">
        <v>2</v>
      </c>
      <c r="H69" s="17">
        <f t="shared" si="1"/>
        <v>38</v>
      </c>
      <c r="I69" s="16">
        <v>0</v>
      </c>
      <c r="J69" s="17">
        <f t="shared" si="2"/>
        <v>38</v>
      </c>
      <c r="K69" s="19"/>
      <c r="L69" s="16">
        <v>0</v>
      </c>
      <c r="M69" s="16">
        <v>26</v>
      </c>
      <c r="N69" s="16">
        <v>11</v>
      </c>
      <c r="O69" s="16">
        <v>19</v>
      </c>
      <c r="P69" s="17">
        <f t="shared" si="3"/>
        <v>56</v>
      </c>
      <c r="Q69" s="16">
        <v>0</v>
      </c>
      <c r="R69" s="17">
        <f t="shared" si="0"/>
        <v>56</v>
      </c>
      <c r="S69" s="11"/>
    </row>
    <row r="70" spans="1:19" ht="12.75" customHeight="1">
      <c r="A70" t="s">
        <v>325</v>
      </c>
      <c r="B70" t="s">
        <v>326</v>
      </c>
      <c r="C70" t="s">
        <v>954</v>
      </c>
      <c r="D70" s="16">
        <v>0</v>
      </c>
      <c r="E70" s="16">
        <v>0</v>
      </c>
      <c r="F70" s="16">
        <v>0</v>
      </c>
      <c r="G70" s="16">
        <v>0</v>
      </c>
      <c r="H70" s="17">
        <f t="shared" si="1"/>
        <v>0</v>
      </c>
      <c r="I70" s="16">
        <v>0</v>
      </c>
      <c r="J70" s="17">
        <f t="shared" si="2"/>
        <v>0</v>
      </c>
      <c r="K70" s="19"/>
      <c r="L70" s="16">
        <v>0</v>
      </c>
      <c r="M70" s="16">
        <v>86</v>
      </c>
      <c r="N70" s="16">
        <v>22</v>
      </c>
      <c r="O70" s="16">
        <v>36</v>
      </c>
      <c r="P70" s="17">
        <f t="shared" si="3"/>
        <v>144</v>
      </c>
      <c r="Q70" s="16">
        <v>0</v>
      </c>
      <c r="R70" s="17">
        <f t="shared" si="0"/>
        <v>144</v>
      </c>
      <c r="S70" s="11"/>
    </row>
    <row r="71" spans="1:19" ht="12.75" customHeight="1">
      <c r="A71" t="s">
        <v>327</v>
      </c>
      <c r="B71" t="s">
        <v>328</v>
      </c>
      <c r="C71" t="s">
        <v>957</v>
      </c>
      <c r="D71" s="16">
        <v>12</v>
      </c>
      <c r="E71" s="16">
        <v>0</v>
      </c>
      <c r="F71" s="16">
        <v>0</v>
      </c>
      <c r="G71" s="16">
        <v>0</v>
      </c>
      <c r="H71" s="17">
        <f t="shared" si="1"/>
        <v>12</v>
      </c>
      <c r="I71" s="16">
        <v>0</v>
      </c>
      <c r="J71" s="17">
        <f t="shared" si="2"/>
        <v>12</v>
      </c>
      <c r="K71" s="19"/>
      <c r="L71" s="16">
        <v>0</v>
      </c>
      <c r="M71" s="16">
        <v>66</v>
      </c>
      <c r="N71" s="16">
        <v>69</v>
      </c>
      <c r="O71" s="16">
        <v>13</v>
      </c>
      <c r="P71" s="17">
        <f t="shared" si="3"/>
        <v>148</v>
      </c>
      <c r="Q71" s="16">
        <v>0</v>
      </c>
      <c r="R71" s="17">
        <f t="shared" ref="R71:R133" si="4">SUM(P71:Q71)</f>
        <v>148</v>
      </c>
      <c r="S71" s="11"/>
    </row>
    <row r="72" spans="1:19" ht="12.75" customHeight="1">
      <c r="A72" t="s">
        <v>329</v>
      </c>
      <c r="B72" t="s">
        <v>330</v>
      </c>
      <c r="C72" t="s">
        <v>954</v>
      </c>
      <c r="D72" s="16">
        <v>0</v>
      </c>
      <c r="E72" s="16">
        <v>0</v>
      </c>
      <c r="F72" s="16">
        <v>0</v>
      </c>
      <c r="G72" s="16">
        <v>0</v>
      </c>
      <c r="H72" s="17">
        <f t="shared" ref="H72:H134" si="5">SUM(D72:G72)</f>
        <v>0</v>
      </c>
      <c r="I72" s="16">
        <v>124</v>
      </c>
      <c r="J72" s="17">
        <f t="shared" ref="J72:J134" si="6">SUM(H72:I72)</f>
        <v>124</v>
      </c>
      <c r="K72" s="19"/>
      <c r="L72" s="16">
        <v>0</v>
      </c>
      <c r="M72" s="16">
        <v>74</v>
      </c>
      <c r="N72" s="16">
        <v>0</v>
      </c>
      <c r="O72" s="16">
        <v>33</v>
      </c>
      <c r="P72" s="17">
        <f t="shared" ref="P72:P134" si="7">SUM(L72:O72)</f>
        <v>107</v>
      </c>
      <c r="Q72" s="16">
        <v>21</v>
      </c>
      <c r="R72" s="17">
        <f t="shared" si="4"/>
        <v>128</v>
      </c>
      <c r="S72" s="11"/>
    </row>
    <row r="73" spans="1:19" ht="12.75" customHeight="1">
      <c r="A73" t="s">
        <v>862</v>
      </c>
      <c r="B73" t="s">
        <v>863</v>
      </c>
      <c r="C73" t="s">
        <v>956</v>
      </c>
      <c r="D73" s="16">
        <v>22</v>
      </c>
      <c r="E73" s="16">
        <v>0</v>
      </c>
      <c r="F73" s="16">
        <v>0</v>
      </c>
      <c r="G73" s="16">
        <v>0</v>
      </c>
      <c r="H73" s="17">
        <f t="shared" si="5"/>
        <v>22</v>
      </c>
      <c r="I73" s="16">
        <v>0</v>
      </c>
      <c r="J73" s="17">
        <f t="shared" si="6"/>
        <v>22</v>
      </c>
      <c r="K73" s="19"/>
      <c r="L73" s="16">
        <v>0</v>
      </c>
      <c r="M73" s="16">
        <v>7</v>
      </c>
      <c r="N73" s="16">
        <v>0</v>
      </c>
      <c r="O73" s="16">
        <v>7</v>
      </c>
      <c r="P73" s="17">
        <f t="shared" si="7"/>
        <v>14</v>
      </c>
      <c r="Q73" s="16">
        <v>0</v>
      </c>
      <c r="R73" s="17">
        <f t="shared" si="4"/>
        <v>14</v>
      </c>
      <c r="S73" s="11"/>
    </row>
    <row r="74" spans="1:19" ht="12.75" customHeight="1">
      <c r="A74" t="s">
        <v>331</v>
      </c>
      <c r="B74" t="s">
        <v>332</v>
      </c>
      <c r="C74" t="s">
        <v>956</v>
      </c>
      <c r="D74" s="16">
        <v>0</v>
      </c>
      <c r="E74" s="16">
        <v>3</v>
      </c>
      <c r="F74" s="16">
        <v>0</v>
      </c>
      <c r="G74" s="16">
        <v>0</v>
      </c>
      <c r="H74" s="17">
        <f t="shared" si="5"/>
        <v>3</v>
      </c>
      <c r="I74" s="16">
        <v>0</v>
      </c>
      <c r="J74" s="17">
        <f t="shared" si="6"/>
        <v>3</v>
      </c>
      <c r="K74" s="19"/>
      <c r="L74" s="16">
        <v>0</v>
      </c>
      <c r="M74" s="16">
        <v>37</v>
      </c>
      <c r="N74" s="16">
        <v>0</v>
      </c>
      <c r="O74" s="16">
        <v>35</v>
      </c>
      <c r="P74" s="17">
        <f t="shared" si="7"/>
        <v>72</v>
      </c>
      <c r="Q74" s="16">
        <v>18</v>
      </c>
      <c r="R74" s="17">
        <f t="shared" si="4"/>
        <v>90</v>
      </c>
      <c r="S74" s="11"/>
    </row>
    <row r="75" spans="1:19" ht="12.75" customHeight="1">
      <c r="A75" t="s">
        <v>333</v>
      </c>
      <c r="B75" t="s">
        <v>334</v>
      </c>
      <c r="C75" t="s">
        <v>956</v>
      </c>
      <c r="D75" s="16">
        <v>36</v>
      </c>
      <c r="E75" s="16">
        <v>0</v>
      </c>
      <c r="F75" s="16">
        <v>0</v>
      </c>
      <c r="G75" s="16">
        <v>9</v>
      </c>
      <c r="H75" s="17">
        <f t="shared" si="5"/>
        <v>45</v>
      </c>
      <c r="I75" s="16">
        <v>0</v>
      </c>
      <c r="J75" s="17">
        <f t="shared" si="6"/>
        <v>45</v>
      </c>
      <c r="K75" s="19"/>
      <c r="L75" s="16">
        <v>0</v>
      </c>
      <c r="M75" s="16">
        <v>34</v>
      </c>
      <c r="N75" s="16">
        <v>0</v>
      </c>
      <c r="O75" s="16">
        <v>7</v>
      </c>
      <c r="P75" s="17">
        <f t="shared" si="7"/>
        <v>41</v>
      </c>
      <c r="Q75" s="16">
        <v>0</v>
      </c>
      <c r="R75" s="17">
        <f t="shared" si="4"/>
        <v>41</v>
      </c>
      <c r="S75" s="11"/>
    </row>
    <row r="76" spans="1:19" ht="12.75" customHeight="1">
      <c r="A76" t="s">
        <v>335</v>
      </c>
      <c r="B76" t="s">
        <v>336</v>
      </c>
      <c r="C76" t="s">
        <v>957</v>
      </c>
      <c r="D76" s="16">
        <v>52</v>
      </c>
      <c r="E76" s="16">
        <v>0</v>
      </c>
      <c r="F76" s="16">
        <v>0</v>
      </c>
      <c r="G76" s="16">
        <v>14</v>
      </c>
      <c r="H76" s="17">
        <f t="shared" si="5"/>
        <v>66</v>
      </c>
      <c r="I76" s="16">
        <v>0</v>
      </c>
      <c r="J76" s="17">
        <f t="shared" si="6"/>
        <v>66</v>
      </c>
      <c r="K76" s="19"/>
      <c r="L76" s="16">
        <v>0</v>
      </c>
      <c r="M76" s="16">
        <v>118</v>
      </c>
      <c r="N76" s="16">
        <v>12</v>
      </c>
      <c r="O76" s="16">
        <v>53</v>
      </c>
      <c r="P76" s="17">
        <f t="shared" si="7"/>
        <v>183</v>
      </c>
      <c r="Q76" s="16">
        <v>57</v>
      </c>
      <c r="R76" s="17">
        <f t="shared" si="4"/>
        <v>240</v>
      </c>
      <c r="S76" s="11"/>
    </row>
    <row r="77" spans="1:19" ht="12.75" customHeight="1">
      <c r="A77" t="s">
        <v>339</v>
      </c>
      <c r="B77" t="s">
        <v>340</v>
      </c>
      <c r="C77" t="s">
        <v>954</v>
      </c>
      <c r="D77" s="16">
        <v>0</v>
      </c>
      <c r="E77" s="16">
        <v>0</v>
      </c>
      <c r="F77" s="16">
        <v>0</v>
      </c>
      <c r="G77" s="16">
        <v>0</v>
      </c>
      <c r="H77" s="17">
        <f t="shared" si="5"/>
        <v>0</v>
      </c>
      <c r="I77" s="16">
        <v>0</v>
      </c>
      <c r="J77" s="17">
        <f t="shared" si="6"/>
        <v>0</v>
      </c>
      <c r="K77" s="19"/>
      <c r="L77" s="16">
        <v>0</v>
      </c>
      <c r="M77" s="16">
        <v>67</v>
      </c>
      <c r="N77" s="16">
        <v>0</v>
      </c>
      <c r="O77" s="16">
        <v>3</v>
      </c>
      <c r="P77" s="17">
        <f t="shared" si="7"/>
        <v>70</v>
      </c>
      <c r="Q77" s="16">
        <v>16</v>
      </c>
      <c r="R77" s="17">
        <f t="shared" si="4"/>
        <v>86</v>
      </c>
      <c r="S77" s="11"/>
    </row>
    <row r="78" spans="1:19" ht="12.75" customHeight="1">
      <c r="A78" t="s">
        <v>341</v>
      </c>
      <c r="B78" t="s">
        <v>342</v>
      </c>
      <c r="C78" t="s">
        <v>956</v>
      </c>
      <c r="D78" s="16">
        <v>72</v>
      </c>
      <c r="E78" s="16">
        <v>0</v>
      </c>
      <c r="F78" s="16">
        <v>0</v>
      </c>
      <c r="G78" s="16">
        <v>0</v>
      </c>
      <c r="H78" s="17">
        <f t="shared" si="5"/>
        <v>72</v>
      </c>
      <c r="I78" s="16">
        <v>0</v>
      </c>
      <c r="J78" s="17">
        <f t="shared" si="6"/>
        <v>72</v>
      </c>
      <c r="K78" s="19"/>
      <c r="L78" s="16">
        <v>0</v>
      </c>
      <c r="M78" s="16">
        <v>225</v>
      </c>
      <c r="N78" s="16">
        <v>0</v>
      </c>
      <c r="O78" s="16">
        <v>89</v>
      </c>
      <c r="P78" s="17">
        <f t="shared" si="7"/>
        <v>314</v>
      </c>
      <c r="Q78" s="16">
        <v>92</v>
      </c>
      <c r="R78" s="17">
        <f t="shared" si="4"/>
        <v>406</v>
      </c>
      <c r="S78" s="11"/>
    </row>
    <row r="79" spans="1:19" ht="12.75" customHeight="1">
      <c r="A79" t="s">
        <v>343</v>
      </c>
      <c r="B79" t="s">
        <v>344</v>
      </c>
      <c r="C79" t="s">
        <v>954</v>
      </c>
      <c r="D79" s="16">
        <v>0</v>
      </c>
      <c r="E79" s="16">
        <v>0</v>
      </c>
      <c r="F79" s="16">
        <v>0</v>
      </c>
      <c r="G79" s="16">
        <v>0</v>
      </c>
      <c r="H79" s="17">
        <f t="shared" si="5"/>
        <v>0</v>
      </c>
      <c r="I79" s="16">
        <v>0</v>
      </c>
      <c r="J79" s="17">
        <f t="shared" si="6"/>
        <v>0</v>
      </c>
      <c r="K79" s="19"/>
      <c r="L79" s="16">
        <v>0</v>
      </c>
      <c r="M79" s="16">
        <v>58</v>
      </c>
      <c r="N79" s="16">
        <v>0</v>
      </c>
      <c r="O79" s="16">
        <v>43</v>
      </c>
      <c r="P79" s="17">
        <f t="shared" si="7"/>
        <v>101</v>
      </c>
      <c r="Q79" s="16">
        <v>0</v>
      </c>
      <c r="R79" s="17">
        <f t="shared" si="4"/>
        <v>101</v>
      </c>
      <c r="S79" s="11"/>
    </row>
    <row r="80" spans="1:19" ht="12.75" customHeight="1">
      <c r="A80" t="s">
        <v>345</v>
      </c>
      <c r="B80" t="s">
        <v>346</v>
      </c>
      <c r="C80" t="s">
        <v>958</v>
      </c>
      <c r="D80" s="16">
        <v>40</v>
      </c>
      <c r="E80" s="16">
        <v>0</v>
      </c>
      <c r="F80" s="16">
        <v>0</v>
      </c>
      <c r="G80" s="16">
        <v>4</v>
      </c>
      <c r="H80" s="17">
        <f t="shared" si="5"/>
        <v>44</v>
      </c>
      <c r="I80" s="16">
        <v>15</v>
      </c>
      <c r="J80" s="17">
        <f t="shared" si="6"/>
        <v>59</v>
      </c>
      <c r="K80" s="19"/>
      <c r="L80" s="16">
        <v>6</v>
      </c>
      <c r="M80" s="16">
        <v>64</v>
      </c>
      <c r="N80" s="16">
        <v>11</v>
      </c>
      <c r="O80" s="16">
        <v>28</v>
      </c>
      <c r="P80" s="17">
        <f t="shared" si="7"/>
        <v>109</v>
      </c>
      <c r="Q80" s="16">
        <v>0</v>
      </c>
      <c r="R80" s="17">
        <f t="shared" si="4"/>
        <v>109</v>
      </c>
      <c r="S80" s="11"/>
    </row>
    <row r="81" spans="1:19" ht="12.75" customHeight="1">
      <c r="A81" t="s">
        <v>902</v>
      </c>
      <c r="B81" t="s">
        <v>903</v>
      </c>
      <c r="C81" t="s">
        <v>958</v>
      </c>
      <c r="D81" s="16">
        <v>22</v>
      </c>
      <c r="E81" s="16">
        <v>0</v>
      </c>
      <c r="F81" s="16">
        <v>0</v>
      </c>
      <c r="G81" s="16">
        <v>0</v>
      </c>
      <c r="H81" s="17">
        <f t="shared" si="5"/>
        <v>22</v>
      </c>
      <c r="I81" s="16">
        <v>0</v>
      </c>
      <c r="J81" s="17">
        <f t="shared" si="6"/>
        <v>22</v>
      </c>
      <c r="K81" s="19"/>
      <c r="L81" s="16">
        <v>0</v>
      </c>
      <c r="M81" s="16">
        <v>4</v>
      </c>
      <c r="N81" s="16">
        <v>0</v>
      </c>
      <c r="O81" s="16">
        <v>0</v>
      </c>
      <c r="P81" s="17">
        <f t="shared" si="7"/>
        <v>4</v>
      </c>
      <c r="Q81" s="16">
        <v>0</v>
      </c>
      <c r="R81" s="17">
        <f t="shared" si="4"/>
        <v>4</v>
      </c>
      <c r="S81" s="11"/>
    </row>
    <row r="82" spans="1:19" ht="12.75" customHeight="1">
      <c r="A82" t="s">
        <v>347</v>
      </c>
      <c r="B82" t="s">
        <v>348</v>
      </c>
      <c r="C82" t="s">
        <v>958</v>
      </c>
      <c r="D82" s="16">
        <v>9</v>
      </c>
      <c r="E82" s="16">
        <v>0</v>
      </c>
      <c r="F82" s="16">
        <v>0</v>
      </c>
      <c r="G82" s="16">
        <v>0</v>
      </c>
      <c r="H82" s="17">
        <f t="shared" si="5"/>
        <v>9</v>
      </c>
      <c r="I82" s="16">
        <v>0</v>
      </c>
      <c r="J82" s="17">
        <f t="shared" si="6"/>
        <v>9</v>
      </c>
      <c r="K82" s="19"/>
      <c r="L82" s="16">
        <v>0</v>
      </c>
      <c r="M82" s="16">
        <v>71</v>
      </c>
      <c r="N82" s="16">
        <v>10</v>
      </c>
      <c r="O82" s="16">
        <v>19</v>
      </c>
      <c r="P82" s="17">
        <f t="shared" si="7"/>
        <v>100</v>
      </c>
      <c r="Q82" s="16">
        <v>0</v>
      </c>
      <c r="R82" s="17">
        <f t="shared" si="4"/>
        <v>100</v>
      </c>
      <c r="S82" s="11"/>
    </row>
    <row r="83" spans="1:19" ht="12.75" customHeight="1">
      <c r="A83" t="s">
        <v>349</v>
      </c>
      <c r="B83" t="s">
        <v>350</v>
      </c>
      <c r="C83" t="s">
        <v>954</v>
      </c>
      <c r="D83" s="16">
        <v>78</v>
      </c>
      <c r="E83" s="16">
        <v>0</v>
      </c>
      <c r="F83" s="16">
        <v>0</v>
      </c>
      <c r="G83" s="16">
        <v>16</v>
      </c>
      <c r="H83" s="17">
        <f t="shared" si="5"/>
        <v>94</v>
      </c>
      <c r="I83" s="16">
        <v>0</v>
      </c>
      <c r="J83" s="17">
        <f t="shared" si="6"/>
        <v>94</v>
      </c>
      <c r="K83" s="19"/>
      <c r="L83" s="16">
        <v>0</v>
      </c>
      <c r="M83" s="16">
        <v>146</v>
      </c>
      <c r="N83" s="16">
        <v>0</v>
      </c>
      <c r="O83" s="16">
        <v>27</v>
      </c>
      <c r="P83" s="17">
        <f t="shared" si="7"/>
        <v>173</v>
      </c>
      <c r="Q83" s="16">
        <v>0</v>
      </c>
      <c r="R83" s="17">
        <f t="shared" si="4"/>
        <v>173</v>
      </c>
      <c r="S83" s="11"/>
    </row>
    <row r="84" spans="1:19" ht="12.75" customHeight="1">
      <c r="A84" t="s">
        <v>351</v>
      </c>
      <c r="B84" t="s">
        <v>352</v>
      </c>
      <c r="C84" t="s">
        <v>956</v>
      </c>
      <c r="D84" s="16">
        <v>85</v>
      </c>
      <c r="E84" s="16">
        <v>0</v>
      </c>
      <c r="F84" s="16">
        <v>0</v>
      </c>
      <c r="G84" s="16">
        <v>13</v>
      </c>
      <c r="H84" s="17">
        <f t="shared" si="5"/>
        <v>98</v>
      </c>
      <c r="I84" s="16">
        <v>0</v>
      </c>
      <c r="J84" s="17">
        <f t="shared" si="6"/>
        <v>98</v>
      </c>
      <c r="K84" s="19"/>
      <c r="L84" s="16">
        <v>0</v>
      </c>
      <c r="M84" s="16">
        <v>12</v>
      </c>
      <c r="N84" s="16">
        <v>0</v>
      </c>
      <c r="O84" s="16">
        <v>13</v>
      </c>
      <c r="P84" s="17">
        <f t="shared" si="7"/>
        <v>25</v>
      </c>
      <c r="Q84" s="16">
        <v>0</v>
      </c>
      <c r="R84" s="17">
        <f t="shared" si="4"/>
        <v>25</v>
      </c>
      <c r="S84" s="11"/>
    </row>
    <row r="85" spans="1:19" ht="12.75" customHeight="1">
      <c r="A85" t="s">
        <v>864</v>
      </c>
      <c r="B85" t="s">
        <v>865</v>
      </c>
      <c r="C85" t="s">
        <v>956</v>
      </c>
      <c r="D85" s="16">
        <v>20</v>
      </c>
      <c r="E85" s="16">
        <v>0</v>
      </c>
      <c r="F85" s="16">
        <v>0</v>
      </c>
      <c r="G85" s="16">
        <v>6</v>
      </c>
      <c r="H85" s="17">
        <f t="shared" si="5"/>
        <v>26</v>
      </c>
      <c r="I85" s="16">
        <v>0</v>
      </c>
      <c r="J85" s="17">
        <f t="shared" si="6"/>
        <v>26</v>
      </c>
      <c r="K85" s="19"/>
      <c r="L85" s="16">
        <v>0</v>
      </c>
      <c r="M85" s="16">
        <v>18</v>
      </c>
      <c r="N85" s="16">
        <v>0</v>
      </c>
      <c r="O85" s="16">
        <v>15</v>
      </c>
      <c r="P85" s="17">
        <f t="shared" si="7"/>
        <v>33</v>
      </c>
      <c r="Q85" s="16">
        <v>0</v>
      </c>
      <c r="R85" s="17">
        <f t="shared" si="4"/>
        <v>33</v>
      </c>
      <c r="S85" s="11"/>
    </row>
    <row r="86" spans="1:19" ht="12.75" customHeight="1">
      <c r="A86" t="s">
        <v>353</v>
      </c>
      <c r="B86" t="s">
        <v>354</v>
      </c>
      <c r="C86" t="s">
        <v>957</v>
      </c>
      <c r="D86" s="16">
        <v>0</v>
      </c>
      <c r="E86" s="16">
        <v>0</v>
      </c>
      <c r="F86" s="16">
        <v>0</v>
      </c>
      <c r="G86" s="16">
        <v>0</v>
      </c>
      <c r="H86" s="17">
        <f t="shared" si="5"/>
        <v>0</v>
      </c>
      <c r="I86" s="16">
        <v>0</v>
      </c>
      <c r="J86" s="17">
        <f t="shared" si="6"/>
        <v>0</v>
      </c>
      <c r="K86" s="19"/>
      <c r="L86" s="16">
        <v>4</v>
      </c>
      <c r="M86" s="16">
        <v>134</v>
      </c>
      <c r="N86" s="16">
        <v>0</v>
      </c>
      <c r="O86" s="16">
        <v>33</v>
      </c>
      <c r="P86" s="17">
        <f t="shared" si="7"/>
        <v>171</v>
      </c>
      <c r="Q86" s="16">
        <v>10</v>
      </c>
      <c r="R86" s="17">
        <f t="shared" si="4"/>
        <v>181</v>
      </c>
      <c r="S86" s="11"/>
    </row>
    <row r="87" spans="1:19" ht="12.75" customHeight="1">
      <c r="A87" t="s">
        <v>355</v>
      </c>
      <c r="B87" t="s">
        <v>356</v>
      </c>
      <c r="C87" t="s">
        <v>956</v>
      </c>
      <c r="D87" s="16">
        <v>5</v>
      </c>
      <c r="E87" s="16">
        <v>0</v>
      </c>
      <c r="F87" s="16">
        <v>0</v>
      </c>
      <c r="G87" s="16">
        <v>0</v>
      </c>
      <c r="H87" s="17">
        <f t="shared" si="5"/>
        <v>5</v>
      </c>
      <c r="I87" s="16">
        <v>0</v>
      </c>
      <c r="J87" s="17">
        <f t="shared" si="6"/>
        <v>5</v>
      </c>
      <c r="K87" s="19"/>
      <c r="L87" s="16">
        <v>26</v>
      </c>
      <c r="M87" s="16">
        <v>52</v>
      </c>
      <c r="N87" s="16">
        <v>0</v>
      </c>
      <c r="O87" s="16">
        <v>38</v>
      </c>
      <c r="P87" s="17">
        <f t="shared" si="7"/>
        <v>116</v>
      </c>
      <c r="Q87" s="16">
        <v>10</v>
      </c>
      <c r="R87" s="17">
        <f t="shared" si="4"/>
        <v>126</v>
      </c>
      <c r="S87" s="11"/>
    </row>
    <row r="88" spans="1:19" ht="12.75" customHeight="1">
      <c r="A88" t="s">
        <v>359</v>
      </c>
      <c r="B88" t="s">
        <v>360</v>
      </c>
      <c r="C88" t="s">
        <v>954</v>
      </c>
      <c r="D88" s="16">
        <v>0</v>
      </c>
      <c r="E88" s="16">
        <v>0</v>
      </c>
      <c r="F88" s="16">
        <v>0</v>
      </c>
      <c r="G88" s="16">
        <v>0</v>
      </c>
      <c r="H88" s="17">
        <f t="shared" si="5"/>
        <v>0</v>
      </c>
      <c r="I88" s="16">
        <v>0</v>
      </c>
      <c r="J88" s="17">
        <f t="shared" si="6"/>
        <v>0</v>
      </c>
      <c r="K88" s="19"/>
      <c r="L88" s="16">
        <v>0</v>
      </c>
      <c r="M88" s="16">
        <v>62</v>
      </c>
      <c r="N88" s="16">
        <v>0</v>
      </c>
      <c r="O88" s="16">
        <v>3</v>
      </c>
      <c r="P88" s="17">
        <f t="shared" si="7"/>
        <v>65</v>
      </c>
      <c r="Q88" s="16">
        <v>0</v>
      </c>
      <c r="R88" s="17">
        <f t="shared" si="4"/>
        <v>65</v>
      </c>
      <c r="S88" s="11"/>
    </row>
    <row r="89" spans="1:19" ht="12.75" customHeight="1">
      <c r="A89" t="s">
        <v>361</v>
      </c>
      <c r="B89" t="s">
        <v>362</v>
      </c>
      <c r="C89" t="s">
        <v>958</v>
      </c>
      <c r="D89" s="16">
        <v>79</v>
      </c>
      <c r="E89" s="16">
        <v>0</v>
      </c>
      <c r="F89" s="16">
        <v>0</v>
      </c>
      <c r="G89" s="16">
        <v>0</v>
      </c>
      <c r="H89" s="17">
        <f t="shared" si="5"/>
        <v>79</v>
      </c>
      <c r="I89" s="16">
        <v>0</v>
      </c>
      <c r="J89" s="17">
        <f t="shared" si="6"/>
        <v>79</v>
      </c>
      <c r="K89" s="19"/>
      <c r="L89" s="16">
        <v>0</v>
      </c>
      <c r="M89" s="16">
        <v>148</v>
      </c>
      <c r="N89" s="16">
        <v>0</v>
      </c>
      <c r="O89" s="16">
        <v>52</v>
      </c>
      <c r="P89" s="17">
        <f t="shared" si="7"/>
        <v>200</v>
      </c>
      <c r="Q89" s="16">
        <v>0</v>
      </c>
      <c r="R89" s="17">
        <f t="shared" si="4"/>
        <v>200</v>
      </c>
      <c r="S89" s="11"/>
    </row>
    <row r="90" spans="1:19" ht="12.75" customHeight="1">
      <c r="A90" t="s">
        <v>811</v>
      </c>
      <c r="B90" t="s">
        <v>812</v>
      </c>
      <c r="C90" t="s">
        <v>955</v>
      </c>
      <c r="D90" s="16">
        <v>9</v>
      </c>
      <c r="E90" s="16">
        <v>0</v>
      </c>
      <c r="F90" s="16">
        <v>0</v>
      </c>
      <c r="G90" s="16">
        <v>10</v>
      </c>
      <c r="H90" s="17">
        <f t="shared" si="5"/>
        <v>19</v>
      </c>
      <c r="I90" s="16">
        <v>0</v>
      </c>
      <c r="J90" s="17">
        <f t="shared" si="6"/>
        <v>19</v>
      </c>
      <c r="K90" s="19"/>
      <c r="L90" s="16">
        <v>0</v>
      </c>
      <c r="M90" s="16">
        <v>30</v>
      </c>
      <c r="N90" s="16">
        <v>0</v>
      </c>
      <c r="O90" s="16">
        <v>1</v>
      </c>
      <c r="P90" s="17">
        <f t="shared" si="7"/>
        <v>31</v>
      </c>
      <c r="Q90" s="16">
        <v>0</v>
      </c>
      <c r="R90" s="17">
        <f t="shared" si="4"/>
        <v>31</v>
      </c>
      <c r="S90" s="11"/>
    </row>
    <row r="91" spans="1:19" ht="12.75" customHeight="1">
      <c r="A91" t="s">
        <v>751</v>
      </c>
      <c r="B91" t="s">
        <v>752</v>
      </c>
      <c r="C91" t="s">
        <v>954</v>
      </c>
      <c r="D91" s="16">
        <v>8</v>
      </c>
      <c r="E91" s="16">
        <v>7</v>
      </c>
      <c r="F91" s="16">
        <v>0</v>
      </c>
      <c r="G91" s="16">
        <v>12</v>
      </c>
      <c r="H91" s="17">
        <f t="shared" si="5"/>
        <v>27</v>
      </c>
      <c r="I91" s="16">
        <v>0</v>
      </c>
      <c r="J91" s="17">
        <f t="shared" si="6"/>
        <v>27</v>
      </c>
      <c r="K91" s="19"/>
      <c r="L91" s="16">
        <v>0</v>
      </c>
      <c r="M91" s="16">
        <v>49</v>
      </c>
      <c r="N91" s="16">
        <v>0</v>
      </c>
      <c r="O91" s="16">
        <v>8</v>
      </c>
      <c r="P91" s="17">
        <f t="shared" si="7"/>
        <v>57</v>
      </c>
      <c r="Q91" s="16">
        <v>0</v>
      </c>
      <c r="R91" s="17">
        <f t="shared" si="4"/>
        <v>57</v>
      </c>
      <c r="S91" s="11"/>
    </row>
    <row r="92" spans="1:19" ht="12.75" customHeight="1">
      <c r="A92" t="s">
        <v>363</v>
      </c>
      <c r="B92" t="s">
        <v>364</v>
      </c>
      <c r="C92" t="s">
        <v>954</v>
      </c>
      <c r="D92" s="16">
        <v>4</v>
      </c>
      <c r="E92" s="16">
        <v>0</v>
      </c>
      <c r="F92" s="16">
        <v>0</v>
      </c>
      <c r="G92" s="16">
        <v>5</v>
      </c>
      <c r="H92" s="17">
        <f t="shared" si="5"/>
        <v>9</v>
      </c>
      <c r="I92" s="16">
        <v>0</v>
      </c>
      <c r="J92" s="17">
        <f t="shared" si="6"/>
        <v>9</v>
      </c>
      <c r="K92" s="19"/>
      <c r="L92" s="16">
        <v>0</v>
      </c>
      <c r="M92" s="16">
        <v>68</v>
      </c>
      <c r="N92" s="16">
        <v>0</v>
      </c>
      <c r="O92" s="16">
        <v>54</v>
      </c>
      <c r="P92" s="17">
        <f t="shared" si="7"/>
        <v>122</v>
      </c>
      <c r="Q92" s="16">
        <v>25</v>
      </c>
      <c r="R92" s="17">
        <f t="shared" si="4"/>
        <v>147</v>
      </c>
      <c r="S92" s="11"/>
    </row>
    <row r="93" spans="1:19" ht="12.75" customHeight="1">
      <c r="A93" t="s">
        <v>850</v>
      </c>
      <c r="B93" t="s">
        <v>851</v>
      </c>
      <c r="C93" t="s">
        <v>954</v>
      </c>
      <c r="D93" s="16">
        <v>23</v>
      </c>
      <c r="E93" s="16">
        <v>0</v>
      </c>
      <c r="F93" s="16">
        <v>0</v>
      </c>
      <c r="G93" s="16">
        <v>28</v>
      </c>
      <c r="H93" s="17">
        <f t="shared" si="5"/>
        <v>51</v>
      </c>
      <c r="I93" s="16">
        <v>186</v>
      </c>
      <c r="J93" s="17">
        <f t="shared" si="6"/>
        <v>237</v>
      </c>
      <c r="K93" s="19"/>
      <c r="L93" s="16">
        <v>13</v>
      </c>
      <c r="M93" s="16">
        <v>60</v>
      </c>
      <c r="N93" s="16">
        <v>0</v>
      </c>
      <c r="O93" s="16">
        <v>49</v>
      </c>
      <c r="P93" s="17">
        <f t="shared" si="7"/>
        <v>122</v>
      </c>
      <c r="Q93" s="16">
        <v>109</v>
      </c>
      <c r="R93" s="17">
        <f t="shared" si="4"/>
        <v>231</v>
      </c>
      <c r="S93" s="11"/>
    </row>
    <row r="94" spans="1:19" ht="12.75" customHeight="1">
      <c r="A94" t="s">
        <v>365</v>
      </c>
      <c r="B94" t="s">
        <v>366</v>
      </c>
      <c r="C94" t="s">
        <v>956</v>
      </c>
      <c r="D94" s="16">
        <v>0</v>
      </c>
      <c r="E94" s="16">
        <v>35</v>
      </c>
      <c r="F94" s="16">
        <v>0</v>
      </c>
      <c r="G94" s="16">
        <v>0</v>
      </c>
      <c r="H94" s="17">
        <f t="shared" si="5"/>
        <v>35</v>
      </c>
      <c r="I94" s="16">
        <v>0</v>
      </c>
      <c r="J94" s="17">
        <f t="shared" si="6"/>
        <v>35</v>
      </c>
      <c r="K94" s="19"/>
      <c r="L94" s="16">
        <v>0</v>
      </c>
      <c r="M94" s="16">
        <v>10</v>
      </c>
      <c r="N94" s="16">
        <v>0</v>
      </c>
      <c r="O94" s="16">
        <v>7</v>
      </c>
      <c r="P94" s="17">
        <f t="shared" si="7"/>
        <v>17</v>
      </c>
      <c r="Q94" s="16">
        <v>0</v>
      </c>
      <c r="R94" s="17">
        <f t="shared" si="4"/>
        <v>17</v>
      </c>
      <c r="S94" s="11"/>
    </row>
    <row r="95" spans="1:19" ht="12.75" customHeight="1">
      <c r="A95" t="s">
        <v>367</v>
      </c>
      <c r="B95" t="s">
        <v>368</v>
      </c>
      <c r="C95" t="s">
        <v>958</v>
      </c>
      <c r="D95" s="16">
        <v>13</v>
      </c>
      <c r="E95" s="16">
        <v>34</v>
      </c>
      <c r="F95" s="16">
        <v>0</v>
      </c>
      <c r="G95" s="16">
        <v>0</v>
      </c>
      <c r="H95" s="17">
        <f t="shared" si="5"/>
        <v>47</v>
      </c>
      <c r="I95" s="16">
        <v>0</v>
      </c>
      <c r="J95" s="17">
        <f t="shared" si="6"/>
        <v>47</v>
      </c>
      <c r="K95" s="19"/>
      <c r="L95" s="16">
        <v>4</v>
      </c>
      <c r="M95" s="16">
        <v>66</v>
      </c>
      <c r="N95" s="16">
        <v>0</v>
      </c>
      <c r="O95" s="16">
        <v>38</v>
      </c>
      <c r="P95" s="17">
        <f t="shared" si="7"/>
        <v>108</v>
      </c>
      <c r="Q95" s="16">
        <v>30</v>
      </c>
      <c r="R95" s="17">
        <f t="shared" si="4"/>
        <v>138</v>
      </c>
      <c r="S95" s="11"/>
    </row>
    <row r="96" spans="1:19" ht="12.75" customHeight="1">
      <c r="A96" t="s">
        <v>369</v>
      </c>
      <c r="B96" t="s">
        <v>370</v>
      </c>
      <c r="C96" t="s">
        <v>958</v>
      </c>
      <c r="D96" s="16">
        <v>19</v>
      </c>
      <c r="E96" s="16">
        <v>0</v>
      </c>
      <c r="F96" s="16">
        <v>0</v>
      </c>
      <c r="G96" s="16">
        <v>8</v>
      </c>
      <c r="H96" s="17">
        <f t="shared" si="5"/>
        <v>27</v>
      </c>
      <c r="I96" s="16">
        <v>13</v>
      </c>
      <c r="J96" s="17">
        <f t="shared" si="6"/>
        <v>40</v>
      </c>
      <c r="K96" s="19"/>
      <c r="L96" s="16">
        <v>0</v>
      </c>
      <c r="M96" s="16">
        <v>68</v>
      </c>
      <c r="N96" s="16">
        <v>12</v>
      </c>
      <c r="O96" s="16">
        <v>28</v>
      </c>
      <c r="P96" s="17">
        <f t="shared" si="7"/>
        <v>108</v>
      </c>
      <c r="Q96" s="16">
        <v>36</v>
      </c>
      <c r="R96" s="17">
        <f t="shared" si="4"/>
        <v>144</v>
      </c>
      <c r="S96" s="11"/>
    </row>
    <row r="97" spans="1:19" ht="12.75" customHeight="1">
      <c r="A97" t="s">
        <v>371</v>
      </c>
      <c r="B97" t="s">
        <v>372</v>
      </c>
      <c r="C97" t="s">
        <v>954</v>
      </c>
      <c r="D97" s="16">
        <v>0</v>
      </c>
      <c r="E97" s="16">
        <v>0</v>
      </c>
      <c r="F97" s="16">
        <v>0</v>
      </c>
      <c r="G97" s="16">
        <v>0</v>
      </c>
      <c r="H97" s="17">
        <f t="shared" si="5"/>
        <v>0</v>
      </c>
      <c r="I97" s="16">
        <v>0</v>
      </c>
      <c r="J97" s="17">
        <f t="shared" si="6"/>
        <v>0</v>
      </c>
      <c r="K97" s="19"/>
      <c r="L97" s="16">
        <v>0</v>
      </c>
      <c r="M97" s="16">
        <v>17</v>
      </c>
      <c r="N97" s="16">
        <v>0</v>
      </c>
      <c r="O97" s="16">
        <v>5</v>
      </c>
      <c r="P97" s="17">
        <f t="shared" si="7"/>
        <v>22</v>
      </c>
      <c r="Q97" s="16">
        <v>0</v>
      </c>
      <c r="R97" s="17">
        <f t="shared" si="4"/>
        <v>22</v>
      </c>
      <c r="S97" s="11"/>
    </row>
    <row r="98" spans="1:19" ht="12.75" customHeight="1">
      <c r="A98" t="s">
        <v>904</v>
      </c>
      <c r="B98" t="s">
        <v>905</v>
      </c>
      <c r="C98" t="s">
        <v>954</v>
      </c>
      <c r="D98" s="16">
        <v>25</v>
      </c>
      <c r="E98" s="16">
        <v>0</v>
      </c>
      <c r="F98" s="16">
        <v>0</v>
      </c>
      <c r="G98" s="16">
        <v>0</v>
      </c>
      <c r="H98" s="17">
        <f t="shared" si="5"/>
        <v>25</v>
      </c>
      <c r="I98" s="16">
        <v>0</v>
      </c>
      <c r="J98" s="17">
        <f t="shared" si="6"/>
        <v>25</v>
      </c>
      <c r="K98" s="19"/>
      <c r="L98" s="16">
        <v>0</v>
      </c>
      <c r="M98" s="16">
        <v>54</v>
      </c>
      <c r="N98" s="16">
        <v>3</v>
      </c>
      <c r="O98" s="16">
        <v>22</v>
      </c>
      <c r="P98" s="17">
        <f t="shared" si="7"/>
        <v>79</v>
      </c>
      <c r="Q98" s="16">
        <v>0</v>
      </c>
      <c r="R98" s="17">
        <f t="shared" si="4"/>
        <v>79</v>
      </c>
      <c r="S98" s="11"/>
    </row>
    <row r="99" spans="1:19" ht="12.75" customHeight="1">
      <c r="A99" t="s">
        <v>373</v>
      </c>
      <c r="B99" t="s">
        <v>374</v>
      </c>
      <c r="C99" t="s">
        <v>958</v>
      </c>
      <c r="D99" s="16">
        <v>40</v>
      </c>
      <c r="E99" s="16">
        <v>46</v>
      </c>
      <c r="F99" s="16">
        <v>0</v>
      </c>
      <c r="G99" s="16">
        <v>14</v>
      </c>
      <c r="H99" s="17">
        <f t="shared" si="5"/>
        <v>100</v>
      </c>
      <c r="I99" s="16">
        <v>0</v>
      </c>
      <c r="J99" s="17">
        <f t="shared" si="6"/>
        <v>100</v>
      </c>
      <c r="K99" s="19"/>
      <c r="L99" s="16">
        <v>7</v>
      </c>
      <c r="M99" s="16">
        <v>85</v>
      </c>
      <c r="N99" s="16">
        <v>0</v>
      </c>
      <c r="O99" s="16">
        <v>33</v>
      </c>
      <c r="P99" s="17">
        <f t="shared" si="7"/>
        <v>125</v>
      </c>
      <c r="Q99" s="16">
        <v>20</v>
      </c>
      <c r="R99" s="17">
        <f t="shared" si="4"/>
        <v>145</v>
      </c>
      <c r="S99" s="11"/>
    </row>
    <row r="100" spans="1:19" ht="12.75" customHeight="1">
      <c r="A100" t="s">
        <v>375</v>
      </c>
      <c r="B100" t="s">
        <v>376</v>
      </c>
      <c r="C100" t="s">
        <v>955</v>
      </c>
      <c r="D100" s="16">
        <v>29</v>
      </c>
      <c r="E100" s="16">
        <v>0</v>
      </c>
      <c r="F100" s="16">
        <v>0</v>
      </c>
      <c r="G100" s="16">
        <v>0</v>
      </c>
      <c r="H100" s="17">
        <f t="shared" si="5"/>
        <v>29</v>
      </c>
      <c r="I100" s="16">
        <v>0</v>
      </c>
      <c r="J100" s="17">
        <f t="shared" si="6"/>
        <v>29</v>
      </c>
      <c r="K100" s="19"/>
      <c r="L100" s="16">
        <v>34</v>
      </c>
      <c r="M100" s="16">
        <v>9</v>
      </c>
      <c r="N100" s="16">
        <v>0</v>
      </c>
      <c r="O100" s="16">
        <v>28</v>
      </c>
      <c r="P100" s="17">
        <f t="shared" si="7"/>
        <v>71</v>
      </c>
      <c r="Q100" s="16">
        <v>22</v>
      </c>
      <c r="R100" s="17">
        <f t="shared" si="4"/>
        <v>93</v>
      </c>
      <c r="S100" s="11"/>
    </row>
    <row r="101" spans="1:19" ht="12.75" customHeight="1">
      <c r="A101" t="s">
        <v>377</v>
      </c>
      <c r="B101" t="s">
        <v>378</v>
      </c>
      <c r="C101" t="s">
        <v>957</v>
      </c>
      <c r="D101" s="16">
        <v>0</v>
      </c>
      <c r="E101" s="16">
        <v>0</v>
      </c>
      <c r="F101" s="16">
        <v>0</v>
      </c>
      <c r="G101" s="16">
        <v>0</v>
      </c>
      <c r="H101" s="17">
        <f t="shared" si="5"/>
        <v>0</v>
      </c>
      <c r="I101" s="16">
        <v>0</v>
      </c>
      <c r="J101" s="17">
        <f t="shared" si="6"/>
        <v>0</v>
      </c>
      <c r="K101" s="19"/>
      <c r="L101" s="16">
        <v>0</v>
      </c>
      <c r="M101" s="16">
        <v>104</v>
      </c>
      <c r="N101" s="16">
        <v>0</v>
      </c>
      <c r="O101" s="16">
        <v>16</v>
      </c>
      <c r="P101" s="17">
        <f t="shared" si="7"/>
        <v>120</v>
      </c>
      <c r="Q101" s="16">
        <v>0</v>
      </c>
      <c r="R101" s="17">
        <f t="shared" si="4"/>
        <v>120</v>
      </c>
      <c r="S101" s="11"/>
    </row>
    <row r="102" spans="1:19" ht="12.75" customHeight="1">
      <c r="A102" t="s">
        <v>379</v>
      </c>
      <c r="B102" t="s">
        <v>380</v>
      </c>
      <c r="C102" t="s">
        <v>956</v>
      </c>
      <c r="D102" s="16">
        <v>0</v>
      </c>
      <c r="E102" s="16">
        <v>5</v>
      </c>
      <c r="F102" s="16">
        <v>0</v>
      </c>
      <c r="G102" s="16">
        <v>0</v>
      </c>
      <c r="H102" s="17">
        <f t="shared" si="5"/>
        <v>5</v>
      </c>
      <c r="I102" s="16">
        <v>0</v>
      </c>
      <c r="J102" s="17">
        <f t="shared" si="6"/>
        <v>5</v>
      </c>
      <c r="K102" s="19"/>
      <c r="L102" s="16">
        <v>0</v>
      </c>
      <c r="M102" s="16">
        <v>42</v>
      </c>
      <c r="N102" s="16">
        <v>0</v>
      </c>
      <c r="O102" s="16">
        <v>16</v>
      </c>
      <c r="P102" s="17">
        <f t="shared" si="7"/>
        <v>58</v>
      </c>
      <c r="Q102" s="16">
        <v>0</v>
      </c>
      <c r="R102" s="17">
        <f t="shared" si="4"/>
        <v>58</v>
      </c>
      <c r="S102" s="11"/>
    </row>
    <row r="103" spans="1:19" ht="12.75" customHeight="1">
      <c r="A103" t="s">
        <v>381</v>
      </c>
      <c r="B103" t="s">
        <v>382</v>
      </c>
      <c r="C103" t="s">
        <v>958</v>
      </c>
      <c r="D103" s="16">
        <v>0</v>
      </c>
      <c r="E103" s="16">
        <v>10</v>
      </c>
      <c r="F103" s="16">
        <v>0</v>
      </c>
      <c r="G103" s="16">
        <v>0</v>
      </c>
      <c r="H103" s="17">
        <f t="shared" si="5"/>
        <v>10</v>
      </c>
      <c r="I103" s="16">
        <v>0</v>
      </c>
      <c r="J103" s="17">
        <f t="shared" si="6"/>
        <v>10</v>
      </c>
      <c r="K103" s="19"/>
      <c r="L103" s="16">
        <v>0</v>
      </c>
      <c r="M103" s="16">
        <v>103</v>
      </c>
      <c r="N103" s="16">
        <v>20</v>
      </c>
      <c r="O103" s="16">
        <v>56</v>
      </c>
      <c r="P103" s="17">
        <f t="shared" si="7"/>
        <v>179</v>
      </c>
      <c r="Q103" s="16">
        <v>30</v>
      </c>
      <c r="R103" s="17">
        <f t="shared" si="4"/>
        <v>209</v>
      </c>
      <c r="S103" s="11"/>
    </row>
    <row r="104" spans="1:19" ht="12.75" customHeight="1">
      <c r="A104" t="s">
        <v>383</v>
      </c>
      <c r="B104" t="s">
        <v>384</v>
      </c>
      <c r="C104" t="s">
        <v>958</v>
      </c>
      <c r="D104" s="16">
        <v>20</v>
      </c>
      <c r="E104" s="16">
        <v>0</v>
      </c>
      <c r="F104" s="16">
        <v>0</v>
      </c>
      <c r="G104" s="16">
        <v>8</v>
      </c>
      <c r="H104" s="17">
        <f t="shared" si="5"/>
        <v>28</v>
      </c>
      <c r="I104" s="16">
        <v>66</v>
      </c>
      <c r="J104" s="17">
        <f t="shared" si="6"/>
        <v>94</v>
      </c>
      <c r="K104" s="19"/>
      <c r="L104" s="16">
        <v>0</v>
      </c>
      <c r="M104" s="16">
        <v>143</v>
      </c>
      <c r="N104" s="16">
        <v>0</v>
      </c>
      <c r="O104" s="16">
        <v>20</v>
      </c>
      <c r="P104" s="17">
        <f t="shared" si="7"/>
        <v>163</v>
      </c>
      <c r="Q104" s="16">
        <v>105</v>
      </c>
      <c r="R104" s="17">
        <f t="shared" si="4"/>
        <v>268</v>
      </c>
      <c r="S104" s="11"/>
    </row>
    <row r="105" spans="1:19" ht="12.75" customHeight="1">
      <c r="A105" t="s">
        <v>385</v>
      </c>
      <c r="B105" t="s">
        <v>386</v>
      </c>
      <c r="C105" t="s">
        <v>954</v>
      </c>
      <c r="D105" s="16">
        <v>0</v>
      </c>
      <c r="E105" s="16">
        <v>0</v>
      </c>
      <c r="F105" s="16">
        <v>0</v>
      </c>
      <c r="G105" s="16">
        <v>0</v>
      </c>
      <c r="H105" s="17">
        <f t="shared" si="5"/>
        <v>0</v>
      </c>
      <c r="I105" s="16">
        <v>175</v>
      </c>
      <c r="J105" s="17">
        <f t="shared" si="6"/>
        <v>175</v>
      </c>
      <c r="K105" s="19"/>
      <c r="L105" s="16">
        <v>0</v>
      </c>
      <c r="M105" s="16">
        <v>185</v>
      </c>
      <c r="N105" s="16">
        <v>21</v>
      </c>
      <c r="O105" s="16">
        <v>33</v>
      </c>
      <c r="P105" s="17">
        <f t="shared" si="7"/>
        <v>239</v>
      </c>
      <c r="Q105" s="16">
        <v>63</v>
      </c>
      <c r="R105" s="17">
        <f t="shared" si="4"/>
        <v>302</v>
      </c>
      <c r="S105" s="11"/>
    </row>
    <row r="106" spans="1:19" ht="12.75" customHeight="1">
      <c r="A106" t="s">
        <v>387</v>
      </c>
      <c r="B106" t="s">
        <v>388</v>
      </c>
      <c r="C106" t="s">
        <v>954</v>
      </c>
      <c r="D106" s="16">
        <v>0</v>
      </c>
      <c r="E106" s="16">
        <v>0</v>
      </c>
      <c r="F106" s="16">
        <v>0</v>
      </c>
      <c r="G106" s="16">
        <v>0</v>
      </c>
      <c r="H106" s="17">
        <f t="shared" si="5"/>
        <v>0</v>
      </c>
      <c r="I106" s="16">
        <v>0</v>
      </c>
      <c r="J106" s="17">
        <f t="shared" si="6"/>
        <v>0</v>
      </c>
      <c r="K106" s="19"/>
      <c r="L106" s="16">
        <v>0</v>
      </c>
      <c r="M106" s="16">
        <v>79</v>
      </c>
      <c r="N106" s="16">
        <v>0</v>
      </c>
      <c r="O106" s="16">
        <v>4</v>
      </c>
      <c r="P106" s="17">
        <f t="shared" si="7"/>
        <v>83</v>
      </c>
      <c r="Q106" s="16">
        <v>0</v>
      </c>
      <c r="R106" s="17">
        <f t="shared" si="4"/>
        <v>83</v>
      </c>
      <c r="S106" s="11"/>
    </row>
    <row r="107" spans="1:19" ht="12.75" customHeight="1">
      <c r="A107" t="s">
        <v>389</v>
      </c>
      <c r="B107" t="s">
        <v>390</v>
      </c>
      <c r="C107" t="s">
        <v>954</v>
      </c>
      <c r="D107" s="16">
        <v>4</v>
      </c>
      <c r="E107" s="16">
        <v>0</v>
      </c>
      <c r="F107" s="16">
        <v>0</v>
      </c>
      <c r="G107" s="16">
        <v>0</v>
      </c>
      <c r="H107" s="17">
        <f t="shared" si="5"/>
        <v>4</v>
      </c>
      <c r="I107" s="16">
        <v>0</v>
      </c>
      <c r="J107" s="17">
        <f t="shared" si="6"/>
        <v>4</v>
      </c>
      <c r="K107" s="19"/>
      <c r="L107" s="16">
        <v>0</v>
      </c>
      <c r="M107" s="16">
        <v>44</v>
      </c>
      <c r="N107" s="16">
        <v>0</v>
      </c>
      <c r="O107" s="16">
        <v>18</v>
      </c>
      <c r="P107" s="17">
        <f t="shared" si="7"/>
        <v>62</v>
      </c>
      <c r="Q107" s="16">
        <v>0</v>
      </c>
      <c r="R107" s="17">
        <f t="shared" si="4"/>
        <v>62</v>
      </c>
      <c r="S107" s="11"/>
    </row>
    <row r="108" spans="1:19" ht="12.75" customHeight="1">
      <c r="A108" t="s">
        <v>391</v>
      </c>
      <c r="B108" t="s">
        <v>392</v>
      </c>
      <c r="C108" t="s">
        <v>955</v>
      </c>
      <c r="D108" s="16">
        <v>47</v>
      </c>
      <c r="E108" s="16">
        <v>0</v>
      </c>
      <c r="F108" s="16">
        <v>0</v>
      </c>
      <c r="G108" s="16">
        <v>0</v>
      </c>
      <c r="H108" s="17">
        <f t="shared" si="5"/>
        <v>47</v>
      </c>
      <c r="I108" s="16">
        <v>0</v>
      </c>
      <c r="J108" s="17">
        <f t="shared" si="6"/>
        <v>47</v>
      </c>
      <c r="K108" s="19"/>
      <c r="L108" s="16">
        <v>0</v>
      </c>
      <c r="M108" s="16">
        <v>173</v>
      </c>
      <c r="N108" s="16">
        <v>0</v>
      </c>
      <c r="O108" s="16">
        <v>19</v>
      </c>
      <c r="P108" s="17">
        <f t="shared" si="7"/>
        <v>192</v>
      </c>
      <c r="Q108" s="16">
        <v>8</v>
      </c>
      <c r="R108" s="17">
        <f t="shared" si="4"/>
        <v>200</v>
      </c>
      <c r="S108" s="11"/>
    </row>
    <row r="109" spans="1:19" ht="12.75" customHeight="1">
      <c r="A109" t="s">
        <v>813</v>
      </c>
      <c r="B109" t="s">
        <v>814</v>
      </c>
      <c r="C109" t="s">
        <v>957</v>
      </c>
      <c r="D109" s="16">
        <v>12</v>
      </c>
      <c r="E109" s="16">
        <v>0</v>
      </c>
      <c r="F109" s="16">
        <v>0</v>
      </c>
      <c r="G109" s="16">
        <v>0</v>
      </c>
      <c r="H109" s="17">
        <f t="shared" si="5"/>
        <v>12</v>
      </c>
      <c r="I109" s="16">
        <v>0</v>
      </c>
      <c r="J109" s="17">
        <f t="shared" si="6"/>
        <v>12</v>
      </c>
      <c r="K109" s="19"/>
      <c r="L109" s="16">
        <v>0</v>
      </c>
      <c r="M109" s="16">
        <v>68</v>
      </c>
      <c r="N109" s="16">
        <v>0</v>
      </c>
      <c r="O109" s="16">
        <v>4</v>
      </c>
      <c r="P109" s="17">
        <f t="shared" si="7"/>
        <v>72</v>
      </c>
      <c r="Q109" s="16">
        <v>0</v>
      </c>
      <c r="R109" s="17">
        <f t="shared" si="4"/>
        <v>72</v>
      </c>
      <c r="S109" s="11"/>
    </row>
    <row r="110" spans="1:19" ht="12.75" customHeight="1">
      <c r="A110" t="s">
        <v>393</v>
      </c>
      <c r="B110" t="s">
        <v>394</v>
      </c>
      <c r="C110" t="s">
        <v>956</v>
      </c>
      <c r="D110" s="16">
        <v>0</v>
      </c>
      <c r="E110" s="16">
        <v>0</v>
      </c>
      <c r="F110" s="16">
        <v>0</v>
      </c>
      <c r="G110" s="16">
        <v>0</v>
      </c>
      <c r="H110" s="17">
        <f t="shared" si="5"/>
        <v>0</v>
      </c>
      <c r="I110" s="16">
        <v>0</v>
      </c>
      <c r="J110" s="17">
        <f t="shared" si="6"/>
        <v>0</v>
      </c>
      <c r="K110" s="19"/>
      <c r="L110" s="16">
        <v>0</v>
      </c>
      <c r="M110" s="16">
        <v>9</v>
      </c>
      <c r="N110" s="16">
        <v>0</v>
      </c>
      <c r="O110" s="16">
        <v>8</v>
      </c>
      <c r="P110" s="17">
        <f t="shared" si="7"/>
        <v>17</v>
      </c>
      <c r="Q110" s="16">
        <v>0</v>
      </c>
      <c r="R110" s="17">
        <f t="shared" si="4"/>
        <v>17</v>
      </c>
      <c r="S110" s="11"/>
    </row>
    <row r="111" spans="1:19" ht="12.75" customHeight="1">
      <c r="A111" t="s">
        <v>395</v>
      </c>
      <c r="B111" t="s">
        <v>396</v>
      </c>
      <c r="C111" t="s">
        <v>954</v>
      </c>
      <c r="D111" s="16">
        <v>12</v>
      </c>
      <c r="E111" s="16">
        <v>0</v>
      </c>
      <c r="F111" s="16">
        <v>0</v>
      </c>
      <c r="G111" s="16">
        <v>2</v>
      </c>
      <c r="H111" s="17">
        <f t="shared" si="5"/>
        <v>14</v>
      </c>
      <c r="I111" s="16">
        <v>0</v>
      </c>
      <c r="J111" s="17">
        <f t="shared" si="6"/>
        <v>14</v>
      </c>
      <c r="K111" s="19"/>
      <c r="L111" s="16">
        <v>0</v>
      </c>
      <c r="M111" s="16">
        <v>11</v>
      </c>
      <c r="N111" s="16">
        <v>0</v>
      </c>
      <c r="O111" s="16">
        <v>36</v>
      </c>
      <c r="P111" s="17">
        <f t="shared" si="7"/>
        <v>47</v>
      </c>
      <c r="Q111" s="16">
        <v>43</v>
      </c>
      <c r="R111" s="17">
        <f t="shared" si="4"/>
        <v>90</v>
      </c>
      <c r="S111" s="11"/>
    </row>
    <row r="112" spans="1:19" ht="12.75" customHeight="1">
      <c r="A112" t="s">
        <v>815</v>
      </c>
      <c r="B112" t="s">
        <v>816</v>
      </c>
      <c r="C112" t="s">
        <v>957</v>
      </c>
      <c r="D112" s="16">
        <v>0</v>
      </c>
      <c r="E112" s="16">
        <v>0</v>
      </c>
      <c r="F112" s="16">
        <v>0</v>
      </c>
      <c r="G112" s="16">
        <v>0</v>
      </c>
      <c r="H112" s="17">
        <f t="shared" si="5"/>
        <v>0</v>
      </c>
      <c r="I112" s="16">
        <v>0</v>
      </c>
      <c r="J112" s="17">
        <f t="shared" si="6"/>
        <v>0</v>
      </c>
      <c r="K112" s="19"/>
      <c r="L112" s="16">
        <v>2</v>
      </c>
      <c r="M112" s="16">
        <v>38</v>
      </c>
      <c r="N112" s="16">
        <v>0</v>
      </c>
      <c r="O112" s="16">
        <v>0</v>
      </c>
      <c r="P112" s="17">
        <f t="shared" si="7"/>
        <v>40</v>
      </c>
      <c r="Q112" s="16">
        <v>0</v>
      </c>
      <c r="R112" s="17">
        <f t="shared" si="4"/>
        <v>40</v>
      </c>
      <c r="S112" s="11"/>
    </row>
    <row r="113" spans="1:19" ht="12.75" customHeight="1">
      <c r="A113" t="s">
        <v>397</v>
      </c>
      <c r="B113" t="s">
        <v>398</v>
      </c>
      <c r="C113" t="s">
        <v>958</v>
      </c>
      <c r="D113" s="16">
        <v>0</v>
      </c>
      <c r="E113" s="16">
        <v>0</v>
      </c>
      <c r="F113" s="16">
        <v>0</v>
      </c>
      <c r="G113" s="16">
        <v>0</v>
      </c>
      <c r="H113" s="17">
        <f t="shared" si="5"/>
        <v>0</v>
      </c>
      <c r="I113" s="16">
        <v>0</v>
      </c>
      <c r="J113" s="17">
        <f t="shared" si="6"/>
        <v>0</v>
      </c>
      <c r="K113" s="19"/>
      <c r="L113" s="16">
        <v>0</v>
      </c>
      <c r="M113" s="16">
        <v>209</v>
      </c>
      <c r="N113" s="16">
        <v>0</v>
      </c>
      <c r="O113" s="16">
        <v>16</v>
      </c>
      <c r="P113" s="17">
        <f t="shared" si="7"/>
        <v>225</v>
      </c>
      <c r="Q113" s="16">
        <v>0</v>
      </c>
      <c r="R113" s="17">
        <f t="shared" si="4"/>
        <v>225</v>
      </c>
      <c r="S113" s="11"/>
    </row>
    <row r="114" spans="1:19" ht="12.75" customHeight="1">
      <c r="A114" t="s">
        <v>399</v>
      </c>
      <c r="B114" t="s">
        <v>400</v>
      </c>
      <c r="C114" t="s">
        <v>957</v>
      </c>
      <c r="D114" s="16">
        <v>27</v>
      </c>
      <c r="E114" s="16">
        <v>0</v>
      </c>
      <c r="F114" s="16">
        <v>0</v>
      </c>
      <c r="G114" s="16">
        <v>3</v>
      </c>
      <c r="H114" s="17">
        <f t="shared" si="5"/>
        <v>30</v>
      </c>
      <c r="I114" s="16">
        <v>16</v>
      </c>
      <c r="J114" s="17">
        <f t="shared" si="6"/>
        <v>46</v>
      </c>
      <c r="K114" s="19"/>
      <c r="L114" s="16">
        <v>4</v>
      </c>
      <c r="M114" s="16">
        <v>71</v>
      </c>
      <c r="N114" s="16">
        <v>10</v>
      </c>
      <c r="O114" s="16">
        <v>62</v>
      </c>
      <c r="P114" s="17">
        <f t="shared" si="7"/>
        <v>147</v>
      </c>
      <c r="Q114" s="16">
        <v>18</v>
      </c>
      <c r="R114" s="17">
        <f t="shared" si="4"/>
        <v>165</v>
      </c>
      <c r="S114" s="11"/>
    </row>
    <row r="115" spans="1:19" ht="12.75" customHeight="1">
      <c r="A115" t="s">
        <v>401</v>
      </c>
      <c r="B115" t="s">
        <v>402</v>
      </c>
      <c r="C115" t="s">
        <v>954</v>
      </c>
      <c r="D115" s="16">
        <v>0</v>
      </c>
      <c r="E115" s="16">
        <v>0</v>
      </c>
      <c r="F115" s="16">
        <v>0</v>
      </c>
      <c r="G115" s="16">
        <v>0</v>
      </c>
      <c r="H115" s="17">
        <f t="shared" si="5"/>
        <v>0</v>
      </c>
      <c r="I115" s="16">
        <v>0</v>
      </c>
      <c r="J115" s="17">
        <f t="shared" si="6"/>
        <v>0</v>
      </c>
      <c r="K115" s="19"/>
      <c r="L115" s="16">
        <v>0</v>
      </c>
      <c r="M115" s="16">
        <v>13</v>
      </c>
      <c r="N115" s="16">
        <v>0</v>
      </c>
      <c r="O115" s="16">
        <v>26</v>
      </c>
      <c r="P115" s="17">
        <f t="shared" si="7"/>
        <v>39</v>
      </c>
      <c r="Q115" s="16">
        <v>12</v>
      </c>
      <c r="R115" s="17">
        <f t="shared" si="4"/>
        <v>51</v>
      </c>
      <c r="S115" s="11"/>
    </row>
    <row r="116" spans="1:19" ht="12.75" customHeight="1">
      <c r="A116" t="s">
        <v>403</v>
      </c>
      <c r="B116" t="s">
        <v>404</v>
      </c>
      <c r="C116" t="s">
        <v>958</v>
      </c>
      <c r="D116" s="16">
        <v>11</v>
      </c>
      <c r="E116" s="16">
        <v>0</v>
      </c>
      <c r="F116" s="16">
        <v>0</v>
      </c>
      <c r="G116" s="16">
        <v>0</v>
      </c>
      <c r="H116" s="17">
        <f t="shared" si="5"/>
        <v>11</v>
      </c>
      <c r="I116" s="16">
        <v>0</v>
      </c>
      <c r="J116" s="17">
        <f t="shared" si="6"/>
        <v>11</v>
      </c>
      <c r="K116" s="19"/>
      <c r="L116" s="16">
        <v>0</v>
      </c>
      <c r="M116" s="16">
        <v>23</v>
      </c>
      <c r="N116" s="16">
        <v>0</v>
      </c>
      <c r="O116" s="16">
        <v>36</v>
      </c>
      <c r="P116" s="17">
        <f t="shared" si="7"/>
        <v>59</v>
      </c>
      <c r="Q116" s="16">
        <v>0</v>
      </c>
      <c r="R116" s="17">
        <f t="shared" si="4"/>
        <v>59</v>
      </c>
      <c r="S116" s="11"/>
    </row>
    <row r="117" spans="1:19" ht="12.75" customHeight="1">
      <c r="A117" t="s">
        <v>405</v>
      </c>
      <c r="B117" t="s">
        <v>406</v>
      </c>
      <c r="C117" t="s">
        <v>956</v>
      </c>
      <c r="D117" s="16">
        <v>0</v>
      </c>
      <c r="E117" s="16">
        <v>0</v>
      </c>
      <c r="F117" s="16">
        <v>0</v>
      </c>
      <c r="G117" s="16">
        <v>0</v>
      </c>
      <c r="H117" s="17">
        <f t="shared" si="5"/>
        <v>0</v>
      </c>
      <c r="I117" s="16">
        <v>0</v>
      </c>
      <c r="J117" s="17">
        <f t="shared" si="6"/>
        <v>0</v>
      </c>
      <c r="K117" s="19"/>
      <c r="L117" s="16">
        <v>0</v>
      </c>
      <c r="M117" s="16">
        <v>34</v>
      </c>
      <c r="N117" s="16">
        <v>0</v>
      </c>
      <c r="O117" s="16">
        <v>15</v>
      </c>
      <c r="P117" s="17">
        <f t="shared" si="7"/>
        <v>49</v>
      </c>
      <c r="Q117" s="16">
        <v>0</v>
      </c>
      <c r="R117" s="17">
        <f t="shared" si="4"/>
        <v>49</v>
      </c>
      <c r="S117" s="11"/>
    </row>
    <row r="118" spans="1:19" ht="12.75" customHeight="1">
      <c r="A118" t="s">
        <v>755</v>
      </c>
      <c r="B118" t="s">
        <v>756</v>
      </c>
      <c r="C118" t="s">
        <v>954</v>
      </c>
      <c r="D118" s="16">
        <v>12</v>
      </c>
      <c r="E118" s="16">
        <v>0</v>
      </c>
      <c r="F118" s="16">
        <v>0</v>
      </c>
      <c r="G118" s="16">
        <v>0</v>
      </c>
      <c r="H118" s="17">
        <f t="shared" si="5"/>
        <v>12</v>
      </c>
      <c r="I118" s="16">
        <v>0</v>
      </c>
      <c r="J118" s="17">
        <f t="shared" si="6"/>
        <v>12</v>
      </c>
      <c r="K118" s="19"/>
      <c r="L118" s="16">
        <v>0</v>
      </c>
      <c r="M118" s="16">
        <v>40</v>
      </c>
      <c r="N118" s="16">
        <v>0</v>
      </c>
      <c r="O118" s="16">
        <v>10</v>
      </c>
      <c r="P118" s="17">
        <f t="shared" si="7"/>
        <v>50</v>
      </c>
      <c r="Q118" s="16">
        <v>0</v>
      </c>
      <c r="R118" s="17">
        <f t="shared" si="4"/>
        <v>50</v>
      </c>
      <c r="S118" s="11"/>
    </row>
    <row r="119" spans="1:19" ht="12.75" customHeight="1">
      <c r="A119" t="s">
        <v>757</v>
      </c>
      <c r="B119" t="s">
        <v>758</v>
      </c>
      <c r="C119" t="s">
        <v>956</v>
      </c>
      <c r="D119" s="16">
        <v>0</v>
      </c>
      <c r="E119" s="16">
        <v>0</v>
      </c>
      <c r="F119" s="16">
        <v>0</v>
      </c>
      <c r="G119" s="16">
        <v>0</v>
      </c>
      <c r="H119" s="17">
        <f t="shared" si="5"/>
        <v>0</v>
      </c>
      <c r="I119" s="16">
        <v>0</v>
      </c>
      <c r="J119" s="17">
        <f t="shared" si="6"/>
        <v>0</v>
      </c>
      <c r="K119" s="19"/>
      <c r="L119" s="16">
        <v>0</v>
      </c>
      <c r="M119" s="16">
        <v>32</v>
      </c>
      <c r="N119" s="16">
        <v>0</v>
      </c>
      <c r="O119" s="16">
        <v>5</v>
      </c>
      <c r="P119" s="17">
        <f t="shared" si="7"/>
        <v>37</v>
      </c>
      <c r="Q119" s="16">
        <v>0</v>
      </c>
      <c r="R119" s="17">
        <f t="shared" si="4"/>
        <v>37</v>
      </c>
      <c r="S119" s="11"/>
    </row>
    <row r="120" spans="1:19" ht="12.75" customHeight="1">
      <c r="A120" t="s">
        <v>407</v>
      </c>
      <c r="B120" t="s">
        <v>408</v>
      </c>
      <c r="C120" t="s">
        <v>956</v>
      </c>
      <c r="D120" s="16">
        <v>0</v>
      </c>
      <c r="E120" s="16">
        <v>7</v>
      </c>
      <c r="F120" s="16">
        <v>0</v>
      </c>
      <c r="G120" s="16">
        <v>8</v>
      </c>
      <c r="H120" s="17">
        <f t="shared" si="5"/>
        <v>15</v>
      </c>
      <c r="I120" s="16">
        <v>0</v>
      </c>
      <c r="J120" s="17">
        <f t="shared" si="6"/>
        <v>15</v>
      </c>
      <c r="K120" s="19"/>
      <c r="L120" s="16">
        <v>0</v>
      </c>
      <c r="M120" s="16">
        <v>63</v>
      </c>
      <c r="N120" s="16">
        <v>0</v>
      </c>
      <c r="O120" s="16">
        <v>21</v>
      </c>
      <c r="P120" s="17">
        <f t="shared" si="7"/>
        <v>84</v>
      </c>
      <c r="Q120" s="16">
        <v>0</v>
      </c>
      <c r="R120" s="17">
        <f t="shared" si="4"/>
        <v>84</v>
      </c>
      <c r="S120" s="11"/>
    </row>
    <row r="121" spans="1:19" ht="12.75" customHeight="1">
      <c r="A121" t="s">
        <v>759</v>
      </c>
      <c r="B121" t="s">
        <v>760</v>
      </c>
      <c r="C121" t="s">
        <v>954</v>
      </c>
      <c r="D121" s="16">
        <v>120</v>
      </c>
      <c r="E121" s="16">
        <v>0</v>
      </c>
      <c r="F121" s="16">
        <v>0</v>
      </c>
      <c r="G121" s="16">
        <v>30</v>
      </c>
      <c r="H121" s="17">
        <f t="shared" si="5"/>
        <v>150</v>
      </c>
      <c r="I121" s="16">
        <v>0</v>
      </c>
      <c r="J121" s="17">
        <f t="shared" si="6"/>
        <v>150</v>
      </c>
      <c r="K121" s="19"/>
      <c r="L121" s="16">
        <v>0</v>
      </c>
      <c r="M121" s="16">
        <v>50</v>
      </c>
      <c r="N121" s="16">
        <v>0</v>
      </c>
      <c r="O121" s="16">
        <v>17</v>
      </c>
      <c r="P121" s="17">
        <f t="shared" si="7"/>
        <v>67</v>
      </c>
      <c r="Q121" s="16">
        <v>0</v>
      </c>
      <c r="R121" s="17">
        <f t="shared" si="4"/>
        <v>67</v>
      </c>
      <c r="S121" s="11"/>
    </row>
    <row r="122" spans="1:19" ht="12.75" customHeight="1">
      <c r="A122" t="s">
        <v>409</v>
      </c>
      <c r="B122" t="s">
        <v>410</v>
      </c>
      <c r="C122" t="s">
        <v>954</v>
      </c>
      <c r="D122" s="16">
        <v>0</v>
      </c>
      <c r="E122" s="16">
        <v>0</v>
      </c>
      <c r="F122" s="16">
        <v>0</v>
      </c>
      <c r="G122" s="16">
        <v>0</v>
      </c>
      <c r="H122" s="17">
        <f t="shared" si="5"/>
        <v>0</v>
      </c>
      <c r="I122" s="16">
        <v>0</v>
      </c>
      <c r="J122" s="17">
        <f t="shared" si="6"/>
        <v>0</v>
      </c>
      <c r="K122" s="19"/>
      <c r="L122" s="16">
        <v>0</v>
      </c>
      <c r="M122" s="16">
        <v>153</v>
      </c>
      <c r="N122" s="16">
        <v>0</v>
      </c>
      <c r="O122" s="16">
        <v>67</v>
      </c>
      <c r="P122" s="17">
        <f t="shared" si="7"/>
        <v>220</v>
      </c>
      <c r="Q122" s="16">
        <v>35</v>
      </c>
      <c r="R122" s="17">
        <f t="shared" si="4"/>
        <v>255</v>
      </c>
      <c r="S122" s="11"/>
    </row>
    <row r="123" spans="1:19" ht="12.75" customHeight="1">
      <c r="A123" t="s">
        <v>411</v>
      </c>
      <c r="B123" t="s">
        <v>412</v>
      </c>
      <c r="C123" t="s">
        <v>955</v>
      </c>
      <c r="D123" s="16">
        <v>16</v>
      </c>
      <c r="E123" s="16">
        <v>0</v>
      </c>
      <c r="F123" s="16">
        <v>0</v>
      </c>
      <c r="G123" s="16">
        <v>0</v>
      </c>
      <c r="H123" s="17">
        <f t="shared" si="5"/>
        <v>16</v>
      </c>
      <c r="I123" s="16">
        <v>0</v>
      </c>
      <c r="J123" s="17">
        <f t="shared" si="6"/>
        <v>16</v>
      </c>
      <c r="K123" s="19"/>
      <c r="L123" s="16">
        <v>0</v>
      </c>
      <c r="M123" s="16">
        <v>6</v>
      </c>
      <c r="N123" s="16">
        <v>0</v>
      </c>
      <c r="O123" s="16">
        <v>1</v>
      </c>
      <c r="P123" s="17">
        <f t="shared" si="7"/>
        <v>7</v>
      </c>
      <c r="Q123" s="16">
        <v>38</v>
      </c>
      <c r="R123" s="17">
        <f t="shared" si="4"/>
        <v>45</v>
      </c>
      <c r="S123" s="11"/>
    </row>
    <row r="124" spans="1:19" ht="12.75" customHeight="1">
      <c r="A124" t="s">
        <v>413</v>
      </c>
      <c r="B124" t="s">
        <v>414</v>
      </c>
      <c r="C124" t="s">
        <v>954</v>
      </c>
      <c r="D124" s="16">
        <v>0</v>
      </c>
      <c r="E124" s="16">
        <v>0</v>
      </c>
      <c r="F124" s="16">
        <v>0</v>
      </c>
      <c r="G124" s="16">
        <v>0</v>
      </c>
      <c r="H124" s="17">
        <f t="shared" si="5"/>
        <v>0</v>
      </c>
      <c r="I124" s="16">
        <v>0</v>
      </c>
      <c r="J124" s="17">
        <f t="shared" si="6"/>
        <v>0</v>
      </c>
      <c r="K124" s="19"/>
      <c r="L124" s="16">
        <v>0</v>
      </c>
      <c r="M124" s="16">
        <v>128</v>
      </c>
      <c r="N124" s="16">
        <v>0</v>
      </c>
      <c r="O124" s="16">
        <v>34</v>
      </c>
      <c r="P124" s="17">
        <f t="shared" si="7"/>
        <v>162</v>
      </c>
      <c r="Q124" s="16">
        <v>42</v>
      </c>
      <c r="R124" s="17">
        <f t="shared" si="4"/>
        <v>204</v>
      </c>
      <c r="S124" s="11"/>
    </row>
    <row r="125" spans="1:19" ht="12.75" customHeight="1">
      <c r="A125" t="s">
        <v>415</v>
      </c>
      <c r="B125" t="s">
        <v>416</v>
      </c>
      <c r="C125" t="s">
        <v>958</v>
      </c>
      <c r="D125" s="16">
        <v>0</v>
      </c>
      <c r="E125" s="16">
        <v>0</v>
      </c>
      <c r="F125" s="16">
        <v>0</v>
      </c>
      <c r="G125" s="16">
        <v>2</v>
      </c>
      <c r="H125" s="17">
        <f t="shared" si="5"/>
        <v>2</v>
      </c>
      <c r="I125" s="16">
        <v>47</v>
      </c>
      <c r="J125" s="17">
        <f t="shared" si="6"/>
        <v>49</v>
      </c>
      <c r="K125" s="19"/>
      <c r="L125" s="16">
        <v>0</v>
      </c>
      <c r="M125" s="16">
        <v>165</v>
      </c>
      <c r="N125" s="16">
        <v>0</v>
      </c>
      <c r="O125" s="16">
        <v>44</v>
      </c>
      <c r="P125" s="17">
        <f t="shared" si="7"/>
        <v>209</v>
      </c>
      <c r="Q125" s="16">
        <v>30</v>
      </c>
      <c r="R125" s="17">
        <f t="shared" si="4"/>
        <v>239</v>
      </c>
      <c r="S125" s="11"/>
    </row>
    <row r="126" spans="1:19" ht="12.75" customHeight="1">
      <c r="A126" t="s">
        <v>866</v>
      </c>
      <c r="B126" t="s">
        <v>867</v>
      </c>
      <c r="C126" t="s">
        <v>956</v>
      </c>
      <c r="D126" s="16">
        <v>0</v>
      </c>
      <c r="E126" s="16">
        <v>5</v>
      </c>
      <c r="F126" s="16">
        <v>0</v>
      </c>
      <c r="G126" s="16">
        <v>12</v>
      </c>
      <c r="H126" s="17">
        <f t="shared" si="5"/>
        <v>17</v>
      </c>
      <c r="I126" s="16">
        <v>0</v>
      </c>
      <c r="J126" s="17">
        <f t="shared" si="6"/>
        <v>17</v>
      </c>
      <c r="K126" s="19"/>
      <c r="L126" s="16">
        <v>0</v>
      </c>
      <c r="M126" s="16">
        <v>52</v>
      </c>
      <c r="N126" s="16">
        <v>0</v>
      </c>
      <c r="O126" s="16">
        <v>41</v>
      </c>
      <c r="P126" s="17">
        <f t="shared" si="7"/>
        <v>93</v>
      </c>
      <c r="Q126" s="16">
        <v>5</v>
      </c>
      <c r="R126" s="17">
        <f t="shared" si="4"/>
        <v>98</v>
      </c>
      <c r="S126" s="11"/>
    </row>
    <row r="127" spans="1:19" ht="12.75" customHeight="1">
      <c r="A127" t="s">
        <v>417</v>
      </c>
      <c r="B127" t="s">
        <v>959</v>
      </c>
      <c r="C127" t="s">
        <v>954</v>
      </c>
      <c r="D127" s="16">
        <v>0</v>
      </c>
      <c r="E127" s="16">
        <v>0</v>
      </c>
      <c r="F127" s="16">
        <v>0</v>
      </c>
      <c r="G127" s="16">
        <v>0</v>
      </c>
      <c r="H127" s="17">
        <f t="shared" si="5"/>
        <v>0</v>
      </c>
      <c r="I127" s="16">
        <v>0</v>
      </c>
      <c r="J127" s="17">
        <f t="shared" si="6"/>
        <v>0</v>
      </c>
      <c r="K127" s="19"/>
      <c r="L127" s="16">
        <v>0</v>
      </c>
      <c r="M127" s="16">
        <v>91</v>
      </c>
      <c r="N127" s="16">
        <v>0</v>
      </c>
      <c r="O127" s="16">
        <v>41</v>
      </c>
      <c r="P127" s="17">
        <f t="shared" si="7"/>
        <v>132</v>
      </c>
      <c r="Q127" s="16">
        <v>0</v>
      </c>
      <c r="R127" s="17">
        <f t="shared" si="4"/>
        <v>132</v>
      </c>
      <c r="S127" s="11"/>
    </row>
    <row r="128" spans="1:19" ht="12.75" customHeight="1">
      <c r="A128" t="s">
        <v>419</v>
      </c>
      <c r="B128" t="s">
        <v>819</v>
      </c>
      <c r="C128" t="s">
        <v>957</v>
      </c>
      <c r="D128" s="16">
        <v>0</v>
      </c>
      <c r="E128" s="16">
        <v>0</v>
      </c>
      <c r="F128" s="16">
        <v>0</v>
      </c>
      <c r="G128" s="16">
        <v>0</v>
      </c>
      <c r="H128" s="17">
        <f t="shared" si="5"/>
        <v>0</v>
      </c>
      <c r="I128" s="16">
        <v>0</v>
      </c>
      <c r="J128" s="17">
        <f t="shared" si="6"/>
        <v>0</v>
      </c>
      <c r="K128" s="19"/>
      <c r="L128" s="16">
        <v>0</v>
      </c>
      <c r="M128" s="16">
        <v>194</v>
      </c>
      <c r="N128" s="16">
        <v>0</v>
      </c>
      <c r="O128" s="16">
        <v>70</v>
      </c>
      <c r="P128" s="17">
        <f t="shared" si="7"/>
        <v>264</v>
      </c>
      <c r="Q128" s="16">
        <v>0</v>
      </c>
      <c r="R128" s="17">
        <f t="shared" si="4"/>
        <v>264</v>
      </c>
      <c r="S128" s="11"/>
    </row>
    <row r="129" spans="1:19" ht="12.75" customHeight="1">
      <c r="A129" t="s">
        <v>421</v>
      </c>
      <c r="B129" t="s">
        <v>422</v>
      </c>
      <c r="C129" t="s">
        <v>957</v>
      </c>
      <c r="D129" s="16">
        <v>22</v>
      </c>
      <c r="E129" s="16">
        <v>0</v>
      </c>
      <c r="F129" s="16">
        <v>0</v>
      </c>
      <c r="G129" s="16">
        <v>0</v>
      </c>
      <c r="H129" s="17">
        <f t="shared" si="5"/>
        <v>22</v>
      </c>
      <c r="I129" s="16">
        <v>0</v>
      </c>
      <c r="J129" s="17">
        <f t="shared" si="6"/>
        <v>22</v>
      </c>
      <c r="K129" s="19"/>
      <c r="L129" s="16">
        <v>38</v>
      </c>
      <c r="M129" s="16">
        <v>78</v>
      </c>
      <c r="N129" s="16">
        <v>0</v>
      </c>
      <c r="O129" s="16">
        <v>61</v>
      </c>
      <c r="P129" s="17">
        <f t="shared" si="7"/>
        <v>177</v>
      </c>
      <c r="Q129" s="16">
        <v>2</v>
      </c>
      <c r="R129" s="17">
        <f t="shared" si="4"/>
        <v>179</v>
      </c>
      <c r="S129" s="11"/>
    </row>
    <row r="130" spans="1:19" ht="12.75" customHeight="1">
      <c r="A130" t="s">
        <v>423</v>
      </c>
      <c r="B130" t="s">
        <v>424</v>
      </c>
      <c r="C130" t="s">
        <v>955</v>
      </c>
      <c r="D130" s="16">
        <v>23</v>
      </c>
      <c r="E130" s="16">
        <v>0</v>
      </c>
      <c r="F130" s="16">
        <v>0</v>
      </c>
      <c r="G130" s="16">
        <v>0</v>
      </c>
      <c r="H130" s="17">
        <f t="shared" si="5"/>
        <v>23</v>
      </c>
      <c r="I130" s="16">
        <v>0</v>
      </c>
      <c r="J130" s="17">
        <f t="shared" si="6"/>
        <v>23</v>
      </c>
      <c r="K130" s="19"/>
      <c r="L130" s="16">
        <v>0</v>
      </c>
      <c r="M130" s="16">
        <v>135</v>
      </c>
      <c r="N130" s="16">
        <v>8</v>
      </c>
      <c r="O130" s="16">
        <v>49</v>
      </c>
      <c r="P130" s="17">
        <f t="shared" si="7"/>
        <v>192</v>
      </c>
      <c r="Q130" s="16">
        <v>13</v>
      </c>
      <c r="R130" s="17">
        <f t="shared" si="4"/>
        <v>205</v>
      </c>
      <c r="S130" s="11"/>
    </row>
    <row r="131" spans="1:19" ht="12.75" customHeight="1">
      <c r="A131" t="s">
        <v>425</v>
      </c>
      <c r="B131" t="s">
        <v>426</v>
      </c>
      <c r="C131" t="s">
        <v>955</v>
      </c>
      <c r="D131" s="16">
        <v>27</v>
      </c>
      <c r="E131" s="16">
        <v>0</v>
      </c>
      <c r="F131" s="16">
        <v>0</v>
      </c>
      <c r="G131" s="16">
        <v>0</v>
      </c>
      <c r="H131" s="17">
        <f t="shared" si="5"/>
        <v>27</v>
      </c>
      <c r="I131" s="16">
        <v>0</v>
      </c>
      <c r="J131" s="17">
        <f t="shared" si="6"/>
        <v>27</v>
      </c>
      <c r="K131" s="19"/>
      <c r="L131" s="16">
        <v>0</v>
      </c>
      <c r="M131" s="16">
        <v>41</v>
      </c>
      <c r="N131" s="16">
        <v>0</v>
      </c>
      <c r="O131" s="16">
        <v>57</v>
      </c>
      <c r="P131" s="17">
        <f t="shared" si="7"/>
        <v>98</v>
      </c>
      <c r="Q131" s="16">
        <v>21</v>
      </c>
      <c r="R131" s="17">
        <f t="shared" si="4"/>
        <v>119</v>
      </c>
      <c r="S131" s="11"/>
    </row>
    <row r="132" spans="1:19" ht="12.75" customHeight="1">
      <c r="A132" t="s">
        <v>427</v>
      </c>
      <c r="B132" t="s">
        <v>428</v>
      </c>
      <c r="C132" t="s">
        <v>957</v>
      </c>
      <c r="D132" s="16">
        <v>22</v>
      </c>
      <c r="E132" s="16">
        <v>16</v>
      </c>
      <c r="F132" s="16">
        <v>0</v>
      </c>
      <c r="G132" s="16">
        <v>0</v>
      </c>
      <c r="H132" s="17">
        <f t="shared" si="5"/>
        <v>38</v>
      </c>
      <c r="I132" s="16">
        <v>0</v>
      </c>
      <c r="J132" s="17">
        <f t="shared" si="6"/>
        <v>38</v>
      </c>
      <c r="K132" s="19"/>
      <c r="L132" s="16">
        <v>16</v>
      </c>
      <c r="M132" s="16">
        <v>233</v>
      </c>
      <c r="N132" s="16">
        <v>0</v>
      </c>
      <c r="O132" s="16">
        <v>210</v>
      </c>
      <c r="P132" s="17">
        <f t="shared" si="7"/>
        <v>459</v>
      </c>
      <c r="Q132" s="16">
        <v>81</v>
      </c>
      <c r="R132" s="17">
        <f t="shared" si="4"/>
        <v>540</v>
      </c>
      <c r="S132" s="11"/>
    </row>
    <row r="133" spans="1:19" ht="12.75" customHeight="1">
      <c r="A133" t="s">
        <v>429</v>
      </c>
      <c r="B133" t="s">
        <v>430</v>
      </c>
      <c r="C133" t="s">
        <v>956</v>
      </c>
      <c r="D133" s="16">
        <v>38</v>
      </c>
      <c r="E133" s="16">
        <v>0</v>
      </c>
      <c r="F133" s="16">
        <v>0</v>
      </c>
      <c r="G133" s="16">
        <v>0</v>
      </c>
      <c r="H133" s="17">
        <f t="shared" si="5"/>
        <v>38</v>
      </c>
      <c r="I133" s="16">
        <v>0</v>
      </c>
      <c r="J133" s="17">
        <f t="shared" si="6"/>
        <v>38</v>
      </c>
      <c r="K133" s="19"/>
      <c r="L133" s="16">
        <v>0</v>
      </c>
      <c r="M133" s="16">
        <v>120</v>
      </c>
      <c r="N133" s="16">
        <v>0</v>
      </c>
      <c r="O133" s="16">
        <v>77</v>
      </c>
      <c r="P133" s="17">
        <f t="shared" si="7"/>
        <v>197</v>
      </c>
      <c r="Q133" s="16">
        <v>66</v>
      </c>
      <c r="R133" s="17">
        <f t="shared" si="4"/>
        <v>263</v>
      </c>
      <c r="S133" s="11"/>
    </row>
    <row r="134" spans="1:19" ht="12.75" customHeight="1">
      <c r="A134" t="s">
        <v>431</v>
      </c>
      <c r="B134" t="s">
        <v>432</v>
      </c>
      <c r="C134" t="s">
        <v>954</v>
      </c>
      <c r="D134" s="16">
        <v>0</v>
      </c>
      <c r="E134" s="16">
        <v>0</v>
      </c>
      <c r="F134" s="16">
        <v>0</v>
      </c>
      <c r="G134" s="16">
        <v>0</v>
      </c>
      <c r="H134" s="17">
        <f t="shared" si="5"/>
        <v>0</v>
      </c>
      <c r="I134" s="16">
        <v>0</v>
      </c>
      <c r="J134" s="17">
        <f t="shared" si="6"/>
        <v>0</v>
      </c>
      <c r="K134" s="19"/>
      <c r="L134" s="16">
        <v>0</v>
      </c>
      <c r="M134" s="16">
        <v>75</v>
      </c>
      <c r="N134" s="16">
        <v>0</v>
      </c>
      <c r="O134" s="16">
        <v>32</v>
      </c>
      <c r="P134" s="17">
        <f t="shared" si="7"/>
        <v>107</v>
      </c>
      <c r="Q134" s="16">
        <v>0</v>
      </c>
      <c r="R134" s="17">
        <f t="shared" ref="R134:R197" si="8">SUM(P134:Q134)</f>
        <v>107</v>
      </c>
      <c r="S134" s="11"/>
    </row>
    <row r="135" spans="1:19" ht="12.75" customHeight="1">
      <c r="A135" t="s">
        <v>433</v>
      </c>
      <c r="B135" t="s">
        <v>434</v>
      </c>
      <c r="C135" t="s">
        <v>956</v>
      </c>
      <c r="D135" s="16">
        <v>4</v>
      </c>
      <c r="E135" s="16">
        <v>0</v>
      </c>
      <c r="F135" s="16">
        <v>0</v>
      </c>
      <c r="G135" s="16">
        <v>0</v>
      </c>
      <c r="H135" s="17">
        <f t="shared" ref="H135:H198" si="9">SUM(D135:G135)</f>
        <v>4</v>
      </c>
      <c r="I135" s="16">
        <v>0</v>
      </c>
      <c r="J135" s="17">
        <f t="shared" ref="J135:J198" si="10">SUM(H135:I135)</f>
        <v>4</v>
      </c>
      <c r="K135" s="19"/>
      <c r="L135" s="16">
        <v>0</v>
      </c>
      <c r="M135" s="16">
        <v>2</v>
      </c>
      <c r="N135" s="16">
        <v>0</v>
      </c>
      <c r="O135" s="16">
        <v>33</v>
      </c>
      <c r="P135" s="17">
        <f t="shared" ref="P135:P198" si="11">SUM(L135:O135)</f>
        <v>35</v>
      </c>
      <c r="Q135" s="16">
        <v>25</v>
      </c>
      <c r="R135" s="17">
        <f t="shared" si="8"/>
        <v>60</v>
      </c>
      <c r="S135" s="11"/>
    </row>
    <row r="136" spans="1:19" ht="12.75" customHeight="1">
      <c r="A136" t="s">
        <v>435</v>
      </c>
      <c r="B136" t="s">
        <v>436</v>
      </c>
      <c r="C136" t="s">
        <v>956</v>
      </c>
      <c r="D136" s="16">
        <v>2</v>
      </c>
      <c r="E136" s="16">
        <v>0</v>
      </c>
      <c r="F136" s="16">
        <v>0</v>
      </c>
      <c r="G136" s="16">
        <v>0</v>
      </c>
      <c r="H136" s="17">
        <f t="shared" si="9"/>
        <v>2</v>
      </c>
      <c r="I136" s="16">
        <v>0</v>
      </c>
      <c r="J136" s="17">
        <f t="shared" si="10"/>
        <v>2</v>
      </c>
      <c r="K136" s="19"/>
      <c r="L136" s="16">
        <v>4</v>
      </c>
      <c r="M136" s="16">
        <v>13</v>
      </c>
      <c r="N136" s="16">
        <v>0</v>
      </c>
      <c r="O136" s="16">
        <v>19</v>
      </c>
      <c r="P136" s="17">
        <f t="shared" si="11"/>
        <v>36</v>
      </c>
      <c r="Q136" s="16">
        <v>0</v>
      </c>
      <c r="R136" s="17">
        <f t="shared" si="8"/>
        <v>36</v>
      </c>
      <c r="S136" s="11"/>
    </row>
    <row r="137" spans="1:19" ht="12.75" customHeight="1">
      <c r="A137" t="s">
        <v>437</v>
      </c>
      <c r="B137" t="s">
        <v>438</v>
      </c>
      <c r="C137" t="s">
        <v>955</v>
      </c>
      <c r="D137" s="16">
        <v>24</v>
      </c>
      <c r="E137" s="16">
        <v>0</v>
      </c>
      <c r="F137" s="16">
        <v>0</v>
      </c>
      <c r="G137" s="16">
        <v>4</v>
      </c>
      <c r="H137" s="17">
        <f t="shared" si="9"/>
        <v>28</v>
      </c>
      <c r="I137" s="16">
        <v>0</v>
      </c>
      <c r="J137" s="17">
        <f t="shared" si="10"/>
        <v>28</v>
      </c>
      <c r="K137" s="19"/>
      <c r="L137" s="16">
        <v>0</v>
      </c>
      <c r="M137" s="16">
        <v>249</v>
      </c>
      <c r="N137" s="16">
        <v>17</v>
      </c>
      <c r="O137" s="16">
        <v>134</v>
      </c>
      <c r="P137" s="17">
        <f t="shared" si="11"/>
        <v>400</v>
      </c>
      <c r="Q137" s="16">
        <v>135</v>
      </c>
      <c r="R137" s="17">
        <f t="shared" si="8"/>
        <v>535</v>
      </c>
      <c r="S137" s="11"/>
    </row>
    <row r="138" spans="1:19" ht="12.75" customHeight="1">
      <c r="A138" t="s">
        <v>439</v>
      </c>
      <c r="B138" t="s">
        <v>440</v>
      </c>
      <c r="C138" t="s">
        <v>956</v>
      </c>
      <c r="D138" s="16">
        <v>0</v>
      </c>
      <c r="E138" s="16">
        <v>0</v>
      </c>
      <c r="F138" s="16">
        <v>0</v>
      </c>
      <c r="G138" s="16">
        <v>0</v>
      </c>
      <c r="H138" s="17">
        <f t="shared" si="9"/>
        <v>0</v>
      </c>
      <c r="I138" s="16">
        <v>0</v>
      </c>
      <c r="J138" s="17">
        <f t="shared" si="10"/>
        <v>0</v>
      </c>
      <c r="K138" s="19"/>
      <c r="L138" s="16">
        <v>0</v>
      </c>
      <c r="M138" s="16">
        <v>168</v>
      </c>
      <c r="N138" s="16">
        <v>20</v>
      </c>
      <c r="O138" s="16">
        <v>46</v>
      </c>
      <c r="P138" s="17">
        <f t="shared" si="11"/>
        <v>234</v>
      </c>
      <c r="Q138" s="16">
        <v>0</v>
      </c>
      <c r="R138" s="17">
        <f t="shared" si="8"/>
        <v>234</v>
      </c>
      <c r="S138" s="11"/>
    </row>
    <row r="139" spans="1:19" ht="12.75" customHeight="1">
      <c r="A139" t="s">
        <v>441</v>
      </c>
      <c r="B139" t="s">
        <v>442</v>
      </c>
      <c r="C139" t="s">
        <v>954</v>
      </c>
      <c r="D139" s="16">
        <v>77</v>
      </c>
      <c r="E139" s="16">
        <v>0</v>
      </c>
      <c r="F139" s="16">
        <v>0</v>
      </c>
      <c r="G139" s="16">
        <v>4</v>
      </c>
      <c r="H139" s="17">
        <f t="shared" si="9"/>
        <v>81</v>
      </c>
      <c r="I139" s="16">
        <v>0</v>
      </c>
      <c r="J139" s="17">
        <f t="shared" si="10"/>
        <v>81</v>
      </c>
      <c r="K139" s="19"/>
      <c r="L139" s="16">
        <v>0</v>
      </c>
      <c r="M139" s="16">
        <v>301</v>
      </c>
      <c r="N139" s="16">
        <v>0</v>
      </c>
      <c r="O139" s="16">
        <v>68</v>
      </c>
      <c r="P139" s="17">
        <f t="shared" si="11"/>
        <v>369</v>
      </c>
      <c r="Q139" s="16">
        <v>27</v>
      </c>
      <c r="R139" s="17">
        <f t="shared" si="8"/>
        <v>396</v>
      </c>
      <c r="S139" s="11"/>
    </row>
    <row r="140" spans="1:19" ht="12.75" customHeight="1">
      <c r="A140" t="s">
        <v>443</v>
      </c>
      <c r="B140" t="s">
        <v>444</v>
      </c>
      <c r="C140" t="s">
        <v>954</v>
      </c>
      <c r="D140" s="16">
        <v>10</v>
      </c>
      <c r="E140" s="16">
        <v>0</v>
      </c>
      <c r="F140" s="16">
        <v>0</v>
      </c>
      <c r="G140" s="16">
        <v>0</v>
      </c>
      <c r="H140" s="17">
        <f t="shared" si="9"/>
        <v>10</v>
      </c>
      <c r="I140" s="16">
        <v>0</v>
      </c>
      <c r="J140" s="17">
        <f t="shared" si="10"/>
        <v>10</v>
      </c>
      <c r="K140" s="19"/>
      <c r="L140" s="16">
        <v>0</v>
      </c>
      <c r="M140" s="16">
        <v>34</v>
      </c>
      <c r="N140" s="16">
        <v>3</v>
      </c>
      <c r="O140" s="16">
        <v>0</v>
      </c>
      <c r="P140" s="17">
        <f t="shared" si="11"/>
        <v>37</v>
      </c>
      <c r="Q140" s="16">
        <v>0</v>
      </c>
      <c r="R140" s="17">
        <f t="shared" si="8"/>
        <v>37</v>
      </c>
      <c r="S140" s="11"/>
    </row>
    <row r="141" spans="1:19" ht="12.75" customHeight="1">
      <c r="A141" t="s">
        <v>445</v>
      </c>
      <c r="B141" t="s">
        <v>446</v>
      </c>
      <c r="C141" t="s">
        <v>956</v>
      </c>
      <c r="D141" s="16">
        <v>0</v>
      </c>
      <c r="E141" s="16">
        <v>0</v>
      </c>
      <c r="F141" s="16">
        <v>0</v>
      </c>
      <c r="G141" s="16">
        <v>0</v>
      </c>
      <c r="H141" s="17">
        <f t="shared" si="9"/>
        <v>0</v>
      </c>
      <c r="I141" s="16">
        <v>0</v>
      </c>
      <c r="J141" s="17">
        <f t="shared" si="10"/>
        <v>0</v>
      </c>
      <c r="K141" s="19"/>
      <c r="L141" s="16">
        <v>0</v>
      </c>
      <c r="M141" s="16">
        <v>61</v>
      </c>
      <c r="N141" s="16">
        <v>0</v>
      </c>
      <c r="O141" s="16">
        <v>54</v>
      </c>
      <c r="P141" s="17">
        <f t="shared" si="11"/>
        <v>115</v>
      </c>
      <c r="Q141" s="16">
        <v>20</v>
      </c>
      <c r="R141" s="17">
        <f t="shared" si="8"/>
        <v>135</v>
      </c>
      <c r="S141" s="11"/>
    </row>
    <row r="142" spans="1:19" ht="12.75" customHeight="1">
      <c r="A142" t="s">
        <v>447</v>
      </c>
      <c r="B142" t="s">
        <v>448</v>
      </c>
      <c r="C142" t="s">
        <v>955</v>
      </c>
      <c r="D142" s="16">
        <v>213</v>
      </c>
      <c r="E142" s="16">
        <v>24</v>
      </c>
      <c r="F142" s="16">
        <v>0</v>
      </c>
      <c r="G142" s="16">
        <v>13</v>
      </c>
      <c r="H142" s="17">
        <f t="shared" si="9"/>
        <v>250</v>
      </c>
      <c r="I142" s="16">
        <v>0</v>
      </c>
      <c r="J142" s="17">
        <f t="shared" si="10"/>
        <v>250</v>
      </c>
      <c r="K142" s="19"/>
      <c r="L142" s="16">
        <v>26</v>
      </c>
      <c r="M142" s="16">
        <v>404</v>
      </c>
      <c r="N142" s="16">
        <v>0</v>
      </c>
      <c r="O142" s="16">
        <v>200</v>
      </c>
      <c r="P142" s="17">
        <f t="shared" si="11"/>
        <v>630</v>
      </c>
      <c r="Q142" s="16">
        <v>223</v>
      </c>
      <c r="R142" s="17">
        <f t="shared" si="8"/>
        <v>853</v>
      </c>
      <c r="S142" s="11"/>
    </row>
    <row r="143" spans="1:19" ht="12.75" customHeight="1">
      <c r="A143" t="s">
        <v>449</v>
      </c>
      <c r="B143" t="s">
        <v>450</v>
      </c>
      <c r="C143" t="s">
        <v>956</v>
      </c>
      <c r="D143" s="16">
        <v>0</v>
      </c>
      <c r="E143" s="16">
        <v>0</v>
      </c>
      <c r="F143" s="16">
        <v>0</v>
      </c>
      <c r="G143" s="16">
        <v>0</v>
      </c>
      <c r="H143" s="17">
        <f t="shared" si="9"/>
        <v>0</v>
      </c>
      <c r="I143" s="16">
        <v>79</v>
      </c>
      <c r="J143" s="17">
        <f t="shared" si="10"/>
        <v>79</v>
      </c>
      <c r="K143" s="19"/>
      <c r="L143" s="16">
        <v>0</v>
      </c>
      <c r="M143" s="16">
        <v>50</v>
      </c>
      <c r="N143" s="16">
        <v>0</v>
      </c>
      <c r="O143" s="16">
        <v>9</v>
      </c>
      <c r="P143" s="17">
        <f t="shared" si="11"/>
        <v>59</v>
      </c>
      <c r="Q143" s="16">
        <v>120</v>
      </c>
      <c r="R143" s="17">
        <f t="shared" si="8"/>
        <v>179</v>
      </c>
      <c r="S143" s="11"/>
    </row>
    <row r="144" spans="1:19" ht="12.75" customHeight="1">
      <c r="A144" t="s">
        <v>451</v>
      </c>
      <c r="B144" t="s">
        <v>960</v>
      </c>
      <c r="C144" t="s">
        <v>954</v>
      </c>
      <c r="D144" s="16">
        <v>27</v>
      </c>
      <c r="E144" s="16">
        <v>0</v>
      </c>
      <c r="F144" s="16">
        <v>0</v>
      </c>
      <c r="G144" s="16">
        <v>28</v>
      </c>
      <c r="H144" s="17">
        <f t="shared" si="9"/>
        <v>55</v>
      </c>
      <c r="I144" s="16">
        <v>18</v>
      </c>
      <c r="J144" s="17">
        <f t="shared" si="10"/>
        <v>73</v>
      </c>
      <c r="K144" s="19"/>
      <c r="L144" s="16">
        <v>8</v>
      </c>
      <c r="M144" s="16">
        <v>200</v>
      </c>
      <c r="N144" s="16">
        <v>0</v>
      </c>
      <c r="O144" s="16">
        <v>111</v>
      </c>
      <c r="P144" s="17">
        <f t="shared" si="11"/>
        <v>319</v>
      </c>
      <c r="Q144" s="16">
        <v>158</v>
      </c>
      <c r="R144" s="17">
        <f t="shared" si="8"/>
        <v>477</v>
      </c>
      <c r="S144" s="11"/>
    </row>
    <row r="145" spans="1:19" ht="12.75" customHeight="1">
      <c r="A145" t="s">
        <v>453</v>
      </c>
      <c r="B145" t="s">
        <v>454</v>
      </c>
      <c r="C145" t="s">
        <v>956</v>
      </c>
      <c r="D145" s="16">
        <v>0</v>
      </c>
      <c r="E145" s="16">
        <v>0</v>
      </c>
      <c r="F145" s="16">
        <v>0</v>
      </c>
      <c r="G145" s="16">
        <v>0</v>
      </c>
      <c r="H145" s="17">
        <f t="shared" si="9"/>
        <v>0</v>
      </c>
      <c r="I145" s="16">
        <v>0</v>
      </c>
      <c r="J145" s="17">
        <f t="shared" si="10"/>
        <v>0</v>
      </c>
      <c r="K145" s="19"/>
      <c r="L145" s="16">
        <v>0</v>
      </c>
      <c r="M145" s="16">
        <v>0</v>
      </c>
      <c r="N145" s="16">
        <v>0</v>
      </c>
      <c r="O145" s="16">
        <v>10</v>
      </c>
      <c r="P145" s="17">
        <f t="shared" si="11"/>
        <v>10</v>
      </c>
      <c r="Q145" s="16">
        <v>26</v>
      </c>
      <c r="R145" s="17">
        <f t="shared" si="8"/>
        <v>36</v>
      </c>
      <c r="S145" s="11"/>
    </row>
    <row r="146" spans="1:19" ht="12.75" customHeight="1">
      <c r="A146" t="s">
        <v>820</v>
      </c>
      <c r="B146" t="s">
        <v>821</v>
      </c>
      <c r="C146" t="s">
        <v>958</v>
      </c>
      <c r="D146" s="16">
        <v>56</v>
      </c>
      <c r="E146" s="16">
        <v>5</v>
      </c>
      <c r="F146" s="16">
        <v>0</v>
      </c>
      <c r="G146" s="16">
        <v>6</v>
      </c>
      <c r="H146" s="17">
        <f t="shared" si="9"/>
        <v>67</v>
      </c>
      <c r="I146" s="16">
        <v>0</v>
      </c>
      <c r="J146" s="17">
        <f t="shared" si="10"/>
        <v>67</v>
      </c>
      <c r="K146" s="19"/>
      <c r="L146" s="16">
        <v>4</v>
      </c>
      <c r="M146" s="16">
        <v>70</v>
      </c>
      <c r="N146" s="16">
        <v>0</v>
      </c>
      <c r="O146" s="16">
        <v>51</v>
      </c>
      <c r="P146" s="17">
        <f t="shared" si="11"/>
        <v>125</v>
      </c>
      <c r="Q146" s="16">
        <v>26</v>
      </c>
      <c r="R146" s="17">
        <f t="shared" si="8"/>
        <v>151</v>
      </c>
      <c r="S146" s="11"/>
    </row>
    <row r="147" spans="1:19" ht="12.75" customHeight="1">
      <c r="A147" t="s">
        <v>455</v>
      </c>
      <c r="B147" t="s">
        <v>456</v>
      </c>
      <c r="C147" t="s">
        <v>958</v>
      </c>
      <c r="D147" s="16">
        <v>17</v>
      </c>
      <c r="E147" s="16">
        <v>0</v>
      </c>
      <c r="F147" s="16">
        <v>0</v>
      </c>
      <c r="G147" s="16">
        <v>2</v>
      </c>
      <c r="H147" s="17">
        <f t="shared" si="9"/>
        <v>19</v>
      </c>
      <c r="I147" s="16">
        <v>0</v>
      </c>
      <c r="J147" s="17">
        <f t="shared" si="10"/>
        <v>19</v>
      </c>
      <c r="K147" s="19"/>
      <c r="L147" s="16">
        <v>0</v>
      </c>
      <c r="M147" s="16">
        <v>18</v>
      </c>
      <c r="N147" s="16">
        <v>0</v>
      </c>
      <c r="O147" s="16">
        <v>22</v>
      </c>
      <c r="P147" s="17">
        <f t="shared" si="11"/>
        <v>40</v>
      </c>
      <c r="Q147" s="16">
        <v>0</v>
      </c>
      <c r="R147" s="17">
        <f t="shared" si="8"/>
        <v>40</v>
      </c>
      <c r="S147" s="11"/>
    </row>
    <row r="148" spans="1:19" ht="12.75" customHeight="1">
      <c r="A148" t="s">
        <v>457</v>
      </c>
      <c r="B148" t="s">
        <v>458</v>
      </c>
      <c r="C148" t="s">
        <v>954</v>
      </c>
      <c r="D148" s="16">
        <v>4</v>
      </c>
      <c r="E148" s="16">
        <v>0</v>
      </c>
      <c r="F148" s="16">
        <v>0</v>
      </c>
      <c r="G148" s="16">
        <v>1</v>
      </c>
      <c r="H148" s="17">
        <f t="shared" si="9"/>
        <v>5</v>
      </c>
      <c r="I148" s="16">
        <v>0</v>
      </c>
      <c r="J148" s="17">
        <f t="shared" si="10"/>
        <v>5</v>
      </c>
      <c r="K148" s="19"/>
      <c r="L148" s="16">
        <v>7</v>
      </c>
      <c r="M148" s="16">
        <v>45</v>
      </c>
      <c r="N148" s="16">
        <v>0</v>
      </c>
      <c r="O148" s="16">
        <v>20</v>
      </c>
      <c r="P148" s="17">
        <f t="shared" si="11"/>
        <v>72</v>
      </c>
      <c r="Q148" s="16">
        <v>0</v>
      </c>
      <c r="R148" s="17">
        <f t="shared" si="8"/>
        <v>72</v>
      </c>
      <c r="S148" s="11"/>
    </row>
    <row r="149" spans="1:19" ht="12.75" customHeight="1">
      <c r="A149" t="s">
        <v>761</v>
      </c>
      <c r="B149" t="s">
        <v>762</v>
      </c>
      <c r="C149" t="s">
        <v>954</v>
      </c>
      <c r="D149" s="16">
        <v>49</v>
      </c>
      <c r="E149" s="16">
        <v>17</v>
      </c>
      <c r="F149" s="16">
        <v>0</v>
      </c>
      <c r="G149" s="16">
        <v>31</v>
      </c>
      <c r="H149" s="17">
        <f t="shared" si="9"/>
        <v>97</v>
      </c>
      <c r="I149" s="16">
        <v>73</v>
      </c>
      <c r="J149" s="17">
        <f t="shared" si="10"/>
        <v>170</v>
      </c>
      <c r="K149" s="19"/>
      <c r="L149" s="16">
        <v>0</v>
      </c>
      <c r="M149" s="16">
        <v>123</v>
      </c>
      <c r="N149" s="16">
        <v>0</v>
      </c>
      <c r="O149" s="16">
        <v>63</v>
      </c>
      <c r="P149" s="17">
        <f t="shared" si="11"/>
        <v>186</v>
      </c>
      <c r="Q149" s="16">
        <v>12</v>
      </c>
      <c r="R149" s="17">
        <f t="shared" si="8"/>
        <v>198</v>
      </c>
      <c r="S149" s="11"/>
    </row>
    <row r="150" spans="1:19" ht="12.75" customHeight="1">
      <c r="A150" t="s">
        <v>459</v>
      </c>
      <c r="B150" t="s">
        <v>460</v>
      </c>
      <c r="C150" t="s">
        <v>957</v>
      </c>
      <c r="D150" s="16">
        <v>20</v>
      </c>
      <c r="E150" s="16">
        <v>20</v>
      </c>
      <c r="F150" s="16">
        <v>0</v>
      </c>
      <c r="G150" s="16">
        <v>0</v>
      </c>
      <c r="H150" s="17">
        <f t="shared" si="9"/>
        <v>40</v>
      </c>
      <c r="I150" s="16">
        <v>0</v>
      </c>
      <c r="J150" s="17">
        <f t="shared" si="10"/>
        <v>40</v>
      </c>
      <c r="K150" s="19"/>
      <c r="L150" s="16">
        <v>0</v>
      </c>
      <c r="M150" s="16">
        <v>51</v>
      </c>
      <c r="N150" s="16">
        <v>0</v>
      </c>
      <c r="O150" s="16">
        <v>17</v>
      </c>
      <c r="P150" s="17">
        <f t="shared" si="11"/>
        <v>68</v>
      </c>
      <c r="Q150" s="16">
        <v>80</v>
      </c>
      <c r="R150" s="17">
        <f t="shared" si="8"/>
        <v>148</v>
      </c>
      <c r="S150" s="11"/>
    </row>
    <row r="151" spans="1:19" ht="12.75" customHeight="1">
      <c r="A151" t="s">
        <v>461</v>
      </c>
      <c r="B151" t="s">
        <v>462</v>
      </c>
      <c r="C151" t="s">
        <v>956</v>
      </c>
      <c r="D151" s="16">
        <v>0</v>
      </c>
      <c r="E151" s="16">
        <v>0</v>
      </c>
      <c r="F151" s="16">
        <v>0</v>
      </c>
      <c r="G151" s="16">
        <v>158</v>
      </c>
      <c r="H151" s="17">
        <f t="shared" si="9"/>
        <v>158</v>
      </c>
      <c r="I151" s="16">
        <v>261</v>
      </c>
      <c r="J151" s="17">
        <f t="shared" si="10"/>
        <v>419</v>
      </c>
      <c r="K151" s="19"/>
      <c r="L151" s="16">
        <v>0</v>
      </c>
      <c r="M151" s="16">
        <v>263</v>
      </c>
      <c r="N151" s="16">
        <v>7</v>
      </c>
      <c r="O151" s="16">
        <v>192</v>
      </c>
      <c r="P151" s="17">
        <f t="shared" si="11"/>
        <v>462</v>
      </c>
      <c r="Q151" s="16">
        <v>377</v>
      </c>
      <c r="R151" s="17">
        <f t="shared" si="8"/>
        <v>839</v>
      </c>
      <c r="S151" s="11"/>
    </row>
    <row r="152" spans="1:19" ht="12.75" customHeight="1">
      <c r="A152" t="s">
        <v>763</v>
      </c>
      <c r="B152" t="s">
        <v>764</v>
      </c>
      <c r="C152" t="s">
        <v>954</v>
      </c>
      <c r="D152" s="16">
        <v>0</v>
      </c>
      <c r="E152" s="16">
        <v>8</v>
      </c>
      <c r="F152" s="16">
        <v>0</v>
      </c>
      <c r="G152" s="16">
        <v>11</v>
      </c>
      <c r="H152" s="17">
        <f t="shared" si="9"/>
        <v>19</v>
      </c>
      <c r="I152" s="16">
        <v>0</v>
      </c>
      <c r="J152" s="17">
        <f t="shared" si="10"/>
        <v>19</v>
      </c>
      <c r="K152" s="19"/>
      <c r="L152" s="16">
        <v>0</v>
      </c>
      <c r="M152" s="16">
        <v>26</v>
      </c>
      <c r="N152" s="16">
        <v>10</v>
      </c>
      <c r="O152" s="16">
        <v>50</v>
      </c>
      <c r="P152" s="17">
        <f t="shared" si="11"/>
        <v>86</v>
      </c>
      <c r="Q152" s="16">
        <v>0</v>
      </c>
      <c r="R152" s="17">
        <f t="shared" si="8"/>
        <v>86</v>
      </c>
      <c r="S152" s="11"/>
    </row>
    <row r="153" spans="1:19" ht="12.75" customHeight="1">
      <c r="A153" t="s">
        <v>463</v>
      </c>
      <c r="B153" t="s">
        <v>464</v>
      </c>
      <c r="C153" t="s">
        <v>958</v>
      </c>
      <c r="D153" s="16">
        <v>66</v>
      </c>
      <c r="E153" s="16">
        <v>0</v>
      </c>
      <c r="F153" s="16">
        <v>0</v>
      </c>
      <c r="G153" s="16">
        <v>0</v>
      </c>
      <c r="H153" s="17">
        <f t="shared" si="9"/>
        <v>66</v>
      </c>
      <c r="I153" s="16">
        <v>0</v>
      </c>
      <c r="J153" s="17">
        <f t="shared" si="10"/>
        <v>66</v>
      </c>
      <c r="K153" s="19"/>
      <c r="L153" s="16">
        <v>0</v>
      </c>
      <c r="M153" s="16">
        <v>56</v>
      </c>
      <c r="N153" s="16">
        <v>0</v>
      </c>
      <c r="O153" s="16">
        <v>13</v>
      </c>
      <c r="P153" s="17">
        <f t="shared" si="11"/>
        <v>69</v>
      </c>
      <c r="Q153" s="16">
        <v>0</v>
      </c>
      <c r="R153" s="17">
        <f t="shared" si="8"/>
        <v>69</v>
      </c>
      <c r="S153" s="11"/>
    </row>
    <row r="154" spans="1:19" ht="12.75" customHeight="1">
      <c r="A154" t="s">
        <v>465</v>
      </c>
      <c r="B154" t="s">
        <v>466</v>
      </c>
      <c r="C154" t="s">
        <v>956</v>
      </c>
      <c r="D154" s="16">
        <v>0</v>
      </c>
      <c r="E154" s="16">
        <v>0</v>
      </c>
      <c r="F154" s="16">
        <v>0</v>
      </c>
      <c r="G154" s="16">
        <v>0</v>
      </c>
      <c r="H154" s="17">
        <f t="shared" si="9"/>
        <v>0</v>
      </c>
      <c r="I154" s="16">
        <v>0</v>
      </c>
      <c r="J154" s="17">
        <f t="shared" si="10"/>
        <v>0</v>
      </c>
      <c r="K154" s="19"/>
      <c r="L154" s="16">
        <v>0</v>
      </c>
      <c r="M154" s="16">
        <v>46</v>
      </c>
      <c r="N154" s="16">
        <v>0</v>
      </c>
      <c r="O154" s="16">
        <v>12</v>
      </c>
      <c r="P154" s="17">
        <f t="shared" si="11"/>
        <v>58</v>
      </c>
      <c r="Q154" s="16">
        <v>0</v>
      </c>
      <c r="R154" s="17">
        <f t="shared" si="8"/>
        <v>58</v>
      </c>
      <c r="S154" s="11"/>
    </row>
    <row r="155" spans="1:19" ht="12.75" customHeight="1">
      <c r="A155" t="s">
        <v>467</v>
      </c>
      <c r="B155" t="s">
        <v>468</v>
      </c>
      <c r="C155" t="s">
        <v>957</v>
      </c>
      <c r="D155" s="16">
        <v>16</v>
      </c>
      <c r="E155" s="16">
        <v>23</v>
      </c>
      <c r="F155" s="16">
        <v>0</v>
      </c>
      <c r="G155" s="16">
        <v>3</v>
      </c>
      <c r="H155" s="17">
        <f t="shared" si="9"/>
        <v>42</v>
      </c>
      <c r="I155" s="16">
        <v>0</v>
      </c>
      <c r="J155" s="17">
        <f t="shared" si="10"/>
        <v>42</v>
      </c>
      <c r="K155" s="19"/>
      <c r="L155" s="16">
        <v>0</v>
      </c>
      <c r="M155" s="16">
        <v>113</v>
      </c>
      <c r="N155" s="16">
        <v>0</v>
      </c>
      <c r="O155" s="16">
        <v>49</v>
      </c>
      <c r="P155" s="17">
        <f t="shared" si="11"/>
        <v>162</v>
      </c>
      <c r="Q155" s="16">
        <v>0</v>
      </c>
      <c r="R155" s="17">
        <f t="shared" si="8"/>
        <v>162</v>
      </c>
      <c r="S155" s="11"/>
    </row>
    <row r="156" spans="1:19" ht="12.75" customHeight="1">
      <c r="A156" t="s">
        <v>469</v>
      </c>
      <c r="B156" t="s">
        <v>470</v>
      </c>
      <c r="C156" t="s">
        <v>956</v>
      </c>
      <c r="D156" s="16">
        <v>5</v>
      </c>
      <c r="E156" s="16">
        <v>0</v>
      </c>
      <c r="F156" s="16">
        <v>0</v>
      </c>
      <c r="G156" s="16">
        <v>18</v>
      </c>
      <c r="H156" s="17">
        <f t="shared" si="9"/>
        <v>23</v>
      </c>
      <c r="I156" s="16">
        <v>127</v>
      </c>
      <c r="J156" s="17">
        <f t="shared" si="10"/>
        <v>150</v>
      </c>
      <c r="K156" s="19"/>
      <c r="L156" s="16">
        <v>0</v>
      </c>
      <c r="M156" s="16">
        <v>19</v>
      </c>
      <c r="N156" s="16">
        <v>0</v>
      </c>
      <c r="O156" s="16">
        <v>15</v>
      </c>
      <c r="P156" s="17">
        <f t="shared" si="11"/>
        <v>34</v>
      </c>
      <c r="Q156" s="16">
        <v>54</v>
      </c>
      <c r="R156" s="17">
        <f t="shared" si="8"/>
        <v>88</v>
      </c>
      <c r="S156" s="11"/>
    </row>
    <row r="157" spans="1:19" ht="12.75" customHeight="1">
      <c r="A157" t="s">
        <v>471</v>
      </c>
      <c r="B157" t="s">
        <v>472</v>
      </c>
      <c r="C157" t="s">
        <v>958</v>
      </c>
      <c r="D157" s="16">
        <v>13</v>
      </c>
      <c r="E157" s="16">
        <v>0</v>
      </c>
      <c r="F157" s="16">
        <v>0</v>
      </c>
      <c r="G157" s="16">
        <v>0</v>
      </c>
      <c r="H157" s="17">
        <f t="shared" si="9"/>
        <v>13</v>
      </c>
      <c r="I157" s="16">
        <v>0</v>
      </c>
      <c r="J157" s="17">
        <f t="shared" si="10"/>
        <v>13</v>
      </c>
      <c r="K157" s="19"/>
      <c r="L157" s="16">
        <v>0</v>
      </c>
      <c r="M157" s="16">
        <v>0</v>
      </c>
      <c r="N157" s="16">
        <v>0</v>
      </c>
      <c r="O157" s="16">
        <v>0</v>
      </c>
      <c r="P157" s="17">
        <f t="shared" si="11"/>
        <v>0</v>
      </c>
      <c r="Q157" s="16">
        <v>0</v>
      </c>
      <c r="R157" s="17">
        <f t="shared" si="8"/>
        <v>0</v>
      </c>
      <c r="S157" s="11"/>
    </row>
    <row r="158" spans="1:19" ht="12.75" customHeight="1">
      <c r="A158" t="s">
        <v>906</v>
      </c>
      <c r="B158" t="s">
        <v>907</v>
      </c>
      <c r="C158" t="s">
        <v>958</v>
      </c>
      <c r="D158" s="16">
        <v>8</v>
      </c>
      <c r="E158" s="16">
        <v>0</v>
      </c>
      <c r="F158" s="16">
        <v>0</v>
      </c>
      <c r="G158" s="16">
        <v>0</v>
      </c>
      <c r="H158" s="17">
        <f t="shared" si="9"/>
        <v>8</v>
      </c>
      <c r="I158" s="16">
        <v>128</v>
      </c>
      <c r="J158" s="17">
        <f t="shared" si="10"/>
        <v>136</v>
      </c>
      <c r="K158" s="19"/>
      <c r="L158" s="16">
        <v>0</v>
      </c>
      <c r="M158" s="16">
        <v>101</v>
      </c>
      <c r="N158" s="16">
        <v>0</v>
      </c>
      <c r="O158" s="16">
        <v>43</v>
      </c>
      <c r="P158" s="17">
        <f t="shared" si="11"/>
        <v>144</v>
      </c>
      <c r="Q158" s="16">
        <v>146</v>
      </c>
      <c r="R158" s="17">
        <f t="shared" si="8"/>
        <v>290</v>
      </c>
      <c r="S158" s="11"/>
    </row>
    <row r="159" spans="1:19" ht="12.75" customHeight="1">
      <c r="A159" t="s">
        <v>473</v>
      </c>
      <c r="B159" t="s">
        <v>474</v>
      </c>
      <c r="C159" t="s">
        <v>957</v>
      </c>
      <c r="D159" s="16">
        <v>0</v>
      </c>
      <c r="E159" s="16">
        <v>0</v>
      </c>
      <c r="F159" s="16">
        <v>0</v>
      </c>
      <c r="G159" s="16">
        <v>0</v>
      </c>
      <c r="H159" s="17">
        <f t="shared" si="9"/>
        <v>0</v>
      </c>
      <c r="I159" s="16">
        <v>0</v>
      </c>
      <c r="J159" s="17">
        <f t="shared" si="10"/>
        <v>0</v>
      </c>
      <c r="K159" s="19"/>
      <c r="L159" s="16">
        <v>0</v>
      </c>
      <c r="M159" s="16">
        <v>16</v>
      </c>
      <c r="N159" s="16">
        <v>0</v>
      </c>
      <c r="O159" s="16">
        <v>8</v>
      </c>
      <c r="P159" s="17">
        <f t="shared" si="11"/>
        <v>24</v>
      </c>
      <c r="Q159" s="16">
        <v>0</v>
      </c>
      <c r="R159" s="17">
        <f t="shared" si="8"/>
        <v>24</v>
      </c>
      <c r="S159" s="11"/>
    </row>
    <row r="160" spans="1:19" ht="12.75" customHeight="1">
      <c r="A160" t="s">
        <v>475</v>
      </c>
      <c r="B160" t="s">
        <v>476</v>
      </c>
      <c r="C160" t="s">
        <v>957</v>
      </c>
      <c r="D160" s="16">
        <v>0</v>
      </c>
      <c r="E160" s="16">
        <v>5</v>
      </c>
      <c r="F160" s="16">
        <v>0</v>
      </c>
      <c r="G160" s="16">
        <v>0</v>
      </c>
      <c r="H160" s="17">
        <f t="shared" si="9"/>
        <v>5</v>
      </c>
      <c r="I160" s="16">
        <v>0</v>
      </c>
      <c r="J160" s="17">
        <f t="shared" si="10"/>
        <v>5</v>
      </c>
      <c r="K160" s="19"/>
      <c r="L160" s="16">
        <v>0</v>
      </c>
      <c r="M160" s="16">
        <v>64</v>
      </c>
      <c r="N160" s="16">
        <v>0</v>
      </c>
      <c r="O160" s="16">
        <v>23</v>
      </c>
      <c r="P160" s="17">
        <f t="shared" si="11"/>
        <v>87</v>
      </c>
      <c r="Q160" s="16">
        <v>31</v>
      </c>
      <c r="R160" s="17">
        <f t="shared" si="8"/>
        <v>118</v>
      </c>
      <c r="S160" s="11"/>
    </row>
    <row r="161" spans="1:19" ht="12.75" customHeight="1">
      <c r="A161" t="s">
        <v>765</v>
      </c>
      <c r="B161" t="s">
        <v>766</v>
      </c>
      <c r="C161" t="s">
        <v>954</v>
      </c>
      <c r="D161" s="16">
        <v>0</v>
      </c>
      <c r="E161" s="16">
        <v>31</v>
      </c>
      <c r="F161" s="16">
        <v>0</v>
      </c>
      <c r="G161" s="16">
        <v>20</v>
      </c>
      <c r="H161" s="17">
        <f t="shared" si="9"/>
        <v>51</v>
      </c>
      <c r="I161" s="16">
        <v>0</v>
      </c>
      <c r="J161" s="17">
        <f t="shared" si="10"/>
        <v>51</v>
      </c>
      <c r="K161" s="19"/>
      <c r="L161" s="16">
        <v>0</v>
      </c>
      <c r="M161" s="16">
        <v>106</v>
      </c>
      <c r="N161" s="16">
        <v>0</v>
      </c>
      <c r="O161" s="16">
        <v>53</v>
      </c>
      <c r="P161" s="17">
        <f t="shared" si="11"/>
        <v>159</v>
      </c>
      <c r="Q161" s="16">
        <v>0</v>
      </c>
      <c r="R161" s="17">
        <f t="shared" si="8"/>
        <v>159</v>
      </c>
      <c r="S161" s="11"/>
    </row>
    <row r="162" spans="1:19" ht="12.75" customHeight="1">
      <c r="A162" t="s">
        <v>477</v>
      </c>
      <c r="B162" t="s">
        <v>478</v>
      </c>
      <c r="C162" t="s">
        <v>956</v>
      </c>
      <c r="D162" s="16">
        <v>41</v>
      </c>
      <c r="E162" s="16">
        <v>0</v>
      </c>
      <c r="F162" s="16">
        <v>0</v>
      </c>
      <c r="G162" s="16">
        <v>12</v>
      </c>
      <c r="H162" s="17">
        <f t="shared" si="9"/>
        <v>53</v>
      </c>
      <c r="I162" s="16">
        <v>0</v>
      </c>
      <c r="J162" s="17">
        <f t="shared" si="10"/>
        <v>53</v>
      </c>
      <c r="K162" s="19"/>
      <c r="L162" s="16">
        <v>0</v>
      </c>
      <c r="M162" s="16">
        <v>57</v>
      </c>
      <c r="N162" s="16">
        <v>0</v>
      </c>
      <c r="O162" s="16">
        <v>25</v>
      </c>
      <c r="P162" s="17">
        <f t="shared" si="11"/>
        <v>82</v>
      </c>
      <c r="Q162" s="16">
        <v>0</v>
      </c>
      <c r="R162" s="17">
        <f t="shared" si="8"/>
        <v>82</v>
      </c>
      <c r="S162" s="11"/>
    </row>
    <row r="163" spans="1:19" ht="12.75" customHeight="1">
      <c r="A163" t="s">
        <v>479</v>
      </c>
      <c r="B163" t="s">
        <v>480</v>
      </c>
      <c r="C163" t="s">
        <v>957</v>
      </c>
      <c r="D163" s="16">
        <v>18</v>
      </c>
      <c r="E163" s="16">
        <v>0</v>
      </c>
      <c r="F163" s="16">
        <v>0</v>
      </c>
      <c r="G163" s="16">
        <v>0</v>
      </c>
      <c r="H163" s="17">
        <f t="shared" si="9"/>
        <v>18</v>
      </c>
      <c r="I163" s="16">
        <v>0</v>
      </c>
      <c r="J163" s="17">
        <f t="shared" si="10"/>
        <v>18</v>
      </c>
      <c r="K163" s="19"/>
      <c r="L163" s="16">
        <v>0</v>
      </c>
      <c r="M163" s="16">
        <v>89</v>
      </c>
      <c r="N163" s="16">
        <v>0</v>
      </c>
      <c r="O163" s="16">
        <v>24</v>
      </c>
      <c r="P163" s="17">
        <f t="shared" si="11"/>
        <v>113</v>
      </c>
      <c r="Q163" s="16">
        <v>37</v>
      </c>
      <c r="R163" s="17">
        <f t="shared" si="8"/>
        <v>150</v>
      </c>
      <c r="S163" s="11"/>
    </row>
    <row r="164" spans="1:19" ht="12.75" customHeight="1">
      <c r="A164" t="s">
        <v>481</v>
      </c>
      <c r="B164" t="s">
        <v>482</v>
      </c>
      <c r="C164" t="s">
        <v>954</v>
      </c>
      <c r="D164" s="16">
        <v>0</v>
      </c>
      <c r="E164" s="16">
        <v>0</v>
      </c>
      <c r="F164" s="16">
        <v>0</v>
      </c>
      <c r="G164" s="16">
        <v>0</v>
      </c>
      <c r="H164" s="17">
        <f t="shared" si="9"/>
        <v>0</v>
      </c>
      <c r="I164" s="16">
        <v>0</v>
      </c>
      <c r="J164" s="17">
        <f t="shared" si="10"/>
        <v>0</v>
      </c>
      <c r="K164" s="19"/>
      <c r="L164" s="16">
        <v>0</v>
      </c>
      <c r="M164" s="16">
        <v>27</v>
      </c>
      <c r="N164" s="16">
        <v>0</v>
      </c>
      <c r="O164" s="16">
        <v>2</v>
      </c>
      <c r="P164" s="17">
        <f t="shared" si="11"/>
        <v>29</v>
      </c>
      <c r="Q164" s="16">
        <v>0</v>
      </c>
      <c r="R164" s="17">
        <f t="shared" si="8"/>
        <v>29</v>
      </c>
      <c r="S164" s="11"/>
    </row>
    <row r="165" spans="1:19" ht="12.75" customHeight="1">
      <c r="A165" t="s">
        <v>485</v>
      </c>
      <c r="B165" t="s">
        <v>486</v>
      </c>
      <c r="C165" t="s">
        <v>958</v>
      </c>
      <c r="D165" s="16">
        <v>88</v>
      </c>
      <c r="E165" s="16">
        <v>24</v>
      </c>
      <c r="F165" s="16">
        <v>0</v>
      </c>
      <c r="G165" s="16">
        <v>22</v>
      </c>
      <c r="H165" s="17">
        <f t="shared" si="9"/>
        <v>134</v>
      </c>
      <c r="I165" s="16">
        <v>36</v>
      </c>
      <c r="J165" s="17">
        <f t="shared" si="10"/>
        <v>170</v>
      </c>
      <c r="K165" s="19"/>
      <c r="L165" s="16">
        <v>0</v>
      </c>
      <c r="M165" s="16">
        <v>0</v>
      </c>
      <c r="N165" s="16">
        <v>0</v>
      </c>
      <c r="O165" s="16">
        <v>15</v>
      </c>
      <c r="P165" s="17">
        <f t="shared" si="11"/>
        <v>15</v>
      </c>
      <c r="Q165" s="16">
        <v>2</v>
      </c>
      <c r="R165" s="17">
        <f t="shared" si="8"/>
        <v>17</v>
      </c>
      <c r="S165" s="11"/>
    </row>
    <row r="166" spans="1:19" ht="12.75" customHeight="1">
      <c r="A166" t="s">
        <v>487</v>
      </c>
      <c r="B166" t="s">
        <v>488</v>
      </c>
      <c r="C166" t="s">
        <v>957</v>
      </c>
      <c r="D166" s="16">
        <v>72</v>
      </c>
      <c r="E166" s="16">
        <v>1</v>
      </c>
      <c r="F166" s="16">
        <v>0</v>
      </c>
      <c r="G166" s="16">
        <v>0</v>
      </c>
      <c r="H166" s="17">
        <f t="shared" si="9"/>
        <v>73</v>
      </c>
      <c r="I166" s="16">
        <v>0</v>
      </c>
      <c r="J166" s="17">
        <f t="shared" si="10"/>
        <v>73</v>
      </c>
      <c r="K166" s="19"/>
      <c r="L166" s="16">
        <v>0</v>
      </c>
      <c r="M166" s="16">
        <v>42</v>
      </c>
      <c r="N166" s="16">
        <v>0</v>
      </c>
      <c r="O166" s="16">
        <v>15</v>
      </c>
      <c r="P166" s="17">
        <f t="shared" si="11"/>
        <v>57</v>
      </c>
      <c r="Q166" s="16">
        <v>16</v>
      </c>
      <c r="R166" s="17">
        <f t="shared" si="8"/>
        <v>73</v>
      </c>
      <c r="S166" s="11"/>
    </row>
    <row r="167" spans="1:19" ht="12.75" customHeight="1">
      <c r="A167" t="s">
        <v>489</v>
      </c>
      <c r="B167" t="s">
        <v>490</v>
      </c>
      <c r="C167" t="s">
        <v>956</v>
      </c>
      <c r="D167" s="16">
        <v>2</v>
      </c>
      <c r="E167" s="16">
        <v>0</v>
      </c>
      <c r="F167" s="16">
        <v>0</v>
      </c>
      <c r="G167" s="16">
        <v>8</v>
      </c>
      <c r="H167" s="17">
        <f t="shared" si="9"/>
        <v>10</v>
      </c>
      <c r="I167" s="16">
        <v>0</v>
      </c>
      <c r="J167" s="17">
        <f t="shared" si="10"/>
        <v>10</v>
      </c>
      <c r="K167" s="19"/>
      <c r="L167" s="16">
        <v>0</v>
      </c>
      <c r="M167" s="16">
        <v>25</v>
      </c>
      <c r="N167" s="16">
        <v>0</v>
      </c>
      <c r="O167" s="16">
        <v>12</v>
      </c>
      <c r="P167" s="17">
        <f t="shared" si="11"/>
        <v>37</v>
      </c>
      <c r="Q167" s="16">
        <v>0</v>
      </c>
      <c r="R167" s="17">
        <f t="shared" si="8"/>
        <v>37</v>
      </c>
      <c r="S167" s="11"/>
    </row>
    <row r="168" spans="1:19" ht="12.75" customHeight="1">
      <c r="A168" t="s">
        <v>491</v>
      </c>
      <c r="B168" t="s">
        <v>492</v>
      </c>
      <c r="C168" t="s">
        <v>956</v>
      </c>
      <c r="D168" s="16">
        <v>40</v>
      </c>
      <c r="E168" s="16">
        <v>30</v>
      </c>
      <c r="F168" s="16">
        <v>0</v>
      </c>
      <c r="G168" s="16">
        <v>13</v>
      </c>
      <c r="H168" s="17">
        <f t="shared" si="9"/>
        <v>83</v>
      </c>
      <c r="I168" s="16">
        <v>0</v>
      </c>
      <c r="J168" s="17">
        <f t="shared" si="10"/>
        <v>83</v>
      </c>
      <c r="K168" s="19"/>
      <c r="L168" s="16">
        <v>0</v>
      </c>
      <c r="M168" s="16">
        <v>42</v>
      </c>
      <c r="N168" s="16">
        <v>0</v>
      </c>
      <c r="O168" s="16">
        <v>17</v>
      </c>
      <c r="P168" s="17">
        <f t="shared" si="11"/>
        <v>59</v>
      </c>
      <c r="Q168" s="16">
        <v>0</v>
      </c>
      <c r="R168" s="17">
        <f t="shared" si="8"/>
        <v>59</v>
      </c>
      <c r="S168" s="11"/>
    </row>
    <row r="169" spans="1:19" ht="12.75" customHeight="1">
      <c r="A169" t="s">
        <v>868</v>
      </c>
      <c r="B169" t="s">
        <v>869</v>
      </c>
      <c r="C169" t="s">
        <v>956</v>
      </c>
      <c r="D169" s="16">
        <v>59</v>
      </c>
      <c r="E169" s="16">
        <v>64</v>
      </c>
      <c r="F169" s="16">
        <v>0</v>
      </c>
      <c r="G169" s="16">
        <v>31</v>
      </c>
      <c r="H169" s="17">
        <f t="shared" si="9"/>
        <v>154</v>
      </c>
      <c r="I169" s="16">
        <v>116</v>
      </c>
      <c r="J169" s="17">
        <f t="shared" si="10"/>
        <v>270</v>
      </c>
      <c r="K169" s="19"/>
      <c r="L169" s="16">
        <v>3</v>
      </c>
      <c r="M169" s="16">
        <v>54</v>
      </c>
      <c r="N169" s="16">
        <v>0</v>
      </c>
      <c r="O169" s="16">
        <v>27</v>
      </c>
      <c r="P169" s="17">
        <f t="shared" si="11"/>
        <v>84</v>
      </c>
      <c r="Q169" s="16">
        <v>26</v>
      </c>
      <c r="R169" s="17">
        <f t="shared" si="8"/>
        <v>110</v>
      </c>
      <c r="S169" s="11"/>
    </row>
    <row r="170" spans="1:19" ht="12.75" customHeight="1">
      <c r="A170" t="s">
        <v>495</v>
      </c>
      <c r="B170" t="s">
        <v>496</v>
      </c>
      <c r="C170" t="s">
        <v>957</v>
      </c>
      <c r="D170" s="16">
        <v>71</v>
      </c>
      <c r="E170" s="16">
        <v>1</v>
      </c>
      <c r="F170" s="16">
        <v>0</v>
      </c>
      <c r="G170" s="16">
        <v>9</v>
      </c>
      <c r="H170" s="17">
        <f t="shared" si="9"/>
        <v>81</v>
      </c>
      <c r="I170" s="16">
        <v>0</v>
      </c>
      <c r="J170" s="17">
        <f t="shared" si="10"/>
        <v>81</v>
      </c>
      <c r="K170" s="19"/>
      <c r="L170" s="16">
        <v>10</v>
      </c>
      <c r="M170" s="16">
        <v>102</v>
      </c>
      <c r="N170" s="16">
        <v>12</v>
      </c>
      <c r="O170" s="16">
        <v>30</v>
      </c>
      <c r="P170" s="17">
        <f t="shared" si="11"/>
        <v>154</v>
      </c>
      <c r="Q170" s="16">
        <v>30</v>
      </c>
      <c r="R170" s="17">
        <f t="shared" si="8"/>
        <v>184</v>
      </c>
      <c r="S170" s="11"/>
    </row>
    <row r="171" spans="1:19" ht="12.75" customHeight="1">
      <c r="A171" t="s">
        <v>497</v>
      </c>
      <c r="B171" t="s">
        <v>498</v>
      </c>
      <c r="C171" t="s">
        <v>954</v>
      </c>
      <c r="D171" s="16">
        <v>0</v>
      </c>
      <c r="E171" s="16">
        <v>0</v>
      </c>
      <c r="F171" s="16">
        <v>0</v>
      </c>
      <c r="G171" s="16">
        <v>0</v>
      </c>
      <c r="H171" s="17">
        <f t="shared" si="9"/>
        <v>0</v>
      </c>
      <c r="I171" s="16">
        <v>0</v>
      </c>
      <c r="J171" s="17">
        <f t="shared" si="10"/>
        <v>0</v>
      </c>
      <c r="K171" s="19"/>
      <c r="L171" s="16">
        <v>0</v>
      </c>
      <c r="M171" s="16">
        <v>153</v>
      </c>
      <c r="N171" s="16">
        <v>29</v>
      </c>
      <c r="O171" s="16">
        <v>4</v>
      </c>
      <c r="P171" s="17">
        <f t="shared" si="11"/>
        <v>186</v>
      </c>
      <c r="Q171" s="16">
        <v>0</v>
      </c>
      <c r="R171" s="17">
        <f t="shared" si="8"/>
        <v>186</v>
      </c>
      <c r="S171" s="11"/>
    </row>
    <row r="172" spans="1:19" ht="12.75" customHeight="1">
      <c r="A172" t="s">
        <v>499</v>
      </c>
      <c r="B172" t="s">
        <v>500</v>
      </c>
      <c r="C172" t="s">
        <v>956</v>
      </c>
      <c r="D172" s="16">
        <v>0</v>
      </c>
      <c r="E172" s="16">
        <v>0</v>
      </c>
      <c r="F172" s="16">
        <v>0</v>
      </c>
      <c r="G172" s="16">
        <v>0</v>
      </c>
      <c r="H172" s="17">
        <f t="shared" si="9"/>
        <v>0</v>
      </c>
      <c r="I172" s="16">
        <v>0</v>
      </c>
      <c r="J172" s="17">
        <f t="shared" si="10"/>
        <v>0</v>
      </c>
      <c r="K172" s="19"/>
      <c r="L172" s="16">
        <v>0</v>
      </c>
      <c r="M172" s="16">
        <v>101</v>
      </c>
      <c r="N172" s="16">
        <v>0</v>
      </c>
      <c r="O172" s="16">
        <v>26</v>
      </c>
      <c r="P172" s="17">
        <f t="shared" si="11"/>
        <v>127</v>
      </c>
      <c r="Q172" s="16">
        <v>31</v>
      </c>
      <c r="R172" s="17">
        <f t="shared" si="8"/>
        <v>158</v>
      </c>
      <c r="S172" s="11"/>
    </row>
    <row r="173" spans="1:19" ht="12.75" customHeight="1">
      <c r="A173" t="s">
        <v>501</v>
      </c>
      <c r="B173" t="s">
        <v>502</v>
      </c>
      <c r="C173" t="s">
        <v>956</v>
      </c>
      <c r="D173" s="16">
        <v>21</v>
      </c>
      <c r="E173" s="16">
        <v>51</v>
      </c>
      <c r="F173" s="16">
        <v>0</v>
      </c>
      <c r="G173" s="16">
        <v>17</v>
      </c>
      <c r="H173" s="17">
        <f t="shared" si="9"/>
        <v>89</v>
      </c>
      <c r="I173" s="16">
        <v>0</v>
      </c>
      <c r="J173" s="17">
        <f t="shared" si="10"/>
        <v>89</v>
      </c>
      <c r="K173" s="19"/>
      <c r="L173" s="16">
        <v>6</v>
      </c>
      <c r="M173" s="16">
        <v>143</v>
      </c>
      <c r="N173" s="16">
        <v>0</v>
      </c>
      <c r="O173" s="16">
        <v>54</v>
      </c>
      <c r="P173" s="17">
        <f t="shared" si="11"/>
        <v>203</v>
      </c>
      <c r="Q173" s="16">
        <v>40</v>
      </c>
      <c r="R173" s="17">
        <f t="shared" si="8"/>
        <v>243</v>
      </c>
      <c r="S173" s="11"/>
    </row>
    <row r="174" spans="1:19" ht="12.75" customHeight="1">
      <c r="A174" t="s">
        <v>852</v>
      </c>
      <c r="B174" t="s">
        <v>853</v>
      </c>
      <c r="C174" t="s">
        <v>956</v>
      </c>
      <c r="D174" s="16">
        <v>0</v>
      </c>
      <c r="E174" s="16">
        <v>0</v>
      </c>
      <c r="F174" s="16">
        <v>0</v>
      </c>
      <c r="G174" s="16">
        <v>0</v>
      </c>
      <c r="H174" s="17">
        <f t="shared" si="9"/>
        <v>0</v>
      </c>
      <c r="I174" s="16">
        <v>0</v>
      </c>
      <c r="J174" s="17">
        <f t="shared" si="10"/>
        <v>0</v>
      </c>
      <c r="K174" s="19"/>
      <c r="L174" s="16">
        <v>0</v>
      </c>
      <c r="M174" s="16">
        <v>8</v>
      </c>
      <c r="N174" s="16">
        <v>0</v>
      </c>
      <c r="O174" s="16">
        <v>4</v>
      </c>
      <c r="P174" s="17">
        <f t="shared" si="11"/>
        <v>12</v>
      </c>
      <c r="Q174" s="16">
        <v>0</v>
      </c>
      <c r="R174" s="17">
        <f t="shared" si="8"/>
        <v>12</v>
      </c>
      <c r="S174" s="11"/>
    </row>
    <row r="175" spans="1:19" ht="12.75" customHeight="1">
      <c r="A175" t="s">
        <v>503</v>
      </c>
      <c r="B175" t="s">
        <v>504</v>
      </c>
      <c r="C175" t="s">
        <v>955</v>
      </c>
      <c r="D175" s="16">
        <v>79</v>
      </c>
      <c r="E175" s="16">
        <v>0</v>
      </c>
      <c r="F175" s="16">
        <v>0</v>
      </c>
      <c r="G175" s="16">
        <v>0</v>
      </c>
      <c r="H175" s="17">
        <f t="shared" si="9"/>
        <v>79</v>
      </c>
      <c r="I175" s="16">
        <v>0</v>
      </c>
      <c r="J175" s="17">
        <f t="shared" si="10"/>
        <v>79</v>
      </c>
      <c r="K175" s="19"/>
      <c r="L175" s="16">
        <v>0</v>
      </c>
      <c r="M175" s="16">
        <v>117</v>
      </c>
      <c r="N175" s="16">
        <v>0</v>
      </c>
      <c r="O175" s="16">
        <v>49</v>
      </c>
      <c r="P175" s="17">
        <f t="shared" si="11"/>
        <v>166</v>
      </c>
      <c r="Q175" s="16">
        <v>17</v>
      </c>
      <c r="R175" s="17">
        <f t="shared" si="8"/>
        <v>183</v>
      </c>
      <c r="S175" s="11"/>
    </row>
    <row r="176" spans="1:19" ht="12.75" customHeight="1">
      <c r="A176" t="s">
        <v>505</v>
      </c>
      <c r="B176" t="s">
        <v>506</v>
      </c>
      <c r="C176" t="s">
        <v>958</v>
      </c>
      <c r="D176" s="16">
        <v>8</v>
      </c>
      <c r="E176" s="16">
        <v>17</v>
      </c>
      <c r="F176" s="16">
        <v>0</v>
      </c>
      <c r="G176" s="16">
        <v>9</v>
      </c>
      <c r="H176" s="17">
        <f t="shared" si="9"/>
        <v>34</v>
      </c>
      <c r="I176" s="16">
        <v>0</v>
      </c>
      <c r="J176" s="17">
        <f t="shared" si="10"/>
        <v>34</v>
      </c>
      <c r="K176" s="19"/>
      <c r="L176" s="16">
        <v>0</v>
      </c>
      <c r="M176" s="16">
        <v>17</v>
      </c>
      <c r="N176" s="16">
        <v>0</v>
      </c>
      <c r="O176" s="16">
        <v>5</v>
      </c>
      <c r="P176" s="17">
        <f t="shared" si="11"/>
        <v>22</v>
      </c>
      <c r="Q176" s="16">
        <v>0</v>
      </c>
      <c r="R176" s="17">
        <f t="shared" si="8"/>
        <v>22</v>
      </c>
      <c r="S176" s="11"/>
    </row>
    <row r="177" spans="1:19" ht="12.75" customHeight="1">
      <c r="A177" t="s">
        <v>767</v>
      </c>
      <c r="B177" t="s">
        <v>768</v>
      </c>
      <c r="C177" t="s">
        <v>955</v>
      </c>
      <c r="D177" s="16">
        <v>3</v>
      </c>
      <c r="E177" s="16">
        <v>0</v>
      </c>
      <c r="F177" s="16">
        <v>0</v>
      </c>
      <c r="G177" s="16">
        <v>6</v>
      </c>
      <c r="H177" s="17">
        <f t="shared" si="9"/>
        <v>9</v>
      </c>
      <c r="I177" s="16">
        <v>5</v>
      </c>
      <c r="J177" s="17">
        <f t="shared" si="10"/>
        <v>14</v>
      </c>
      <c r="K177" s="19"/>
      <c r="L177" s="16">
        <v>0</v>
      </c>
      <c r="M177" s="16">
        <v>15</v>
      </c>
      <c r="N177" s="16">
        <v>0</v>
      </c>
      <c r="O177" s="16">
        <v>0</v>
      </c>
      <c r="P177" s="17">
        <f t="shared" si="11"/>
        <v>15</v>
      </c>
      <c r="Q177" s="16">
        <v>6</v>
      </c>
      <c r="R177" s="17">
        <f t="shared" si="8"/>
        <v>21</v>
      </c>
      <c r="S177" s="11"/>
    </row>
    <row r="178" spans="1:19" ht="12.75" customHeight="1">
      <c r="A178" t="s">
        <v>507</v>
      </c>
      <c r="B178" t="s">
        <v>508</v>
      </c>
      <c r="C178" t="s">
        <v>954</v>
      </c>
      <c r="D178" s="16">
        <v>60</v>
      </c>
      <c r="E178" s="16">
        <v>1</v>
      </c>
      <c r="F178" s="16">
        <v>0</v>
      </c>
      <c r="G178" s="16">
        <v>25</v>
      </c>
      <c r="H178" s="17">
        <f t="shared" si="9"/>
        <v>86</v>
      </c>
      <c r="I178" s="16">
        <v>0</v>
      </c>
      <c r="J178" s="17">
        <f t="shared" si="10"/>
        <v>86</v>
      </c>
      <c r="K178" s="19"/>
      <c r="L178" s="16">
        <v>8</v>
      </c>
      <c r="M178" s="16">
        <v>39</v>
      </c>
      <c r="N178" s="16">
        <v>0</v>
      </c>
      <c r="O178" s="16">
        <v>101</v>
      </c>
      <c r="P178" s="17">
        <f t="shared" si="11"/>
        <v>148</v>
      </c>
      <c r="Q178" s="16">
        <v>52</v>
      </c>
      <c r="R178" s="17">
        <f t="shared" si="8"/>
        <v>200</v>
      </c>
      <c r="S178" s="11"/>
    </row>
    <row r="179" spans="1:19" ht="12.75" customHeight="1">
      <c r="A179" t="s">
        <v>509</v>
      </c>
      <c r="B179" t="s">
        <v>510</v>
      </c>
      <c r="C179" t="s">
        <v>958</v>
      </c>
      <c r="D179" s="16">
        <v>48</v>
      </c>
      <c r="E179" s="16">
        <v>22</v>
      </c>
      <c r="F179" s="16">
        <v>0</v>
      </c>
      <c r="G179" s="16">
        <v>4</v>
      </c>
      <c r="H179" s="17">
        <f t="shared" si="9"/>
        <v>74</v>
      </c>
      <c r="I179" s="16">
        <v>0</v>
      </c>
      <c r="J179" s="17">
        <f t="shared" si="10"/>
        <v>74</v>
      </c>
      <c r="K179" s="19"/>
      <c r="L179" s="16">
        <v>0</v>
      </c>
      <c r="M179" s="16">
        <v>166</v>
      </c>
      <c r="N179" s="16">
        <v>4</v>
      </c>
      <c r="O179" s="16">
        <v>105</v>
      </c>
      <c r="P179" s="17">
        <f t="shared" si="11"/>
        <v>275</v>
      </c>
      <c r="Q179" s="16">
        <v>58</v>
      </c>
      <c r="R179" s="17">
        <f t="shared" si="8"/>
        <v>333</v>
      </c>
      <c r="S179" s="11"/>
    </row>
    <row r="180" spans="1:19" ht="12.75" customHeight="1">
      <c r="A180" t="s">
        <v>908</v>
      </c>
      <c r="B180" t="s">
        <v>909</v>
      </c>
      <c r="C180" t="s">
        <v>958</v>
      </c>
      <c r="D180" s="16">
        <v>0</v>
      </c>
      <c r="E180" s="16">
        <v>0</v>
      </c>
      <c r="F180" s="16">
        <v>0</v>
      </c>
      <c r="G180" s="16">
        <v>0</v>
      </c>
      <c r="H180" s="17">
        <f t="shared" si="9"/>
        <v>0</v>
      </c>
      <c r="I180" s="16">
        <v>0</v>
      </c>
      <c r="J180" s="17">
        <f t="shared" si="10"/>
        <v>0</v>
      </c>
      <c r="K180" s="19"/>
      <c r="L180" s="16">
        <v>0</v>
      </c>
      <c r="M180" s="16">
        <v>0</v>
      </c>
      <c r="N180" s="16">
        <v>0</v>
      </c>
      <c r="O180" s="16">
        <v>1</v>
      </c>
      <c r="P180" s="17">
        <f t="shared" si="11"/>
        <v>1</v>
      </c>
      <c r="Q180" s="16">
        <v>0</v>
      </c>
      <c r="R180" s="17">
        <f t="shared" si="8"/>
        <v>1</v>
      </c>
      <c r="S180" s="11"/>
    </row>
    <row r="181" spans="1:19" ht="12.75" customHeight="1">
      <c r="A181" t="s">
        <v>769</v>
      </c>
      <c r="B181" t="s">
        <v>770</v>
      </c>
      <c r="C181" t="s">
        <v>958</v>
      </c>
      <c r="D181" s="16">
        <v>112</v>
      </c>
      <c r="E181" s="16">
        <v>0</v>
      </c>
      <c r="F181" s="16">
        <v>0</v>
      </c>
      <c r="G181" s="16">
        <v>15</v>
      </c>
      <c r="H181" s="17">
        <f t="shared" si="9"/>
        <v>127</v>
      </c>
      <c r="I181" s="16">
        <v>0</v>
      </c>
      <c r="J181" s="17">
        <f t="shared" si="10"/>
        <v>127</v>
      </c>
      <c r="K181" s="19"/>
      <c r="L181" s="16">
        <v>0</v>
      </c>
      <c r="M181" s="16">
        <v>78</v>
      </c>
      <c r="N181" s="16">
        <v>0</v>
      </c>
      <c r="O181" s="16">
        <v>48</v>
      </c>
      <c r="P181" s="17">
        <f t="shared" si="11"/>
        <v>126</v>
      </c>
      <c r="Q181" s="16">
        <v>0</v>
      </c>
      <c r="R181" s="17">
        <f t="shared" si="8"/>
        <v>126</v>
      </c>
      <c r="S181" s="11"/>
    </row>
    <row r="182" spans="1:19" ht="12.75" customHeight="1">
      <c r="A182" t="s">
        <v>511</v>
      </c>
      <c r="B182" t="s">
        <v>512</v>
      </c>
      <c r="C182" t="s">
        <v>955</v>
      </c>
      <c r="D182" s="16">
        <v>44</v>
      </c>
      <c r="E182" s="16">
        <v>25</v>
      </c>
      <c r="F182" s="16">
        <v>0</v>
      </c>
      <c r="G182" s="16">
        <v>0</v>
      </c>
      <c r="H182" s="17">
        <f t="shared" si="9"/>
        <v>69</v>
      </c>
      <c r="I182" s="16">
        <v>0</v>
      </c>
      <c r="J182" s="17">
        <f t="shared" si="10"/>
        <v>69</v>
      </c>
      <c r="K182" s="19"/>
      <c r="L182" s="16">
        <v>0</v>
      </c>
      <c r="M182" s="16">
        <v>25</v>
      </c>
      <c r="N182" s="16">
        <v>0</v>
      </c>
      <c r="O182" s="16">
        <v>59</v>
      </c>
      <c r="P182" s="17">
        <f t="shared" si="11"/>
        <v>84</v>
      </c>
      <c r="Q182" s="16">
        <v>20</v>
      </c>
      <c r="R182" s="17">
        <f t="shared" si="8"/>
        <v>104</v>
      </c>
      <c r="S182" s="11"/>
    </row>
    <row r="183" spans="1:19" ht="12.75" customHeight="1">
      <c r="A183" t="s">
        <v>910</v>
      </c>
      <c r="B183" t="s">
        <v>911</v>
      </c>
      <c r="C183" t="s">
        <v>958</v>
      </c>
      <c r="D183" s="16">
        <v>28</v>
      </c>
      <c r="E183" s="16">
        <v>0</v>
      </c>
      <c r="F183" s="16">
        <v>0</v>
      </c>
      <c r="G183" s="16">
        <v>0</v>
      </c>
      <c r="H183" s="17">
        <f t="shared" si="9"/>
        <v>28</v>
      </c>
      <c r="I183" s="16">
        <v>0</v>
      </c>
      <c r="J183" s="17">
        <f t="shared" si="10"/>
        <v>28</v>
      </c>
      <c r="K183" s="19"/>
      <c r="L183" s="16">
        <v>0</v>
      </c>
      <c r="M183" s="16">
        <v>5</v>
      </c>
      <c r="N183" s="16">
        <v>0</v>
      </c>
      <c r="O183" s="16">
        <v>5</v>
      </c>
      <c r="P183" s="17">
        <f t="shared" si="11"/>
        <v>10</v>
      </c>
      <c r="Q183" s="16">
        <v>0</v>
      </c>
      <c r="R183" s="17">
        <f t="shared" si="8"/>
        <v>10</v>
      </c>
      <c r="S183" s="11"/>
    </row>
    <row r="184" spans="1:19" ht="12.75" customHeight="1">
      <c r="A184" t="s">
        <v>513</v>
      </c>
      <c r="B184" t="s">
        <v>514</v>
      </c>
      <c r="C184" t="s">
        <v>958</v>
      </c>
      <c r="D184" s="16">
        <v>59</v>
      </c>
      <c r="E184" s="16">
        <v>22</v>
      </c>
      <c r="F184" s="16">
        <v>0</v>
      </c>
      <c r="G184" s="16">
        <v>8</v>
      </c>
      <c r="H184" s="17">
        <f t="shared" si="9"/>
        <v>89</v>
      </c>
      <c r="I184" s="16">
        <v>36</v>
      </c>
      <c r="J184" s="17">
        <f t="shared" si="10"/>
        <v>125</v>
      </c>
      <c r="K184" s="19"/>
      <c r="L184" s="16">
        <v>0</v>
      </c>
      <c r="M184" s="16">
        <v>201</v>
      </c>
      <c r="N184" s="16">
        <v>0</v>
      </c>
      <c r="O184" s="16">
        <v>33</v>
      </c>
      <c r="P184" s="17">
        <f t="shared" si="11"/>
        <v>234</v>
      </c>
      <c r="Q184" s="16">
        <v>92</v>
      </c>
      <c r="R184" s="17">
        <f t="shared" si="8"/>
        <v>326</v>
      </c>
      <c r="S184" s="11"/>
    </row>
    <row r="185" spans="1:19" ht="12.75" customHeight="1">
      <c r="A185" t="s">
        <v>515</v>
      </c>
      <c r="B185" t="s">
        <v>516</v>
      </c>
      <c r="C185" t="s">
        <v>957</v>
      </c>
      <c r="D185" s="16">
        <v>99</v>
      </c>
      <c r="E185" s="16">
        <v>0</v>
      </c>
      <c r="F185" s="16">
        <v>0</v>
      </c>
      <c r="G185" s="16">
        <v>30</v>
      </c>
      <c r="H185" s="17">
        <f t="shared" si="9"/>
        <v>129</v>
      </c>
      <c r="I185" s="16">
        <v>0</v>
      </c>
      <c r="J185" s="17">
        <f t="shared" si="10"/>
        <v>129</v>
      </c>
      <c r="K185" s="19"/>
      <c r="L185" s="16">
        <v>16</v>
      </c>
      <c r="M185" s="16">
        <v>93</v>
      </c>
      <c r="N185" s="16">
        <v>0</v>
      </c>
      <c r="O185" s="16">
        <v>59</v>
      </c>
      <c r="P185" s="17">
        <f t="shared" si="11"/>
        <v>168</v>
      </c>
      <c r="Q185" s="16">
        <v>0</v>
      </c>
      <c r="R185" s="17">
        <f t="shared" si="8"/>
        <v>168</v>
      </c>
      <c r="S185" s="11"/>
    </row>
    <row r="186" spans="1:19" ht="12.75" customHeight="1">
      <c r="A186" t="s">
        <v>517</v>
      </c>
      <c r="B186" t="s">
        <v>518</v>
      </c>
      <c r="C186" t="s">
        <v>956</v>
      </c>
      <c r="D186" s="16">
        <v>103</v>
      </c>
      <c r="E186" s="16">
        <v>1</v>
      </c>
      <c r="F186" s="16">
        <v>0</v>
      </c>
      <c r="G186" s="16">
        <v>18</v>
      </c>
      <c r="H186" s="17">
        <f t="shared" si="9"/>
        <v>122</v>
      </c>
      <c r="I186" s="16">
        <v>0</v>
      </c>
      <c r="J186" s="17">
        <f t="shared" si="10"/>
        <v>122</v>
      </c>
      <c r="K186" s="19"/>
      <c r="L186" s="16">
        <v>0</v>
      </c>
      <c r="M186" s="16">
        <v>1</v>
      </c>
      <c r="N186" s="16">
        <v>0</v>
      </c>
      <c r="O186" s="16">
        <v>10</v>
      </c>
      <c r="P186" s="17">
        <f t="shared" si="11"/>
        <v>11</v>
      </c>
      <c r="Q186" s="16">
        <v>19</v>
      </c>
      <c r="R186" s="17">
        <f t="shared" si="8"/>
        <v>30</v>
      </c>
      <c r="S186" s="11"/>
    </row>
    <row r="187" spans="1:19" ht="12.75" customHeight="1">
      <c r="A187" t="s">
        <v>519</v>
      </c>
      <c r="B187" t="s">
        <v>520</v>
      </c>
      <c r="C187" t="s">
        <v>954</v>
      </c>
      <c r="D187" s="16">
        <v>45</v>
      </c>
      <c r="E187" s="16">
        <v>0</v>
      </c>
      <c r="F187" s="16">
        <v>0</v>
      </c>
      <c r="G187" s="16">
        <v>15</v>
      </c>
      <c r="H187" s="17">
        <f t="shared" si="9"/>
        <v>60</v>
      </c>
      <c r="I187" s="16">
        <v>0</v>
      </c>
      <c r="J187" s="17">
        <f t="shared" si="10"/>
        <v>60</v>
      </c>
      <c r="K187" s="19"/>
      <c r="L187" s="16">
        <v>0</v>
      </c>
      <c r="M187" s="16">
        <v>24</v>
      </c>
      <c r="N187" s="16">
        <v>0</v>
      </c>
      <c r="O187" s="16">
        <v>31</v>
      </c>
      <c r="P187" s="17">
        <f t="shared" si="11"/>
        <v>55</v>
      </c>
      <c r="Q187" s="16">
        <v>76</v>
      </c>
      <c r="R187" s="17">
        <f t="shared" si="8"/>
        <v>131</v>
      </c>
      <c r="S187" s="11"/>
    </row>
    <row r="188" spans="1:19" ht="12.75" customHeight="1">
      <c r="A188" t="s">
        <v>521</v>
      </c>
      <c r="B188" t="s">
        <v>522</v>
      </c>
      <c r="C188" t="s">
        <v>955</v>
      </c>
      <c r="D188" s="16">
        <v>0</v>
      </c>
      <c r="E188" s="16">
        <v>0</v>
      </c>
      <c r="F188" s="16">
        <v>0</v>
      </c>
      <c r="G188" s="16">
        <v>0</v>
      </c>
      <c r="H188" s="17">
        <f t="shared" si="9"/>
        <v>0</v>
      </c>
      <c r="I188" s="16">
        <v>0</v>
      </c>
      <c r="J188" s="17">
        <f t="shared" si="10"/>
        <v>0</v>
      </c>
      <c r="K188" s="19"/>
      <c r="L188" s="16">
        <v>12</v>
      </c>
      <c r="M188" s="16">
        <v>28</v>
      </c>
      <c r="N188" s="16">
        <v>0</v>
      </c>
      <c r="O188" s="16">
        <v>20</v>
      </c>
      <c r="P188" s="17">
        <f t="shared" si="11"/>
        <v>60</v>
      </c>
      <c r="Q188" s="16">
        <v>0</v>
      </c>
      <c r="R188" s="17">
        <f t="shared" si="8"/>
        <v>60</v>
      </c>
      <c r="S188" s="11"/>
    </row>
    <row r="189" spans="1:19" ht="12.75" customHeight="1">
      <c r="A189" t="s">
        <v>822</v>
      </c>
      <c r="B189" t="s">
        <v>823</v>
      </c>
      <c r="C189" t="s">
        <v>957</v>
      </c>
      <c r="D189" s="16">
        <v>0</v>
      </c>
      <c r="E189" s="16">
        <v>0</v>
      </c>
      <c r="F189" s="16">
        <v>0</v>
      </c>
      <c r="G189" s="16">
        <v>0</v>
      </c>
      <c r="H189" s="17">
        <f t="shared" si="9"/>
        <v>0</v>
      </c>
      <c r="I189" s="16">
        <v>0</v>
      </c>
      <c r="J189" s="17">
        <f t="shared" si="10"/>
        <v>0</v>
      </c>
      <c r="K189" s="19"/>
      <c r="L189" s="16">
        <v>0</v>
      </c>
      <c r="M189" s="16">
        <v>106</v>
      </c>
      <c r="N189" s="16">
        <v>0</v>
      </c>
      <c r="O189" s="16">
        <v>13</v>
      </c>
      <c r="P189" s="17">
        <f t="shared" si="11"/>
        <v>119</v>
      </c>
      <c r="Q189" s="16">
        <v>0</v>
      </c>
      <c r="R189" s="17">
        <f t="shared" si="8"/>
        <v>119</v>
      </c>
      <c r="S189" s="11"/>
    </row>
    <row r="190" spans="1:19" ht="12.75" customHeight="1">
      <c r="A190" t="s">
        <v>523</v>
      </c>
      <c r="B190" t="s">
        <v>524</v>
      </c>
      <c r="C190" t="s">
        <v>955</v>
      </c>
      <c r="D190" s="16">
        <v>2</v>
      </c>
      <c r="E190" s="16">
        <v>0</v>
      </c>
      <c r="F190" s="16">
        <v>0</v>
      </c>
      <c r="G190" s="16">
        <v>0</v>
      </c>
      <c r="H190" s="17">
        <f t="shared" si="9"/>
        <v>2</v>
      </c>
      <c r="I190" s="16">
        <v>0</v>
      </c>
      <c r="J190" s="17">
        <f t="shared" si="10"/>
        <v>2</v>
      </c>
      <c r="K190" s="19"/>
      <c r="L190" s="16">
        <v>9</v>
      </c>
      <c r="M190" s="16">
        <v>72</v>
      </c>
      <c r="N190" s="16">
        <v>0</v>
      </c>
      <c r="O190" s="16">
        <v>52</v>
      </c>
      <c r="P190" s="17">
        <f t="shared" si="11"/>
        <v>133</v>
      </c>
      <c r="Q190" s="16">
        <v>43</v>
      </c>
      <c r="R190" s="17">
        <f t="shared" si="8"/>
        <v>176</v>
      </c>
      <c r="S190" s="11"/>
    </row>
    <row r="191" spans="1:19" ht="12.75" customHeight="1">
      <c r="A191" t="s">
        <v>771</v>
      </c>
      <c r="B191" t="s">
        <v>772</v>
      </c>
      <c r="C191" t="s">
        <v>954</v>
      </c>
      <c r="D191" s="16">
        <v>17</v>
      </c>
      <c r="E191" s="16">
        <v>1</v>
      </c>
      <c r="F191" s="16">
        <v>0</v>
      </c>
      <c r="G191" s="16">
        <v>4</v>
      </c>
      <c r="H191" s="17">
        <f t="shared" si="9"/>
        <v>22</v>
      </c>
      <c r="I191" s="16">
        <v>0</v>
      </c>
      <c r="J191" s="17">
        <f t="shared" si="10"/>
        <v>22</v>
      </c>
      <c r="K191" s="19"/>
      <c r="L191" s="16">
        <v>0</v>
      </c>
      <c r="M191" s="16">
        <v>23</v>
      </c>
      <c r="N191" s="16">
        <v>0</v>
      </c>
      <c r="O191" s="16">
        <v>23</v>
      </c>
      <c r="P191" s="17">
        <f t="shared" si="11"/>
        <v>46</v>
      </c>
      <c r="Q191" s="16">
        <v>0</v>
      </c>
      <c r="R191" s="17">
        <f t="shared" si="8"/>
        <v>46</v>
      </c>
      <c r="S191" s="11"/>
    </row>
    <row r="192" spans="1:19" ht="12.75" customHeight="1">
      <c r="A192" t="s">
        <v>525</v>
      </c>
      <c r="B192" t="s">
        <v>526</v>
      </c>
      <c r="C192" t="s">
        <v>955</v>
      </c>
      <c r="D192" s="16">
        <v>0</v>
      </c>
      <c r="E192" s="16">
        <v>0</v>
      </c>
      <c r="F192" s="16">
        <v>0</v>
      </c>
      <c r="G192" s="16">
        <v>0</v>
      </c>
      <c r="H192" s="17">
        <f t="shared" si="9"/>
        <v>0</v>
      </c>
      <c r="I192" s="16">
        <v>0</v>
      </c>
      <c r="J192" s="17">
        <f t="shared" si="10"/>
        <v>0</v>
      </c>
      <c r="K192" s="19"/>
      <c r="L192" s="16">
        <v>0</v>
      </c>
      <c r="M192" s="16">
        <v>30</v>
      </c>
      <c r="N192" s="16">
        <v>0</v>
      </c>
      <c r="O192" s="16">
        <v>5</v>
      </c>
      <c r="P192" s="17">
        <f t="shared" si="11"/>
        <v>35</v>
      </c>
      <c r="Q192" s="16">
        <v>0</v>
      </c>
      <c r="R192" s="17">
        <f t="shared" si="8"/>
        <v>35</v>
      </c>
      <c r="S192" s="11"/>
    </row>
    <row r="193" spans="1:19" ht="12.75" customHeight="1">
      <c r="A193" t="s">
        <v>527</v>
      </c>
      <c r="B193" t="s">
        <v>528</v>
      </c>
      <c r="C193" t="s">
        <v>954</v>
      </c>
      <c r="D193" s="16">
        <v>6</v>
      </c>
      <c r="E193" s="16">
        <v>0</v>
      </c>
      <c r="F193" s="16">
        <v>0</v>
      </c>
      <c r="G193" s="16">
        <v>15</v>
      </c>
      <c r="H193" s="17">
        <f t="shared" si="9"/>
        <v>21</v>
      </c>
      <c r="I193" s="16">
        <v>0</v>
      </c>
      <c r="J193" s="17">
        <f t="shared" si="10"/>
        <v>21</v>
      </c>
      <c r="K193" s="19"/>
      <c r="L193" s="16">
        <v>0</v>
      </c>
      <c r="M193" s="16">
        <v>54</v>
      </c>
      <c r="N193" s="16">
        <v>0</v>
      </c>
      <c r="O193" s="16">
        <v>17</v>
      </c>
      <c r="P193" s="17">
        <f t="shared" si="11"/>
        <v>71</v>
      </c>
      <c r="Q193" s="16">
        <v>0</v>
      </c>
      <c r="R193" s="17">
        <f t="shared" si="8"/>
        <v>71</v>
      </c>
      <c r="S193" s="11"/>
    </row>
    <row r="194" spans="1:19" ht="12.75" customHeight="1">
      <c r="A194" t="s">
        <v>529</v>
      </c>
      <c r="B194" t="s">
        <v>530</v>
      </c>
      <c r="C194" t="s">
        <v>957</v>
      </c>
      <c r="D194" s="16">
        <v>34</v>
      </c>
      <c r="E194" s="16">
        <v>18</v>
      </c>
      <c r="F194" s="16">
        <v>0</v>
      </c>
      <c r="G194" s="16">
        <v>13</v>
      </c>
      <c r="H194" s="17">
        <f t="shared" si="9"/>
        <v>65</v>
      </c>
      <c r="I194" s="16">
        <v>0</v>
      </c>
      <c r="J194" s="17">
        <f t="shared" si="10"/>
        <v>65</v>
      </c>
      <c r="K194" s="19"/>
      <c r="L194" s="16">
        <v>5</v>
      </c>
      <c r="M194" s="16">
        <v>267</v>
      </c>
      <c r="N194" s="16">
        <v>0</v>
      </c>
      <c r="O194" s="16">
        <v>104</v>
      </c>
      <c r="P194" s="17">
        <f t="shared" si="11"/>
        <v>376</v>
      </c>
      <c r="Q194" s="16">
        <v>8</v>
      </c>
      <c r="R194" s="17">
        <f t="shared" si="8"/>
        <v>384</v>
      </c>
      <c r="S194" s="11"/>
    </row>
    <row r="195" spans="1:19" ht="12.75" customHeight="1">
      <c r="A195" t="s">
        <v>531</v>
      </c>
      <c r="B195" t="s">
        <v>532</v>
      </c>
      <c r="C195" t="s">
        <v>956</v>
      </c>
      <c r="D195" s="16">
        <v>0</v>
      </c>
      <c r="E195" s="16">
        <v>0</v>
      </c>
      <c r="F195" s="16">
        <v>0</v>
      </c>
      <c r="G195" s="16">
        <v>0</v>
      </c>
      <c r="H195" s="17">
        <f t="shared" si="9"/>
        <v>0</v>
      </c>
      <c r="I195" s="16">
        <v>0</v>
      </c>
      <c r="J195" s="17">
        <f t="shared" si="10"/>
        <v>0</v>
      </c>
      <c r="K195" s="19"/>
      <c r="L195" s="16">
        <v>0</v>
      </c>
      <c r="M195" s="16">
        <v>133</v>
      </c>
      <c r="N195" s="16">
        <v>28</v>
      </c>
      <c r="O195" s="16">
        <v>31</v>
      </c>
      <c r="P195" s="17">
        <f t="shared" si="11"/>
        <v>192</v>
      </c>
      <c r="Q195" s="16">
        <v>0</v>
      </c>
      <c r="R195" s="17">
        <f t="shared" si="8"/>
        <v>192</v>
      </c>
      <c r="S195" s="11"/>
    </row>
    <row r="196" spans="1:19" ht="12.75" customHeight="1">
      <c r="A196" t="s">
        <v>773</v>
      </c>
      <c r="B196" t="s">
        <v>774</v>
      </c>
      <c r="C196" t="s">
        <v>954</v>
      </c>
      <c r="D196" s="16">
        <v>0</v>
      </c>
      <c r="E196" s="16">
        <v>0</v>
      </c>
      <c r="F196" s="16">
        <v>0</v>
      </c>
      <c r="G196" s="16">
        <v>0</v>
      </c>
      <c r="H196" s="17">
        <f t="shared" si="9"/>
        <v>0</v>
      </c>
      <c r="I196" s="16">
        <v>0</v>
      </c>
      <c r="J196" s="17">
        <f t="shared" si="10"/>
        <v>0</v>
      </c>
      <c r="K196" s="19"/>
      <c r="L196" s="16">
        <v>0</v>
      </c>
      <c r="M196" s="16">
        <v>29</v>
      </c>
      <c r="N196" s="16">
        <v>0</v>
      </c>
      <c r="O196" s="16">
        <v>18</v>
      </c>
      <c r="P196" s="17">
        <f t="shared" si="11"/>
        <v>47</v>
      </c>
      <c r="Q196" s="16">
        <v>0</v>
      </c>
      <c r="R196" s="17">
        <f t="shared" si="8"/>
        <v>47</v>
      </c>
      <c r="S196" s="11"/>
    </row>
    <row r="197" spans="1:19" ht="12.75" customHeight="1">
      <c r="A197" t="s">
        <v>533</v>
      </c>
      <c r="B197" t="s">
        <v>534</v>
      </c>
      <c r="C197" t="s">
        <v>956</v>
      </c>
      <c r="D197" s="16">
        <v>0</v>
      </c>
      <c r="E197" s="16">
        <v>0</v>
      </c>
      <c r="F197" s="16">
        <v>0</v>
      </c>
      <c r="G197" s="16">
        <v>0</v>
      </c>
      <c r="H197" s="17">
        <f t="shared" si="9"/>
        <v>0</v>
      </c>
      <c r="I197" s="16">
        <v>0</v>
      </c>
      <c r="J197" s="17">
        <f t="shared" si="10"/>
        <v>0</v>
      </c>
      <c r="K197" s="19"/>
      <c r="L197" s="16">
        <v>0</v>
      </c>
      <c r="M197" s="16">
        <v>4</v>
      </c>
      <c r="N197" s="16">
        <v>0</v>
      </c>
      <c r="O197" s="16">
        <v>16</v>
      </c>
      <c r="P197" s="17">
        <f t="shared" si="11"/>
        <v>20</v>
      </c>
      <c r="Q197" s="16">
        <v>15</v>
      </c>
      <c r="R197" s="17">
        <f t="shared" si="8"/>
        <v>35</v>
      </c>
      <c r="S197" s="11"/>
    </row>
    <row r="198" spans="1:19" ht="12.75" customHeight="1">
      <c r="A198" t="s">
        <v>775</v>
      </c>
      <c r="B198" t="s">
        <v>776</v>
      </c>
      <c r="C198" t="s">
        <v>958</v>
      </c>
      <c r="D198" s="16">
        <v>28</v>
      </c>
      <c r="E198" s="16">
        <v>84</v>
      </c>
      <c r="F198" s="16">
        <v>0</v>
      </c>
      <c r="G198" s="16">
        <v>2</v>
      </c>
      <c r="H198" s="17">
        <f t="shared" si="9"/>
        <v>114</v>
      </c>
      <c r="I198" s="16">
        <v>0</v>
      </c>
      <c r="J198" s="17">
        <f t="shared" si="10"/>
        <v>114</v>
      </c>
      <c r="K198" s="19"/>
      <c r="L198" s="16">
        <v>0</v>
      </c>
      <c r="M198" s="16">
        <v>55</v>
      </c>
      <c r="N198" s="16">
        <v>0</v>
      </c>
      <c r="O198" s="16">
        <v>18</v>
      </c>
      <c r="P198" s="17">
        <f t="shared" si="11"/>
        <v>73</v>
      </c>
      <c r="Q198" s="16">
        <v>60</v>
      </c>
      <c r="R198" s="17">
        <f t="shared" ref="R198:R261" si="12">SUM(P198:Q198)</f>
        <v>133</v>
      </c>
      <c r="S198" s="11"/>
    </row>
    <row r="199" spans="1:19" ht="12.75" customHeight="1">
      <c r="A199" t="s">
        <v>777</v>
      </c>
      <c r="B199" t="s">
        <v>778</v>
      </c>
      <c r="C199" t="s">
        <v>956</v>
      </c>
      <c r="D199" s="16">
        <v>0</v>
      </c>
      <c r="E199" s="16">
        <v>15</v>
      </c>
      <c r="F199" s="16">
        <v>0</v>
      </c>
      <c r="G199" s="16">
        <v>10</v>
      </c>
      <c r="H199" s="17">
        <f t="shared" ref="H199:H262" si="13">SUM(D199:G199)</f>
        <v>25</v>
      </c>
      <c r="I199" s="16">
        <v>0</v>
      </c>
      <c r="J199" s="17">
        <f t="shared" ref="J199:J262" si="14">SUM(H199:I199)</f>
        <v>25</v>
      </c>
      <c r="K199" s="19"/>
      <c r="L199" s="16">
        <v>0</v>
      </c>
      <c r="M199" s="16">
        <v>20</v>
      </c>
      <c r="N199" s="16">
        <v>0</v>
      </c>
      <c r="O199" s="16">
        <v>6</v>
      </c>
      <c r="P199" s="17">
        <f t="shared" ref="P199:P262" si="15">SUM(L199:O199)</f>
        <v>26</v>
      </c>
      <c r="Q199" s="16">
        <v>18</v>
      </c>
      <c r="R199" s="17">
        <f t="shared" si="12"/>
        <v>44</v>
      </c>
      <c r="S199" s="11"/>
    </row>
    <row r="200" spans="1:19" ht="12.75" customHeight="1">
      <c r="A200" t="s">
        <v>824</v>
      </c>
      <c r="B200" t="s">
        <v>825</v>
      </c>
      <c r="C200" t="s">
        <v>957</v>
      </c>
      <c r="D200" s="16">
        <v>0</v>
      </c>
      <c r="E200" s="16">
        <v>0</v>
      </c>
      <c r="F200" s="16">
        <v>0</v>
      </c>
      <c r="G200" s="16">
        <v>0</v>
      </c>
      <c r="H200" s="17">
        <f t="shared" si="13"/>
        <v>0</v>
      </c>
      <c r="I200" s="16">
        <v>0</v>
      </c>
      <c r="J200" s="17">
        <f t="shared" si="14"/>
        <v>0</v>
      </c>
      <c r="K200" s="19"/>
      <c r="L200" s="16">
        <v>5</v>
      </c>
      <c r="M200" s="16">
        <v>65</v>
      </c>
      <c r="N200" s="16">
        <v>0</v>
      </c>
      <c r="O200" s="16">
        <v>29</v>
      </c>
      <c r="P200" s="17">
        <f t="shared" si="15"/>
        <v>99</v>
      </c>
      <c r="Q200" s="16">
        <v>31</v>
      </c>
      <c r="R200" s="17">
        <f t="shared" si="12"/>
        <v>130</v>
      </c>
      <c r="S200" s="11"/>
    </row>
    <row r="201" spans="1:19" ht="12.75" customHeight="1">
      <c r="A201" t="s">
        <v>535</v>
      </c>
      <c r="B201" t="s">
        <v>536</v>
      </c>
      <c r="C201" t="s">
        <v>955</v>
      </c>
      <c r="D201" s="16">
        <v>34</v>
      </c>
      <c r="E201" s="16">
        <v>0</v>
      </c>
      <c r="F201" s="16">
        <v>0</v>
      </c>
      <c r="G201" s="16">
        <v>0</v>
      </c>
      <c r="H201" s="17">
        <f t="shared" si="13"/>
        <v>34</v>
      </c>
      <c r="I201" s="16">
        <v>0</v>
      </c>
      <c r="J201" s="17">
        <f t="shared" si="14"/>
        <v>34</v>
      </c>
      <c r="K201" s="19"/>
      <c r="L201" s="16">
        <v>0</v>
      </c>
      <c r="M201" s="16">
        <v>197</v>
      </c>
      <c r="N201" s="16">
        <v>0</v>
      </c>
      <c r="O201" s="16">
        <v>60</v>
      </c>
      <c r="P201" s="17">
        <f t="shared" si="15"/>
        <v>257</v>
      </c>
      <c r="Q201" s="16">
        <v>29</v>
      </c>
      <c r="R201" s="17">
        <f t="shared" si="12"/>
        <v>286</v>
      </c>
      <c r="S201" s="11"/>
    </row>
    <row r="202" spans="1:19" ht="12.75" customHeight="1">
      <c r="A202" t="s">
        <v>537</v>
      </c>
      <c r="B202" t="s">
        <v>538</v>
      </c>
      <c r="C202" t="s">
        <v>956</v>
      </c>
      <c r="D202" s="16">
        <v>34</v>
      </c>
      <c r="E202" s="16">
        <v>6</v>
      </c>
      <c r="F202" s="16">
        <v>0</v>
      </c>
      <c r="G202" s="16">
        <v>0</v>
      </c>
      <c r="H202" s="17">
        <f t="shared" si="13"/>
        <v>40</v>
      </c>
      <c r="I202" s="16">
        <v>0</v>
      </c>
      <c r="J202" s="17">
        <f t="shared" si="14"/>
        <v>40</v>
      </c>
      <c r="K202" s="19"/>
      <c r="L202" s="16">
        <v>4</v>
      </c>
      <c r="M202" s="16">
        <v>86</v>
      </c>
      <c r="N202" s="16">
        <v>9</v>
      </c>
      <c r="O202" s="16">
        <v>127</v>
      </c>
      <c r="P202" s="17">
        <f t="shared" si="15"/>
        <v>226</v>
      </c>
      <c r="Q202" s="16">
        <v>15</v>
      </c>
      <c r="R202" s="17">
        <f t="shared" si="12"/>
        <v>241</v>
      </c>
      <c r="S202" s="11"/>
    </row>
    <row r="203" spans="1:19" ht="12.75" customHeight="1">
      <c r="A203" t="s">
        <v>826</v>
      </c>
      <c r="B203" t="s">
        <v>827</v>
      </c>
      <c r="C203" t="s">
        <v>957</v>
      </c>
      <c r="D203" s="16">
        <v>7</v>
      </c>
      <c r="E203" s="16">
        <v>0</v>
      </c>
      <c r="F203" s="16">
        <v>0</v>
      </c>
      <c r="G203" s="16">
        <v>3</v>
      </c>
      <c r="H203" s="17">
        <f t="shared" si="13"/>
        <v>10</v>
      </c>
      <c r="I203" s="16">
        <v>0</v>
      </c>
      <c r="J203" s="17">
        <f t="shared" si="14"/>
        <v>10</v>
      </c>
      <c r="K203" s="19"/>
      <c r="L203" s="16">
        <v>0</v>
      </c>
      <c r="M203" s="16">
        <v>95</v>
      </c>
      <c r="N203" s="16">
        <v>0</v>
      </c>
      <c r="O203" s="16">
        <v>28</v>
      </c>
      <c r="P203" s="17">
        <f t="shared" si="15"/>
        <v>123</v>
      </c>
      <c r="Q203" s="16">
        <v>0</v>
      </c>
      <c r="R203" s="17">
        <f t="shared" si="12"/>
        <v>123</v>
      </c>
      <c r="S203" s="11"/>
    </row>
    <row r="204" spans="1:19" ht="12.75" customHeight="1">
      <c r="A204" t="s">
        <v>828</v>
      </c>
      <c r="B204" t="s">
        <v>829</v>
      </c>
      <c r="C204" t="s">
        <v>958</v>
      </c>
      <c r="D204" s="16">
        <v>73</v>
      </c>
      <c r="E204" s="16">
        <v>21</v>
      </c>
      <c r="F204" s="16">
        <v>0</v>
      </c>
      <c r="G204" s="16">
        <v>36</v>
      </c>
      <c r="H204" s="17">
        <f t="shared" si="13"/>
        <v>130</v>
      </c>
      <c r="I204" s="16">
        <v>0</v>
      </c>
      <c r="J204" s="17">
        <f t="shared" si="14"/>
        <v>130</v>
      </c>
      <c r="K204" s="19"/>
      <c r="L204" s="16">
        <v>47</v>
      </c>
      <c r="M204" s="16">
        <v>134</v>
      </c>
      <c r="N204" s="16">
        <v>0</v>
      </c>
      <c r="O204" s="16">
        <v>98</v>
      </c>
      <c r="P204" s="17">
        <f t="shared" si="15"/>
        <v>279</v>
      </c>
      <c r="Q204" s="16">
        <v>0</v>
      </c>
      <c r="R204" s="17">
        <f t="shared" si="12"/>
        <v>279</v>
      </c>
      <c r="S204" s="11"/>
    </row>
    <row r="205" spans="1:19" ht="12.75" customHeight="1">
      <c r="A205" t="s">
        <v>539</v>
      </c>
      <c r="B205" t="s">
        <v>540</v>
      </c>
      <c r="C205" t="s">
        <v>955</v>
      </c>
      <c r="D205" s="16">
        <v>43</v>
      </c>
      <c r="E205" s="16">
        <v>0</v>
      </c>
      <c r="F205" s="16">
        <v>0</v>
      </c>
      <c r="G205" s="16">
        <v>0</v>
      </c>
      <c r="H205" s="17">
        <f t="shared" si="13"/>
        <v>43</v>
      </c>
      <c r="I205" s="16">
        <v>31</v>
      </c>
      <c r="J205" s="17">
        <f t="shared" si="14"/>
        <v>74</v>
      </c>
      <c r="K205" s="19"/>
      <c r="L205" s="16">
        <v>0</v>
      </c>
      <c r="M205" s="16">
        <v>130</v>
      </c>
      <c r="N205" s="16">
        <v>0</v>
      </c>
      <c r="O205" s="16">
        <v>50</v>
      </c>
      <c r="P205" s="17">
        <f t="shared" si="15"/>
        <v>180</v>
      </c>
      <c r="Q205" s="16">
        <v>40</v>
      </c>
      <c r="R205" s="17">
        <f t="shared" si="12"/>
        <v>220</v>
      </c>
      <c r="S205" s="11"/>
    </row>
    <row r="206" spans="1:19" ht="12.75" customHeight="1">
      <c r="A206" t="s">
        <v>830</v>
      </c>
      <c r="B206" t="s">
        <v>831</v>
      </c>
      <c r="C206" t="s">
        <v>957</v>
      </c>
      <c r="D206" s="16">
        <v>0</v>
      </c>
      <c r="E206" s="16">
        <v>0</v>
      </c>
      <c r="F206" s="16">
        <v>0</v>
      </c>
      <c r="G206" s="16">
        <v>0</v>
      </c>
      <c r="H206" s="17">
        <f t="shared" si="13"/>
        <v>0</v>
      </c>
      <c r="I206" s="16">
        <v>0</v>
      </c>
      <c r="J206" s="17">
        <f t="shared" si="14"/>
        <v>0</v>
      </c>
      <c r="K206" s="19"/>
      <c r="L206" s="16">
        <v>0</v>
      </c>
      <c r="M206" s="16">
        <v>69</v>
      </c>
      <c r="N206" s="16">
        <v>2</v>
      </c>
      <c r="O206" s="16">
        <v>26</v>
      </c>
      <c r="P206" s="17">
        <f t="shared" si="15"/>
        <v>97</v>
      </c>
      <c r="Q206" s="16">
        <v>21</v>
      </c>
      <c r="R206" s="17">
        <f t="shared" si="12"/>
        <v>118</v>
      </c>
      <c r="S206" s="11"/>
    </row>
    <row r="207" spans="1:19" ht="12.75" customHeight="1">
      <c r="A207" t="s">
        <v>541</v>
      </c>
      <c r="B207" t="s">
        <v>542</v>
      </c>
      <c r="C207" t="s">
        <v>954</v>
      </c>
      <c r="D207" s="16">
        <v>1</v>
      </c>
      <c r="E207" s="16">
        <v>0</v>
      </c>
      <c r="F207" s="16">
        <v>0</v>
      </c>
      <c r="G207" s="16">
        <v>0</v>
      </c>
      <c r="H207" s="17">
        <f t="shared" si="13"/>
        <v>1</v>
      </c>
      <c r="I207" s="16">
        <v>0</v>
      </c>
      <c r="J207" s="17">
        <f t="shared" si="14"/>
        <v>1</v>
      </c>
      <c r="K207" s="19"/>
      <c r="L207" s="16">
        <v>1</v>
      </c>
      <c r="M207" s="16">
        <v>10</v>
      </c>
      <c r="N207" s="16">
        <v>0</v>
      </c>
      <c r="O207" s="16">
        <v>1</v>
      </c>
      <c r="P207" s="17">
        <f t="shared" si="15"/>
        <v>12</v>
      </c>
      <c r="Q207" s="16">
        <v>0</v>
      </c>
      <c r="R207" s="17">
        <f t="shared" si="12"/>
        <v>12</v>
      </c>
      <c r="S207" s="11"/>
    </row>
    <row r="208" spans="1:19" ht="12.75" customHeight="1">
      <c r="A208" t="s">
        <v>543</v>
      </c>
      <c r="B208" t="s">
        <v>544</v>
      </c>
      <c r="C208" t="s">
        <v>957</v>
      </c>
      <c r="D208" s="16">
        <v>2</v>
      </c>
      <c r="E208" s="16">
        <v>0</v>
      </c>
      <c r="F208" s="16">
        <v>0</v>
      </c>
      <c r="G208" s="16">
        <v>0</v>
      </c>
      <c r="H208" s="17">
        <f t="shared" si="13"/>
        <v>2</v>
      </c>
      <c r="I208" s="16">
        <v>0</v>
      </c>
      <c r="J208" s="17">
        <f t="shared" si="14"/>
        <v>2</v>
      </c>
      <c r="K208" s="19"/>
      <c r="L208" s="16">
        <v>2</v>
      </c>
      <c r="M208" s="16">
        <v>174</v>
      </c>
      <c r="N208" s="16">
        <v>22</v>
      </c>
      <c r="O208" s="16">
        <v>130</v>
      </c>
      <c r="P208" s="17">
        <f t="shared" si="15"/>
        <v>328</v>
      </c>
      <c r="Q208" s="16">
        <v>14</v>
      </c>
      <c r="R208" s="17">
        <f t="shared" si="12"/>
        <v>342</v>
      </c>
      <c r="S208" s="11"/>
    </row>
    <row r="209" spans="1:19" ht="12.75" customHeight="1">
      <c r="A209" t="s">
        <v>753</v>
      </c>
      <c r="B209" t="s">
        <v>912</v>
      </c>
      <c r="C209" t="s">
        <v>954</v>
      </c>
      <c r="D209" s="16">
        <v>10</v>
      </c>
      <c r="E209" s="16">
        <v>0</v>
      </c>
      <c r="F209" s="16">
        <v>0</v>
      </c>
      <c r="G209" s="16">
        <v>5</v>
      </c>
      <c r="H209" s="17">
        <f t="shared" si="13"/>
        <v>15</v>
      </c>
      <c r="I209" s="16">
        <v>0</v>
      </c>
      <c r="J209" s="17">
        <f t="shared" si="14"/>
        <v>15</v>
      </c>
      <c r="K209" s="19"/>
      <c r="L209" s="16">
        <v>0</v>
      </c>
      <c r="M209" s="16">
        <v>41</v>
      </c>
      <c r="N209" s="16">
        <v>0</v>
      </c>
      <c r="O209" s="16">
        <v>0</v>
      </c>
      <c r="P209" s="17">
        <f t="shared" si="15"/>
        <v>41</v>
      </c>
      <c r="Q209" s="16">
        <v>0</v>
      </c>
      <c r="R209" s="17">
        <f t="shared" si="12"/>
        <v>41</v>
      </c>
      <c r="S209" s="11"/>
    </row>
    <row r="210" spans="1:19" ht="12.75" customHeight="1">
      <c r="A210" t="s">
        <v>545</v>
      </c>
      <c r="B210" t="s">
        <v>546</v>
      </c>
      <c r="C210" t="s">
        <v>956</v>
      </c>
      <c r="D210" s="16">
        <v>20</v>
      </c>
      <c r="E210" s="16">
        <v>7</v>
      </c>
      <c r="F210" s="16">
        <v>0</v>
      </c>
      <c r="G210" s="16">
        <v>3</v>
      </c>
      <c r="H210" s="17">
        <f t="shared" si="13"/>
        <v>30</v>
      </c>
      <c r="I210" s="16">
        <v>0</v>
      </c>
      <c r="J210" s="17">
        <f t="shared" si="14"/>
        <v>30</v>
      </c>
      <c r="K210" s="19"/>
      <c r="L210" s="16">
        <v>0</v>
      </c>
      <c r="M210" s="16">
        <v>85</v>
      </c>
      <c r="N210" s="16">
        <v>0</v>
      </c>
      <c r="O210" s="16">
        <v>30</v>
      </c>
      <c r="P210" s="17">
        <f t="shared" si="15"/>
        <v>115</v>
      </c>
      <c r="Q210" s="16">
        <v>30</v>
      </c>
      <c r="R210" s="17">
        <f t="shared" si="12"/>
        <v>145</v>
      </c>
      <c r="S210" s="11"/>
    </row>
    <row r="211" spans="1:19" ht="12.75" customHeight="1">
      <c r="A211" t="s">
        <v>547</v>
      </c>
      <c r="B211" t="s">
        <v>548</v>
      </c>
      <c r="C211" t="s">
        <v>958</v>
      </c>
      <c r="D211" s="16">
        <v>0</v>
      </c>
      <c r="E211" s="16">
        <v>36</v>
      </c>
      <c r="F211" s="16">
        <v>0</v>
      </c>
      <c r="G211" s="16">
        <v>7</v>
      </c>
      <c r="H211" s="17">
        <f t="shared" si="13"/>
        <v>43</v>
      </c>
      <c r="I211" s="16">
        <v>0</v>
      </c>
      <c r="J211" s="17">
        <f t="shared" si="14"/>
        <v>43</v>
      </c>
      <c r="K211" s="19"/>
      <c r="L211" s="16">
        <v>0</v>
      </c>
      <c r="M211" s="16">
        <v>30</v>
      </c>
      <c r="N211" s="16">
        <v>0</v>
      </c>
      <c r="O211" s="16">
        <v>14</v>
      </c>
      <c r="P211" s="17">
        <f t="shared" si="15"/>
        <v>44</v>
      </c>
      <c r="Q211" s="16">
        <v>0</v>
      </c>
      <c r="R211" s="17">
        <f t="shared" si="12"/>
        <v>44</v>
      </c>
      <c r="S211" s="11"/>
    </row>
    <row r="212" spans="1:19" ht="12.75" customHeight="1">
      <c r="A212" t="s">
        <v>549</v>
      </c>
      <c r="B212" t="s">
        <v>550</v>
      </c>
      <c r="C212" t="s">
        <v>956</v>
      </c>
      <c r="D212" s="16">
        <v>59</v>
      </c>
      <c r="E212" s="16">
        <v>0</v>
      </c>
      <c r="F212" s="16">
        <v>0</v>
      </c>
      <c r="G212" s="16">
        <v>0</v>
      </c>
      <c r="H212" s="17">
        <f t="shared" si="13"/>
        <v>59</v>
      </c>
      <c r="I212" s="16">
        <v>0</v>
      </c>
      <c r="J212" s="17">
        <f t="shared" si="14"/>
        <v>59</v>
      </c>
      <c r="K212" s="19"/>
      <c r="L212" s="16">
        <v>10</v>
      </c>
      <c r="M212" s="16">
        <v>88</v>
      </c>
      <c r="N212" s="16">
        <v>0</v>
      </c>
      <c r="O212" s="16">
        <v>18</v>
      </c>
      <c r="P212" s="17">
        <f t="shared" si="15"/>
        <v>116</v>
      </c>
      <c r="Q212" s="16">
        <v>10</v>
      </c>
      <c r="R212" s="17">
        <f t="shared" si="12"/>
        <v>126</v>
      </c>
      <c r="S212" s="11"/>
    </row>
    <row r="213" spans="1:19" ht="12.75" customHeight="1">
      <c r="A213" t="s">
        <v>887</v>
      </c>
      <c r="B213" t="s">
        <v>973</v>
      </c>
      <c r="C213" t="s">
        <v>954</v>
      </c>
      <c r="D213" s="16">
        <v>0</v>
      </c>
      <c r="E213" s="16">
        <v>0</v>
      </c>
      <c r="F213" s="16">
        <v>0</v>
      </c>
      <c r="G213" s="16">
        <v>0</v>
      </c>
      <c r="H213" s="17">
        <f t="shared" si="13"/>
        <v>0</v>
      </c>
      <c r="I213" s="16">
        <v>0</v>
      </c>
      <c r="J213" s="17">
        <f t="shared" si="14"/>
        <v>0</v>
      </c>
      <c r="K213" s="19"/>
      <c r="L213" s="16">
        <v>0</v>
      </c>
      <c r="M213" s="16">
        <v>21</v>
      </c>
      <c r="N213" s="16">
        <v>0</v>
      </c>
      <c r="O213" s="16">
        <v>0</v>
      </c>
      <c r="P213" s="17">
        <f t="shared" si="15"/>
        <v>21</v>
      </c>
      <c r="Q213" s="16">
        <v>0</v>
      </c>
      <c r="R213" s="17">
        <f t="shared" si="12"/>
        <v>21</v>
      </c>
      <c r="S213" s="11"/>
    </row>
    <row r="214" spans="1:19" ht="12.75" customHeight="1">
      <c r="A214" t="s">
        <v>553</v>
      </c>
      <c r="B214" t="s">
        <v>554</v>
      </c>
      <c r="C214" t="s">
        <v>954</v>
      </c>
      <c r="D214" s="16">
        <v>6</v>
      </c>
      <c r="E214" s="16">
        <v>1</v>
      </c>
      <c r="F214" s="16">
        <v>0</v>
      </c>
      <c r="G214" s="16">
        <v>0</v>
      </c>
      <c r="H214" s="17">
        <f t="shared" si="13"/>
        <v>7</v>
      </c>
      <c r="I214" s="16">
        <v>0</v>
      </c>
      <c r="J214" s="17">
        <f t="shared" si="14"/>
        <v>7</v>
      </c>
      <c r="K214" s="19"/>
      <c r="L214" s="16">
        <v>0</v>
      </c>
      <c r="M214" s="16">
        <v>93</v>
      </c>
      <c r="N214" s="16">
        <v>0</v>
      </c>
      <c r="O214" s="16">
        <v>43</v>
      </c>
      <c r="P214" s="17">
        <f t="shared" si="15"/>
        <v>136</v>
      </c>
      <c r="Q214" s="16">
        <v>0</v>
      </c>
      <c r="R214" s="17">
        <f t="shared" si="12"/>
        <v>136</v>
      </c>
      <c r="S214" s="11"/>
    </row>
    <row r="215" spans="1:19" ht="12.75" customHeight="1">
      <c r="A215" t="s">
        <v>555</v>
      </c>
      <c r="B215" t="s">
        <v>556</v>
      </c>
      <c r="C215" t="s">
        <v>956</v>
      </c>
      <c r="D215" s="16">
        <v>0</v>
      </c>
      <c r="E215" s="16">
        <v>0</v>
      </c>
      <c r="F215" s="16">
        <v>0</v>
      </c>
      <c r="G215" s="16">
        <v>0</v>
      </c>
      <c r="H215" s="17">
        <f t="shared" si="13"/>
        <v>0</v>
      </c>
      <c r="I215" s="16">
        <v>0</v>
      </c>
      <c r="J215" s="17">
        <f t="shared" si="14"/>
        <v>0</v>
      </c>
      <c r="K215" s="19"/>
      <c r="L215" s="16">
        <v>0</v>
      </c>
      <c r="M215" s="16">
        <v>5</v>
      </c>
      <c r="N215" s="16">
        <v>0</v>
      </c>
      <c r="O215" s="16">
        <v>17</v>
      </c>
      <c r="P215" s="17">
        <f t="shared" si="15"/>
        <v>22</v>
      </c>
      <c r="Q215" s="16">
        <v>0</v>
      </c>
      <c r="R215" s="17">
        <f t="shared" si="12"/>
        <v>22</v>
      </c>
      <c r="S215" s="11"/>
    </row>
    <row r="216" spans="1:19" ht="12.75" customHeight="1">
      <c r="A216" t="s">
        <v>557</v>
      </c>
      <c r="B216" t="s">
        <v>558</v>
      </c>
      <c r="C216" t="s">
        <v>958</v>
      </c>
      <c r="D216" s="16">
        <v>0</v>
      </c>
      <c r="E216" s="16">
        <v>70</v>
      </c>
      <c r="F216" s="16">
        <v>0</v>
      </c>
      <c r="G216" s="16">
        <v>31</v>
      </c>
      <c r="H216" s="17">
        <f t="shared" si="13"/>
        <v>101</v>
      </c>
      <c r="I216" s="16">
        <v>14</v>
      </c>
      <c r="J216" s="17">
        <f t="shared" si="14"/>
        <v>115</v>
      </c>
      <c r="K216" s="19"/>
      <c r="L216" s="16">
        <v>0</v>
      </c>
      <c r="M216" s="16">
        <v>158</v>
      </c>
      <c r="N216" s="16">
        <v>3</v>
      </c>
      <c r="O216" s="16">
        <v>91</v>
      </c>
      <c r="P216" s="17">
        <f t="shared" si="15"/>
        <v>252</v>
      </c>
      <c r="Q216" s="16">
        <v>103</v>
      </c>
      <c r="R216" s="17">
        <f t="shared" si="12"/>
        <v>355</v>
      </c>
      <c r="S216" s="11"/>
    </row>
    <row r="217" spans="1:19" ht="12.75" customHeight="1">
      <c r="A217" t="s">
        <v>559</v>
      </c>
      <c r="B217" t="s">
        <v>560</v>
      </c>
      <c r="C217" t="s">
        <v>958</v>
      </c>
      <c r="D217" s="16">
        <v>0</v>
      </c>
      <c r="E217" s="16">
        <v>0</v>
      </c>
      <c r="F217" s="16">
        <v>0</v>
      </c>
      <c r="G217" s="16">
        <v>0</v>
      </c>
      <c r="H217" s="17">
        <f t="shared" si="13"/>
        <v>0</v>
      </c>
      <c r="I217" s="16">
        <v>0</v>
      </c>
      <c r="J217" s="17">
        <f t="shared" si="14"/>
        <v>0</v>
      </c>
      <c r="K217" s="19"/>
      <c r="L217" s="16">
        <v>0</v>
      </c>
      <c r="M217" s="16">
        <v>30</v>
      </c>
      <c r="N217" s="16">
        <v>0</v>
      </c>
      <c r="O217" s="16">
        <v>9</v>
      </c>
      <c r="P217" s="17">
        <f t="shared" si="15"/>
        <v>39</v>
      </c>
      <c r="Q217" s="16">
        <v>0</v>
      </c>
      <c r="R217" s="17">
        <f t="shared" si="12"/>
        <v>39</v>
      </c>
      <c r="S217" s="11"/>
    </row>
    <row r="218" spans="1:19" ht="12.75" customHeight="1">
      <c r="A218" t="s">
        <v>561</v>
      </c>
      <c r="B218" t="s">
        <v>562</v>
      </c>
      <c r="C218" t="s">
        <v>956</v>
      </c>
      <c r="D218" s="16">
        <v>7</v>
      </c>
      <c r="E218" s="16">
        <v>0</v>
      </c>
      <c r="F218" s="16">
        <v>0</v>
      </c>
      <c r="G218" s="16">
        <v>7</v>
      </c>
      <c r="H218" s="17">
        <f t="shared" si="13"/>
        <v>14</v>
      </c>
      <c r="I218" s="16">
        <v>0</v>
      </c>
      <c r="J218" s="17">
        <f t="shared" si="14"/>
        <v>14</v>
      </c>
      <c r="K218" s="19"/>
      <c r="L218" s="16">
        <v>0</v>
      </c>
      <c r="M218" s="16">
        <v>35</v>
      </c>
      <c r="N218" s="16">
        <v>0</v>
      </c>
      <c r="O218" s="16">
        <v>39</v>
      </c>
      <c r="P218" s="17">
        <f t="shared" si="15"/>
        <v>74</v>
      </c>
      <c r="Q218" s="16">
        <v>0</v>
      </c>
      <c r="R218" s="17">
        <f t="shared" si="12"/>
        <v>74</v>
      </c>
      <c r="S218" s="11"/>
    </row>
    <row r="219" spans="1:19" ht="12.75" customHeight="1">
      <c r="A219" t="s">
        <v>563</v>
      </c>
      <c r="B219" t="s">
        <v>564</v>
      </c>
      <c r="C219" t="s">
        <v>956</v>
      </c>
      <c r="D219" s="16">
        <v>24</v>
      </c>
      <c r="E219" s="16">
        <v>0</v>
      </c>
      <c r="F219" s="16">
        <v>0</v>
      </c>
      <c r="G219" s="16">
        <v>5</v>
      </c>
      <c r="H219" s="17">
        <f t="shared" si="13"/>
        <v>29</v>
      </c>
      <c r="I219" s="16">
        <v>0</v>
      </c>
      <c r="J219" s="17">
        <f t="shared" si="14"/>
        <v>29</v>
      </c>
      <c r="K219" s="19"/>
      <c r="L219" s="16">
        <v>0</v>
      </c>
      <c r="M219" s="16">
        <v>59</v>
      </c>
      <c r="N219" s="16">
        <v>0</v>
      </c>
      <c r="O219" s="16">
        <v>50</v>
      </c>
      <c r="P219" s="17">
        <f t="shared" si="15"/>
        <v>109</v>
      </c>
      <c r="Q219" s="16">
        <v>12</v>
      </c>
      <c r="R219" s="17">
        <f t="shared" si="12"/>
        <v>121</v>
      </c>
      <c r="S219" s="11"/>
    </row>
    <row r="220" spans="1:19" ht="12.75" customHeight="1">
      <c r="A220" t="s">
        <v>834</v>
      </c>
      <c r="B220" t="s">
        <v>835</v>
      </c>
      <c r="C220" t="s">
        <v>955</v>
      </c>
      <c r="D220" s="16">
        <v>59</v>
      </c>
      <c r="E220" s="16">
        <v>6</v>
      </c>
      <c r="F220" s="16">
        <v>0</v>
      </c>
      <c r="G220" s="16">
        <v>0</v>
      </c>
      <c r="H220" s="17">
        <f t="shared" si="13"/>
        <v>65</v>
      </c>
      <c r="I220" s="16">
        <v>0</v>
      </c>
      <c r="J220" s="17">
        <f t="shared" si="14"/>
        <v>65</v>
      </c>
      <c r="K220" s="19"/>
      <c r="L220" s="16">
        <v>0</v>
      </c>
      <c r="M220" s="16">
        <v>36</v>
      </c>
      <c r="N220" s="16">
        <v>0</v>
      </c>
      <c r="O220" s="16">
        <v>1</v>
      </c>
      <c r="P220" s="17">
        <f t="shared" si="15"/>
        <v>37</v>
      </c>
      <c r="Q220" s="16">
        <v>0</v>
      </c>
      <c r="R220" s="17">
        <f t="shared" si="12"/>
        <v>37</v>
      </c>
      <c r="S220" s="11"/>
    </row>
    <row r="221" spans="1:19" ht="12.75" customHeight="1">
      <c r="A221" t="s">
        <v>565</v>
      </c>
      <c r="B221" t="s">
        <v>566</v>
      </c>
      <c r="C221" t="s">
        <v>954</v>
      </c>
      <c r="D221" s="16">
        <v>29</v>
      </c>
      <c r="E221" s="16">
        <v>0</v>
      </c>
      <c r="F221" s="16">
        <v>0</v>
      </c>
      <c r="G221" s="16">
        <v>0</v>
      </c>
      <c r="H221" s="17">
        <f t="shared" si="13"/>
        <v>29</v>
      </c>
      <c r="I221" s="16">
        <v>0</v>
      </c>
      <c r="J221" s="17">
        <f t="shared" si="14"/>
        <v>29</v>
      </c>
      <c r="K221" s="19"/>
      <c r="L221" s="16">
        <v>0</v>
      </c>
      <c r="M221" s="16">
        <v>77</v>
      </c>
      <c r="N221" s="16">
        <v>0</v>
      </c>
      <c r="O221" s="16">
        <v>47</v>
      </c>
      <c r="P221" s="17">
        <f t="shared" si="15"/>
        <v>124</v>
      </c>
      <c r="Q221" s="16">
        <v>17</v>
      </c>
      <c r="R221" s="17">
        <f t="shared" si="12"/>
        <v>141</v>
      </c>
      <c r="S221" s="11"/>
    </row>
    <row r="222" spans="1:19" ht="12.75" customHeight="1">
      <c r="A222" t="s">
        <v>870</v>
      </c>
      <c r="B222" t="s">
        <v>871</v>
      </c>
      <c r="C222" t="s">
        <v>956</v>
      </c>
      <c r="D222" s="16">
        <v>4</v>
      </c>
      <c r="E222" s="16">
        <v>21</v>
      </c>
      <c r="F222" s="16">
        <v>0</v>
      </c>
      <c r="G222" s="16">
        <v>7</v>
      </c>
      <c r="H222" s="17">
        <f t="shared" si="13"/>
        <v>32</v>
      </c>
      <c r="I222" s="16">
        <v>0</v>
      </c>
      <c r="J222" s="17">
        <f t="shared" si="14"/>
        <v>32</v>
      </c>
      <c r="K222" s="19"/>
      <c r="L222" s="16">
        <v>4</v>
      </c>
      <c r="M222" s="16">
        <v>53</v>
      </c>
      <c r="N222" s="16">
        <v>0</v>
      </c>
      <c r="O222" s="16">
        <v>17</v>
      </c>
      <c r="P222" s="17">
        <f t="shared" si="15"/>
        <v>74</v>
      </c>
      <c r="Q222" s="16">
        <v>0</v>
      </c>
      <c r="R222" s="17">
        <f t="shared" si="12"/>
        <v>74</v>
      </c>
      <c r="S222" s="11"/>
    </row>
    <row r="223" spans="1:19" ht="12.75" customHeight="1">
      <c r="A223" t="s">
        <v>567</v>
      </c>
      <c r="B223" t="s">
        <v>568</v>
      </c>
      <c r="C223" t="s">
        <v>958</v>
      </c>
      <c r="D223" s="16">
        <v>19</v>
      </c>
      <c r="E223" s="16">
        <v>0</v>
      </c>
      <c r="F223" s="16">
        <v>0</v>
      </c>
      <c r="G223" s="16">
        <v>0</v>
      </c>
      <c r="H223" s="17">
        <f t="shared" si="13"/>
        <v>19</v>
      </c>
      <c r="I223" s="16">
        <v>44</v>
      </c>
      <c r="J223" s="17">
        <f t="shared" si="14"/>
        <v>63</v>
      </c>
      <c r="K223" s="19"/>
      <c r="L223" s="16">
        <v>0</v>
      </c>
      <c r="M223" s="16">
        <v>140</v>
      </c>
      <c r="N223" s="16">
        <v>0</v>
      </c>
      <c r="O223" s="16">
        <v>69</v>
      </c>
      <c r="P223" s="17">
        <f t="shared" si="15"/>
        <v>209</v>
      </c>
      <c r="Q223" s="16">
        <v>42</v>
      </c>
      <c r="R223" s="17">
        <f t="shared" si="12"/>
        <v>251</v>
      </c>
      <c r="S223" s="11"/>
    </row>
    <row r="224" spans="1:19" ht="12.75" customHeight="1">
      <c r="A224" t="s">
        <v>569</v>
      </c>
      <c r="B224" t="s">
        <v>570</v>
      </c>
      <c r="C224" t="s">
        <v>955</v>
      </c>
      <c r="D224" s="16">
        <v>3</v>
      </c>
      <c r="E224" s="16">
        <v>0</v>
      </c>
      <c r="F224" s="16">
        <v>0</v>
      </c>
      <c r="G224" s="16">
        <v>0</v>
      </c>
      <c r="H224" s="17">
        <f t="shared" si="13"/>
        <v>3</v>
      </c>
      <c r="I224" s="16">
        <v>0</v>
      </c>
      <c r="J224" s="17">
        <f t="shared" si="14"/>
        <v>3</v>
      </c>
      <c r="K224" s="19"/>
      <c r="L224" s="16">
        <v>0</v>
      </c>
      <c r="M224" s="16">
        <v>9</v>
      </c>
      <c r="N224" s="16">
        <v>0</v>
      </c>
      <c r="O224" s="16">
        <v>24</v>
      </c>
      <c r="P224" s="17">
        <f t="shared" si="15"/>
        <v>33</v>
      </c>
      <c r="Q224" s="16">
        <v>0</v>
      </c>
      <c r="R224" s="17">
        <f t="shared" si="12"/>
        <v>33</v>
      </c>
      <c r="S224" s="11"/>
    </row>
    <row r="225" spans="1:19" ht="12.75" customHeight="1">
      <c r="A225" t="s">
        <v>836</v>
      </c>
      <c r="B225" t="s">
        <v>837</v>
      </c>
      <c r="C225" t="s">
        <v>958</v>
      </c>
      <c r="D225" s="16">
        <v>73</v>
      </c>
      <c r="E225" s="16">
        <v>22</v>
      </c>
      <c r="F225" s="16">
        <v>0</v>
      </c>
      <c r="G225" s="16">
        <v>36</v>
      </c>
      <c r="H225" s="17">
        <f t="shared" si="13"/>
        <v>131</v>
      </c>
      <c r="I225" s="16">
        <v>0</v>
      </c>
      <c r="J225" s="17">
        <f t="shared" si="14"/>
        <v>131</v>
      </c>
      <c r="K225" s="19"/>
      <c r="L225" s="16">
        <v>0</v>
      </c>
      <c r="M225" s="16">
        <v>217</v>
      </c>
      <c r="N225" s="16">
        <v>5</v>
      </c>
      <c r="O225" s="16">
        <v>69</v>
      </c>
      <c r="P225" s="17">
        <f t="shared" si="15"/>
        <v>291</v>
      </c>
      <c r="Q225" s="16">
        <v>149</v>
      </c>
      <c r="R225" s="17">
        <f t="shared" si="12"/>
        <v>440</v>
      </c>
      <c r="S225" s="11"/>
    </row>
    <row r="226" spans="1:19" ht="12.75" customHeight="1">
      <c r="A226" t="s">
        <v>571</v>
      </c>
      <c r="B226" t="s">
        <v>572</v>
      </c>
      <c r="C226" t="s">
        <v>956</v>
      </c>
      <c r="D226" s="16">
        <v>0</v>
      </c>
      <c r="E226" s="16">
        <v>0</v>
      </c>
      <c r="F226" s="16">
        <v>0</v>
      </c>
      <c r="G226" s="16">
        <v>0</v>
      </c>
      <c r="H226" s="17">
        <f t="shared" si="13"/>
        <v>0</v>
      </c>
      <c r="I226" s="16">
        <v>0</v>
      </c>
      <c r="J226" s="17">
        <f t="shared" si="14"/>
        <v>0</v>
      </c>
      <c r="K226" s="19"/>
      <c r="L226" s="16">
        <v>0</v>
      </c>
      <c r="M226" s="16">
        <v>66</v>
      </c>
      <c r="N226" s="16">
        <v>0</v>
      </c>
      <c r="O226" s="16">
        <v>5</v>
      </c>
      <c r="P226" s="17">
        <f t="shared" si="15"/>
        <v>71</v>
      </c>
      <c r="Q226" s="16">
        <v>0</v>
      </c>
      <c r="R226" s="17">
        <f t="shared" si="12"/>
        <v>71</v>
      </c>
      <c r="S226" s="11"/>
    </row>
    <row r="227" spans="1:19" ht="12.75" customHeight="1">
      <c r="A227" t="s">
        <v>573</v>
      </c>
      <c r="B227" t="s">
        <v>574</v>
      </c>
      <c r="C227" t="s">
        <v>957</v>
      </c>
      <c r="D227" s="16">
        <v>44</v>
      </c>
      <c r="E227" s="16">
        <v>0</v>
      </c>
      <c r="F227" s="16">
        <v>0</v>
      </c>
      <c r="G227" s="16">
        <v>3</v>
      </c>
      <c r="H227" s="17">
        <f t="shared" si="13"/>
        <v>47</v>
      </c>
      <c r="I227" s="16">
        <v>40</v>
      </c>
      <c r="J227" s="17">
        <f t="shared" si="14"/>
        <v>87</v>
      </c>
      <c r="K227" s="19"/>
      <c r="L227" s="16">
        <v>0</v>
      </c>
      <c r="M227" s="16">
        <v>88</v>
      </c>
      <c r="N227" s="16">
        <v>0</v>
      </c>
      <c r="O227" s="16">
        <v>38</v>
      </c>
      <c r="P227" s="17">
        <f t="shared" si="15"/>
        <v>126</v>
      </c>
      <c r="Q227" s="16">
        <v>38</v>
      </c>
      <c r="R227" s="17">
        <f t="shared" si="12"/>
        <v>164</v>
      </c>
      <c r="S227" s="11"/>
    </row>
    <row r="228" spans="1:19" ht="12.75" customHeight="1">
      <c r="A228" t="s">
        <v>575</v>
      </c>
      <c r="B228" t="s">
        <v>576</v>
      </c>
      <c r="C228" t="s">
        <v>958</v>
      </c>
      <c r="D228" s="16">
        <v>21</v>
      </c>
      <c r="E228" s="16">
        <v>0</v>
      </c>
      <c r="F228" s="16">
        <v>0</v>
      </c>
      <c r="G228" s="16">
        <v>10</v>
      </c>
      <c r="H228" s="17">
        <f t="shared" si="13"/>
        <v>31</v>
      </c>
      <c r="I228" s="16">
        <v>66</v>
      </c>
      <c r="J228" s="17">
        <f t="shared" si="14"/>
        <v>97</v>
      </c>
      <c r="K228" s="19"/>
      <c r="L228" s="16">
        <v>15</v>
      </c>
      <c r="M228" s="16">
        <v>169</v>
      </c>
      <c r="N228" s="16">
        <v>39</v>
      </c>
      <c r="O228" s="16">
        <v>85</v>
      </c>
      <c r="P228" s="17">
        <f t="shared" si="15"/>
        <v>308</v>
      </c>
      <c r="Q228" s="16">
        <v>89</v>
      </c>
      <c r="R228" s="17">
        <f t="shared" si="12"/>
        <v>397</v>
      </c>
      <c r="S228" s="11"/>
    </row>
    <row r="229" spans="1:19" ht="12.75" customHeight="1">
      <c r="A229" t="s">
        <v>779</v>
      </c>
      <c r="B229" t="s">
        <v>780</v>
      </c>
      <c r="C229" t="s">
        <v>954</v>
      </c>
      <c r="D229" s="16">
        <v>0</v>
      </c>
      <c r="E229" s="16">
        <v>0</v>
      </c>
      <c r="F229" s="16">
        <v>0</v>
      </c>
      <c r="G229" s="16">
        <v>0</v>
      </c>
      <c r="H229" s="17">
        <f t="shared" si="13"/>
        <v>0</v>
      </c>
      <c r="I229" s="16">
        <v>0</v>
      </c>
      <c r="J229" s="17">
        <f t="shared" si="14"/>
        <v>0</v>
      </c>
      <c r="K229" s="19"/>
      <c r="L229" s="16">
        <v>0</v>
      </c>
      <c r="M229" s="16">
        <v>35</v>
      </c>
      <c r="N229" s="16">
        <v>4</v>
      </c>
      <c r="O229" s="16">
        <v>20</v>
      </c>
      <c r="P229" s="17">
        <f t="shared" si="15"/>
        <v>59</v>
      </c>
      <c r="Q229" s="16">
        <v>44</v>
      </c>
      <c r="R229" s="17">
        <f t="shared" si="12"/>
        <v>103</v>
      </c>
      <c r="S229" s="11"/>
    </row>
    <row r="230" spans="1:19" ht="12.75" customHeight="1">
      <c r="A230" t="s">
        <v>838</v>
      </c>
      <c r="B230" t="s">
        <v>839</v>
      </c>
      <c r="C230" t="s">
        <v>954</v>
      </c>
      <c r="D230" s="16">
        <v>0</v>
      </c>
      <c r="E230" s="16">
        <v>8</v>
      </c>
      <c r="F230" s="16">
        <v>0</v>
      </c>
      <c r="G230" s="16">
        <v>0</v>
      </c>
      <c r="H230" s="17">
        <f t="shared" si="13"/>
        <v>8</v>
      </c>
      <c r="I230" s="16">
        <v>0</v>
      </c>
      <c r="J230" s="17">
        <f t="shared" si="14"/>
        <v>8</v>
      </c>
      <c r="K230" s="19"/>
      <c r="L230" s="16">
        <v>0</v>
      </c>
      <c r="M230" s="16">
        <v>62</v>
      </c>
      <c r="N230" s="16">
        <v>0</v>
      </c>
      <c r="O230" s="16">
        <v>51</v>
      </c>
      <c r="P230" s="17">
        <f t="shared" si="15"/>
        <v>113</v>
      </c>
      <c r="Q230" s="16">
        <v>0</v>
      </c>
      <c r="R230" s="17">
        <f t="shared" si="12"/>
        <v>113</v>
      </c>
      <c r="S230" s="11"/>
    </row>
    <row r="231" spans="1:19" ht="12.75" customHeight="1">
      <c r="A231" s="4" t="s">
        <v>577</v>
      </c>
      <c r="B231" t="s">
        <v>578</v>
      </c>
      <c r="C231" t="s">
        <v>954</v>
      </c>
      <c r="D231" s="16">
        <v>33</v>
      </c>
      <c r="E231" s="16">
        <v>0</v>
      </c>
      <c r="F231" s="16">
        <v>0</v>
      </c>
      <c r="G231" s="16">
        <v>14</v>
      </c>
      <c r="H231" s="17">
        <f t="shared" si="13"/>
        <v>47</v>
      </c>
      <c r="I231" s="16">
        <v>0</v>
      </c>
      <c r="J231" s="17">
        <f t="shared" si="14"/>
        <v>47</v>
      </c>
      <c r="K231" s="19"/>
      <c r="L231" s="16">
        <v>3</v>
      </c>
      <c r="M231" s="16">
        <v>57</v>
      </c>
      <c r="N231" s="16">
        <v>0</v>
      </c>
      <c r="O231" s="16">
        <v>11</v>
      </c>
      <c r="P231" s="17">
        <f t="shared" si="15"/>
        <v>71</v>
      </c>
      <c r="Q231" s="16">
        <v>0</v>
      </c>
      <c r="R231" s="17">
        <f t="shared" si="12"/>
        <v>71</v>
      </c>
      <c r="S231" s="11"/>
    </row>
    <row r="232" spans="1:19" ht="12.75" customHeight="1">
      <c r="A232" t="s">
        <v>913</v>
      </c>
      <c r="B232" t="s">
        <v>914</v>
      </c>
      <c r="C232" t="s">
        <v>954</v>
      </c>
      <c r="D232" s="16">
        <v>7</v>
      </c>
      <c r="E232" s="16">
        <v>0</v>
      </c>
      <c r="F232" s="16">
        <v>0</v>
      </c>
      <c r="G232" s="16">
        <v>0</v>
      </c>
      <c r="H232" s="17">
        <f t="shared" si="13"/>
        <v>7</v>
      </c>
      <c r="I232" s="16">
        <v>0</v>
      </c>
      <c r="J232" s="17">
        <f t="shared" si="14"/>
        <v>7</v>
      </c>
      <c r="K232" s="19"/>
      <c r="L232" s="16">
        <v>0</v>
      </c>
      <c r="M232" s="16">
        <v>15</v>
      </c>
      <c r="N232" s="16">
        <v>0</v>
      </c>
      <c r="O232" s="16">
        <v>5</v>
      </c>
      <c r="P232" s="17">
        <f t="shared" si="15"/>
        <v>20</v>
      </c>
      <c r="Q232" s="16">
        <v>0</v>
      </c>
      <c r="R232" s="17">
        <f t="shared" si="12"/>
        <v>20</v>
      </c>
      <c r="S232" s="11"/>
    </row>
    <row r="233" spans="1:19" ht="12.75" customHeight="1">
      <c r="A233" t="s">
        <v>579</v>
      </c>
      <c r="B233" t="s">
        <v>580</v>
      </c>
      <c r="C233" t="s">
        <v>955</v>
      </c>
      <c r="D233" s="16">
        <v>19</v>
      </c>
      <c r="E233" s="16">
        <v>0</v>
      </c>
      <c r="F233" s="16">
        <v>0</v>
      </c>
      <c r="G233" s="16">
        <v>18</v>
      </c>
      <c r="H233" s="17">
        <f t="shared" si="13"/>
        <v>37</v>
      </c>
      <c r="I233" s="16">
        <v>0</v>
      </c>
      <c r="J233" s="17">
        <f t="shared" si="14"/>
        <v>37</v>
      </c>
      <c r="K233" s="19"/>
      <c r="L233" s="16">
        <v>0</v>
      </c>
      <c r="M233" s="16">
        <v>161</v>
      </c>
      <c r="N233" s="16">
        <v>0</v>
      </c>
      <c r="O233" s="16">
        <v>73</v>
      </c>
      <c r="P233" s="17">
        <f t="shared" si="15"/>
        <v>234</v>
      </c>
      <c r="Q233" s="16">
        <v>19</v>
      </c>
      <c r="R233" s="17">
        <f t="shared" si="12"/>
        <v>253</v>
      </c>
      <c r="S233" s="11"/>
    </row>
    <row r="234" spans="1:19" ht="12.75" customHeight="1">
      <c r="A234" t="s">
        <v>581</v>
      </c>
      <c r="B234" t="s">
        <v>582</v>
      </c>
      <c r="C234" t="s">
        <v>956</v>
      </c>
      <c r="D234" s="16">
        <v>5</v>
      </c>
      <c r="E234" s="16">
        <v>0</v>
      </c>
      <c r="F234" s="16">
        <v>0</v>
      </c>
      <c r="G234" s="16">
        <v>1</v>
      </c>
      <c r="H234" s="17">
        <f t="shared" si="13"/>
        <v>6</v>
      </c>
      <c r="I234" s="16">
        <v>0</v>
      </c>
      <c r="J234" s="17">
        <f t="shared" si="14"/>
        <v>6</v>
      </c>
      <c r="K234" s="19"/>
      <c r="L234" s="16">
        <v>0</v>
      </c>
      <c r="M234" s="16">
        <v>38</v>
      </c>
      <c r="N234" s="16">
        <v>0</v>
      </c>
      <c r="O234" s="16">
        <v>11</v>
      </c>
      <c r="P234" s="17">
        <f t="shared" si="15"/>
        <v>49</v>
      </c>
      <c r="Q234" s="16">
        <v>0</v>
      </c>
      <c r="R234" s="17">
        <f t="shared" si="12"/>
        <v>49</v>
      </c>
      <c r="S234" s="11"/>
    </row>
    <row r="235" spans="1:19" ht="12.75" customHeight="1">
      <c r="A235" t="s">
        <v>583</v>
      </c>
      <c r="B235" t="s">
        <v>584</v>
      </c>
      <c r="C235" t="s">
        <v>956</v>
      </c>
      <c r="D235" s="16">
        <v>5</v>
      </c>
      <c r="E235" s="16">
        <v>0</v>
      </c>
      <c r="F235" s="16">
        <v>0</v>
      </c>
      <c r="G235" s="16">
        <v>0</v>
      </c>
      <c r="H235" s="17">
        <f t="shared" si="13"/>
        <v>5</v>
      </c>
      <c r="I235" s="16">
        <v>0</v>
      </c>
      <c r="J235" s="17">
        <f t="shared" si="14"/>
        <v>5</v>
      </c>
      <c r="K235" s="19"/>
      <c r="L235" s="16">
        <v>5</v>
      </c>
      <c r="M235" s="16">
        <v>3</v>
      </c>
      <c r="N235" s="16">
        <v>0</v>
      </c>
      <c r="O235" s="16">
        <v>5</v>
      </c>
      <c r="P235" s="17">
        <f t="shared" si="15"/>
        <v>13</v>
      </c>
      <c r="Q235" s="16">
        <v>0</v>
      </c>
      <c r="R235" s="17">
        <f t="shared" si="12"/>
        <v>13</v>
      </c>
      <c r="S235" s="11"/>
    </row>
    <row r="236" spans="1:19" ht="12.75" customHeight="1">
      <c r="A236" t="s">
        <v>840</v>
      </c>
      <c r="B236" t="s">
        <v>841</v>
      </c>
      <c r="C236" t="s">
        <v>954</v>
      </c>
      <c r="D236" s="16">
        <v>0</v>
      </c>
      <c r="E236" s="16">
        <v>0</v>
      </c>
      <c r="F236" s="16">
        <v>0</v>
      </c>
      <c r="G236" s="16">
        <v>0</v>
      </c>
      <c r="H236" s="17">
        <f t="shared" si="13"/>
        <v>0</v>
      </c>
      <c r="I236" s="16">
        <v>45</v>
      </c>
      <c r="J236" s="17">
        <f t="shared" si="14"/>
        <v>45</v>
      </c>
      <c r="K236" s="19"/>
      <c r="L236" s="16">
        <v>0</v>
      </c>
      <c r="M236" s="16">
        <v>42</v>
      </c>
      <c r="N236" s="16">
        <v>0</v>
      </c>
      <c r="O236" s="16">
        <v>13</v>
      </c>
      <c r="P236" s="17">
        <f t="shared" si="15"/>
        <v>55</v>
      </c>
      <c r="Q236" s="16">
        <v>0</v>
      </c>
      <c r="R236" s="17">
        <f t="shared" si="12"/>
        <v>55</v>
      </c>
      <c r="S236" s="11"/>
    </row>
    <row r="237" spans="1:19" ht="12.75" customHeight="1">
      <c r="A237" t="s">
        <v>585</v>
      </c>
      <c r="B237" t="s">
        <v>586</v>
      </c>
      <c r="C237" t="s">
        <v>955</v>
      </c>
      <c r="D237" s="16">
        <v>6</v>
      </c>
      <c r="E237" s="16">
        <v>0</v>
      </c>
      <c r="F237" s="16">
        <v>0</v>
      </c>
      <c r="G237" s="16">
        <v>0</v>
      </c>
      <c r="H237" s="17">
        <f t="shared" si="13"/>
        <v>6</v>
      </c>
      <c r="I237" s="16">
        <v>0</v>
      </c>
      <c r="J237" s="17">
        <f t="shared" si="14"/>
        <v>6</v>
      </c>
      <c r="K237" s="19"/>
      <c r="L237" s="16">
        <v>0</v>
      </c>
      <c r="M237" s="16">
        <v>4</v>
      </c>
      <c r="N237" s="16">
        <v>8</v>
      </c>
      <c r="O237" s="16">
        <v>130</v>
      </c>
      <c r="P237" s="17">
        <f t="shared" si="15"/>
        <v>142</v>
      </c>
      <c r="Q237" s="16">
        <v>0</v>
      </c>
      <c r="R237" s="17">
        <f t="shared" si="12"/>
        <v>142</v>
      </c>
      <c r="S237" s="11"/>
    </row>
    <row r="238" spans="1:19" ht="12.75" customHeight="1">
      <c r="A238" t="s">
        <v>587</v>
      </c>
      <c r="B238" t="s">
        <v>588</v>
      </c>
      <c r="C238" t="s">
        <v>957</v>
      </c>
      <c r="D238" s="16">
        <v>6</v>
      </c>
      <c r="E238" s="16">
        <v>28</v>
      </c>
      <c r="F238" s="16">
        <v>0</v>
      </c>
      <c r="G238" s="16">
        <v>6</v>
      </c>
      <c r="H238" s="17">
        <f t="shared" si="13"/>
        <v>40</v>
      </c>
      <c r="I238" s="16">
        <v>65</v>
      </c>
      <c r="J238" s="17">
        <f t="shared" si="14"/>
        <v>105</v>
      </c>
      <c r="K238" s="19"/>
      <c r="L238" s="16">
        <v>4</v>
      </c>
      <c r="M238" s="16">
        <v>54</v>
      </c>
      <c r="N238" s="16">
        <v>2</v>
      </c>
      <c r="O238" s="16">
        <v>66</v>
      </c>
      <c r="P238" s="17">
        <f t="shared" si="15"/>
        <v>126</v>
      </c>
      <c r="Q238" s="16">
        <v>55</v>
      </c>
      <c r="R238" s="17">
        <f t="shared" si="12"/>
        <v>181</v>
      </c>
      <c r="S238" s="11"/>
    </row>
    <row r="239" spans="1:19" ht="12.75" customHeight="1">
      <c r="A239" t="s">
        <v>589</v>
      </c>
      <c r="B239" t="s">
        <v>590</v>
      </c>
      <c r="C239" t="s">
        <v>956</v>
      </c>
      <c r="D239" s="16">
        <v>37</v>
      </c>
      <c r="E239" s="16">
        <v>45</v>
      </c>
      <c r="F239" s="16">
        <v>0</v>
      </c>
      <c r="G239" s="16">
        <v>0</v>
      </c>
      <c r="H239" s="17">
        <f t="shared" si="13"/>
        <v>82</v>
      </c>
      <c r="I239" s="16">
        <v>123</v>
      </c>
      <c r="J239" s="17">
        <f t="shared" si="14"/>
        <v>205</v>
      </c>
      <c r="K239" s="19"/>
      <c r="L239" s="16">
        <v>14</v>
      </c>
      <c r="M239" s="16">
        <v>80</v>
      </c>
      <c r="N239" s="16">
        <v>0</v>
      </c>
      <c r="O239" s="16">
        <v>13</v>
      </c>
      <c r="P239" s="17">
        <f t="shared" si="15"/>
        <v>107</v>
      </c>
      <c r="Q239" s="16">
        <v>0</v>
      </c>
      <c r="R239" s="17">
        <f t="shared" si="12"/>
        <v>107</v>
      </c>
      <c r="S239" s="11"/>
    </row>
    <row r="240" spans="1:19" ht="12.75" customHeight="1">
      <c r="A240" t="s">
        <v>591</v>
      </c>
      <c r="B240" t="s">
        <v>592</v>
      </c>
      <c r="C240" t="s">
        <v>956</v>
      </c>
      <c r="D240" s="16">
        <v>0</v>
      </c>
      <c r="E240" s="16">
        <v>0</v>
      </c>
      <c r="F240" s="16">
        <v>0</v>
      </c>
      <c r="G240" s="16">
        <v>0</v>
      </c>
      <c r="H240" s="17">
        <f t="shared" si="13"/>
        <v>0</v>
      </c>
      <c r="I240" s="16">
        <v>0</v>
      </c>
      <c r="J240" s="17">
        <f t="shared" si="14"/>
        <v>0</v>
      </c>
      <c r="K240" s="19"/>
      <c r="L240" s="16">
        <v>0</v>
      </c>
      <c r="M240" s="16">
        <v>59</v>
      </c>
      <c r="N240" s="16">
        <v>0</v>
      </c>
      <c r="O240" s="16">
        <v>21</v>
      </c>
      <c r="P240" s="17">
        <f t="shared" si="15"/>
        <v>80</v>
      </c>
      <c r="Q240" s="16">
        <v>0</v>
      </c>
      <c r="R240" s="17">
        <f t="shared" si="12"/>
        <v>80</v>
      </c>
      <c r="S240" s="11"/>
    </row>
    <row r="241" spans="1:19" ht="12.75" customHeight="1">
      <c r="A241" t="s">
        <v>593</v>
      </c>
      <c r="B241" t="s">
        <v>594</v>
      </c>
      <c r="C241" t="s">
        <v>958</v>
      </c>
      <c r="D241" s="16">
        <v>31</v>
      </c>
      <c r="E241" s="16">
        <v>32</v>
      </c>
      <c r="F241" s="16">
        <v>0</v>
      </c>
      <c r="G241" s="16">
        <v>45</v>
      </c>
      <c r="H241" s="17">
        <f t="shared" si="13"/>
        <v>108</v>
      </c>
      <c r="I241" s="16">
        <v>39</v>
      </c>
      <c r="J241" s="17">
        <f t="shared" si="14"/>
        <v>147</v>
      </c>
      <c r="K241" s="19"/>
      <c r="L241" s="16">
        <v>0</v>
      </c>
      <c r="M241" s="16">
        <v>10</v>
      </c>
      <c r="N241" s="16">
        <v>0</v>
      </c>
      <c r="O241" s="16">
        <v>24</v>
      </c>
      <c r="P241" s="17">
        <f t="shared" si="15"/>
        <v>34</v>
      </c>
      <c r="Q241" s="16">
        <v>0</v>
      </c>
      <c r="R241" s="17">
        <f t="shared" si="12"/>
        <v>34</v>
      </c>
      <c r="S241" s="11"/>
    </row>
    <row r="242" spans="1:19" ht="12.75" customHeight="1">
      <c r="A242" t="s">
        <v>915</v>
      </c>
      <c r="B242" t="s">
        <v>916</v>
      </c>
      <c r="C242" t="s">
        <v>954</v>
      </c>
      <c r="D242" s="16">
        <v>0</v>
      </c>
      <c r="E242" s="16">
        <v>0</v>
      </c>
      <c r="F242" s="16">
        <v>0</v>
      </c>
      <c r="G242" s="16">
        <v>0</v>
      </c>
      <c r="H242" s="17">
        <f t="shared" si="13"/>
        <v>0</v>
      </c>
      <c r="I242" s="16">
        <v>0</v>
      </c>
      <c r="J242" s="17">
        <f t="shared" si="14"/>
        <v>0</v>
      </c>
      <c r="K242" s="19"/>
      <c r="L242" s="16">
        <v>0</v>
      </c>
      <c r="M242" s="16">
        <v>11</v>
      </c>
      <c r="N242" s="16">
        <v>0</v>
      </c>
      <c r="O242" s="16">
        <v>8</v>
      </c>
      <c r="P242" s="17">
        <f t="shared" si="15"/>
        <v>19</v>
      </c>
      <c r="Q242" s="16">
        <v>0</v>
      </c>
      <c r="R242" s="17">
        <f t="shared" si="12"/>
        <v>19</v>
      </c>
      <c r="S242" s="11"/>
    </row>
    <row r="243" spans="1:19" ht="12.75" customHeight="1">
      <c r="A243" t="s">
        <v>595</v>
      </c>
      <c r="B243" t="s">
        <v>596</v>
      </c>
      <c r="C243" t="s">
        <v>957</v>
      </c>
      <c r="D243" s="16">
        <v>221</v>
      </c>
      <c r="E243" s="16">
        <v>6</v>
      </c>
      <c r="F243" s="16">
        <v>0</v>
      </c>
      <c r="G243" s="16">
        <v>19</v>
      </c>
      <c r="H243" s="17">
        <f t="shared" si="13"/>
        <v>246</v>
      </c>
      <c r="I243" s="16">
        <v>97</v>
      </c>
      <c r="J243" s="17">
        <f t="shared" si="14"/>
        <v>343</v>
      </c>
      <c r="K243" s="19"/>
      <c r="L243" s="16">
        <v>20</v>
      </c>
      <c r="M243" s="16">
        <v>62</v>
      </c>
      <c r="N243" s="16">
        <v>0</v>
      </c>
      <c r="O243" s="16">
        <v>13</v>
      </c>
      <c r="P243" s="17">
        <f t="shared" si="15"/>
        <v>95</v>
      </c>
      <c r="Q243" s="16">
        <v>68</v>
      </c>
      <c r="R243" s="17">
        <f t="shared" si="12"/>
        <v>163</v>
      </c>
      <c r="S243" s="11"/>
    </row>
    <row r="244" spans="1:19" ht="12.75" customHeight="1">
      <c r="A244" t="s">
        <v>781</v>
      </c>
      <c r="B244" t="s">
        <v>782</v>
      </c>
      <c r="C244" t="s">
        <v>954</v>
      </c>
      <c r="D244" s="16">
        <v>0</v>
      </c>
      <c r="E244" s="16">
        <v>0</v>
      </c>
      <c r="F244" s="16">
        <v>0</v>
      </c>
      <c r="G244" s="16">
        <v>0</v>
      </c>
      <c r="H244" s="17">
        <f t="shared" si="13"/>
        <v>0</v>
      </c>
      <c r="I244" s="16">
        <v>0</v>
      </c>
      <c r="J244" s="17">
        <f t="shared" si="14"/>
        <v>0</v>
      </c>
      <c r="K244" s="19"/>
      <c r="L244" s="16">
        <v>0</v>
      </c>
      <c r="M244" s="16">
        <v>65</v>
      </c>
      <c r="N244" s="16">
        <v>0</v>
      </c>
      <c r="O244" s="16">
        <v>27</v>
      </c>
      <c r="P244" s="17">
        <f t="shared" si="15"/>
        <v>92</v>
      </c>
      <c r="Q244" s="16">
        <v>0</v>
      </c>
      <c r="R244" s="17">
        <f t="shared" si="12"/>
        <v>92</v>
      </c>
      <c r="S244" s="11"/>
    </row>
    <row r="245" spans="1:19" ht="12.75" customHeight="1">
      <c r="A245" t="s">
        <v>597</v>
      </c>
      <c r="B245" t="s">
        <v>598</v>
      </c>
      <c r="C245" t="s">
        <v>954</v>
      </c>
      <c r="D245" s="16">
        <v>30</v>
      </c>
      <c r="E245" s="16">
        <v>0</v>
      </c>
      <c r="F245" s="16">
        <v>0</v>
      </c>
      <c r="G245" s="16">
        <v>0</v>
      </c>
      <c r="H245" s="17">
        <f t="shared" si="13"/>
        <v>30</v>
      </c>
      <c r="I245" s="16">
        <v>29</v>
      </c>
      <c r="J245" s="17">
        <f t="shared" si="14"/>
        <v>59</v>
      </c>
      <c r="K245" s="19"/>
      <c r="L245" s="16">
        <v>0</v>
      </c>
      <c r="M245" s="16">
        <v>50</v>
      </c>
      <c r="N245" s="16">
        <v>0</v>
      </c>
      <c r="O245" s="16">
        <v>47</v>
      </c>
      <c r="P245" s="17">
        <f t="shared" si="15"/>
        <v>97</v>
      </c>
      <c r="Q245" s="16">
        <v>29</v>
      </c>
      <c r="R245" s="17">
        <f t="shared" si="12"/>
        <v>126</v>
      </c>
      <c r="S245" s="11"/>
    </row>
    <row r="246" spans="1:19" ht="12.75" customHeight="1">
      <c r="A246" t="s">
        <v>599</v>
      </c>
      <c r="B246" t="s">
        <v>600</v>
      </c>
      <c r="C246" t="s">
        <v>958</v>
      </c>
      <c r="D246" s="16">
        <v>46</v>
      </c>
      <c r="E246" s="16">
        <v>109</v>
      </c>
      <c r="F246" s="16">
        <v>0</v>
      </c>
      <c r="G246" s="16">
        <v>13</v>
      </c>
      <c r="H246" s="17">
        <f t="shared" si="13"/>
        <v>168</v>
      </c>
      <c r="I246" s="16">
        <v>0</v>
      </c>
      <c r="J246" s="17">
        <f t="shared" si="14"/>
        <v>168</v>
      </c>
      <c r="K246" s="19"/>
      <c r="L246" s="16">
        <v>0</v>
      </c>
      <c r="M246" s="16">
        <v>153</v>
      </c>
      <c r="N246" s="16">
        <v>21</v>
      </c>
      <c r="O246" s="16">
        <v>99</v>
      </c>
      <c r="P246" s="17">
        <f t="shared" si="15"/>
        <v>273</v>
      </c>
      <c r="Q246" s="16">
        <v>44</v>
      </c>
      <c r="R246" s="17">
        <f t="shared" si="12"/>
        <v>317</v>
      </c>
      <c r="S246" s="11"/>
    </row>
    <row r="247" spans="1:19" ht="12.75" customHeight="1">
      <c r="A247" t="s">
        <v>601</v>
      </c>
      <c r="B247" t="s">
        <v>602</v>
      </c>
      <c r="C247" t="s">
        <v>955</v>
      </c>
      <c r="D247" s="16">
        <v>107</v>
      </c>
      <c r="E247" s="16">
        <v>0</v>
      </c>
      <c r="F247" s="16">
        <v>0</v>
      </c>
      <c r="G247" s="16">
        <v>9</v>
      </c>
      <c r="H247" s="17">
        <f t="shared" si="13"/>
        <v>116</v>
      </c>
      <c r="I247" s="16">
        <v>0</v>
      </c>
      <c r="J247" s="17">
        <f t="shared" si="14"/>
        <v>116</v>
      </c>
      <c r="K247" s="19"/>
      <c r="L247" s="16">
        <v>0</v>
      </c>
      <c r="M247" s="16">
        <v>103</v>
      </c>
      <c r="N247" s="16">
        <v>0</v>
      </c>
      <c r="O247" s="16">
        <v>57</v>
      </c>
      <c r="P247" s="17">
        <f t="shared" si="15"/>
        <v>160</v>
      </c>
      <c r="Q247" s="16">
        <v>81</v>
      </c>
      <c r="R247" s="17">
        <f t="shared" si="12"/>
        <v>241</v>
      </c>
      <c r="S247" s="11"/>
    </row>
    <row r="248" spans="1:19" ht="12.75" customHeight="1">
      <c r="A248" t="s">
        <v>872</v>
      </c>
      <c r="B248" t="s">
        <v>873</v>
      </c>
      <c r="C248" t="s">
        <v>956</v>
      </c>
      <c r="D248" s="16">
        <v>0</v>
      </c>
      <c r="E248" s="16">
        <v>0</v>
      </c>
      <c r="F248" s="16">
        <v>0</v>
      </c>
      <c r="G248" s="16">
        <v>0</v>
      </c>
      <c r="H248" s="17">
        <f t="shared" si="13"/>
        <v>0</v>
      </c>
      <c r="I248" s="16">
        <v>0</v>
      </c>
      <c r="J248" s="17">
        <f t="shared" si="14"/>
        <v>0</v>
      </c>
      <c r="K248" s="19"/>
      <c r="L248" s="16">
        <v>0</v>
      </c>
      <c r="M248" s="16">
        <v>0</v>
      </c>
      <c r="N248" s="16">
        <v>0</v>
      </c>
      <c r="O248" s="16">
        <v>21</v>
      </c>
      <c r="P248" s="17">
        <f t="shared" si="15"/>
        <v>21</v>
      </c>
      <c r="Q248" s="16">
        <v>6</v>
      </c>
      <c r="R248" s="17">
        <f t="shared" si="12"/>
        <v>27</v>
      </c>
      <c r="S248" s="11"/>
    </row>
    <row r="249" spans="1:19" ht="12.75" customHeight="1">
      <c r="A249" t="s">
        <v>603</v>
      </c>
      <c r="B249" t="s">
        <v>604</v>
      </c>
      <c r="C249" t="s">
        <v>954</v>
      </c>
      <c r="D249" s="16">
        <v>0</v>
      </c>
      <c r="E249" s="16">
        <v>0</v>
      </c>
      <c r="F249" s="16">
        <v>0</v>
      </c>
      <c r="G249" s="16">
        <v>0</v>
      </c>
      <c r="H249" s="17">
        <f t="shared" si="13"/>
        <v>0</v>
      </c>
      <c r="I249" s="16">
        <v>0</v>
      </c>
      <c r="J249" s="17">
        <f t="shared" si="14"/>
        <v>0</v>
      </c>
      <c r="K249" s="19"/>
      <c r="L249" s="16">
        <v>0</v>
      </c>
      <c r="M249" s="16">
        <v>57</v>
      </c>
      <c r="N249" s="16">
        <v>0</v>
      </c>
      <c r="O249" s="16">
        <v>1</v>
      </c>
      <c r="P249" s="17">
        <f t="shared" si="15"/>
        <v>58</v>
      </c>
      <c r="Q249" s="16">
        <v>0</v>
      </c>
      <c r="R249" s="17">
        <f t="shared" si="12"/>
        <v>58</v>
      </c>
      <c r="S249" s="11"/>
    </row>
    <row r="250" spans="1:19" ht="12.75" customHeight="1">
      <c r="A250" t="s">
        <v>917</v>
      </c>
      <c r="B250" t="s">
        <v>918</v>
      </c>
      <c r="C250" t="s">
        <v>958</v>
      </c>
      <c r="D250" s="16">
        <v>19</v>
      </c>
      <c r="E250" s="16">
        <v>42</v>
      </c>
      <c r="F250" s="16">
        <v>0</v>
      </c>
      <c r="G250" s="16">
        <v>30</v>
      </c>
      <c r="H250" s="17">
        <f t="shared" si="13"/>
        <v>91</v>
      </c>
      <c r="I250" s="16">
        <v>0</v>
      </c>
      <c r="J250" s="17">
        <f t="shared" si="14"/>
        <v>91</v>
      </c>
      <c r="K250" s="19"/>
      <c r="L250" s="16">
        <v>0</v>
      </c>
      <c r="M250" s="16">
        <v>114</v>
      </c>
      <c r="N250" s="16">
        <v>0</v>
      </c>
      <c r="O250" s="16">
        <v>58</v>
      </c>
      <c r="P250" s="17">
        <f t="shared" si="15"/>
        <v>172</v>
      </c>
      <c r="Q250" s="16">
        <v>0</v>
      </c>
      <c r="R250" s="17">
        <f t="shared" si="12"/>
        <v>172</v>
      </c>
      <c r="S250" s="11"/>
    </row>
    <row r="251" spans="1:19" ht="12.75" customHeight="1">
      <c r="A251" t="s">
        <v>605</v>
      </c>
      <c r="B251" t="s">
        <v>606</v>
      </c>
      <c r="C251" t="s">
        <v>958</v>
      </c>
      <c r="D251" s="16">
        <v>10</v>
      </c>
      <c r="E251" s="16">
        <v>0</v>
      </c>
      <c r="F251" s="16">
        <v>0</v>
      </c>
      <c r="G251" s="16">
        <v>0</v>
      </c>
      <c r="H251" s="17">
        <f t="shared" si="13"/>
        <v>10</v>
      </c>
      <c r="I251" s="16">
        <v>0</v>
      </c>
      <c r="J251" s="17">
        <f t="shared" si="14"/>
        <v>10</v>
      </c>
      <c r="K251" s="19"/>
      <c r="L251" s="16">
        <v>5</v>
      </c>
      <c r="M251" s="16">
        <v>42</v>
      </c>
      <c r="N251" s="16">
        <v>0</v>
      </c>
      <c r="O251" s="16">
        <v>9</v>
      </c>
      <c r="P251" s="17">
        <f t="shared" si="15"/>
        <v>56</v>
      </c>
      <c r="Q251" s="16">
        <v>0</v>
      </c>
      <c r="R251" s="17">
        <f t="shared" si="12"/>
        <v>56</v>
      </c>
      <c r="S251" s="11"/>
    </row>
    <row r="252" spans="1:19" ht="12.75" customHeight="1">
      <c r="A252" t="s">
        <v>607</v>
      </c>
      <c r="B252" t="s">
        <v>608</v>
      </c>
      <c r="C252" t="s">
        <v>956</v>
      </c>
      <c r="D252" s="16">
        <v>35</v>
      </c>
      <c r="E252" s="16">
        <v>77</v>
      </c>
      <c r="F252" s="16">
        <v>0</v>
      </c>
      <c r="G252" s="16">
        <v>1</v>
      </c>
      <c r="H252" s="17">
        <f t="shared" si="13"/>
        <v>113</v>
      </c>
      <c r="I252" s="16">
        <v>206</v>
      </c>
      <c r="J252" s="17">
        <f t="shared" si="14"/>
        <v>319</v>
      </c>
      <c r="K252" s="19"/>
      <c r="L252" s="16">
        <v>9</v>
      </c>
      <c r="M252" s="16">
        <v>143</v>
      </c>
      <c r="N252" s="16">
        <v>16</v>
      </c>
      <c r="O252" s="16">
        <v>55</v>
      </c>
      <c r="P252" s="17">
        <f t="shared" si="15"/>
        <v>223</v>
      </c>
      <c r="Q252" s="16">
        <v>145</v>
      </c>
      <c r="R252" s="17">
        <f t="shared" si="12"/>
        <v>368</v>
      </c>
      <c r="S252" s="11"/>
    </row>
    <row r="253" spans="1:19" ht="12.75" customHeight="1">
      <c r="A253" t="s">
        <v>609</v>
      </c>
      <c r="B253" t="s">
        <v>610</v>
      </c>
      <c r="C253" t="s">
        <v>954</v>
      </c>
      <c r="D253" s="16">
        <v>0</v>
      </c>
      <c r="E253" s="16">
        <v>0</v>
      </c>
      <c r="F253" s="16">
        <v>0</v>
      </c>
      <c r="G253" s="16">
        <v>0</v>
      </c>
      <c r="H253" s="17">
        <f t="shared" si="13"/>
        <v>0</v>
      </c>
      <c r="I253" s="16">
        <v>0</v>
      </c>
      <c r="J253" s="17">
        <f t="shared" si="14"/>
        <v>0</v>
      </c>
      <c r="K253" s="19"/>
      <c r="L253" s="16">
        <v>0</v>
      </c>
      <c r="M253" s="16">
        <v>125</v>
      </c>
      <c r="N253" s="16">
        <v>7</v>
      </c>
      <c r="O253" s="16">
        <v>6</v>
      </c>
      <c r="P253" s="17">
        <f t="shared" si="15"/>
        <v>138</v>
      </c>
      <c r="Q253" s="16">
        <v>0</v>
      </c>
      <c r="R253" s="17">
        <f t="shared" si="12"/>
        <v>138</v>
      </c>
      <c r="S253" s="11"/>
    </row>
    <row r="254" spans="1:19" ht="12.75" customHeight="1">
      <c r="A254" t="s">
        <v>611</v>
      </c>
      <c r="B254" t="s">
        <v>612</v>
      </c>
      <c r="C254" t="s">
        <v>958</v>
      </c>
      <c r="D254" s="16">
        <v>0</v>
      </c>
      <c r="E254" s="16">
        <v>0</v>
      </c>
      <c r="F254" s="16">
        <v>0</v>
      </c>
      <c r="G254" s="16">
        <v>0</v>
      </c>
      <c r="H254" s="17">
        <f t="shared" si="13"/>
        <v>0</v>
      </c>
      <c r="I254" s="16">
        <v>0</v>
      </c>
      <c r="J254" s="17">
        <f t="shared" si="14"/>
        <v>0</v>
      </c>
      <c r="K254" s="19"/>
      <c r="L254" s="16">
        <v>0</v>
      </c>
      <c r="M254" s="16">
        <v>162</v>
      </c>
      <c r="N254" s="16">
        <v>0</v>
      </c>
      <c r="O254" s="16">
        <v>48</v>
      </c>
      <c r="P254" s="17">
        <f t="shared" si="15"/>
        <v>210</v>
      </c>
      <c r="Q254" s="16">
        <v>0</v>
      </c>
      <c r="R254" s="17">
        <f t="shared" si="12"/>
        <v>210</v>
      </c>
      <c r="S254" s="11"/>
    </row>
    <row r="255" spans="1:19" ht="12.75" customHeight="1">
      <c r="A255" t="s">
        <v>613</v>
      </c>
      <c r="B255" t="s">
        <v>614</v>
      </c>
      <c r="C255" t="s">
        <v>958</v>
      </c>
      <c r="D255" s="16">
        <v>7</v>
      </c>
      <c r="E255" s="16">
        <v>0</v>
      </c>
      <c r="F255" s="16">
        <v>0</v>
      </c>
      <c r="G255" s="16">
        <v>0</v>
      </c>
      <c r="H255" s="17">
        <f t="shared" si="13"/>
        <v>7</v>
      </c>
      <c r="I255" s="16">
        <v>0</v>
      </c>
      <c r="J255" s="17">
        <f t="shared" si="14"/>
        <v>7</v>
      </c>
      <c r="K255" s="19"/>
      <c r="L255" s="16">
        <v>0</v>
      </c>
      <c r="M255" s="16">
        <v>18</v>
      </c>
      <c r="N255" s="16">
        <v>0</v>
      </c>
      <c r="O255" s="16">
        <v>20</v>
      </c>
      <c r="P255" s="17">
        <f t="shared" si="15"/>
        <v>38</v>
      </c>
      <c r="Q255" s="16">
        <v>38</v>
      </c>
      <c r="R255" s="17">
        <f t="shared" si="12"/>
        <v>76</v>
      </c>
      <c r="S255" s="11"/>
    </row>
    <row r="256" spans="1:19" ht="12.75" customHeight="1">
      <c r="A256" t="s">
        <v>615</v>
      </c>
      <c r="B256" t="s">
        <v>616</v>
      </c>
      <c r="C256" t="s">
        <v>954</v>
      </c>
      <c r="D256" s="16">
        <v>33</v>
      </c>
      <c r="E256" s="16">
        <v>0</v>
      </c>
      <c r="F256" s="16">
        <v>0</v>
      </c>
      <c r="G256" s="16">
        <v>7</v>
      </c>
      <c r="H256" s="17">
        <f t="shared" si="13"/>
        <v>40</v>
      </c>
      <c r="I256" s="16">
        <v>0</v>
      </c>
      <c r="J256" s="17">
        <f t="shared" si="14"/>
        <v>40</v>
      </c>
      <c r="K256" s="19"/>
      <c r="L256" s="16">
        <v>0</v>
      </c>
      <c r="M256" s="16">
        <v>35</v>
      </c>
      <c r="N256" s="16">
        <v>0</v>
      </c>
      <c r="O256" s="16">
        <v>4</v>
      </c>
      <c r="P256" s="17">
        <f t="shared" si="15"/>
        <v>39</v>
      </c>
      <c r="Q256" s="16">
        <v>0</v>
      </c>
      <c r="R256" s="17">
        <f t="shared" si="12"/>
        <v>39</v>
      </c>
      <c r="S256" s="11"/>
    </row>
    <row r="257" spans="1:19" ht="12.75" customHeight="1">
      <c r="A257" t="s">
        <v>617</v>
      </c>
      <c r="B257" t="s">
        <v>618</v>
      </c>
      <c r="C257" t="s">
        <v>954</v>
      </c>
      <c r="D257" s="16">
        <v>0</v>
      </c>
      <c r="E257" s="16">
        <v>0</v>
      </c>
      <c r="F257" s="16">
        <v>0</v>
      </c>
      <c r="G257" s="16">
        <v>0</v>
      </c>
      <c r="H257" s="17">
        <f t="shared" si="13"/>
        <v>0</v>
      </c>
      <c r="I257" s="16">
        <v>0</v>
      </c>
      <c r="J257" s="17">
        <f t="shared" si="14"/>
        <v>0</v>
      </c>
      <c r="K257" s="19"/>
      <c r="L257" s="16">
        <v>0</v>
      </c>
      <c r="M257" s="16">
        <v>37</v>
      </c>
      <c r="N257" s="16">
        <v>0</v>
      </c>
      <c r="O257" s="16">
        <v>1</v>
      </c>
      <c r="P257" s="17">
        <f t="shared" si="15"/>
        <v>38</v>
      </c>
      <c r="Q257" s="16">
        <v>0</v>
      </c>
      <c r="R257" s="17">
        <f t="shared" si="12"/>
        <v>38</v>
      </c>
      <c r="S257" s="11"/>
    </row>
    <row r="258" spans="1:19" ht="12.75" customHeight="1">
      <c r="A258" t="s">
        <v>619</v>
      </c>
      <c r="B258" t="s">
        <v>620</v>
      </c>
      <c r="C258" t="s">
        <v>954</v>
      </c>
      <c r="D258" s="16">
        <v>17</v>
      </c>
      <c r="E258" s="16">
        <v>0</v>
      </c>
      <c r="F258" s="16">
        <v>0</v>
      </c>
      <c r="G258" s="16">
        <v>6</v>
      </c>
      <c r="H258" s="17">
        <f t="shared" si="13"/>
        <v>23</v>
      </c>
      <c r="I258" s="16">
        <v>0</v>
      </c>
      <c r="J258" s="17">
        <f t="shared" si="14"/>
        <v>23</v>
      </c>
      <c r="K258" s="19"/>
      <c r="L258" s="16">
        <v>0</v>
      </c>
      <c r="M258" s="16">
        <v>24</v>
      </c>
      <c r="N258" s="16">
        <v>4</v>
      </c>
      <c r="O258" s="16">
        <v>48</v>
      </c>
      <c r="P258" s="17">
        <f t="shared" si="15"/>
        <v>76</v>
      </c>
      <c r="Q258" s="16">
        <v>25</v>
      </c>
      <c r="R258" s="17">
        <f t="shared" si="12"/>
        <v>101</v>
      </c>
      <c r="S258" s="11"/>
    </row>
    <row r="259" spans="1:19" ht="12.75" customHeight="1">
      <c r="A259" t="s">
        <v>621</v>
      </c>
      <c r="B259" t="s">
        <v>622</v>
      </c>
      <c r="C259" t="s">
        <v>954</v>
      </c>
      <c r="D259" s="16">
        <v>22</v>
      </c>
      <c r="E259" s="16">
        <v>0</v>
      </c>
      <c r="F259" s="16">
        <v>0</v>
      </c>
      <c r="G259" s="16">
        <v>7</v>
      </c>
      <c r="H259" s="17">
        <f t="shared" si="13"/>
        <v>29</v>
      </c>
      <c r="I259" s="16">
        <v>140</v>
      </c>
      <c r="J259" s="17">
        <f t="shared" si="14"/>
        <v>169</v>
      </c>
      <c r="K259" s="19"/>
      <c r="L259" s="16">
        <v>0</v>
      </c>
      <c r="M259" s="16">
        <v>9</v>
      </c>
      <c r="N259" s="16">
        <v>0</v>
      </c>
      <c r="O259" s="16">
        <v>15</v>
      </c>
      <c r="P259" s="17">
        <f t="shared" si="15"/>
        <v>24</v>
      </c>
      <c r="Q259" s="16">
        <v>60</v>
      </c>
      <c r="R259" s="17">
        <f t="shared" si="12"/>
        <v>84</v>
      </c>
      <c r="S259" s="11"/>
    </row>
    <row r="260" spans="1:19" ht="12.75" customHeight="1">
      <c r="A260" t="s">
        <v>623</v>
      </c>
      <c r="B260" t="s">
        <v>624</v>
      </c>
      <c r="C260" t="s">
        <v>958</v>
      </c>
      <c r="D260" s="16">
        <v>36</v>
      </c>
      <c r="E260" s="16">
        <v>34</v>
      </c>
      <c r="F260" s="16">
        <v>0</v>
      </c>
      <c r="G260" s="16">
        <v>5</v>
      </c>
      <c r="H260" s="17">
        <f t="shared" si="13"/>
        <v>75</v>
      </c>
      <c r="I260" s="16">
        <v>0</v>
      </c>
      <c r="J260" s="17">
        <f t="shared" si="14"/>
        <v>75</v>
      </c>
      <c r="K260" s="19"/>
      <c r="L260" s="16">
        <v>0</v>
      </c>
      <c r="M260" s="16">
        <v>27</v>
      </c>
      <c r="N260" s="16">
        <v>0</v>
      </c>
      <c r="O260" s="16">
        <v>17</v>
      </c>
      <c r="P260" s="17">
        <f t="shared" si="15"/>
        <v>44</v>
      </c>
      <c r="Q260" s="16">
        <v>60</v>
      </c>
      <c r="R260" s="17">
        <f t="shared" si="12"/>
        <v>104</v>
      </c>
      <c r="S260" s="11"/>
    </row>
    <row r="261" spans="1:19" ht="12.75" customHeight="1">
      <c r="A261" t="s">
        <v>625</v>
      </c>
      <c r="B261" t="s">
        <v>626</v>
      </c>
      <c r="C261" t="s">
        <v>958</v>
      </c>
      <c r="D261" s="16">
        <v>0</v>
      </c>
      <c r="E261" s="16">
        <v>0</v>
      </c>
      <c r="F261" s="16">
        <v>0</v>
      </c>
      <c r="G261" s="16">
        <v>0</v>
      </c>
      <c r="H261" s="17">
        <f t="shared" si="13"/>
        <v>0</v>
      </c>
      <c r="I261" s="16">
        <v>0</v>
      </c>
      <c r="J261" s="17">
        <f t="shared" si="14"/>
        <v>0</v>
      </c>
      <c r="K261" s="19"/>
      <c r="L261" s="16">
        <v>0</v>
      </c>
      <c r="M261" s="16">
        <v>56</v>
      </c>
      <c r="N261" s="16">
        <v>0</v>
      </c>
      <c r="O261" s="16">
        <v>47</v>
      </c>
      <c r="P261" s="17">
        <f t="shared" si="15"/>
        <v>103</v>
      </c>
      <c r="Q261" s="16">
        <v>2</v>
      </c>
      <c r="R261" s="17">
        <f t="shared" si="12"/>
        <v>105</v>
      </c>
      <c r="S261" s="11"/>
    </row>
    <row r="262" spans="1:19" ht="12.75" customHeight="1">
      <c r="A262" t="s">
        <v>627</v>
      </c>
      <c r="B262" t="s">
        <v>628</v>
      </c>
      <c r="C262" t="s">
        <v>955</v>
      </c>
      <c r="D262" s="16">
        <v>100</v>
      </c>
      <c r="E262" s="16">
        <v>0</v>
      </c>
      <c r="F262" s="16">
        <v>0</v>
      </c>
      <c r="G262" s="16">
        <v>16</v>
      </c>
      <c r="H262" s="17">
        <f t="shared" si="13"/>
        <v>116</v>
      </c>
      <c r="I262" s="16">
        <v>0</v>
      </c>
      <c r="J262" s="17">
        <f t="shared" si="14"/>
        <v>116</v>
      </c>
      <c r="K262" s="19"/>
      <c r="L262" s="16">
        <v>0</v>
      </c>
      <c r="M262" s="16">
        <v>43</v>
      </c>
      <c r="N262" s="16">
        <v>0</v>
      </c>
      <c r="O262" s="16">
        <v>33</v>
      </c>
      <c r="P262" s="17">
        <f t="shared" si="15"/>
        <v>76</v>
      </c>
      <c r="Q262" s="16">
        <v>0</v>
      </c>
      <c r="R262" s="17">
        <f t="shared" ref="R262:R297" si="16">SUM(P262:Q262)</f>
        <v>76</v>
      </c>
      <c r="S262" s="11"/>
    </row>
    <row r="263" spans="1:19" ht="12.75" customHeight="1">
      <c r="A263" t="s">
        <v>629</v>
      </c>
      <c r="B263" t="s">
        <v>630</v>
      </c>
      <c r="C263" t="s">
        <v>954</v>
      </c>
      <c r="D263" s="16">
        <v>12</v>
      </c>
      <c r="E263" s="16">
        <v>0</v>
      </c>
      <c r="F263" s="16">
        <v>0</v>
      </c>
      <c r="G263" s="16">
        <v>0</v>
      </c>
      <c r="H263" s="17">
        <f t="shared" ref="H263:H298" si="17">SUM(D263:G263)</f>
        <v>12</v>
      </c>
      <c r="I263" s="16">
        <v>0</v>
      </c>
      <c r="J263" s="17">
        <f t="shared" ref="J263:J298" si="18">SUM(H263:I263)</f>
        <v>12</v>
      </c>
      <c r="K263" s="19"/>
      <c r="L263" s="16">
        <v>0</v>
      </c>
      <c r="M263" s="16">
        <v>137</v>
      </c>
      <c r="N263" s="16">
        <v>0</v>
      </c>
      <c r="O263" s="16">
        <v>2</v>
      </c>
      <c r="P263" s="17">
        <f t="shared" ref="P263:P298" si="19">SUM(L263:O263)</f>
        <v>139</v>
      </c>
      <c r="Q263" s="16">
        <v>0</v>
      </c>
      <c r="R263" s="17">
        <f t="shared" si="16"/>
        <v>139</v>
      </c>
      <c r="S263" s="11"/>
    </row>
    <row r="264" spans="1:19" ht="12.75" customHeight="1">
      <c r="A264" t="s">
        <v>631</v>
      </c>
      <c r="B264" t="s">
        <v>632</v>
      </c>
      <c r="C264" t="s">
        <v>954</v>
      </c>
      <c r="D264" s="16">
        <v>14</v>
      </c>
      <c r="E264" s="16">
        <v>13</v>
      </c>
      <c r="F264" s="16">
        <v>0</v>
      </c>
      <c r="G264" s="16">
        <v>9</v>
      </c>
      <c r="H264" s="17">
        <f t="shared" si="17"/>
        <v>36</v>
      </c>
      <c r="I264" s="16">
        <v>0</v>
      </c>
      <c r="J264" s="17">
        <f t="shared" si="18"/>
        <v>36</v>
      </c>
      <c r="K264" s="19"/>
      <c r="L264" s="16">
        <v>0</v>
      </c>
      <c r="M264" s="16">
        <v>85</v>
      </c>
      <c r="N264" s="16">
        <v>0</v>
      </c>
      <c r="O264" s="16">
        <v>27</v>
      </c>
      <c r="P264" s="17">
        <f t="shared" si="19"/>
        <v>112</v>
      </c>
      <c r="Q264" s="16">
        <v>0</v>
      </c>
      <c r="R264" s="17">
        <f t="shared" si="16"/>
        <v>112</v>
      </c>
      <c r="S264" s="11"/>
    </row>
    <row r="265" spans="1:19" ht="12.75" customHeight="1">
      <c r="A265" t="s">
        <v>633</v>
      </c>
      <c r="B265" t="s">
        <v>634</v>
      </c>
      <c r="C265" t="s">
        <v>958</v>
      </c>
      <c r="D265" s="16">
        <v>3</v>
      </c>
      <c r="E265" s="16">
        <v>0</v>
      </c>
      <c r="F265" s="16">
        <v>0</v>
      </c>
      <c r="G265" s="16">
        <v>0</v>
      </c>
      <c r="H265" s="17">
        <f t="shared" si="17"/>
        <v>3</v>
      </c>
      <c r="I265" s="16">
        <v>0</v>
      </c>
      <c r="J265" s="17">
        <f t="shared" si="18"/>
        <v>3</v>
      </c>
      <c r="K265" s="19"/>
      <c r="L265" s="16">
        <v>0</v>
      </c>
      <c r="M265" s="16">
        <v>12</v>
      </c>
      <c r="N265" s="16">
        <v>0</v>
      </c>
      <c r="O265" s="16">
        <v>14</v>
      </c>
      <c r="P265" s="17">
        <f t="shared" si="19"/>
        <v>26</v>
      </c>
      <c r="Q265" s="16">
        <v>0</v>
      </c>
      <c r="R265" s="17">
        <f t="shared" si="16"/>
        <v>26</v>
      </c>
      <c r="S265" s="11"/>
    </row>
    <row r="266" spans="1:19" ht="12.75" customHeight="1">
      <c r="A266" t="s">
        <v>635</v>
      </c>
      <c r="B266" t="s">
        <v>636</v>
      </c>
      <c r="C266" t="s">
        <v>957</v>
      </c>
      <c r="D266" s="16">
        <v>77</v>
      </c>
      <c r="E266" s="16">
        <v>0</v>
      </c>
      <c r="F266" s="16">
        <v>0</v>
      </c>
      <c r="G266" s="16">
        <v>0</v>
      </c>
      <c r="H266" s="17">
        <f t="shared" si="17"/>
        <v>77</v>
      </c>
      <c r="I266" s="16">
        <v>0</v>
      </c>
      <c r="J266" s="17">
        <f t="shared" si="18"/>
        <v>77</v>
      </c>
      <c r="K266" s="19"/>
      <c r="L266" s="16">
        <v>18</v>
      </c>
      <c r="M266" s="16">
        <v>209</v>
      </c>
      <c r="N266" s="16">
        <v>0</v>
      </c>
      <c r="O266" s="16">
        <v>138</v>
      </c>
      <c r="P266" s="17">
        <f t="shared" si="19"/>
        <v>365</v>
      </c>
      <c r="Q266" s="16">
        <v>31</v>
      </c>
      <c r="R266" s="17">
        <f t="shared" si="16"/>
        <v>396</v>
      </c>
      <c r="S266" s="11"/>
    </row>
    <row r="267" spans="1:19" ht="12.75" customHeight="1">
      <c r="A267" t="s">
        <v>637</v>
      </c>
      <c r="B267" t="s">
        <v>638</v>
      </c>
      <c r="C267" t="s">
        <v>956</v>
      </c>
      <c r="D267" s="16">
        <v>70</v>
      </c>
      <c r="E267" s="16">
        <v>61</v>
      </c>
      <c r="F267" s="16">
        <v>0</v>
      </c>
      <c r="G267" s="16">
        <v>26</v>
      </c>
      <c r="H267" s="17">
        <f t="shared" si="17"/>
        <v>157</v>
      </c>
      <c r="I267" s="16">
        <v>0</v>
      </c>
      <c r="J267" s="17">
        <f t="shared" si="18"/>
        <v>157</v>
      </c>
      <c r="K267" s="19"/>
      <c r="L267" s="16">
        <v>15</v>
      </c>
      <c r="M267" s="16">
        <v>11</v>
      </c>
      <c r="N267" s="16">
        <v>0</v>
      </c>
      <c r="O267" s="16">
        <v>84</v>
      </c>
      <c r="P267" s="17">
        <f t="shared" si="19"/>
        <v>110</v>
      </c>
      <c r="Q267" s="16">
        <v>27</v>
      </c>
      <c r="R267" s="17">
        <f t="shared" si="16"/>
        <v>137</v>
      </c>
      <c r="S267" s="11"/>
    </row>
    <row r="268" spans="1:19" ht="12.75" customHeight="1">
      <c r="A268" t="s">
        <v>639</v>
      </c>
      <c r="B268" t="s">
        <v>640</v>
      </c>
      <c r="C268" t="s">
        <v>955</v>
      </c>
      <c r="D268" s="16">
        <v>66</v>
      </c>
      <c r="E268" s="16">
        <v>62</v>
      </c>
      <c r="F268" s="16">
        <v>0</v>
      </c>
      <c r="G268" s="16">
        <v>4</v>
      </c>
      <c r="H268" s="17">
        <f t="shared" si="17"/>
        <v>132</v>
      </c>
      <c r="I268" s="16">
        <v>7</v>
      </c>
      <c r="J268" s="17">
        <f t="shared" si="18"/>
        <v>139</v>
      </c>
      <c r="K268" s="19"/>
      <c r="L268" s="16">
        <v>0</v>
      </c>
      <c r="M268" s="16">
        <v>110</v>
      </c>
      <c r="N268" s="16">
        <v>0</v>
      </c>
      <c r="O268" s="16">
        <v>77</v>
      </c>
      <c r="P268" s="17">
        <f t="shared" si="19"/>
        <v>187</v>
      </c>
      <c r="Q268" s="16">
        <v>76</v>
      </c>
      <c r="R268" s="17">
        <f t="shared" si="16"/>
        <v>263</v>
      </c>
      <c r="S268" s="11"/>
    </row>
    <row r="269" spans="1:19" ht="12.75" customHeight="1">
      <c r="A269" t="s">
        <v>641</v>
      </c>
      <c r="B269" t="s">
        <v>642</v>
      </c>
      <c r="C269" t="s">
        <v>956</v>
      </c>
      <c r="D269" s="16">
        <v>0</v>
      </c>
      <c r="E269" s="16">
        <v>0</v>
      </c>
      <c r="F269" s="16">
        <v>0</v>
      </c>
      <c r="G269" s="16">
        <v>0</v>
      </c>
      <c r="H269" s="17">
        <f t="shared" si="17"/>
        <v>0</v>
      </c>
      <c r="I269" s="16">
        <v>0</v>
      </c>
      <c r="J269" s="17">
        <f t="shared" si="18"/>
        <v>0</v>
      </c>
      <c r="K269" s="19"/>
      <c r="L269" s="16">
        <v>22</v>
      </c>
      <c r="M269" s="16">
        <v>0</v>
      </c>
      <c r="N269" s="16">
        <v>0</v>
      </c>
      <c r="O269" s="16">
        <v>2</v>
      </c>
      <c r="P269" s="17">
        <f t="shared" si="19"/>
        <v>24</v>
      </c>
      <c r="Q269" s="16">
        <v>0</v>
      </c>
      <c r="R269" s="17">
        <f t="shared" si="16"/>
        <v>24</v>
      </c>
      <c r="S269" s="11"/>
    </row>
    <row r="270" spans="1:19" ht="12.75" customHeight="1">
      <c r="A270" t="s">
        <v>643</v>
      </c>
      <c r="B270" t="s">
        <v>644</v>
      </c>
      <c r="C270" t="s">
        <v>954</v>
      </c>
      <c r="D270" s="16">
        <v>0</v>
      </c>
      <c r="E270" s="16">
        <v>0</v>
      </c>
      <c r="F270" s="16">
        <v>0</v>
      </c>
      <c r="G270" s="16">
        <v>0</v>
      </c>
      <c r="H270" s="17">
        <f t="shared" si="17"/>
        <v>0</v>
      </c>
      <c r="I270" s="16">
        <v>0</v>
      </c>
      <c r="J270" s="17">
        <f t="shared" si="18"/>
        <v>0</v>
      </c>
      <c r="K270" s="19"/>
      <c r="L270" s="16">
        <v>0</v>
      </c>
      <c r="M270" s="16">
        <v>59</v>
      </c>
      <c r="N270" s="16">
        <v>0</v>
      </c>
      <c r="O270" s="16">
        <v>46</v>
      </c>
      <c r="P270" s="17">
        <f t="shared" si="19"/>
        <v>105</v>
      </c>
      <c r="Q270" s="16">
        <v>0</v>
      </c>
      <c r="R270" s="17">
        <f t="shared" si="16"/>
        <v>105</v>
      </c>
      <c r="S270" s="11"/>
    </row>
    <row r="271" spans="1:19" ht="12.75" customHeight="1">
      <c r="A271" t="s">
        <v>919</v>
      </c>
      <c r="B271" t="s">
        <v>920</v>
      </c>
      <c r="C271" t="s">
        <v>954</v>
      </c>
      <c r="D271" s="16">
        <v>0</v>
      </c>
      <c r="E271" s="16">
        <v>0</v>
      </c>
      <c r="F271" s="16">
        <v>0</v>
      </c>
      <c r="G271" s="16">
        <v>0</v>
      </c>
      <c r="H271" s="17">
        <f t="shared" si="17"/>
        <v>0</v>
      </c>
      <c r="I271" s="16">
        <v>0</v>
      </c>
      <c r="J271" s="17">
        <f t="shared" si="18"/>
        <v>0</v>
      </c>
      <c r="K271" s="19"/>
      <c r="L271" s="16">
        <v>0</v>
      </c>
      <c r="M271" s="16">
        <v>12</v>
      </c>
      <c r="N271" s="16">
        <v>0</v>
      </c>
      <c r="O271" s="16">
        <v>17</v>
      </c>
      <c r="P271" s="17">
        <f t="shared" si="19"/>
        <v>29</v>
      </c>
      <c r="Q271" s="16">
        <v>19</v>
      </c>
      <c r="R271" s="17">
        <f t="shared" si="16"/>
        <v>48</v>
      </c>
      <c r="S271" s="11"/>
    </row>
    <row r="272" spans="1:19" ht="12.75" customHeight="1">
      <c r="A272" t="s">
        <v>645</v>
      </c>
      <c r="B272" t="s">
        <v>646</v>
      </c>
      <c r="C272" t="s">
        <v>954</v>
      </c>
      <c r="D272" s="16">
        <v>0</v>
      </c>
      <c r="E272" s="16">
        <v>0</v>
      </c>
      <c r="F272" s="16">
        <v>0</v>
      </c>
      <c r="G272" s="16">
        <v>0</v>
      </c>
      <c r="H272" s="17">
        <f t="shared" si="17"/>
        <v>0</v>
      </c>
      <c r="I272" s="16">
        <v>0</v>
      </c>
      <c r="J272" s="17">
        <f t="shared" si="18"/>
        <v>0</v>
      </c>
      <c r="K272" s="19"/>
      <c r="L272" s="16">
        <v>0</v>
      </c>
      <c r="M272" s="16">
        <v>30</v>
      </c>
      <c r="N272" s="16">
        <v>0</v>
      </c>
      <c r="O272" s="16">
        <v>2</v>
      </c>
      <c r="P272" s="17">
        <f t="shared" si="19"/>
        <v>32</v>
      </c>
      <c r="Q272" s="16">
        <v>0</v>
      </c>
      <c r="R272" s="17">
        <f t="shared" si="16"/>
        <v>32</v>
      </c>
      <c r="S272" s="11"/>
    </row>
    <row r="273" spans="1:19" ht="12.75" customHeight="1">
      <c r="A273" t="s">
        <v>647</v>
      </c>
      <c r="B273" t="s">
        <v>648</v>
      </c>
      <c r="C273" t="s">
        <v>954</v>
      </c>
      <c r="D273" s="16">
        <v>42</v>
      </c>
      <c r="E273" s="16">
        <v>0</v>
      </c>
      <c r="F273" s="16">
        <v>0</v>
      </c>
      <c r="G273" s="16">
        <v>23</v>
      </c>
      <c r="H273" s="17">
        <f t="shared" si="17"/>
        <v>65</v>
      </c>
      <c r="I273" s="16">
        <v>0</v>
      </c>
      <c r="J273" s="17">
        <f t="shared" si="18"/>
        <v>65</v>
      </c>
      <c r="K273" s="19"/>
      <c r="L273" s="16">
        <v>19</v>
      </c>
      <c r="M273" s="16">
        <v>161</v>
      </c>
      <c r="N273" s="16">
        <v>0</v>
      </c>
      <c r="O273" s="16">
        <v>64</v>
      </c>
      <c r="P273" s="17">
        <f t="shared" si="19"/>
        <v>244</v>
      </c>
      <c r="Q273" s="16">
        <v>31</v>
      </c>
      <c r="R273" s="17">
        <f t="shared" si="16"/>
        <v>275</v>
      </c>
      <c r="S273" s="11"/>
    </row>
    <row r="274" spans="1:19" ht="12.75" customHeight="1">
      <c r="A274" t="s">
        <v>874</v>
      </c>
      <c r="B274" t="s">
        <v>875</v>
      </c>
      <c r="C274" t="s">
        <v>956</v>
      </c>
      <c r="D274" s="16">
        <v>40</v>
      </c>
      <c r="E274" s="16">
        <v>0</v>
      </c>
      <c r="F274" s="16">
        <v>0</v>
      </c>
      <c r="G274" s="16">
        <v>0</v>
      </c>
      <c r="H274" s="17">
        <f t="shared" si="17"/>
        <v>40</v>
      </c>
      <c r="I274" s="16">
        <v>0</v>
      </c>
      <c r="J274" s="17">
        <f t="shared" si="18"/>
        <v>40</v>
      </c>
      <c r="K274" s="19"/>
      <c r="L274" s="16">
        <v>0</v>
      </c>
      <c r="M274" s="16">
        <v>49</v>
      </c>
      <c r="N274" s="16">
        <v>0</v>
      </c>
      <c r="O274" s="16">
        <v>11</v>
      </c>
      <c r="P274" s="17">
        <f t="shared" si="19"/>
        <v>60</v>
      </c>
      <c r="Q274" s="16">
        <v>0</v>
      </c>
      <c r="R274" s="17">
        <f t="shared" si="16"/>
        <v>60</v>
      </c>
      <c r="S274" s="11"/>
    </row>
    <row r="275" spans="1:19" ht="12.75" customHeight="1">
      <c r="A275" s="4" t="s">
        <v>649</v>
      </c>
      <c r="B275" t="s">
        <v>650</v>
      </c>
      <c r="C275" t="s">
        <v>954</v>
      </c>
      <c r="D275" s="16">
        <v>0</v>
      </c>
      <c r="E275" s="16">
        <v>0</v>
      </c>
      <c r="F275" s="16">
        <v>0</v>
      </c>
      <c r="G275" s="16">
        <v>0</v>
      </c>
      <c r="H275" s="17">
        <f t="shared" si="17"/>
        <v>0</v>
      </c>
      <c r="I275" s="16">
        <v>0</v>
      </c>
      <c r="J275" s="17">
        <f t="shared" si="18"/>
        <v>0</v>
      </c>
      <c r="K275" s="19"/>
      <c r="L275" s="16">
        <v>0</v>
      </c>
      <c r="M275" s="16">
        <v>72</v>
      </c>
      <c r="N275" s="16">
        <v>0</v>
      </c>
      <c r="O275" s="16">
        <v>20</v>
      </c>
      <c r="P275" s="17">
        <f t="shared" si="19"/>
        <v>92</v>
      </c>
      <c r="Q275" s="16">
        <v>0</v>
      </c>
      <c r="R275" s="17">
        <f t="shared" si="16"/>
        <v>92</v>
      </c>
      <c r="S275" s="11"/>
    </row>
    <row r="276" spans="1:19" ht="12.75" customHeight="1">
      <c r="A276" t="s">
        <v>651</v>
      </c>
      <c r="B276" t="s">
        <v>652</v>
      </c>
      <c r="C276" t="s">
        <v>958</v>
      </c>
      <c r="D276" s="16">
        <v>0</v>
      </c>
      <c r="E276" s="16">
        <v>64</v>
      </c>
      <c r="F276" s="16">
        <v>0</v>
      </c>
      <c r="G276" s="16">
        <v>7</v>
      </c>
      <c r="H276" s="17">
        <f t="shared" si="17"/>
        <v>71</v>
      </c>
      <c r="I276" s="16">
        <v>0</v>
      </c>
      <c r="J276" s="17">
        <f t="shared" si="18"/>
        <v>71</v>
      </c>
      <c r="K276" s="19"/>
      <c r="L276" s="16">
        <v>0</v>
      </c>
      <c r="M276" s="16">
        <v>31</v>
      </c>
      <c r="N276" s="16">
        <v>0</v>
      </c>
      <c r="O276" s="16">
        <v>0</v>
      </c>
      <c r="P276" s="17">
        <f t="shared" si="19"/>
        <v>31</v>
      </c>
      <c r="Q276" s="16">
        <v>0</v>
      </c>
      <c r="R276" s="17">
        <f t="shared" si="16"/>
        <v>31</v>
      </c>
      <c r="S276" s="11"/>
    </row>
    <row r="277" spans="1:19" ht="12.75" customHeight="1">
      <c r="A277" t="s">
        <v>653</v>
      </c>
      <c r="B277" t="s">
        <v>654</v>
      </c>
      <c r="C277" t="s">
        <v>958</v>
      </c>
      <c r="D277" s="16">
        <v>0</v>
      </c>
      <c r="E277" s="16">
        <v>0</v>
      </c>
      <c r="F277" s="16">
        <v>0</v>
      </c>
      <c r="G277" s="16">
        <v>0</v>
      </c>
      <c r="H277" s="17">
        <f t="shared" si="17"/>
        <v>0</v>
      </c>
      <c r="I277" s="16">
        <v>0</v>
      </c>
      <c r="J277" s="17">
        <f t="shared" si="18"/>
        <v>0</v>
      </c>
      <c r="K277" s="19"/>
      <c r="L277" s="16">
        <v>1</v>
      </c>
      <c r="M277" s="16">
        <v>11</v>
      </c>
      <c r="N277" s="16">
        <v>0</v>
      </c>
      <c r="O277" s="16">
        <v>13</v>
      </c>
      <c r="P277" s="17">
        <f t="shared" si="19"/>
        <v>25</v>
      </c>
      <c r="Q277" s="16">
        <v>18</v>
      </c>
      <c r="R277" s="17">
        <f t="shared" si="16"/>
        <v>43</v>
      </c>
      <c r="S277" s="11"/>
    </row>
    <row r="278" spans="1:19" ht="12.75" customHeight="1">
      <c r="A278" t="s">
        <v>921</v>
      </c>
      <c r="B278" t="s">
        <v>922</v>
      </c>
      <c r="C278" t="s">
        <v>958</v>
      </c>
      <c r="D278" s="16">
        <v>42</v>
      </c>
      <c r="E278" s="16">
        <v>5</v>
      </c>
      <c r="F278" s="16">
        <v>0</v>
      </c>
      <c r="G278" s="16">
        <v>21</v>
      </c>
      <c r="H278" s="17">
        <f t="shared" si="17"/>
        <v>68</v>
      </c>
      <c r="I278" s="16">
        <v>0</v>
      </c>
      <c r="J278" s="17">
        <f t="shared" si="18"/>
        <v>68</v>
      </c>
      <c r="K278" s="19"/>
      <c r="L278" s="16">
        <v>13</v>
      </c>
      <c r="M278" s="16">
        <v>46</v>
      </c>
      <c r="N278" s="16">
        <v>0</v>
      </c>
      <c r="O278" s="16">
        <v>11</v>
      </c>
      <c r="P278" s="17">
        <f t="shared" si="19"/>
        <v>70</v>
      </c>
      <c r="Q278" s="16">
        <v>0</v>
      </c>
      <c r="R278" s="17">
        <f t="shared" si="16"/>
        <v>70</v>
      </c>
      <c r="S278" s="11"/>
    </row>
    <row r="279" spans="1:19" ht="12.75" customHeight="1">
      <c r="A279" t="s">
        <v>655</v>
      </c>
      <c r="B279" t="s">
        <v>656</v>
      </c>
      <c r="C279" t="s">
        <v>955</v>
      </c>
      <c r="D279" s="16">
        <v>45</v>
      </c>
      <c r="E279" s="16">
        <v>0</v>
      </c>
      <c r="F279" s="16">
        <v>0</v>
      </c>
      <c r="G279" s="16">
        <v>0</v>
      </c>
      <c r="H279" s="17">
        <f t="shared" si="17"/>
        <v>45</v>
      </c>
      <c r="I279" s="16">
        <v>0</v>
      </c>
      <c r="J279" s="17">
        <f t="shared" si="18"/>
        <v>45</v>
      </c>
      <c r="K279" s="19"/>
      <c r="L279" s="16">
        <v>0</v>
      </c>
      <c r="M279" s="16">
        <v>137</v>
      </c>
      <c r="N279" s="16">
        <v>0</v>
      </c>
      <c r="O279" s="16">
        <v>7</v>
      </c>
      <c r="P279" s="17">
        <f t="shared" si="19"/>
        <v>144</v>
      </c>
      <c r="Q279" s="16">
        <v>0</v>
      </c>
      <c r="R279" s="17">
        <f t="shared" si="16"/>
        <v>144</v>
      </c>
      <c r="S279" s="11"/>
    </row>
    <row r="280" spans="1:19" ht="12.75" customHeight="1">
      <c r="A280" t="s">
        <v>657</v>
      </c>
      <c r="B280" t="s">
        <v>658</v>
      </c>
      <c r="C280" t="s">
        <v>956</v>
      </c>
      <c r="D280" s="16">
        <v>10</v>
      </c>
      <c r="E280" s="16">
        <v>0</v>
      </c>
      <c r="F280" s="16">
        <v>0</v>
      </c>
      <c r="G280" s="16">
        <v>2</v>
      </c>
      <c r="H280" s="17">
        <f t="shared" si="17"/>
        <v>12</v>
      </c>
      <c r="I280" s="16">
        <v>0</v>
      </c>
      <c r="J280" s="17">
        <f t="shared" si="18"/>
        <v>12</v>
      </c>
      <c r="K280" s="19"/>
      <c r="L280" s="16">
        <v>0</v>
      </c>
      <c r="M280" s="16">
        <v>26</v>
      </c>
      <c r="N280" s="16">
        <v>0</v>
      </c>
      <c r="O280" s="16">
        <v>9</v>
      </c>
      <c r="P280" s="17">
        <f t="shared" si="19"/>
        <v>35</v>
      </c>
      <c r="Q280" s="16">
        <v>0</v>
      </c>
      <c r="R280" s="17">
        <f t="shared" si="16"/>
        <v>35</v>
      </c>
      <c r="S280" s="11"/>
    </row>
    <row r="281" spans="1:19" ht="12.75" customHeight="1">
      <c r="A281" t="s">
        <v>661</v>
      </c>
      <c r="B281" t="s">
        <v>662</v>
      </c>
      <c r="C281" t="s">
        <v>958</v>
      </c>
      <c r="D281" s="16">
        <v>0</v>
      </c>
      <c r="E281" s="16">
        <v>4</v>
      </c>
      <c r="F281" s="16">
        <v>0</v>
      </c>
      <c r="G281" s="16">
        <v>0</v>
      </c>
      <c r="H281" s="17">
        <f t="shared" si="17"/>
        <v>4</v>
      </c>
      <c r="I281" s="16">
        <v>0</v>
      </c>
      <c r="J281" s="17">
        <f t="shared" si="18"/>
        <v>4</v>
      </c>
      <c r="K281" s="19"/>
      <c r="L281" s="16">
        <v>0</v>
      </c>
      <c r="M281" s="16">
        <v>143</v>
      </c>
      <c r="N281" s="16">
        <v>0</v>
      </c>
      <c r="O281" s="16">
        <v>26</v>
      </c>
      <c r="P281" s="17">
        <f t="shared" si="19"/>
        <v>169</v>
      </c>
      <c r="Q281" s="16">
        <v>0</v>
      </c>
      <c r="R281" s="17">
        <f t="shared" si="16"/>
        <v>169</v>
      </c>
      <c r="S281" s="11"/>
    </row>
    <row r="282" spans="1:19" ht="12.75" customHeight="1">
      <c r="A282" t="s">
        <v>923</v>
      </c>
      <c r="B282" t="s">
        <v>924</v>
      </c>
      <c r="C282" t="s">
        <v>958</v>
      </c>
      <c r="D282" s="16">
        <v>12</v>
      </c>
      <c r="E282" s="16">
        <v>0</v>
      </c>
      <c r="F282" s="16">
        <v>0</v>
      </c>
      <c r="G282" s="16">
        <v>3</v>
      </c>
      <c r="H282" s="17">
        <f t="shared" si="17"/>
        <v>15</v>
      </c>
      <c r="I282" s="16">
        <v>0</v>
      </c>
      <c r="J282" s="17">
        <f t="shared" si="18"/>
        <v>15</v>
      </c>
      <c r="K282" s="19"/>
      <c r="L282" s="16">
        <v>0</v>
      </c>
      <c r="M282" s="16">
        <v>37</v>
      </c>
      <c r="N282" s="16">
        <v>0</v>
      </c>
      <c r="O282" s="16">
        <v>4</v>
      </c>
      <c r="P282" s="17">
        <f t="shared" si="19"/>
        <v>41</v>
      </c>
      <c r="Q282" s="16">
        <v>0</v>
      </c>
      <c r="R282" s="17">
        <f t="shared" si="16"/>
        <v>41</v>
      </c>
      <c r="S282" s="11"/>
    </row>
    <row r="283" spans="1:19" ht="12.75" customHeight="1">
      <c r="A283" t="s">
        <v>925</v>
      </c>
      <c r="B283" t="s">
        <v>926</v>
      </c>
      <c r="C283" t="s">
        <v>958</v>
      </c>
      <c r="D283" s="16">
        <v>81</v>
      </c>
      <c r="E283" s="16">
        <v>20</v>
      </c>
      <c r="F283" s="16">
        <v>0</v>
      </c>
      <c r="G283" s="16">
        <v>6</v>
      </c>
      <c r="H283" s="17">
        <f t="shared" si="17"/>
        <v>107</v>
      </c>
      <c r="I283" s="16">
        <v>0</v>
      </c>
      <c r="J283" s="17">
        <f t="shared" si="18"/>
        <v>107</v>
      </c>
      <c r="K283" s="19"/>
      <c r="L283" s="16">
        <v>12</v>
      </c>
      <c r="M283" s="16">
        <v>10</v>
      </c>
      <c r="N283" s="16">
        <v>0</v>
      </c>
      <c r="O283" s="16">
        <v>14</v>
      </c>
      <c r="P283" s="17">
        <f t="shared" si="19"/>
        <v>36</v>
      </c>
      <c r="Q283" s="16">
        <v>0</v>
      </c>
      <c r="R283" s="17">
        <f t="shared" si="16"/>
        <v>36</v>
      </c>
      <c r="S283" s="11"/>
    </row>
    <row r="284" spans="1:19" ht="12.75" customHeight="1">
      <c r="A284" t="s">
        <v>667</v>
      </c>
      <c r="B284" t="s">
        <v>668</v>
      </c>
      <c r="C284" t="s">
        <v>955</v>
      </c>
      <c r="D284" s="16">
        <v>0</v>
      </c>
      <c r="E284" s="16">
        <v>0</v>
      </c>
      <c r="F284" s="16">
        <v>0</v>
      </c>
      <c r="G284" s="16">
        <v>0</v>
      </c>
      <c r="H284" s="17">
        <f t="shared" si="17"/>
        <v>0</v>
      </c>
      <c r="I284" s="16">
        <v>0</v>
      </c>
      <c r="J284" s="17">
        <f t="shared" si="18"/>
        <v>0</v>
      </c>
      <c r="K284" s="19"/>
      <c r="L284" s="16">
        <v>0</v>
      </c>
      <c r="M284" s="16">
        <v>51</v>
      </c>
      <c r="N284" s="16">
        <v>0</v>
      </c>
      <c r="O284" s="16">
        <v>46</v>
      </c>
      <c r="P284" s="17">
        <f t="shared" si="19"/>
        <v>97</v>
      </c>
      <c r="Q284" s="16">
        <v>30</v>
      </c>
      <c r="R284" s="17">
        <f t="shared" si="16"/>
        <v>127</v>
      </c>
      <c r="S284" s="11"/>
    </row>
    <row r="285" spans="1:19" ht="12.75" customHeight="1">
      <c r="A285" t="s">
        <v>669</v>
      </c>
      <c r="B285" t="s">
        <v>670</v>
      </c>
      <c r="C285" t="s">
        <v>958</v>
      </c>
      <c r="D285" s="16">
        <v>62</v>
      </c>
      <c r="E285" s="16">
        <v>112</v>
      </c>
      <c r="F285" s="16">
        <v>0</v>
      </c>
      <c r="G285" s="16">
        <v>50</v>
      </c>
      <c r="H285" s="17">
        <f t="shared" si="17"/>
        <v>224</v>
      </c>
      <c r="I285" s="16">
        <v>19</v>
      </c>
      <c r="J285" s="17">
        <f t="shared" si="18"/>
        <v>243</v>
      </c>
      <c r="K285" s="19"/>
      <c r="L285" s="16">
        <v>0</v>
      </c>
      <c r="M285" s="16">
        <v>441</v>
      </c>
      <c r="N285" s="16">
        <v>31</v>
      </c>
      <c r="O285" s="16">
        <v>175</v>
      </c>
      <c r="P285" s="17">
        <f t="shared" si="19"/>
        <v>647</v>
      </c>
      <c r="Q285" s="16">
        <v>109</v>
      </c>
      <c r="R285" s="17">
        <f t="shared" si="16"/>
        <v>756</v>
      </c>
      <c r="S285" s="11"/>
    </row>
    <row r="286" spans="1:19" ht="12.75" customHeight="1">
      <c r="A286" t="s">
        <v>671</v>
      </c>
      <c r="B286" t="s">
        <v>672</v>
      </c>
      <c r="C286" t="s">
        <v>958</v>
      </c>
      <c r="D286" s="16">
        <v>5</v>
      </c>
      <c r="E286" s="16">
        <v>7</v>
      </c>
      <c r="F286" s="16">
        <v>0</v>
      </c>
      <c r="G286" s="16">
        <v>0</v>
      </c>
      <c r="H286" s="17">
        <f t="shared" si="17"/>
        <v>12</v>
      </c>
      <c r="I286" s="16">
        <v>0</v>
      </c>
      <c r="J286" s="17">
        <f t="shared" si="18"/>
        <v>12</v>
      </c>
      <c r="K286" s="19"/>
      <c r="L286" s="16">
        <v>0</v>
      </c>
      <c r="M286" s="16">
        <v>94</v>
      </c>
      <c r="N286" s="16">
        <v>6</v>
      </c>
      <c r="O286" s="16">
        <v>13</v>
      </c>
      <c r="P286" s="17">
        <f t="shared" si="19"/>
        <v>113</v>
      </c>
      <c r="Q286" s="16">
        <v>0</v>
      </c>
      <c r="R286" s="17">
        <f t="shared" si="16"/>
        <v>113</v>
      </c>
      <c r="S286" s="11"/>
    </row>
    <row r="287" spans="1:19" ht="12.75" customHeight="1">
      <c r="A287" t="s">
        <v>783</v>
      </c>
      <c r="B287" t="s">
        <v>784</v>
      </c>
      <c r="C287" t="s">
        <v>958</v>
      </c>
      <c r="D287" s="16">
        <v>90</v>
      </c>
      <c r="E287" s="16">
        <v>0</v>
      </c>
      <c r="F287" s="16">
        <v>0</v>
      </c>
      <c r="G287" s="16">
        <v>9</v>
      </c>
      <c r="H287" s="17">
        <f t="shared" si="17"/>
        <v>99</v>
      </c>
      <c r="I287" s="16">
        <v>0</v>
      </c>
      <c r="J287" s="17">
        <f t="shared" si="18"/>
        <v>99</v>
      </c>
      <c r="K287" s="19"/>
      <c r="L287" s="16">
        <v>0</v>
      </c>
      <c r="M287" s="16">
        <v>15</v>
      </c>
      <c r="N287" s="16">
        <v>0</v>
      </c>
      <c r="O287" s="16">
        <v>9</v>
      </c>
      <c r="P287" s="17">
        <f t="shared" si="19"/>
        <v>24</v>
      </c>
      <c r="Q287" s="16">
        <v>0</v>
      </c>
      <c r="R287" s="17">
        <f t="shared" si="16"/>
        <v>24</v>
      </c>
      <c r="S287" s="11"/>
    </row>
    <row r="288" spans="1:19" ht="12.75" customHeight="1">
      <c r="A288" t="s">
        <v>673</v>
      </c>
      <c r="B288" t="s">
        <v>674</v>
      </c>
      <c r="C288" t="s">
        <v>955</v>
      </c>
      <c r="D288" s="16">
        <v>71</v>
      </c>
      <c r="E288" s="16">
        <v>0</v>
      </c>
      <c r="F288" s="16">
        <v>0</v>
      </c>
      <c r="G288" s="16">
        <v>26</v>
      </c>
      <c r="H288" s="17">
        <f t="shared" si="17"/>
        <v>97</v>
      </c>
      <c r="I288" s="16">
        <v>58</v>
      </c>
      <c r="J288" s="17">
        <f t="shared" si="18"/>
        <v>155</v>
      </c>
      <c r="K288" s="19"/>
      <c r="L288" s="16">
        <v>9</v>
      </c>
      <c r="M288" s="16">
        <v>132</v>
      </c>
      <c r="N288" s="16">
        <v>0</v>
      </c>
      <c r="O288" s="16">
        <v>58</v>
      </c>
      <c r="P288" s="17">
        <f t="shared" si="19"/>
        <v>199</v>
      </c>
      <c r="Q288" s="16">
        <v>13</v>
      </c>
      <c r="R288" s="17">
        <f t="shared" si="16"/>
        <v>212</v>
      </c>
      <c r="S288" s="11"/>
    </row>
    <row r="289" spans="1:19" ht="12.75" customHeight="1">
      <c r="A289" t="s">
        <v>675</v>
      </c>
      <c r="B289" t="s">
        <v>676</v>
      </c>
      <c r="C289" t="s">
        <v>954</v>
      </c>
      <c r="D289" s="16">
        <v>0</v>
      </c>
      <c r="E289" s="16">
        <v>0</v>
      </c>
      <c r="F289" s="16">
        <v>0</v>
      </c>
      <c r="G289" s="16">
        <v>0</v>
      </c>
      <c r="H289" s="17">
        <f t="shared" si="17"/>
        <v>0</v>
      </c>
      <c r="I289" s="16">
        <v>0</v>
      </c>
      <c r="J289" s="17">
        <f t="shared" si="18"/>
        <v>0</v>
      </c>
      <c r="K289" s="19"/>
      <c r="L289" s="16">
        <v>0</v>
      </c>
      <c r="M289" s="16">
        <v>8</v>
      </c>
      <c r="N289" s="16">
        <v>0</v>
      </c>
      <c r="O289" s="16">
        <v>23</v>
      </c>
      <c r="P289" s="17">
        <f t="shared" si="19"/>
        <v>31</v>
      </c>
      <c r="Q289" s="16">
        <v>0</v>
      </c>
      <c r="R289" s="17">
        <f t="shared" si="16"/>
        <v>31</v>
      </c>
      <c r="S289" s="11"/>
    </row>
    <row r="290" spans="1:19" ht="12.75" customHeight="1">
      <c r="A290" t="s">
        <v>677</v>
      </c>
      <c r="B290" t="s">
        <v>678</v>
      </c>
      <c r="C290" t="s">
        <v>958</v>
      </c>
      <c r="D290" s="16">
        <v>0</v>
      </c>
      <c r="E290" s="16">
        <v>0</v>
      </c>
      <c r="F290" s="16">
        <v>0</v>
      </c>
      <c r="G290" s="16">
        <v>0</v>
      </c>
      <c r="H290" s="17">
        <f t="shared" si="17"/>
        <v>0</v>
      </c>
      <c r="I290" s="16">
        <v>0</v>
      </c>
      <c r="J290" s="17">
        <f t="shared" si="18"/>
        <v>0</v>
      </c>
      <c r="K290" s="19"/>
      <c r="L290" s="16">
        <v>0</v>
      </c>
      <c r="M290" s="16">
        <v>76</v>
      </c>
      <c r="N290" s="16">
        <v>0</v>
      </c>
      <c r="O290" s="16">
        <v>16</v>
      </c>
      <c r="P290" s="17">
        <f t="shared" si="19"/>
        <v>92</v>
      </c>
      <c r="Q290" s="16">
        <v>0</v>
      </c>
      <c r="R290" s="17">
        <f t="shared" si="16"/>
        <v>92</v>
      </c>
      <c r="S290" s="11"/>
    </row>
    <row r="291" spans="1:19" ht="12.75" customHeight="1">
      <c r="A291" t="s">
        <v>679</v>
      </c>
      <c r="B291" t="s">
        <v>680</v>
      </c>
      <c r="C291" t="s">
        <v>956</v>
      </c>
      <c r="D291" s="16">
        <v>20</v>
      </c>
      <c r="E291" s="16">
        <v>23</v>
      </c>
      <c r="F291" s="16">
        <v>0</v>
      </c>
      <c r="G291" s="16">
        <v>9</v>
      </c>
      <c r="H291" s="17">
        <f t="shared" si="17"/>
        <v>52</v>
      </c>
      <c r="I291" s="16">
        <v>0</v>
      </c>
      <c r="J291" s="17">
        <f t="shared" si="18"/>
        <v>52</v>
      </c>
      <c r="K291" s="19"/>
      <c r="L291" s="16">
        <v>0</v>
      </c>
      <c r="M291" s="16">
        <v>7</v>
      </c>
      <c r="N291" s="16">
        <v>0</v>
      </c>
      <c r="O291" s="16">
        <v>51</v>
      </c>
      <c r="P291" s="17">
        <f t="shared" si="19"/>
        <v>58</v>
      </c>
      <c r="Q291" s="16">
        <v>13</v>
      </c>
      <c r="R291" s="17">
        <f t="shared" si="16"/>
        <v>71</v>
      </c>
      <c r="S291" s="11"/>
    </row>
    <row r="292" spans="1:19" ht="12.75" customHeight="1">
      <c r="A292" t="s">
        <v>681</v>
      </c>
      <c r="B292" t="s">
        <v>682</v>
      </c>
      <c r="C292" t="s">
        <v>956</v>
      </c>
      <c r="D292" s="16">
        <v>22</v>
      </c>
      <c r="E292" s="16">
        <v>0</v>
      </c>
      <c r="F292" s="16">
        <v>0</v>
      </c>
      <c r="G292" s="16">
        <v>11</v>
      </c>
      <c r="H292" s="17">
        <f t="shared" si="17"/>
        <v>33</v>
      </c>
      <c r="I292" s="16">
        <v>0</v>
      </c>
      <c r="J292" s="17">
        <f t="shared" si="18"/>
        <v>33</v>
      </c>
      <c r="K292" s="19"/>
      <c r="L292" s="16">
        <v>37</v>
      </c>
      <c r="M292" s="16">
        <v>1</v>
      </c>
      <c r="N292" s="16">
        <v>0</v>
      </c>
      <c r="O292" s="16">
        <v>23</v>
      </c>
      <c r="P292" s="17">
        <f t="shared" si="19"/>
        <v>61</v>
      </c>
      <c r="Q292" s="16">
        <v>0</v>
      </c>
      <c r="R292" s="17">
        <f t="shared" si="16"/>
        <v>61</v>
      </c>
      <c r="S292" s="11"/>
    </row>
    <row r="293" spans="1:19" ht="12.75" customHeight="1">
      <c r="A293" t="s">
        <v>683</v>
      </c>
      <c r="B293" t="s">
        <v>684</v>
      </c>
      <c r="C293" t="s">
        <v>954</v>
      </c>
      <c r="D293" s="16">
        <v>9</v>
      </c>
      <c r="E293" s="16">
        <v>0</v>
      </c>
      <c r="F293" s="16">
        <v>0</v>
      </c>
      <c r="G293" s="16">
        <v>0</v>
      </c>
      <c r="H293" s="17">
        <f t="shared" si="17"/>
        <v>9</v>
      </c>
      <c r="I293" s="16">
        <v>0</v>
      </c>
      <c r="J293" s="17">
        <f t="shared" si="18"/>
        <v>9</v>
      </c>
      <c r="K293" s="19"/>
      <c r="L293" s="16">
        <v>0</v>
      </c>
      <c r="M293" s="16">
        <v>7</v>
      </c>
      <c r="N293" s="16">
        <v>0</v>
      </c>
      <c r="O293" s="16">
        <v>6</v>
      </c>
      <c r="P293" s="17">
        <f t="shared" si="19"/>
        <v>13</v>
      </c>
      <c r="Q293" s="16">
        <v>0</v>
      </c>
      <c r="R293" s="17">
        <f t="shared" si="16"/>
        <v>13</v>
      </c>
      <c r="S293" s="11"/>
    </row>
    <row r="294" spans="1:19" ht="12.75" customHeight="1">
      <c r="A294" t="s">
        <v>685</v>
      </c>
      <c r="B294" t="s">
        <v>686</v>
      </c>
      <c r="C294" t="s">
        <v>956</v>
      </c>
      <c r="D294" s="16">
        <v>24</v>
      </c>
      <c r="E294" s="16">
        <v>0</v>
      </c>
      <c r="F294" s="16">
        <v>0</v>
      </c>
      <c r="G294" s="16">
        <v>14</v>
      </c>
      <c r="H294" s="17">
        <f t="shared" si="17"/>
        <v>38</v>
      </c>
      <c r="I294" s="16">
        <v>0</v>
      </c>
      <c r="J294" s="17">
        <f t="shared" si="18"/>
        <v>38</v>
      </c>
      <c r="K294" s="19"/>
      <c r="L294" s="16">
        <v>0</v>
      </c>
      <c r="M294" s="16">
        <v>45</v>
      </c>
      <c r="N294" s="16">
        <v>3</v>
      </c>
      <c r="O294" s="16">
        <v>18</v>
      </c>
      <c r="P294" s="17">
        <f t="shared" si="19"/>
        <v>66</v>
      </c>
      <c r="Q294" s="16">
        <v>0</v>
      </c>
      <c r="R294" s="17">
        <f t="shared" si="16"/>
        <v>66</v>
      </c>
      <c r="S294" s="11"/>
    </row>
    <row r="295" spans="1:19" ht="12.75" customHeight="1">
      <c r="A295" t="s">
        <v>889</v>
      </c>
      <c r="B295" t="s">
        <v>890</v>
      </c>
      <c r="C295" t="s">
        <v>954</v>
      </c>
      <c r="D295" s="16">
        <v>7</v>
      </c>
      <c r="E295" s="16">
        <v>46</v>
      </c>
      <c r="F295" s="16">
        <v>0</v>
      </c>
      <c r="G295" s="16">
        <v>27</v>
      </c>
      <c r="H295" s="17">
        <f t="shared" si="17"/>
        <v>80</v>
      </c>
      <c r="I295" s="16">
        <v>0</v>
      </c>
      <c r="J295" s="17">
        <f t="shared" si="18"/>
        <v>80</v>
      </c>
      <c r="K295" s="19"/>
      <c r="L295" s="16">
        <v>2</v>
      </c>
      <c r="M295" s="16">
        <v>33</v>
      </c>
      <c r="N295" s="16">
        <v>0</v>
      </c>
      <c r="O295" s="16">
        <v>23</v>
      </c>
      <c r="P295" s="17">
        <f t="shared" si="19"/>
        <v>58</v>
      </c>
      <c r="Q295" s="16">
        <v>0</v>
      </c>
      <c r="R295" s="17">
        <f t="shared" si="16"/>
        <v>58</v>
      </c>
      <c r="S295" s="11"/>
    </row>
    <row r="296" spans="1:19" ht="12.75" customHeight="1">
      <c r="A296" t="s">
        <v>687</v>
      </c>
      <c r="B296" t="s">
        <v>688</v>
      </c>
      <c r="C296" t="s">
        <v>955</v>
      </c>
      <c r="D296" s="16">
        <v>0</v>
      </c>
      <c r="E296" s="16">
        <v>0</v>
      </c>
      <c r="F296" s="16">
        <v>0</v>
      </c>
      <c r="G296" s="16">
        <v>14</v>
      </c>
      <c r="H296" s="17">
        <f t="shared" si="17"/>
        <v>14</v>
      </c>
      <c r="I296" s="16">
        <v>0</v>
      </c>
      <c r="J296" s="17">
        <f t="shared" si="18"/>
        <v>14</v>
      </c>
      <c r="K296" s="19"/>
      <c r="L296" s="16">
        <v>0</v>
      </c>
      <c r="M296" s="16">
        <v>57</v>
      </c>
      <c r="N296" s="16">
        <v>0</v>
      </c>
      <c r="O296" s="16">
        <v>53</v>
      </c>
      <c r="P296" s="17">
        <f t="shared" si="19"/>
        <v>110</v>
      </c>
      <c r="Q296" s="16">
        <v>12</v>
      </c>
      <c r="R296" s="17">
        <f t="shared" si="16"/>
        <v>122</v>
      </c>
      <c r="S296" s="11"/>
    </row>
    <row r="297" spans="1:19" ht="12.75" customHeight="1">
      <c r="A297" t="s">
        <v>689</v>
      </c>
      <c r="B297" t="s">
        <v>690</v>
      </c>
      <c r="C297" t="s">
        <v>956</v>
      </c>
      <c r="D297" s="16">
        <v>19</v>
      </c>
      <c r="E297" s="16">
        <v>0</v>
      </c>
      <c r="F297" s="16">
        <v>0</v>
      </c>
      <c r="G297" s="16">
        <v>3</v>
      </c>
      <c r="H297" s="17">
        <f t="shared" si="17"/>
        <v>22</v>
      </c>
      <c r="I297" s="16">
        <v>0</v>
      </c>
      <c r="J297" s="17">
        <f t="shared" si="18"/>
        <v>22</v>
      </c>
      <c r="K297" s="19"/>
      <c r="L297" s="16">
        <v>0</v>
      </c>
      <c r="M297" s="16">
        <v>35</v>
      </c>
      <c r="N297" s="16">
        <v>0</v>
      </c>
      <c r="O297" s="16">
        <v>11</v>
      </c>
      <c r="P297" s="17">
        <f t="shared" si="19"/>
        <v>46</v>
      </c>
      <c r="Q297" s="16">
        <v>0</v>
      </c>
      <c r="R297" s="17">
        <f t="shared" si="16"/>
        <v>46</v>
      </c>
      <c r="S297" s="11"/>
    </row>
    <row r="298" spans="1:19" ht="12.75" customHeight="1">
      <c r="A298" t="s">
        <v>691</v>
      </c>
      <c r="B298" t="s">
        <v>692</v>
      </c>
      <c r="C298" t="s">
        <v>957</v>
      </c>
      <c r="D298" s="16">
        <v>0</v>
      </c>
      <c r="E298" s="16">
        <v>0</v>
      </c>
      <c r="F298" s="16">
        <v>0</v>
      </c>
      <c r="G298" s="16">
        <v>0</v>
      </c>
      <c r="H298" s="17">
        <f t="shared" si="17"/>
        <v>0</v>
      </c>
      <c r="I298" s="16">
        <v>0</v>
      </c>
      <c r="J298" s="17">
        <f t="shared" si="18"/>
        <v>0</v>
      </c>
      <c r="K298" s="19"/>
      <c r="L298" s="16">
        <v>39</v>
      </c>
      <c r="M298" s="16">
        <v>57</v>
      </c>
      <c r="N298" s="16">
        <v>32</v>
      </c>
      <c r="O298" s="16">
        <v>23</v>
      </c>
      <c r="P298" s="17">
        <f t="shared" si="19"/>
        <v>151</v>
      </c>
      <c r="Q298" s="16">
        <v>0</v>
      </c>
      <c r="R298" s="17">
        <f>SUM(P298:Q298)</f>
        <v>151</v>
      </c>
      <c r="S298" s="11"/>
    </row>
    <row r="299" spans="1:19" ht="15">
      <c r="D299" s="18">
        <f t="shared" ref="D299:J299" si="20">SUM(D8:D298)</f>
        <v>7045</v>
      </c>
      <c r="E299" s="18">
        <f t="shared" si="20"/>
        <v>2281</v>
      </c>
      <c r="F299" s="18">
        <f t="shared" si="20"/>
        <v>0</v>
      </c>
      <c r="G299" s="18">
        <f t="shared" si="20"/>
        <v>1941</v>
      </c>
      <c r="H299" s="18">
        <f t="shared" si="20"/>
        <v>11267</v>
      </c>
      <c r="I299" s="18">
        <f t="shared" si="20"/>
        <v>4071</v>
      </c>
      <c r="J299" s="18">
        <f t="shared" si="20"/>
        <v>15338</v>
      </c>
      <c r="K299" s="19"/>
      <c r="L299" s="18">
        <f t="shared" ref="L299:R299" si="21">SUM(L8:L298)</f>
        <v>797</v>
      </c>
      <c r="M299" s="18">
        <f t="shared" si="21"/>
        <v>23141</v>
      </c>
      <c r="N299" s="18">
        <f t="shared" si="21"/>
        <v>851</v>
      </c>
      <c r="O299" s="18">
        <f t="shared" si="21"/>
        <v>10769</v>
      </c>
      <c r="P299" s="18">
        <f t="shared" si="21"/>
        <v>35558</v>
      </c>
      <c r="Q299" s="18">
        <f t="shared" si="21"/>
        <v>6543</v>
      </c>
      <c r="R299" s="18">
        <f t="shared" si="21"/>
        <v>42101</v>
      </c>
      <c r="S299" s="19"/>
    </row>
    <row r="300" spans="1:19" ht="14.45">
      <c r="D300" s="16"/>
      <c r="E300" s="16"/>
      <c r="F300" s="16"/>
      <c r="G300" s="16"/>
      <c r="H300" s="16"/>
      <c r="I300" s="16"/>
      <c r="J300" s="16"/>
      <c r="K300" s="19"/>
      <c r="L300" s="16"/>
      <c r="M300" s="16"/>
      <c r="N300" s="16"/>
      <c r="O300" s="16"/>
      <c r="P300" s="16"/>
      <c r="Q300" s="16"/>
      <c r="R300" s="16"/>
      <c r="S300" s="19"/>
    </row>
    <row r="301" spans="1:19" ht="15">
      <c r="B301" s="1"/>
      <c r="D301" s="16"/>
      <c r="E301" s="16"/>
      <c r="F301" s="16"/>
      <c r="G301" s="16"/>
      <c r="H301" s="16"/>
      <c r="I301" s="16"/>
      <c r="J301" s="16"/>
      <c r="K301" s="19"/>
      <c r="L301" s="16"/>
      <c r="M301" s="16"/>
      <c r="N301" s="16"/>
      <c r="O301" s="16"/>
      <c r="P301" s="16"/>
      <c r="Q301" s="16"/>
      <c r="R301" s="16"/>
      <c r="S301" s="19"/>
    </row>
    <row r="302" spans="1:19" ht="15">
      <c r="B302" s="1" t="s">
        <v>978</v>
      </c>
      <c r="D302" s="16"/>
      <c r="E302" s="16"/>
      <c r="F302" s="16"/>
      <c r="G302" s="16"/>
      <c r="H302" s="16"/>
      <c r="I302" s="16"/>
      <c r="J302" s="16"/>
      <c r="K302" s="19"/>
      <c r="L302" s="16"/>
      <c r="M302" s="16"/>
      <c r="N302" s="16"/>
      <c r="O302" s="16"/>
      <c r="P302" s="16"/>
      <c r="Q302" s="16"/>
      <c r="R302" s="16"/>
      <c r="S302" s="19"/>
    </row>
    <row r="303" spans="1:19" ht="14.45">
      <c r="D303" s="16"/>
      <c r="E303" s="16"/>
      <c r="F303" s="16"/>
      <c r="G303" s="16"/>
      <c r="H303" s="16"/>
      <c r="I303" s="16"/>
      <c r="J303" s="16"/>
      <c r="K303" s="19"/>
      <c r="L303" s="16"/>
      <c r="M303" s="16"/>
      <c r="N303" s="16"/>
      <c r="O303" s="16"/>
      <c r="P303" s="16"/>
      <c r="Q303" s="16"/>
      <c r="R303" s="16"/>
      <c r="S303" s="19"/>
    </row>
    <row r="304" spans="1:19" ht="15">
      <c r="B304" s="4" t="s">
        <v>964</v>
      </c>
      <c r="C304" s="4" t="s">
        <v>954</v>
      </c>
      <c r="D304" s="16">
        <v>1191</v>
      </c>
      <c r="E304" s="16">
        <v>223</v>
      </c>
      <c r="F304" s="16">
        <v>0</v>
      </c>
      <c r="G304" s="16">
        <v>595</v>
      </c>
      <c r="H304" s="17">
        <f>SUM(D304:G304)</f>
        <v>2009</v>
      </c>
      <c r="I304" s="16">
        <v>1167</v>
      </c>
      <c r="J304" s="17">
        <f>SUM(H304:I304)</f>
        <v>3176</v>
      </c>
      <c r="K304" s="19"/>
      <c r="L304" s="16">
        <v>82</v>
      </c>
      <c r="M304" s="16">
        <v>6105</v>
      </c>
      <c r="N304" s="16">
        <v>256</v>
      </c>
      <c r="O304">
        <v>2452</v>
      </c>
      <c r="P304" s="17">
        <f>SUM(L304:O304)</f>
        <v>8895</v>
      </c>
      <c r="Q304" s="16">
        <v>1363</v>
      </c>
      <c r="R304" s="17">
        <f>SUM(P304:Q304)</f>
        <v>10258</v>
      </c>
      <c r="S304" s="11"/>
    </row>
    <row r="305" spans="1:19" ht="15">
      <c r="B305" s="4" t="s">
        <v>965</v>
      </c>
      <c r="C305" s="4" t="s">
        <v>956</v>
      </c>
      <c r="D305" s="31">
        <v>1377</v>
      </c>
      <c r="E305" s="16">
        <v>729</v>
      </c>
      <c r="F305" s="16">
        <v>0</v>
      </c>
      <c r="G305" s="16">
        <v>571</v>
      </c>
      <c r="H305" s="17">
        <f>SUM(D305:G305)</f>
        <v>2677</v>
      </c>
      <c r="I305" s="16">
        <v>1654</v>
      </c>
      <c r="J305" s="17">
        <f>SUM(H305:I305)</f>
        <v>4331</v>
      </c>
      <c r="K305" s="19"/>
      <c r="L305" s="16">
        <v>194</v>
      </c>
      <c r="M305" s="16">
        <v>4183</v>
      </c>
      <c r="N305" s="16">
        <v>178</v>
      </c>
      <c r="O305">
        <v>2457</v>
      </c>
      <c r="P305" s="17">
        <f>SUM(L305:O305)</f>
        <v>7012</v>
      </c>
      <c r="Q305" s="16">
        <v>1848</v>
      </c>
      <c r="R305" s="17">
        <f>SUM(P305:Q305)</f>
        <v>8860</v>
      </c>
      <c r="S305" s="11"/>
    </row>
    <row r="306" spans="1:19" ht="15">
      <c r="B306" s="4" t="s">
        <v>966</v>
      </c>
      <c r="C306" s="4" t="s">
        <v>957</v>
      </c>
      <c r="D306" s="31">
        <v>1241</v>
      </c>
      <c r="E306" s="16">
        <v>118</v>
      </c>
      <c r="F306" s="16">
        <v>0</v>
      </c>
      <c r="G306" s="16">
        <v>103</v>
      </c>
      <c r="H306" s="17">
        <f>SUM(D306:G306)</f>
        <v>1462</v>
      </c>
      <c r="I306" s="16">
        <v>498</v>
      </c>
      <c r="J306" s="17">
        <f>SUM(H306:I306)</f>
        <v>1960</v>
      </c>
      <c r="K306" s="19"/>
      <c r="L306" s="16">
        <v>262</v>
      </c>
      <c r="M306" s="16">
        <v>3774</v>
      </c>
      <c r="N306" s="16">
        <v>161</v>
      </c>
      <c r="O306">
        <v>1589</v>
      </c>
      <c r="P306" s="17">
        <f>SUM(L306:O306)</f>
        <v>5786</v>
      </c>
      <c r="Q306" s="16">
        <v>845</v>
      </c>
      <c r="R306" s="17">
        <f>SUM(P306:Q306)</f>
        <v>6631</v>
      </c>
      <c r="S306" s="11"/>
    </row>
    <row r="307" spans="1:19" ht="15">
      <c r="B307" s="4" t="s">
        <v>729</v>
      </c>
      <c r="C307" s="4" t="s">
        <v>955</v>
      </c>
      <c r="D307" s="31">
        <v>1463</v>
      </c>
      <c r="E307" s="16">
        <v>212</v>
      </c>
      <c r="F307" s="16">
        <v>0</v>
      </c>
      <c r="G307" s="16">
        <v>150</v>
      </c>
      <c r="H307" s="17">
        <f>SUM(D307:G307)</f>
        <v>1825</v>
      </c>
      <c r="I307" s="16">
        <v>102</v>
      </c>
      <c r="J307" s="17">
        <f>SUM(H307:I307)</f>
        <v>1927</v>
      </c>
      <c r="K307" s="19"/>
      <c r="L307" s="16">
        <v>98</v>
      </c>
      <c r="M307" s="16">
        <v>3414</v>
      </c>
      <c r="N307" s="16">
        <v>33</v>
      </c>
      <c r="O307">
        <v>1804</v>
      </c>
      <c r="P307" s="17">
        <f>SUM(L307:O307)</f>
        <v>5349</v>
      </c>
      <c r="Q307" s="16">
        <v>973</v>
      </c>
      <c r="R307" s="17">
        <f>SUM(P307:Q307)</f>
        <v>6322</v>
      </c>
      <c r="S307" s="11"/>
    </row>
    <row r="308" spans="1:19" ht="15">
      <c r="B308" s="4" t="s">
        <v>967</v>
      </c>
      <c r="C308" s="4" t="s">
        <v>958</v>
      </c>
      <c r="D308" s="31">
        <v>1773</v>
      </c>
      <c r="E308" s="16">
        <v>999</v>
      </c>
      <c r="F308" s="16">
        <v>0</v>
      </c>
      <c r="G308" s="16">
        <v>522</v>
      </c>
      <c r="H308" s="17">
        <f>SUM(D308:G308)</f>
        <v>3294</v>
      </c>
      <c r="I308" s="16">
        <v>650</v>
      </c>
      <c r="J308" s="17">
        <f>SUM(H308:I308)</f>
        <v>3944</v>
      </c>
      <c r="K308" s="19"/>
      <c r="L308" s="16">
        <v>161</v>
      </c>
      <c r="M308" s="16">
        <v>5665</v>
      </c>
      <c r="N308" s="16">
        <v>223</v>
      </c>
      <c r="O308">
        <v>2467</v>
      </c>
      <c r="P308" s="17">
        <f>SUM(L308:O308)</f>
        <v>8516</v>
      </c>
      <c r="Q308" s="16">
        <v>1514</v>
      </c>
      <c r="R308" s="17">
        <f>SUM(P308:Q308)</f>
        <v>10030</v>
      </c>
      <c r="S308" s="11"/>
    </row>
    <row r="309" spans="1:19" ht="15">
      <c r="B309" s="26" t="s">
        <v>988</v>
      </c>
      <c r="D309" s="18">
        <f>SUM(D304:D308)</f>
        <v>7045</v>
      </c>
      <c r="E309" s="18">
        <f t="shared" ref="E309:J309" si="22">SUM(E304:E308)</f>
        <v>2281</v>
      </c>
      <c r="F309" s="18">
        <f t="shared" si="22"/>
        <v>0</v>
      </c>
      <c r="G309" s="18">
        <f t="shared" si="22"/>
        <v>1941</v>
      </c>
      <c r="H309" s="18">
        <f t="shared" si="22"/>
        <v>11267</v>
      </c>
      <c r="I309" s="18">
        <f t="shared" si="22"/>
        <v>4071</v>
      </c>
      <c r="J309" s="18">
        <f t="shared" si="22"/>
        <v>15338</v>
      </c>
      <c r="K309" s="19"/>
      <c r="L309" s="18">
        <f>SUM(L304:L308)</f>
        <v>797</v>
      </c>
      <c r="M309" s="18">
        <f t="shared" ref="M309:R309" si="23">SUM(M304:M308)</f>
        <v>23141</v>
      </c>
      <c r="N309" s="18">
        <f t="shared" si="23"/>
        <v>851</v>
      </c>
      <c r="O309" s="18">
        <f t="shared" si="23"/>
        <v>10769</v>
      </c>
      <c r="P309" s="18">
        <f t="shared" si="23"/>
        <v>35558</v>
      </c>
      <c r="Q309" s="18">
        <f t="shared" si="23"/>
        <v>6543</v>
      </c>
      <c r="R309" s="18">
        <f t="shared" si="23"/>
        <v>42101</v>
      </c>
      <c r="S309" s="19"/>
    </row>
    <row r="312" spans="1:19">
      <c r="A312" s="32"/>
    </row>
    <row r="313" spans="1:19">
      <c r="A313"/>
    </row>
    <row r="315" spans="1:19">
      <c r="A315" s="208"/>
      <c r="B315" s="208"/>
    </row>
  </sheetData>
  <mergeCells count="4">
    <mergeCell ref="A2:R2"/>
    <mergeCell ref="D6:J6"/>
    <mergeCell ref="L6:R6"/>
    <mergeCell ref="A315:B315"/>
  </mergeCells>
  <conditionalFormatting sqref="R8:R298">
    <cfRule type="cellIs" dxfId="1" priority="10" operator="notEqual">
      <formula>#REF!</formula>
    </cfRule>
  </conditionalFormatting>
  <printOptions horizontalCentered="1"/>
  <pageMargins left="0.70866141732283472" right="0.70866141732283472" top="0.55118110236220474" bottom="0.55118110236220474" header="0.31496062992125984" footer="0.31496062992125984"/>
  <pageSetup paperSize="8" scale="93" fitToHeight="0" orientation="landscape" r:id="rId1"/>
  <headerFooter>
    <oddFooter>&amp;RPage &amp;P of &amp;N&amp;C&amp;"Calibri"&amp;11&amp;K000000&amp;"arial,Bold"&amp;10&amp;KFF0000OFFICIAL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313"/>
  <sheetViews>
    <sheetView zoomScaleNormal="100" workbookViewId="0">
      <pane xSplit="3" ySplit="7" topLeftCell="F293" activePane="bottomRight" state="frozen"/>
      <selection pane="bottomRight" activeCell="D10" sqref="D10"/>
      <selection pane="bottomLeft" activeCell="D10" sqref="D10"/>
      <selection pane="topRight" activeCell="D10" sqref="D10"/>
    </sheetView>
  </sheetViews>
  <sheetFormatPr defaultColWidth="8.5703125" defaultRowHeight="12.6"/>
  <cols>
    <col min="1" max="1" width="10.7109375" style="4" customWidth="1"/>
    <col min="2" max="2" width="33.85546875" style="4" customWidth="1"/>
    <col min="3" max="3" width="10" style="4" customWidth="1"/>
    <col min="4" max="10" width="10.85546875" style="4" customWidth="1"/>
    <col min="11" max="11" width="4" style="4" customWidth="1"/>
    <col min="12" max="18" width="10.85546875" style="4" customWidth="1"/>
    <col min="19" max="16384" width="8.5703125" style="4"/>
  </cols>
  <sheetData>
    <row r="1" spans="1:19">
      <c r="R1" s="56" t="str">
        <f>'Table 1'!S1</f>
        <v>Publication date:  5 December 2024</v>
      </c>
    </row>
    <row r="2" spans="1:19" ht="18">
      <c r="A2" s="205" t="s">
        <v>969</v>
      </c>
      <c r="B2" s="206"/>
      <c r="C2" s="206"/>
      <c r="D2" s="206"/>
      <c r="E2" s="206"/>
      <c r="F2" s="206"/>
      <c r="G2" s="206"/>
      <c r="H2" s="206"/>
      <c r="I2" s="206"/>
      <c r="J2" s="206"/>
      <c r="K2" s="206"/>
      <c r="L2" s="206"/>
      <c r="M2" s="206"/>
      <c r="N2" s="206"/>
      <c r="O2" s="206"/>
      <c r="P2" s="206"/>
      <c r="Q2" s="206"/>
      <c r="R2" s="206"/>
    </row>
    <row r="3" spans="1:19" ht="8.25" customHeight="1"/>
    <row r="4" spans="1:19" ht="17.45">
      <c r="A4" s="3" t="s">
        <v>989</v>
      </c>
    </row>
    <row r="5" spans="1:19" ht="12.75" customHeight="1"/>
    <row r="6" spans="1:19" ht="14.25" customHeight="1">
      <c r="D6" s="200" t="s">
        <v>211</v>
      </c>
      <c r="E6" s="201"/>
      <c r="F6" s="201"/>
      <c r="G6" s="201"/>
      <c r="H6" s="202"/>
      <c r="I6" s="202"/>
      <c r="J6" s="202"/>
      <c r="K6" s="93"/>
      <c r="L6" s="200" t="s">
        <v>212</v>
      </c>
      <c r="M6" s="203"/>
      <c r="N6" s="203"/>
      <c r="O6" s="203"/>
      <c r="P6" s="210"/>
      <c r="Q6" s="210"/>
      <c r="R6" s="210"/>
    </row>
    <row r="7" spans="1:19" ht="51" customHeight="1">
      <c r="A7" s="14" t="s">
        <v>213</v>
      </c>
      <c r="B7" s="14" t="s">
        <v>950</v>
      </c>
      <c r="C7" s="15" t="s">
        <v>972</v>
      </c>
      <c r="D7" s="57" t="s">
        <v>43</v>
      </c>
      <c r="E7" s="57" t="s">
        <v>44</v>
      </c>
      <c r="F7" s="57" t="s">
        <v>45</v>
      </c>
      <c r="G7" s="57" t="s">
        <v>46</v>
      </c>
      <c r="H7" s="76" t="s">
        <v>952</v>
      </c>
      <c r="I7" s="51" t="s">
        <v>953</v>
      </c>
      <c r="J7" s="55" t="s">
        <v>50</v>
      </c>
      <c r="K7" s="58"/>
      <c r="L7" s="57" t="s">
        <v>43</v>
      </c>
      <c r="M7" s="57" t="s">
        <v>44</v>
      </c>
      <c r="N7" s="57" t="s">
        <v>45</v>
      </c>
      <c r="O7" s="57" t="s">
        <v>46</v>
      </c>
      <c r="P7" s="76" t="s">
        <v>952</v>
      </c>
      <c r="Q7" s="51" t="s">
        <v>953</v>
      </c>
      <c r="R7" s="55" t="s">
        <v>50</v>
      </c>
    </row>
    <row r="8" spans="1:19" ht="12.75" customHeight="1">
      <c r="A8" s="78" t="s">
        <v>217</v>
      </c>
      <c r="B8" s="78" t="s">
        <v>218</v>
      </c>
      <c r="C8" s="78" t="s">
        <v>954</v>
      </c>
      <c r="D8" s="82" t="s">
        <v>55</v>
      </c>
      <c r="E8" s="79">
        <v>85</v>
      </c>
      <c r="F8" s="79">
        <v>0</v>
      </c>
      <c r="G8" s="79">
        <v>43</v>
      </c>
      <c r="H8" s="80">
        <f>SUM(D8:G8)</f>
        <v>128</v>
      </c>
      <c r="I8" s="79">
        <v>67</v>
      </c>
      <c r="J8" s="80">
        <f t="shared" ref="J8:J71" si="0">SUM(H8:I8)</f>
        <v>195</v>
      </c>
      <c r="K8" s="81"/>
      <c r="L8" s="82" t="s">
        <v>55</v>
      </c>
      <c r="M8" s="79">
        <v>58</v>
      </c>
      <c r="N8" s="79">
        <v>0</v>
      </c>
      <c r="O8" s="79">
        <v>36</v>
      </c>
      <c r="P8" s="80">
        <f>SUM(L8:O8)</f>
        <v>94</v>
      </c>
      <c r="Q8" s="79">
        <v>14</v>
      </c>
      <c r="R8" s="80">
        <f t="shared" ref="R8:R71" si="1">SUM(P8:Q8)</f>
        <v>108</v>
      </c>
      <c r="S8" s="19"/>
    </row>
    <row r="9" spans="1:19" ht="12.75" customHeight="1">
      <c r="A9" t="s">
        <v>800</v>
      </c>
      <c r="B9" t="s">
        <v>801</v>
      </c>
      <c r="C9" t="s">
        <v>955</v>
      </c>
      <c r="D9" s="7" t="s">
        <v>55</v>
      </c>
      <c r="E9" s="16">
        <v>86</v>
      </c>
      <c r="F9" s="16">
        <v>0</v>
      </c>
      <c r="G9" s="16">
        <v>0</v>
      </c>
      <c r="H9" s="17">
        <f t="shared" ref="H9:H72" si="2">SUM(D9:G9)</f>
        <v>86</v>
      </c>
      <c r="I9" s="16">
        <v>0</v>
      </c>
      <c r="J9" s="17">
        <f t="shared" si="0"/>
        <v>86</v>
      </c>
      <c r="K9" s="16"/>
      <c r="L9" s="7" t="s">
        <v>55</v>
      </c>
      <c r="M9" s="16">
        <v>26</v>
      </c>
      <c r="N9" s="16">
        <v>0</v>
      </c>
      <c r="O9" s="16">
        <v>13</v>
      </c>
      <c r="P9" s="17">
        <f t="shared" ref="P9:P72" si="3">SUM(L9:O9)</f>
        <v>39</v>
      </c>
      <c r="Q9" s="16">
        <v>0</v>
      </c>
      <c r="R9" s="17">
        <f t="shared" si="1"/>
        <v>39</v>
      </c>
      <c r="S9" s="19"/>
    </row>
    <row r="10" spans="1:19" ht="12.75" customHeight="1">
      <c r="A10" t="s">
        <v>220</v>
      </c>
      <c r="B10" t="s">
        <v>221</v>
      </c>
      <c r="C10" t="s">
        <v>956</v>
      </c>
      <c r="D10" s="7" t="s">
        <v>55</v>
      </c>
      <c r="E10" s="16">
        <v>44</v>
      </c>
      <c r="F10" s="16">
        <v>0</v>
      </c>
      <c r="G10" s="16">
        <v>7</v>
      </c>
      <c r="H10" s="17">
        <f t="shared" si="2"/>
        <v>51</v>
      </c>
      <c r="I10" s="16">
        <v>0</v>
      </c>
      <c r="J10" s="17">
        <f t="shared" si="0"/>
        <v>51</v>
      </c>
      <c r="K10" s="16"/>
      <c r="L10" s="7" t="s">
        <v>55</v>
      </c>
      <c r="M10" s="16">
        <v>75</v>
      </c>
      <c r="N10" s="16">
        <v>0</v>
      </c>
      <c r="O10" s="16">
        <v>15</v>
      </c>
      <c r="P10" s="17">
        <f t="shared" si="3"/>
        <v>90</v>
      </c>
      <c r="Q10" s="16">
        <v>0</v>
      </c>
      <c r="R10" s="17">
        <f t="shared" si="1"/>
        <v>90</v>
      </c>
      <c r="S10" s="19"/>
    </row>
    <row r="11" spans="1:19" ht="12.75" customHeight="1">
      <c r="A11" t="s">
        <v>223</v>
      </c>
      <c r="B11" t="s">
        <v>224</v>
      </c>
      <c r="C11" t="s">
        <v>954</v>
      </c>
      <c r="D11" s="7" t="s">
        <v>55</v>
      </c>
      <c r="E11" s="16">
        <v>245</v>
      </c>
      <c r="F11" s="16">
        <v>59</v>
      </c>
      <c r="G11" s="16">
        <v>52</v>
      </c>
      <c r="H11" s="17">
        <f t="shared" si="2"/>
        <v>356</v>
      </c>
      <c r="I11" s="16">
        <v>16</v>
      </c>
      <c r="J11" s="17">
        <f t="shared" si="0"/>
        <v>372</v>
      </c>
      <c r="K11" s="19"/>
      <c r="L11" s="7" t="s">
        <v>55</v>
      </c>
      <c r="M11" s="16">
        <v>128</v>
      </c>
      <c r="N11" s="16">
        <v>0</v>
      </c>
      <c r="O11" s="16">
        <v>62</v>
      </c>
      <c r="P11" s="17">
        <f t="shared" si="3"/>
        <v>190</v>
      </c>
      <c r="Q11" s="16">
        <v>0</v>
      </c>
      <c r="R11" s="17">
        <f t="shared" si="1"/>
        <v>190</v>
      </c>
      <c r="S11" s="19"/>
    </row>
    <row r="12" spans="1:19" ht="12.75" customHeight="1">
      <c r="A12" t="s">
        <v>225</v>
      </c>
      <c r="B12" t="s">
        <v>226</v>
      </c>
      <c r="C12" t="s">
        <v>956</v>
      </c>
      <c r="D12" s="7" t="s">
        <v>55</v>
      </c>
      <c r="E12" s="16">
        <v>14</v>
      </c>
      <c r="F12" s="16">
        <v>0</v>
      </c>
      <c r="G12" s="16">
        <v>3</v>
      </c>
      <c r="H12" s="17">
        <f t="shared" si="2"/>
        <v>17</v>
      </c>
      <c r="I12" s="16">
        <v>3</v>
      </c>
      <c r="J12" s="17">
        <f t="shared" si="0"/>
        <v>20</v>
      </c>
      <c r="K12" s="16"/>
      <c r="L12" s="7" t="s">
        <v>55</v>
      </c>
      <c r="M12" s="16">
        <v>50</v>
      </c>
      <c r="N12" s="16">
        <v>0</v>
      </c>
      <c r="O12" s="16">
        <v>33</v>
      </c>
      <c r="P12" s="17">
        <f t="shared" si="3"/>
        <v>83</v>
      </c>
      <c r="Q12" s="16">
        <v>19</v>
      </c>
      <c r="R12" s="17">
        <f t="shared" si="1"/>
        <v>102</v>
      </c>
      <c r="S12" s="19"/>
    </row>
    <row r="13" spans="1:19" ht="12.75" customHeight="1">
      <c r="A13" t="s">
        <v>227</v>
      </c>
      <c r="B13" t="s">
        <v>228</v>
      </c>
      <c r="C13" t="s">
        <v>954</v>
      </c>
      <c r="D13" s="7" t="s">
        <v>55</v>
      </c>
      <c r="E13" s="16">
        <v>242</v>
      </c>
      <c r="F13" s="16">
        <v>5</v>
      </c>
      <c r="G13" s="16">
        <v>83</v>
      </c>
      <c r="H13" s="17">
        <f t="shared" si="2"/>
        <v>330</v>
      </c>
      <c r="I13" s="16">
        <v>33</v>
      </c>
      <c r="J13" s="17">
        <f t="shared" si="0"/>
        <v>363</v>
      </c>
      <c r="K13" s="19"/>
      <c r="L13" s="7" t="s">
        <v>55</v>
      </c>
      <c r="M13" s="16">
        <v>224</v>
      </c>
      <c r="N13" s="16">
        <v>0</v>
      </c>
      <c r="O13" s="16">
        <v>150</v>
      </c>
      <c r="P13" s="17">
        <f t="shared" si="3"/>
        <v>374</v>
      </c>
      <c r="Q13" s="16">
        <v>39</v>
      </c>
      <c r="R13" s="17">
        <f t="shared" si="1"/>
        <v>413</v>
      </c>
      <c r="S13" s="19"/>
    </row>
    <row r="14" spans="1:19" ht="12.75" customHeight="1">
      <c r="A14" t="s">
        <v>883</v>
      </c>
      <c r="B14" t="s">
        <v>884</v>
      </c>
      <c r="C14" t="s">
        <v>954</v>
      </c>
      <c r="D14" s="7" t="s">
        <v>55</v>
      </c>
      <c r="E14" s="16">
        <v>329</v>
      </c>
      <c r="F14" s="16">
        <v>4</v>
      </c>
      <c r="G14" s="16">
        <v>129</v>
      </c>
      <c r="H14" s="17">
        <f t="shared" si="2"/>
        <v>462</v>
      </c>
      <c r="I14" s="16">
        <v>26</v>
      </c>
      <c r="J14" s="17">
        <f t="shared" si="0"/>
        <v>488</v>
      </c>
      <c r="K14" s="16"/>
      <c r="L14" s="7" t="s">
        <v>55</v>
      </c>
      <c r="M14" s="16">
        <v>197</v>
      </c>
      <c r="N14" s="16">
        <v>4</v>
      </c>
      <c r="O14" s="16">
        <v>53</v>
      </c>
      <c r="P14" s="17">
        <f t="shared" si="3"/>
        <v>254</v>
      </c>
      <c r="Q14" s="16">
        <v>0</v>
      </c>
      <c r="R14" s="17">
        <f t="shared" si="1"/>
        <v>254</v>
      </c>
      <c r="S14" s="19"/>
    </row>
    <row r="15" spans="1:19" ht="12.75" customHeight="1">
      <c r="A15" t="s">
        <v>229</v>
      </c>
      <c r="B15" t="s">
        <v>230</v>
      </c>
      <c r="C15" t="s">
        <v>954</v>
      </c>
      <c r="D15" s="7" t="s">
        <v>55</v>
      </c>
      <c r="E15" s="16">
        <v>106</v>
      </c>
      <c r="F15" s="16">
        <v>12</v>
      </c>
      <c r="G15" s="16">
        <v>10</v>
      </c>
      <c r="H15" s="17">
        <f t="shared" si="2"/>
        <v>128</v>
      </c>
      <c r="I15" s="16">
        <v>0</v>
      </c>
      <c r="J15" s="17">
        <f t="shared" si="0"/>
        <v>128</v>
      </c>
      <c r="K15" s="16"/>
      <c r="L15" s="7" t="s">
        <v>55</v>
      </c>
      <c r="M15" s="16">
        <v>76</v>
      </c>
      <c r="N15" s="16">
        <v>12</v>
      </c>
      <c r="O15" s="16">
        <v>62</v>
      </c>
      <c r="P15" s="17">
        <f t="shared" si="3"/>
        <v>150</v>
      </c>
      <c r="Q15" s="16">
        <v>0</v>
      </c>
      <c r="R15" s="17">
        <f t="shared" si="1"/>
        <v>150</v>
      </c>
      <c r="S15" s="19"/>
    </row>
    <row r="16" spans="1:19" ht="12.75" customHeight="1">
      <c r="A16" t="s">
        <v>232</v>
      </c>
      <c r="B16" t="s">
        <v>233</v>
      </c>
      <c r="C16" t="s">
        <v>957</v>
      </c>
      <c r="D16" s="7" t="s">
        <v>55</v>
      </c>
      <c r="E16" s="16">
        <v>295</v>
      </c>
      <c r="F16" s="16">
        <v>0</v>
      </c>
      <c r="G16" s="16">
        <v>67</v>
      </c>
      <c r="H16" s="17">
        <f t="shared" si="2"/>
        <v>362</v>
      </c>
      <c r="I16" s="16">
        <v>267</v>
      </c>
      <c r="J16" s="17">
        <f t="shared" si="0"/>
        <v>629</v>
      </c>
      <c r="K16" s="19"/>
      <c r="L16" s="7" t="s">
        <v>55</v>
      </c>
      <c r="M16" s="16">
        <v>379</v>
      </c>
      <c r="N16" s="16">
        <v>0</v>
      </c>
      <c r="O16" s="16">
        <v>84</v>
      </c>
      <c r="P16" s="17">
        <f t="shared" si="3"/>
        <v>463</v>
      </c>
      <c r="Q16" s="16">
        <v>199</v>
      </c>
      <c r="R16" s="17">
        <f t="shared" si="1"/>
        <v>662</v>
      </c>
      <c r="S16" s="19"/>
    </row>
    <row r="17" spans="1:19" ht="12.75" customHeight="1">
      <c r="A17" t="s">
        <v>848</v>
      </c>
      <c r="B17" t="s">
        <v>849</v>
      </c>
      <c r="C17" t="s">
        <v>955</v>
      </c>
      <c r="D17" s="7" t="s">
        <v>55</v>
      </c>
      <c r="E17" s="16">
        <v>19</v>
      </c>
      <c r="F17" s="16">
        <v>0</v>
      </c>
      <c r="G17" s="16">
        <v>0</v>
      </c>
      <c r="H17" s="17">
        <f t="shared" si="2"/>
        <v>19</v>
      </c>
      <c r="I17" s="16">
        <v>0</v>
      </c>
      <c r="J17" s="17">
        <f t="shared" si="0"/>
        <v>19</v>
      </c>
      <c r="K17" s="16"/>
      <c r="L17" s="7" t="s">
        <v>55</v>
      </c>
      <c r="M17" s="16">
        <v>55</v>
      </c>
      <c r="N17" s="16">
        <v>0</v>
      </c>
      <c r="O17" s="16">
        <v>7</v>
      </c>
      <c r="P17" s="17">
        <f t="shared" si="3"/>
        <v>62</v>
      </c>
      <c r="Q17" s="16">
        <v>0</v>
      </c>
      <c r="R17" s="17">
        <f t="shared" si="1"/>
        <v>62</v>
      </c>
      <c r="S17" s="19"/>
    </row>
    <row r="18" spans="1:19" ht="12.75" customHeight="1">
      <c r="A18" t="s">
        <v>235</v>
      </c>
      <c r="B18" t="s">
        <v>236</v>
      </c>
      <c r="C18" t="s">
        <v>954</v>
      </c>
      <c r="D18" s="7" t="s">
        <v>55</v>
      </c>
      <c r="E18" s="16">
        <v>144</v>
      </c>
      <c r="F18" s="16">
        <v>4</v>
      </c>
      <c r="G18" s="16">
        <v>45</v>
      </c>
      <c r="H18" s="17">
        <f t="shared" si="2"/>
        <v>193</v>
      </c>
      <c r="I18" s="16">
        <v>148</v>
      </c>
      <c r="J18" s="17">
        <f t="shared" si="0"/>
        <v>341</v>
      </c>
      <c r="K18" s="19"/>
      <c r="L18" s="7" t="s">
        <v>55</v>
      </c>
      <c r="M18" s="16">
        <v>128</v>
      </c>
      <c r="N18" s="16">
        <v>0</v>
      </c>
      <c r="O18" s="16">
        <v>54</v>
      </c>
      <c r="P18" s="17">
        <f t="shared" si="3"/>
        <v>182</v>
      </c>
      <c r="Q18" s="16">
        <v>33</v>
      </c>
      <c r="R18" s="17">
        <f t="shared" si="1"/>
        <v>215</v>
      </c>
      <c r="S18" s="19"/>
    </row>
    <row r="19" spans="1:19" ht="12.75" customHeight="1">
      <c r="A19" t="s">
        <v>237</v>
      </c>
      <c r="B19" t="s">
        <v>238</v>
      </c>
      <c r="C19" t="s">
        <v>958</v>
      </c>
      <c r="D19" s="7" t="s">
        <v>55</v>
      </c>
      <c r="E19" s="16">
        <v>50</v>
      </c>
      <c r="F19" s="16">
        <v>0</v>
      </c>
      <c r="G19" s="16">
        <v>0</v>
      </c>
      <c r="H19" s="17">
        <f t="shared" si="2"/>
        <v>50</v>
      </c>
      <c r="I19" s="16">
        <v>206</v>
      </c>
      <c r="J19" s="17">
        <f t="shared" si="0"/>
        <v>256</v>
      </c>
      <c r="K19" s="16"/>
      <c r="L19" s="7" t="s">
        <v>55</v>
      </c>
      <c r="M19" s="16">
        <v>232</v>
      </c>
      <c r="N19" s="16">
        <v>0</v>
      </c>
      <c r="O19" s="16">
        <v>141</v>
      </c>
      <c r="P19" s="17">
        <f t="shared" si="3"/>
        <v>373</v>
      </c>
      <c r="Q19" s="16">
        <v>91</v>
      </c>
      <c r="R19" s="17">
        <f t="shared" si="1"/>
        <v>464</v>
      </c>
      <c r="S19" s="19"/>
    </row>
    <row r="20" spans="1:19" ht="12.75" customHeight="1">
      <c r="A20" t="s">
        <v>239</v>
      </c>
      <c r="B20" t="s">
        <v>240</v>
      </c>
      <c r="C20" t="s">
        <v>957</v>
      </c>
      <c r="D20" s="7" t="s">
        <v>55</v>
      </c>
      <c r="E20" s="16">
        <v>19</v>
      </c>
      <c r="F20" s="16">
        <v>0</v>
      </c>
      <c r="G20" s="16">
        <v>1</v>
      </c>
      <c r="H20" s="17">
        <f t="shared" si="2"/>
        <v>20</v>
      </c>
      <c r="I20" s="16">
        <v>34</v>
      </c>
      <c r="J20" s="17">
        <f t="shared" si="0"/>
        <v>54</v>
      </c>
      <c r="K20" s="19"/>
      <c r="L20" s="7" t="s">
        <v>55</v>
      </c>
      <c r="M20" s="16">
        <v>17</v>
      </c>
      <c r="N20" s="16">
        <v>0</v>
      </c>
      <c r="O20" s="16">
        <v>14</v>
      </c>
      <c r="P20" s="17">
        <f t="shared" si="3"/>
        <v>31</v>
      </c>
      <c r="Q20" s="16">
        <v>28</v>
      </c>
      <c r="R20" s="17">
        <f t="shared" si="1"/>
        <v>59</v>
      </c>
      <c r="S20" s="19"/>
    </row>
    <row r="21" spans="1:19" ht="12.75" customHeight="1">
      <c r="A21" t="s">
        <v>241</v>
      </c>
      <c r="B21" t="s">
        <v>242</v>
      </c>
      <c r="C21" t="s">
        <v>958</v>
      </c>
      <c r="D21" s="7" t="s">
        <v>55</v>
      </c>
      <c r="E21" s="16">
        <v>162</v>
      </c>
      <c r="F21" s="16">
        <v>16</v>
      </c>
      <c r="G21" s="16">
        <v>50</v>
      </c>
      <c r="H21" s="17">
        <f t="shared" si="2"/>
        <v>228</v>
      </c>
      <c r="I21" s="16">
        <v>99</v>
      </c>
      <c r="J21" s="17">
        <f t="shared" si="0"/>
        <v>327</v>
      </c>
      <c r="K21" s="16"/>
      <c r="L21" s="7" t="s">
        <v>55</v>
      </c>
      <c r="M21" s="16">
        <v>88</v>
      </c>
      <c r="N21" s="16">
        <v>0</v>
      </c>
      <c r="O21" s="16">
        <v>31</v>
      </c>
      <c r="P21" s="17">
        <f t="shared" si="3"/>
        <v>119</v>
      </c>
      <c r="Q21" s="16">
        <v>108</v>
      </c>
      <c r="R21" s="17">
        <f t="shared" si="1"/>
        <v>227</v>
      </c>
      <c r="S21" s="19"/>
    </row>
    <row r="22" spans="1:19" ht="12.75" customHeight="1">
      <c r="A22" t="s">
        <v>244</v>
      </c>
      <c r="B22" t="s">
        <v>245</v>
      </c>
      <c r="C22" t="s">
        <v>956</v>
      </c>
      <c r="D22" s="7" t="s">
        <v>55</v>
      </c>
      <c r="E22" s="16">
        <v>264</v>
      </c>
      <c r="F22" s="16">
        <v>7</v>
      </c>
      <c r="G22" s="16">
        <f>162+16</f>
        <v>178</v>
      </c>
      <c r="H22" s="17">
        <f t="shared" si="2"/>
        <v>449</v>
      </c>
      <c r="I22" s="16">
        <v>164</v>
      </c>
      <c r="J22" s="17">
        <f t="shared" si="0"/>
        <v>613</v>
      </c>
      <c r="K22" s="19"/>
      <c r="L22" s="7" t="s">
        <v>55</v>
      </c>
      <c r="M22" s="16">
        <v>235</v>
      </c>
      <c r="N22" s="16">
        <v>17</v>
      </c>
      <c r="O22" s="16">
        <v>156</v>
      </c>
      <c r="P22" s="17">
        <f t="shared" si="3"/>
        <v>408</v>
      </c>
      <c r="Q22" s="16">
        <v>104</v>
      </c>
      <c r="R22" s="17">
        <f t="shared" si="1"/>
        <v>512</v>
      </c>
      <c r="S22" s="19"/>
    </row>
    <row r="23" spans="1:19" ht="12.75" customHeight="1">
      <c r="A23" t="s">
        <v>246</v>
      </c>
      <c r="B23" t="s">
        <v>247</v>
      </c>
      <c r="C23" t="s">
        <v>956</v>
      </c>
      <c r="D23" s="7" t="s">
        <v>55</v>
      </c>
      <c r="E23" s="16">
        <v>365</v>
      </c>
      <c r="F23" s="16">
        <v>4</v>
      </c>
      <c r="G23" s="16">
        <v>175</v>
      </c>
      <c r="H23" s="17">
        <f t="shared" si="2"/>
        <v>544</v>
      </c>
      <c r="I23" s="16">
        <v>164</v>
      </c>
      <c r="J23" s="17">
        <f t="shared" si="0"/>
        <v>708</v>
      </c>
      <c r="K23" s="19"/>
      <c r="L23" s="7" t="s">
        <v>55</v>
      </c>
      <c r="M23" s="16">
        <v>622</v>
      </c>
      <c r="N23" s="16">
        <v>43</v>
      </c>
      <c r="O23" s="16">
        <v>383</v>
      </c>
      <c r="P23" s="17">
        <f t="shared" si="3"/>
        <v>1048</v>
      </c>
      <c r="Q23" s="16">
        <v>379</v>
      </c>
      <c r="R23" s="17">
        <f t="shared" si="1"/>
        <v>1427</v>
      </c>
      <c r="S23" s="19"/>
    </row>
    <row r="24" spans="1:19" ht="12.75" customHeight="1">
      <c r="A24" t="s">
        <v>249</v>
      </c>
      <c r="B24" t="s">
        <v>250</v>
      </c>
      <c r="C24" t="s">
        <v>956</v>
      </c>
      <c r="D24" s="7" t="s">
        <v>55</v>
      </c>
      <c r="E24" s="16">
        <v>0</v>
      </c>
      <c r="F24" s="16">
        <v>0</v>
      </c>
      <c r="G24" s="16">
        <v>0</v>
      </c>
      <c r="H24" s="17">
        <f t="shared" si="2"/>
        <v>0</v>
      </c>
      <c r="I24" s="16">
        <v>0</v>
      </c>
      <c r="J24" s="17">
        <f t="shared" si="0"/>
        <v>0</v>
      </c>
      <c r="K24" s="16"/>
      <c r="L24" s="7" t="s">
        <v>55</v>
      </c>
      <c r="M24" s="16">
        <v>52</v>
      </c>
      <c r="N24" s="16">
        <v>0</v>
      </c>
      <c r="O24" s="16">
        <v>38</v>
      </c>
      <c r="P24" s="17">
        <f t="shared" si="3"/>
        <v>90</v>
      </c>
      <c r="Q24" s="16">
        <v>27</v>
      </c>
      <c r="R24" s="17">
        <f t="shared" si="1"/>
        <v>117</v>
      </c>
      <c r="S24" s="19"/>
    </row>
    <row r="25" spans="1:19" ht="12.75" customHeight="1">
      <c r="A25" t="s">
        <v>251</v>
      </c>
      <c r="B25" t="s">
        <v>252</v>
      </c>
      <c r="C25" t="s">
        <v>955</v>
      </c>
      <c r="D25" s="7" t="s">
        <v>55</v>
      </c>
      <c r="E25" s="16">
        <v>31</v>
      </c>
      <c r="F25" s="16">
        <v>0</v>
      </c>
      <c r="G25" s="16">
        <v>11</v>
      </c>
      <c r="H25" s="17">
        <f t="shared" si="2"/>
        <v>42</v>
      </c>
      <c r="I25" s="16">
        <v>63</v>
      </c>
      <c r="J25" s="17">
        <f t="shared" si="0"/>
        <v>105</v>
      </c>
      <c r="K25" s="19"/>
      <c r="L25" s="7" t="s">
        <v>55</v>
      </c>
      <c r="M25" s="16">
        <v>96</v>
      </c>
      <c r="N25" s="16">
        <v>0</v>
      </c>
      <c r="O25" s="16">
        <v>32</v>
      </c>
      <c r="P25" s="17">
        <f t="shared" si="3"/>
        <v>128</v>
      </c>
      <c r="Q25" s="16">
        <v>67</v>
      </c>
      <c r="R25" s="17">
        <f t="shared" si="1"/>
        <v>195</v>
      </c>
      <c r="S25" s="19"/>
    </row>
    <row r="26" spans="1:19" ht="12.75" customHeight="1">
      <c r="A26" t="s">
        <v>254</v>
      </c>
      <c r="B26" t="s">
        <v>255</v>
      </c>
      <c r="C26" t="s">
        <v>955</v>
      </c>
      <c r="D26" s="7" t="s">
        <v>55</v>
      </c>
      <c r="E26" s="16">
        <v>40</v>
      </c>
      <c r="F26" s="16">
        <v>0</v>
      </c>
      <c r="G26" s="16">
        <v>31</v>
      </c>
      <c r="H26" s="17">
        <f t="shared" si="2"/>
        <v>71</v>
      </c>
      <c r="I26" s="16">
        <v>0</v>
      </c>
      <c r="J26" s="17">
        <f t="shared" si="0"/>
        <v>71</v>
      </c>
      <c r="K26" s="16"/>
      <c r="L26" s="7" t="s">
        <v>55</v>
      </c>
      <c r="M26" s="16">
        <v>170</v>
      </c>
      <c r="N26" s="16">
        <v>0</v>
      </c>
      <c r="O26" s="16">
        <v>62</v>
      </c>
      <c r="P26" s="17">
        <f t="shared" si="3"/>
        <v>232</v>
      </c>
      <c r="Q26" s="16">
        <v>0</v>
      </c>
      <c r="R26" s="17">
        <f t="shared" si="1"/>
        <v>232</v>
      </c>
      <c r="S26" s="19"/>
    </row>
    <row r="27" spans="1:19" ht="12.75" customHeight="1">
      <c r="A27" t="s">
        <v>256</v>
      </c>
      <c r="B27" t="s">
        <v>257</v>
      </c>
      <c r="C27" t="s">
        <v>957</v>
      </c>
      <c r="D27" s="7" t="s">
        <v>55</v>
      </c>
      <c r="E27" s="16">
        <v>27</v>
      </c>
      <c r="F27" s="16">
        <v>0</v>
      </c>
      <c r="G27" s="16">
        <v>4</v>
      </c>
      <c r="H27" s="17">
        <f t="shared" si="2"/>
        <v>31</v>
      </c>
      <c r="I27" s="16">
        <v>0</v>
      </c>
      <c r="J27" s="17">
        <f t="shared" si="0"/>
        <v>31</v>
      </c>
      <c r="K27" s="16"/>
      <c r="L27" s="7" t="s">
        <v>55</v>
      </c>
      <c r="M27" s="16">
        <v>17</v>
      </c>
      <c r="N27" s="16">
        <v>0</v>
      </c>
      <c r="O27" s="16">
        <v>12</v>
      </c>
      <c r="P27" s="17">
        <f t="shared" si="3"/>
        <v>29</v>
      </c>
      <c r="Q27" s="16">
        <v>0</v>
      </c>
      <c r="R27" s="17">
        <f t="shared" si="1"/>
        <v>29</v>
      </c>
      <c r="S27" s="19"/>
    </row>
    <row r="28" spans="1:19" ht="12.75" customHeight="1">
      <c r="A28" t="s">
        <v>258</v>
      </c>
      <c r="B28" t="s">
        <v>259</v>
      </c>
      <c r="C28" t="s">
        <v>955</v>
      </c>
      <c r="D28" s="7" t="s">
        <v>55</v>
      </c>
      <c r="E28" s="16">
        <v>79</v>
      </c>
      <c r="F28" s="16">
        <v>0</v>
      </c>
      <c r="G28" s="16">
        <v>0</v>
      </c>
      <c r="H28" s="17">
        <f t="shared" si="2"/>
        <v>79</v>
      </c>
      <c r="I28" s="16">
        <v>0</v>
      </c>
      <c r="J28" s="17">
        <f t="shared" si="0"/>
        <v>79</v>
      </c>
      <c r="K28" s="16"/>
      <c r="L28" s="7" t="s">
        <v>55</v>
      </c>
      <c r="M28" s="16">
        <v>140</v>
      </c>
      <c r="N28" s="16">
        <v>0</v>
      </c>
      <c r="O28" s="16">
        <v>66</v>
      </c>
      <c r="P28" s="17">
        <f t="shared" si="3"/>
        <v>206</v>
      </c>
      <c r="Q28" s="16">
        <v>0</v>
      </c>
      <c r="R28" s="17">
        <f t="shared" si="1"/>
        <v>206</v>
      </c>
      <c r="S28" s="19"/>
    </row>
    <row r="29" spans="1:19" ht="12.75" customHeight="1">
      <c r="A29" t="s">
        <v>260</v>
      </c>
      <c r="B29" t="s">
        <v>261</v>
      </c>
      <c r="C29" t="s">
        <v>956</v>
      </c>
      <c r="D29" s="7" t="s">
        <v>55</v>
      </c>
      <c r="E29" s="16">
        <v>32</v>
      </c>
      <c r="F29" s="16">
        <v>0</v>
      </c>
      <c r="G29" s="16">
        <v>9</v>
      </c>
      <c r="H29" s="17">
        <f t="shared" si="2"/>
        <v>41</v>
      </c>
      <c r="I29" s="16">
        <v>10</v>
      </c>
      <c r="J29" s="17">
        <f t="shared" si="0"/>
        <v>51</v>
      </c>
      <c r="K29" s="19"/>
      <c r="L29" s="7" t="s">
        <v>55</v>
      </c>
      <c r="M29" s="16">
        <v>57</v>
      </c>
      <c r="N29" s="16">
        <v>0</v>
      </c>
      <c r="O29" s="16">
        <v>29</v>
      </c>
      <c r="P29" s="17">
        <f t="shared" si="3"/>
        <v>86</v>
      </c>
      <c r="Q29" s="16">
        <v>21</v>
      </c>
      <c r="R29" s="17">
        <f t="shared" si="1"/>
        <v>107</v>
      </c>
      <c r="S29" s="19"/>
    </row>
    <row r="30" spans="1:19" ht="12.75" customHeight="1">
      <c r="A30" t="s">
        <v>898</v>
      </c>
      <c r="B30" t="s">
        <v>899</v>
      </c>
      <c r="C30" t="s">
        <v>958</v>
      </c>
      <c r="D30" s="7" t="s">
        <v>55</v>
      </c>
      <c r="E30" s="16">
        <v>0</v>
      </c>
      <c r="F30" s="16">
        <v>0</v>
      </c>
      <c r="G30" s="16">
        <v>0</v>
      </c>
      <c r="H30" s="17">
        <f t="shared" si="2"/>
        <v>0</v>
      </c>
      <c r="I30" s="16">
        <v>0</v>
      </c>
      <c r="J30" s="17">
        <f t="shared" si="0"/>
        <v>0</v>
      </c>
      <c r="K30" s="16"/>
      <c r="L30" s="7" t="s">
        <v>55</v>
      </c>
      <c r="M30" s="16">
        <v>101</v>
      </c>
      <c r="N30" s="16">
        <v>0</v>
      </c>
      <c r="O30" s="16">
        <v>7</v>
      </c>
      <c r="P30" s="17">
        <f t="shared" si="3"/>
        <v>108</v>
      </c>
      <c r="Q30" s="16">
        <v>0</v>
      </c>
      <c r="R30" s="17">
        <f t="shared" si="1"/>
        <v>108</v>
      </c>
      <c r="S30" s="19"/>
    </row>
    <row r="31" spans="1:19" ht="12.75" customHeight="1">
      <c r="A31" t="s">
        <v>264</v>
      </c>
      <c r="B31" t="s">
        <v>265</v>
      </c>
      <c r="C31" t="s">
        <v>958</v>
      </c>
      <c r="D31" s="7" t="s">
        <v>55</v>
      </c>
      <c r="E31" s="16">
        <v>47</v>
      </c>
      <c r="F31" s="16">
        <v>0</v>
      </c>
      <c r="G31" s="16">
        <v>39</v>
      </c>
      <c r="H31" s="17">
        <f t="shared" si="2"/>
        <v>86</v>
      </c>
      <c r="I31" s="16">
        <v>203</v>
      </c>
      <c r="J31" s="17">
        <f t="shared" si="0"/>
        <v>289</v>
      </c>
      <c r="K31" s="16"/>
      <c r="L31" s="7" t="s">
        <v>55</v>
      </c>
      <c r="M31" s="16">
        <v>26</v>
      </c>
      <c r="N31" s="16">
        <v>9</v>
      </c>
      <c r="O31" s="16">
        <v>33</v>
      </c>
      <c r="P31" s="17">
        <f t="shared" si="3"/>
        <v>68</v>
      </c>
      <c r="Q31" s="16">
        <v>58</v>
      </c>
      <c r="R31" s="17">
        <f t="shared" si="1"/>
        <v>126</v>
      </c>
      <c r="S31" s="19"/>
    </row>
    <row r="32" spans="1:19" ht="12.75" customHeight="1">
      <c r="A32" t="s">
        <v>266</v>
      </c>
      <c r="B32" t="s">
        <v>267</v>
      </c>
      <c r="C32" t="s">
        <v>957</v>
      </c>
      <c r="D32" s="7" t="s">
        <v>55</v>
      </c>
      <c r="E32" s="16">
        <v>153</v>
      </c>
      <c r="F32" s="16">
        <v>0</v>
      </c>
      <c r="G32" s="16">
        <v>9</v>
      </c>
      <c r="H32" s="17">
        <f t="shared" si="2"/>
        <v>162</v>
      </c>
      <c r="I32" s="16">
        <v>48</v>
      </c>
      <c r="J32" s="17">
        <f t="shared" si="0"/>
        <v>210</v>
      </c>
      <c r="K32" s="19"/>
      <c r="L32" s="7" t="s">
        <v>55</v>
      </c>
      <c r="M32" s="16">
        <v>182</v>
      </c>
      <c r="N32" s="16">
        <v>0</v>
      </c>
      <c r="O32" s="16">
        <v>65</v>
      </c>
      <c r="P32" s="17">
        <f t="shared" si="3"/>
        <v>247</v>
      </c>
      <c r="Q32" s="16">
        <v>6</v>
      </c>
      <c r="R32" s="17">
        <f t="shared" si="1"/>
        <v>253</v>
      </c>
      <c r="S32" s="19"/>
    </row>
    <row r="33" spans="1:19" ht="12.75" customHeight="1">
      <c r="A33" t="s">
        <v>268</v>
      </c>
      <c r="B33" t="s">
        <v>269</v>
      </c>
      <c r="C33" t="s">
        <v>954</v>
      </c>
      <c r="D33" s="7" t="s">
        <v>55</v>
      </c>
      <c r="E33" s="16">
        <v>72</v>
      </c>
      <c r="F33" s="16">
        <v>11</v>
      </c>
      <c r="G33" s="16">
        <v>0</v>
      </c>
      <c r="H33" s="17">
        <f t="shared" si="2"/>
        <v>83</v>
      </c>
      <c r="I33" s="16">
        <v>0</v>
      </c>
      <c r="J33" s="17">
        <f t="shared" si="0"/>
        <v>83</v>
      </c>
      <c r="K33" s="16"/>
      <c r="L33" s="7" t="s">
        <v>55</v>
      </c>
      <c r="M33" s="16">
        <v>112</v>
      </c>
      <c r="N33" s="16">
        <v>2</v>
      </c>
      <c r="O33" s="16">
        <v>33</v>
      </c>
      <c r="P33" s="17">
        <f t="shared" si="3"/>
        <v>147</v>
      </c>
      <c r="Q33" s="16">
        <v>0</v>
      </c>
      <c r="R33" s="17">
        <f t="shared" si="1"/>
        <v>147</v>
      </c>
      <c r="S33" s="19"/>
    </row>
    <row r="34" spans="1:19" ht="12.75" customHeight="1">
      <c r="A34" t="s">
        <v>270</v>
      </c>
      <c r="B34" t="s">
        <v>271</v>
      </c>
      <c r="C34" t="s">
        <v>954</v>
      </c>
      <c r="D34" s="7" t="s">
        <v>55</v>
      </c>
      <c r="E34" s="16">
        <v>139</v>
      </c>
      <c r="F34" s="16">
        <v>0</v>
      </c>
      <c r="G34" s="16">
        <v>11</v>
      </c>
      <c r="H34" s="17">
        <f t="shared" si="2"/>
        <v>150</v>
      </c>
      <c r="I34" s="16">
        <v>1</v>
      </c>
      <c r="J34" s="17">
        <f t="shared" si="0"/>
        <v>151</v>
      </c>
      <c r="K34" s="16"/>
      <c r="L34" s="7" t="s">
        <v>55</v>
      </c>
      <c r="M34" s="16">
        <v>100</v>
      </c>
      <c r="N34" s="16">
        <v>10</v>
      </c>
      <c r="O34" s="16">
        <v>23</v>
      </c>
      <c r="P34" s="17">
        <f t="shared" si="3"/>
        <v>133</v>
      </c>
      <c r="Q34" s="16">
        <v>5</v>
      </c>
      <c r="R34" s="17">
        <f t="shared" si="1"/>
        <v>138</v>
      </c>
      <c r="S34" s="19"/>
    </row>
    <row r="35" spans="1:19" ht="12.75" customHeight="1">
      <c r="A35" t="s">
        <v>741</v>
      </c>
      <c r="B35" t="s">
        <v>742</v>
      </c>
      <c r="C35" t="s">
        <v>954</v>
      </c>
      <c r="D35" s="7" t="s">
        <v>55</v>
      </c>
      <c r="E35" s="16">
        <v>50</v>
      </c>
      <c r="F35" s="16">
        <v>0</v>
      </c>
      <c r="G35" s="16">
        <v>21</v>
      </c>
      <c r="H35" s="17">
        <f t="shared" si="2"/>
        <v>71</v>
      </c>
      <c r="I35" s="16">
        <v>0</v>
      </c>
      <c r="J35" s="17">
        <f t="shared" si="0"/>
        <v>71</v>
      </c>
      <c r="K35" s="16"/>
      <c r="L35" s="7" t="s">
        <v>55</v>
      </c>
      <c r="M35" s="16">
        <v>4</v>
      </c>
      <c r="N35" s="16">
        <v>0</v>
      </c>
      <c r="O35" s="16">
        <v>29</v>
      </c>
      <c r="P35" s="17">
        <f t="shared" si="3"/>
        <v>33</v>
      </c>
      <c r="Q35" s="16">
        <v>0</v>
      </c>
      <c r="R35" s="17">
        <f t="shared" si="1"/>
        <v>33</v>
      </c>
      <c r="S35" s="19"/>
    </row>
    <row r="36" spans="1:19" ht="12.75" customHeight="1">
      <c r="A36" t="s">
        <v>272</v>
      </c>
      <c r="B36" t="s">
        <v>273</v>
      </c>
      <c r="C36" t="s">
        <v>954</v>
      </c>
      <c r="D36" s="7" t="s">
        <v>55</v>
      </c>
      <c r="E36" s="16">
        <v>78</v>
      </c>
      <c r="F36" s="16">
        <v>29</v>
      </c>
      <c r="G36" s="16">
        <v>90</v>
      </c>
      <c r="H36" s="17">
        <f t="shared" si="2"/>
        <v>197</v>
      </c>
      <c r="I36" s="16">
        <v>0</v>
      </c>
      <c r="J36" s="17">
        <f t="shared" si="0"/>
        <v>197</v>
      </c>
      <c r="K36" s="16"/>
      <c r="L36" s="7" t="s">
        <v>55</v>
      </c>
      <c r="M36" s="16">
        <v>23</v>
      </c>
      <c r="N36" s="16">
        <v>0</v>
      </c>
      <c r="O36" s="16">
        <v>49</v>
      </c>
      <c r="P36" s="17">
        <f t="shared" si="3"/>
        <v>72</v>
      </c>
      <c r="Q36" s="16">
        <v>0</v>
      </c>
      <c r="R36" s="17">
        <f t="shared" si="1"/>
        <v>72</v>
      </c>
      <c r="S36" s="19"/>
    </row>
    <row r="37" spans="1:19" ht="12.75" customHeight="1">
      <c r="A37" t="s">
        <v>274</v>
      </c>
      <c r="B37" t="s">
        <v>275</v>
      </c>
      <c r="C37" t="s">
        <v>958</v>
      </c>
      <c r="D37" s="7" t="s">
        <v>55</v>
      </c>
      <c r="E37" s="16">
        <v>221</v>
      </c>
      <c r="F37" s="16">
        <v>3</v>
      </c>
      <c r="G37" s="16">
        <v>48</v>
      </c>
      <c r="H37" s="17">
        <f t="shared" si="2"/>
        <v>272</v>
      </c>
      <c r="I37" s="16">
        <v>0</v>
      </c>
      <c r="J37" s="17">
        <f t="shared" si="0"/>
        <v>272</v>
      </c>
      <c r="K37" s="16"/>
      <c r="L37" s="7" t="s">
        <v>55</v>
      </c>
      <c r="M37" s="16">
        <v>308</v>
      </c>
      <c r="N37" s="16">
        <v>21</v>
      </c>
      <c r="O37" s="16">
        <v>199</v>
      </c>
      <c r="P37" s="17">
        <f t="shared" si="3"/>
        <v>528</v>
      </c>
      <c r="Q37" s="16">
        <v>122</v>
      </c>
      <c r="R37" s="17">
        <f t="shared" si="1"/>
        <v>650</v>
      </c>
      <c r="S37" s="19"/>
    </row>
    <row r="38" spans="1:19" ht="12.75" customHeight="1">
      <c r="A38" t="s">
        <v>276</v>
      </c>
      <c r="B38" t="s">
        <v>277</v>
      </c>
      <c r="C38" t="s">
        <v>954</v>
      </c>
      <c r="D38" s="7" t="s">
        <v>55</v>
      </c>
      <c r="E38" s="16">
        <v>78</v>
      </c>
      <c r="F38" s="16">
        <v>2</v>
      </c>
      <c r="G38" s="16">
        <v>8</v>
      </c>
      <c r="H38" s="17">
        <f t="shared" si="2"/>
        <v>88</v>
      </c>
      <c r="I38" s="16">
        <v>0</v>
      </c>
      <c r="J38" s="17">
        <f t="shared" si="0"/>
        <v>88</v>
      </c>
      <c r="K38" s="16"/>
      <c r="L38" s="7" t="s">
        <v>55</v>
      </c>
      <c r="M38" s="16">
        <v>27</v>
      </c>
      <c r="N38" s="16">
        <v>0</v>
      </c>
      <c r="O38" s="16">
        <v>18</v>
      </c>
      <c r="P38" s="17">
        <f t="shared" si="3"/>
        <v>45</v>
      </c>
      <c r="Q38" s="16">
        <v>0</v>
      </c>
      <c r="R38" s="17">
        <f t="shared" si="1"/>
        <v>45</v>
      </c>
      <c r="S38" s="19"/>
    </row>
    <row r="39" spans="1:19" ht="12.75" customHeight="1">
      <c r="A39" t="s">
        <v>743</v>
      </c>
      <c r="B39" t="s">
        <v>744</v>
      </c>
      <c r="C39" t="s">
        <v>956</v>
      </c>
      <c r="D39" s="7" t="s">
        <v>55</v>
      </c>
      <c r="E39" s="16">
        <v>80</v>
      </c>
      <c r="F39" s="16">
        <v>0</v>
      </c>
      <c r="G39" s="16">
        <v>0</v>
      </c>
      <c r="H39" s="17">
        <f t="shared" si="2"/>
        <v>80</v>
      </c>
      <c r="I39" s="16">
        <v>0</v>
      </c>
      <c r="J39" s="17">
        <f t="shared" si="0"/>
        <v>80</v>
      </c>
      <c r="K39" s="16"/>
      <c r="L39" s="7" t="s">
        <v>55</v>
      </c>
      <c r="M39" s="16">
        <v>48</v>
      </c>
      <c r="N39" s="16">
        <v>0</v>
      </c>
      <c r="O39" s="16">
        <v>8</v>
      </c>
      <c r="P39" s="17">
        <f t="shared" si="3"/>
        <v>56</v>
      </c>
      <c r="Q39" s="16">
        <v>0</v>
      </c>
      <c r="R39" s="17">
        <f t="shared" si="1"/>
        <v>56</v>
      </c>
      <c r="S39" s="19"/>
    </row>
    <row r="40" spans="1:19" ht="12.75" customHeight="1">
      <c r="A40" t="s">
        <v>278</v>
      </c>
      <c r="B40" t="s">
        <v>279</v>
      </c>
      <c r="C40" t="s">
        <v>954</v>
      </c>
      <c r="D40" s="7" t="s">
        <v>55</v>
      </c>
      <c r="E40" s="16">
        <v>27</v>
      </c>
      <c r="F40" s="16">
        <v>0</v>
      </c>
      <c r="G40" s="16">
        <v>0</v>
      </c>
      <c r="H40" s="17">
        <f t="shared" si="2"/>
        <v>27</v>
      </c>
      <c r="I40" s="16">
        <v>0</v>
      </c>
      <c r="J40" s="17">
        <f t="shared" si="0"/>
        <v>27</v>
      </c>
      <c r="K40" s="16"/>
      <c r="L40" s="7" t="s">
        <v>55</v>
      </c>
      <c r="M40" s="16">
        <v>40</v>
      </c>
      <c r="N40" s="16">
        <v>4</v>
      </c>
      <c r="O40" s="16">
        <v>47</v>
      </c>
      <c r="P40" s="17">
        <f t="shared" si="3"/>
        <v>91</v>
      </c>
      <c r="Q40" s="16">
        <v>24</v>
      </c>
      <c r="R40" s="17">
        <f t="shared" si="1"/>
        <v>115</v>
      </c>
      <c r="S40" s="19"/>
    </row>
    <row r="41" spans="1:19" ht="12.75" customHeight="1">
      <c r="A41" t="s">
        <v>280</v>
      </c>
      <c r="B41" t="s">
        <v>281</v>
      </c>
      <c r="C41" t="s">
        <v>956</v>
      </c>
      <c r="D41" s="7" t="s">
        <v>55</v>
      </c>
      <c r="E41" s="16">
        <v>38</v>
      </c>
      <c r="F41" s="16">
        <v>0</v>
      </c>
      <c r="G41" s="16">
        <v>19</v>
      </c>
      <c r="H41" s="17">
        <f t="shared" si="2"/>
        <v>57</v>
      </c>
      <c r="I41" s="16">
        <v>0</v>
      </c>
      <c r="J41" s="17">
        <f t="shared" si="0"/>
        <v>57</v>
      </c>
      <c r="K41" s="19"/>
      <c r="L41" s="7" t="s">
        <v>55</v>
      </c>
      <c r="M41" s="16">
        <v>73</v>
      </c>
      <c r="N41" s="16">
        <v>0</v>
      </c>
      <c r="O41" s="16">
        <v>13</v>
      </c>
      <c r="P41" s="17">
        <f t="shared" si="3"/>
        <v>86</v>
      </c>
      <c r="Q41" s="16">
        <v>0</v>
      </c>
      <c r="R41" s="17">
        <f t="shared" si="1"/>
        <v>86</v>
      </c>
      <c r="S41" s="19"/>
    </row>
    <row r="42" spans="1:19" ht="12.75" customHeight="1">
      <c r="A42" t="s">
        <v>284</v>
      </c>
      <c r="B42" t="s">
        <v>285</v>
      </c>
      <c r="C42" t="s">
        <v>955</v>
      </c>
      <c r="D42" s="7" t="s">
        <v>55</v>
      </c>
      <c r="E42" s="16">
        <v>38</v>
      </c>
      <c r="F42" s="16">
        <v>0</v>
      </c>
      <c r="G42" s="16">
        <v>0</v>
      </c>
      <c r="H42" s="17">
        <f t="shared" si="2"/>
        <v>38</v>
      </c>
      <c r="I42" s="16">
        <v>0</v>
      </c>
      <c r="J42" s="17">
        <f t="shared" si="0"/>
        <v>38</v>
      </c>
      <c r="K42" s="16"/>
      <c r="L42" s="7" t="s">
        <v>55</v>
      </c>
      <c r="M42" s="16">
        <v>40</v>
      </c>
      <c r="N42" s="16">
        <v>0</v>
      </c>
      <c r="O42" s="16">
        <v>2</v>
      </c>
      <c r="P42" s="17">
        <f t="shared" si="3"/>
        <v>42</v>
      </c>
      <c r="Q42" s="16">
        <v>0</v>
      </c>
      <c r="R42" s="17">
        <f t="shared" si="1"/>
        <v>42</v>
      </c>
      <c r="S42" s="19"/>
    </row>
    <row r="43" spans="1:19" ht="12.75" customHeight="1">
      <c r="A43" t="s">
        <v>286</v>
      </c>
      <c r="B43" t="s">
        <v>287</v>
      </c>
      <c r="C43" t="s">
        <v>955</v>
      </c>
      <c r="D43" s="7" t="s">
        <v>55</v>
      </c>
      <c r="E43" s="16">
        <v>42</v>
      </c>
      <c r="F43" s="16">
        <v>0</v>
      </c>
      <c r="G43" s="16">
        <v>22</v>
      </c>
      <c r="H43" s="17">
        <f t="shared" si="2"/>
        <v>64</v>
      </c>
      <c r="I43" s="16">
        <v>34</v>
      </c>
      <c r="J43" s="17">
        <f t="shared" si="0"/>
        <v>98</v>
      </c>
      <c r="K43" s="19"/>
      <c r="L43" s="7" t="s">
        <v>55</v>
      </c>
      <c r="M43" s="16">
        <v>24</v>
      </c>
      <c r="N43" s="16">
        <v>0</v>
      </c>
      <c r="O43" s="16">
        <v>40</v>
      </c>
      <c r="P43" s="17">
        <f t="shared" si="3"/>
        <v>64</v>
      </c>
      <c r="Q43" s="16">
        <v>0</v>
      </c>
      <c r="R43" s="17">
        <f t="shared" si="1"/>
        <v>64</v>
      </c>
      <c r="S43" s="19"/>
    </row>
    <row r="44" spans="1:19" ht="12.75" customHeight="1">
      <c r="A44" t="s">
        <v>288</v>
      </c>
      <c r="B44" t="s">
        <v>289</v>
      </c>
      <c r="C44" t="s">
        <v>957</v>
      </c>
      <c r="D44" s="7" t="s">
        <v>55</v>
      </c>
      <c r="E44" s="16">
        <v>88</v>
      </c>
      <c r="F44" s="16">
        <v>0</v>
      </c>
      <c r="G44" s="16">
        <v>8</v>
      </c>
      <c r="H44" s="17">
        <f t="shared" si="2"/>
        <v>96</v>
      </c>
      <c r="I44" s="16">
        <v>0</v>
      </c>
      <c r="J44" s="17">
        <f t="shared" si="0"/>
        <v>96</v>
      </c>
      <c r="K44" s="19"/>
      <c r="L44" s="7" t="s">
        <v>55</v>
      </c>
      <c r="M44" s="16">
        <v>34</v>
      </c>
      <c r="N44" s="16">
        <v>0</v>
      </c>
      <c r="O44" s="16">
        <v>23</v>
      </c>
      <c r="P44" s="17">
        <f t="shared" si="3"/>
        <v>57</v>
      </c>
      <c r="Q44" s="16">
        <v>5</v>
      </c>
      <c r="R44" s="17">
        <f t="shared" si="1"/>
        <v>62</v>
      </c>
      <c r="S44" s="19"/>
    </row>
    <row r="45" spans="1:19" ht="12.75" customHeight="1">
      <c r="A45" t="s">
        <v>290</v>
      </c>
      <c r="B45" t="s">
        <v>291</v>
      </c>
      <c r="C45" t="s">
        <v>954</v>
      </c>
      <c r="D45" s="7" t="s">
        <v>55</v>
      </c>
      <c r="E45" s="16">
        <v>59</v>
      </c>
      <c r="F45" s="16">
        <v>10</v>
      </c>
      <c r="G45" s="16">
        <v>10</v>
      </c>
      <c r="H45" s="17">
        <f t="shared" si="2"/>
        <v>79</v>
      </c>
      <c r="I45" s="16">
        <v>0</v>
      </c>
      <c r="J45" s="17">
        <f t="shared" si="0"/>
        <v>79</v>
      </c>
      <c r="K45" s="19"/>
      <c r="L45" s="7" t="s">
        <v>55</v>
      </c>
      <c r="M45" s="16">
        <v>104</v>
      </c>
      <c r="N45" s="16">
        <v>0</v>
      </c>
      <c r="O45" s="16">
        <v>20</v>
      </c>
      <c r="P45" s="17">
        <f t="shared" si="3"/>
        <v>124</v>
      </c>
      <c r="Q45" s="16">
        <v>0</v>
      </c>
      <c r="R45" s="17">
        <f t="shared" si="1"/>
        <v>124</v>
      </c>
      <c r="S45" s="19"/>
    </row>
    <row r="46" spans="1:19" ht="12.75" customHeight="1">
      <c r="A46" t="s">
        <v>803</v>
      </c>
      <c r="B46" t="s">
        <v>804</v>
      </c>
      <c r="C46" t="s">
        <v>956</v>
      </c>
      <c r="D46" s="7" t="s">
        <v>55</v>
      </c>
      <c r="E46" s="16">
        <v>47</v>
      </c>
      <c r="F46" s="16">
        <v>7</v>
      </c>
      <c r="G46" s="16">
        <v>33</v>
      </c>
      <c r="H46" s="17">
        <f t="shared" si="2"/>
        <v>87</v>
      </c>
      <c r="I46" s="16">
        <v>53</v>
      </c>
      <c r="J46" s="17">
        <f t="shared" si="0"/>
        <v>140</v>
      </c>
      <c r="K46" s="19"/>
      <c r="L46" s="7" t="s">
        <v>55</v>
      </c>
      <c r="M46" s="16">
        <v>98</v>
      </c>
      <c r="N46" s="16">
        <v>7</v>
      </c>
      <c r="O46" s="16">
        <v>60</v>
      </c>
      <c r="P46" s="17">
        <f t="shared" si="3"/>
        <v>165</v>
      </c>
      <c r="Q46" s="16">
        <v>12</v>
      </c>
      <c r="R46" s="17">
        <f t="shared" si="1"/>
        <v>177</v>
      </c>
      <c r="S46" s="19"/>
    </row>
    <row r="47" spans="1:19" ht="12.75" customHeight="1">
      <c r="A47" t="s">
        <v>292</v>
      </c>
      <c r="B47" t="s">
        <v>293</v>
      </c>
      <c r="C47" t="s">
        <v>954</v>
      </c>
      <c r="D47" s="7" t="s">
        <v>55</v>
      </c>
      <c r="E47" s="16">
        <v>81</v>
      </c>
      <c r="F47" s="16">
        <v>0</v>
      </c>
      <c r="G47" s="16">
        <v>9</v>
      </c>
      <c r="H47" s="17">
        <f t="shared" si="2"/>
        <v>90</v>
      </c>
      <c r="I47" s="16">
        <v>0</v>
      </c>
      <c r="J47" s="17">
        <f t="shared" si="0"/>
        <v>90</v>
      </c>
      <c r="K47" s="16"/>
      <c r="L47" s="7" t="s">
        <v>55</v>
      </c>
      <c r="M47" s="16">
        <v>61</v>
      </c>
      <c r="N47" s="16">
        <v>40</v>
      </c>
      <c r="O47" s="16">
        <v>30</v>
      </c>
      <c r="P47" s="17">
        <f t="shared" si="3"/>
        <v>131</v>
      </c>
      <c r="Q47" s="16">
        <v>0</v>
      </c>
      <c r="R47" s="17">
        <f t="shared" si="1"/>
        <v>131</v>
      </c>
      <c r="S47" s="19"/>
    </row>
    <row r="48" spans="1:19" ht="12.75" customHeight="1">
      <c r="A48" t="s">
        <v>805</v>
      </c>
      <c r="B48" t="s">
        <v>806</v>
      </c>
      <c r="C48" t="s">
        <v>955</v>
      </c>
      <c r="D48" s="7" t="s">
        <v>55</v>
      </c>
      <c r="E48" s="16">
        <v>61</v>
      </c>
      <c r="F48" s="16">
        <v>0</v>
      </c>
      <c r="G48" s="16">
        <v>19</v>
      </c>
      <c r="H48" s="17">
        <f t="shared" si="2"/>
        <v>80</v>
      </c>
      <c r="I48" s="16">
        <v>0</v>
      </c>
      <c r="J48" s="17">
        <f t="shared" si="0"/>
        <v>80</v>
      </c>
      <c r="K48" s="16"/>
      <c r="L48" s="7" t="s">
        <v>55</v>
      </c>
      <c r="M48" s="16">
        <v>93</v>
      </c>
      <c r="N48" s="16">
        <v>0</v>
      </c>
      <c r="O48" s="16">
        <v>41</v>
      </c>
      <c r="P48" s="17">
        <f t="shared" si="3"/>
        <v>134</v>
      </c>
      <c r="Q48" s="16">
        <v>0</v>
      </c>
      <c r="R48" s="17">
        <f t="shared" si="1"/>
        <v>134</v>
      </c>
      <c r="S48" s="19"/>
    </row>
    <row r="49" spans="1:19" ht="12.75" customHeight="1">
      <c r="A49" t="s">
        <v>294</v>
      </c>
      <c r="B49" t="s">
        <v>295</v>
      </c>
      <c r="C49" t="s">
        <v>954</v>
      </c>
      <c r="D49" s="7" t="s">
        <v>55</v>
      </c>
      <c r="E49" s="16">
        <v>22</v>
      </c>
      <c r="F49" s="16">
        <v>0</v>
      </c>
      <c r="G49" s="16">
        <v>0</v>
      </c>
      <c r="H49" s="17">
        <f t="shared" si="2"/>
        <v>22</v>
      </c>
      <c r="I49" s="16">
        <v>0</v>
      </c>
      <c r="J49" s="17">
        <f t="shared" si="0"/>
        <v>22</v>
      </c>
      <c r="K49" s="16"/>
      <c r="L49" s="7" t="s">
        <v>55</v>
      </c>
      <c r="M49" s="16">
        <v>0</v>
      </c>
      <c r="N49" s="16">
        <v>0</v>
      </c>
      <c r="O49" s="16">
        <v>3</v>
      </c>
      <c r="P49" s="17">
        <f t="shared" si="3"/>
        <v>3</v>
      </c>
      <c r="Q49" s="16">
        <v>0</v>
      </c>
      <c r="R49" s="17">
        <f t="shared" si="1"/>
        <v>3</v>
      </c>
      <c r="S49" s="19"/>
    </row>
    <row r="50" spans="1:19" ht="12.75" customHeight="1">
      <c r="A50" t="s">
        <v>296</v>
      </c>
      <c r="B50" t="s">
        <v>297</v>
      </c>
      <c r="C50" t="s">
        <v>956</v>
      </c>
      <c r="D50" s="7" t="s">
        <v>55</v>
      </c>
      <c r="E50" s="16">
        <v>188</v>
      </c>
      <c r="F50" s="16">
        <v>0</v>
      </c>
      <c r="G50" s="16">
        <f>136-16</f>
        <v>120</v>
      </c>
      <c r="H50" s="17">
        <f t="shared" si="2"/>
        <v>308</v>
      </c>
      <c r="I50" s="16">
        <v>67</v>
      </c>
      <c r="J50" s="17">
        <f t="shared" si="0"/>
        <v>375</v>
      </c>
      <c r="K50" s="19"/>
      <c r="L50" s="7" t="s">
        <v>55</v>
      </c>
      <c r="M50" s="16">
        <v>196</v>
      </c>
      <c r="N50" s="16">
        <v>0</v>
      </c>
      <c r="O50" s="16">
        <v>164</v>
      </c>
      <c r="P50" s="17">
        <f t="shared" si="3"/>
        <v>360</v>
      </c>
      <c r="Q50" s="16">
        <v>1</v>
      </c>
      <c r="R50" s="17">
        <f t="shared" si="1"/>
        <v>361</v>
      </c>
      <c r="S50" s="19"/>
    </row>
    <row r="51" spans="1:19" ht="12.75" customHeight="1">
      <c r="A51" t="s">
        <v>745</v>
      </c>
      <c r="B51" t="s">
        <v>746</v>
      </c>
      <c r="C51" t="s">
        <v>956</v>
      </c>
      <c r="D51" s="7" t="s">
        <v>55</v>
      </c>
      <c r="E51" s="16">
        <v>43</v>
      </c>
      <c r="F51" s="16">
        <v>0</v>
      </c>
      <c r="G51" s="16">
        <v>39</v>
      </c>
      <c r="H51" s="17">
        <f t="shared" si="2"/>
        <v>82</v>
      </c>
      <c r="I51" s="16">
        <v>20</v>
      </c>
      <c r="J51" s="17">
        <f t="shared" si="0"/>
        <v>102</v>
      </c>
      <c r="K51" s="19"/>
      <c r="L51" s="7" t="s">
        <v>55</v>
      </c>
      <c r="M51" s="16">
        <v>142</v>
      </c>
      <c r="N51" s="16">
        <v>0</v>
      </c>
      <c r="O51" s="16">
        <v>62</v>
      </c>
      <c r="P51" s="17">
        <f t="shared" si="3"/>
        <v>204</v>
      </c>
      <c r="Q51" s="16">
        <v>0</v>
      </c>
      <c r="R51" s="17">
        <f t="shared" si="1"/>
        <v>204</v>
      </c>
      <c r="S51" s="19"/>
    </row>
    <row r="52" spans="1:19" ht="12.75" customHeight="1">
      <c r="A52" t="s">
        <v>298</v>
      </c>
      <c r="B52" t="s">
        <v>299</v>
      </c>
      <c r="C52" t="s">
        <v>954</v>
      </c>
      <c r="D52" s="7" t="s">
        <v>55</v>
      </c>
      <c r="E52" s="16">
        <v>26</v>
      </c>
      <c r="F52" s="16">
        <v>0</v>
      </c>
      <c r="G52" s="16">
        <v>10</v>
      </c>
      <c r="H52" s="17">
        <f t="shared" si="2"/>
        <v>36</v>
      </c>
      <c r="I52" s="16">
        <v>0</v>
      </c>
      <c r="J52" s="17">
        <f t="shared" si="0"/>
        <v>36</v>
      </c>
      <c r="K52" s="16"/>
      <c r="L52" s="7" t="s">
        <v>55</v>
      </c>
      <c r="M52" s="16">
        <v>54</v>
      </c>
      <c r="N52" s="16">
        <v>3</v>
      </c>
      <c r="O52" s="16">
        <v>2</v>
      </c>
      <c r="P52" s="17">
        <f t="shared" si="3"/>
        <v>59</v>
      </c>
      <c r="Q52" s="16">
        <v>0</v>
      </c>
      <c r="R52" s="17">
        <f t="shared" si="1"/>
        <v>59</v>
      </c>
      <c r="S52" s="19"/>
    </row>
    <row r="53" spans="1:19" ht="12.75" customHeight="1">
      <c r="A53" t="s">
        <v>300</v>
      </c>
      <c r="B53" t="s">
        <v>301</v>
      </c>
      <c r="C53" t="s">
        <v>958</v>
      </c>
      <c r="D53" s="7" t="s">
        <v>55</v>
      </c>
      <c r="E53" s="16">
        <v>46</v>
      </c>
      <c r="F53" s="16">
        <v>0</v>
      </c>
      <c r="G53" s="16">
        <v>20</v>
      </c>
      <c r="H53" s="17">
        <f t="shared" si="2"/>
        <v>66</v>
      </c>
      <c r="I53" s="16">
        <v>0</v>
      </c>
      <c r="J53" s="17">
        <f t="shared" si="0"/>
        <v>66</v>
      </c>
      <c r="K53" s="16"/>
      <c r="L53" s="7" t="s">
        <v>55</v>
      </c>
      <c r="M53" s="16">
        <v>20</v>
      </c>
      <c r="N53" s="16">
        <v>0</v>
      </c>
      <c r="O53" s="16">
        <v>19</v>
      </c>
      <c r="P53" s="17">
        <f t="shared" si="3"/>
        <v>39</v>
      </c>
      <c r="Q53" s="16">
        <v>0</v>
      </c>
      <c r="R53" s="17">
        <f t="shared" si="1"/>
        <v>39</v>
      </c>
      <c r="S53" s="19"/>
    </row>
    <row r="54" spans="1:19" ht="12.75" customHeight="1">
      <c r="A54" t="s">
        <v>302</v>
      </c>
      <c r="B54" t="s">
        <v>303</v>
      </c>
      <c r="C54" t="s">
        <v>958</v>
      </c>
      <c r="D54" s="7" t="s">
        <v>55</v>
      </c>
      <c r="E54" s="16">
        <v>241</v>
      </c>
      <c r="F54" s="16">
        <v>0</v>
      </c>
      <c r="G54" s="16">
        <v>49</v>
      </c>
      <c r="H54" s="17">
        <f t="shared" si="2"/>
        <v>290</v>
      </c>
      <c r="I54" s="16">
        <v>0</v>
      </c>
      <c r="J54" s="17">
        <f t="shared" si="0"/>
        <v>290</v>
      </c>
      <c r="K54" s="16"/>
      <c r="L54" s="7" t="s">
        <v>55</v>
      </c>
      <c r="M54" s="16">
        <v>37</v>
      </c>
      <c r="N54" s="16">
        <v>0</v>
      </c>
      <c r="O54" s="16">
        <v>56</v>
      </c>
      <c r="P54" s="17">
        <f t="shared" si="3"/>
        <v>93</v>
      </c>
      <c r="Q54" s="16">
        <v>0</v>
      </c>
      <c r="R54" s="17">
        <f t="shared" si="1"/>
        <v>93</v>
      </c>
      <c r="S54" s="19"/>
    </row>
    <row r="55" spans="1:19" ht="12.75" customHeight="1">
      <c r="A55" t="s">
        <v>304</v>
      </c>
      <c r="B55" t="s">
        <v>305</v>
      </c>
      <c r="C55" t="s">
        <v>955</v>
      </c>
      <c r="D55" s="7" t="s">
        <v>55</v>
      </c>
      <c r="E55" s="16">
        <v>80</v>
      </c>
      <c r="F55" s="16">
        <v>6</v>
      </c>
      <c r="G55" s="16">
        <v>23</v>
      </c>
      <c r="H55" s="17">
        <f t="shared" si="2"/>
        <v>109</v>
      </c>
      <c r="I55" s="16">
        <v>0</v>
      </c>
      <c r="J55" s="17">
        <f t="shared" si="0"/>
        <v>109</v>
      </c>
      <c r="K55" s="16"/>
      <c r="L55" s="7" t="s">
        <v>55</v>
      </c>
      <c r="M55" s="16">
        <v>173</v>
      </c>
      <c r="N55" s="16">
        <v>0</v>
      </c>
      <c r="O55" s="16">
        <v>49</v>
      </c>
      <c r="P55" s="17">
        <f t="shared" si="3"/>
        <v>222</v>
      </c>
      <c r="Q55" s="16">
        <v>0</v>
      </c>
      <c r="R55" s="17">
        <f t="shared" si="1"/>
        <v>222</v>
      </c>
      <c r="S55" s="19"/>
    </row>
    <row r="56" spans="1:19" ht="12.75" customHeight="1">
      <c r="A56" t="s">
        <v>306</v>
      </c>
      <c r="B56" t="s">
        <v>307</v>
      </c>
      <c r="C56" t="s">
        <v>955</v>
      </c>
      <c r="D56" s="7" t="s">
        <v>55</v>
      </c>
      <c r="E56" s="16">
        <v>85</v>
      </c>
      <c r="F56" s="16">
        <v>0</v>
      </c>
      <c r="G56" s="16">
        <v>38</v>
      </c>
      <c r="H56" s="17">
        <f t="shared" si="2"/>
        <v>123</v>
      </c>
      <c r="I56" s="16">
        <v>0</v>
      </c>
      <c r="J56" s="17">
        <f t="shared" si="0"/>
        <v>123</v>
      </c>
      <c r="K56" s="16"/>
      <c r="L56" s="7" t="s">
        <v>55</v>
      </c>
      <c r="M56" s="16">
        <v>244</v>
      </c>
      <c r="N56" s="16">
        <v>0</v>
      </c>
      <c r="O56" s="16">
        <v>71</v>
      </c>
      <c r="P56" s="17">
        <f t="shared" si="3"/>
        <v>315</v>
      </c>
      <c r="Q56" s="16">
        <v>15</v>
      </c>
      <c r="R56" s="17">
        <f t="shared" si="1"/>
        <v>330</v>
      </c>
      <c r="S56" s="19"/>
    </row>
    <row r="57" spans="1:19" ht="12.75" customHeight="1">
      <c r="A57" t="s">
        <v>308</v>
      </c>
      <c r="B57" t="s">
        <v>309</v>
      </c>
      <c r="C57" t="s">
        <v>957</v>
      </c>
      <c r="D57" s="7" t="s">
        <v>55</v>
      </c>
      <c r="E57" s="16">
        <v>4</v>
      </c>
      <c r="F57" s="16">
        <v>0</v>
      </c>
      <c r="G57" s="16">
        <v>0</v>
      </c>
      <c r="H57" s="17">
        <f t="shared" si="2"/>
        <v>4</v>
      </c>
      <c r="I57" s="16">
        <v>0</v>
      </c>
      <c r="J57" s="17">
        <f t="shared" si="0"/>
        <v>4</v>
      </c>
      <c r="K57" s="16"/>
      <c r="L57" s="7" t="s">
        <v>55</v>
      </c>
      <c r="M57" s="16">
        <v>4</v>
      </c>
      <c r="N57" s="16">
        <v>0</v>
      </c>
      <c r="O57" s="16">
        <v>5</v>
      </c>
      <c r="P57" s="17">
        <f t="shared" si="3"/>
        <v>9</v>
      </c>
      <c r="Q57" s="16">
        <v>0</v>
      </c>
      <c r="R57" s="17">
        <f t="shared" si="1"/>
        <v>9</v>
      </c>
      <c r="S57" s="19"/>
    </row>
    <row r="58" spans="1:19" ht="12.75" customHeight="1">
      <c r="A58" t="s">
        <v>310</v>
      </c>
      <c r="B58" t="s">
        <v>311</v>
      </c>
      <c r="C58" t="s">
        <v>954</v>
      </c>
      <c r="D58" s="7" t="s">
        <v>55</v>
      </c>
      <c r="E58" s="16">
        <v>146</v>
      </c>
      <c r="F58" s="16">
        <v>0</v>
      </c>
      <c r="G58" s="16">
        <v>42</v>
      </c>
      <c r="H58" s="17">
        <f t="shared" si="2"/>
        <v>188</v>
      </c>
      <c r="I58" s="16">
        <v>0</v>
      </c>
      <c r="J58" s="17">
        <f t="shared" si="0"/>
        <v>188</v>
      </c>
      <c r="K58" s="16"/>
      <c r="L58" s="7" t="s">
        <v>55</v>
      </c>
      <c r="M58" s="16">
        <v>113</v>
      </c>
      <c r="N58" s="16">
        <v>6</v>
      </c>
      <c r="O58" s="16">
        <v>44</v>
      </c>
      <c r="P58" s="17">
        <f t="shared" si="3"/>
        <v>163</v>
      </c>
      <c r="Q58" s="16">
        <v>20</v>
      </c>
      <c r="R58" s="17">
        <f t="shared" si="1"/>
        <v>183</v>
      </c>
      <c r="S58" s="19"/>
    </row>
    <row r="59" spans="1:19" ht="12.75" customHeight="1">
      <c r="A59" t="s">
        <v>885</v>
      </c>
      <c r="B59" t="s">
        <v>886</v>
      </c>
      <c r="C59" t="s">
        <v>954</v>
      </c>
      <c r="D59" s="7" t="s">
        <v>55</v>
      </c>
      <c r="E59" s="16">
        <v>26</v>
      </c>
      <c r="F59" s="16">
        <v>0</v>
      </c>
      <c r="G59" s="16">
        <v>3</v>
      </c>
      <c r="H59" s="17">
        <f t="shared" si="2"/>
        <v>29</v>
      </c>
      <c r="I59" s="16">
        <v>0</v>
      </c>
      <c r="J59" s="17">
        <f t="shared" si="0"/>
        <v>29</v>
      </c>
      <c r="K59" s="16"/>
      <c r="L59" s="7" t="s">
        <v>55</v>
      </c>
      <c r="M59" s="16">
        <v>26</v>
      </c>
      <c r="N59" s="16">
        <v>0</v>
      </c>
      <c r="O59" s="16">
        <v>0</v>
      </c>
      <c r="P59" s="17">
        <f t="shared" si="3"/>
        <v>26</v>
      </c>
      <c r="Q59" s="16">
        <v>0</v>
      </c>
      <c r="R59" s="17">
        <f t="shared" si="1"/>
        <v>26</v>
      </c>
      <c r="S59" s="19"/>
    </row>
    <row r="60" spans="1:19" ht="12.75" customHeight="1">
      <c r="A60" t="s">
        <v>747</v>
      </c>
      <c r="B60" t="s">
        <v>748</v>
      </c>
      <c r="C60" t="s">
        <v>955</v>
      </c>
      <c r="D60" s="7" t="s">
        <v>55</v>
      </c>
      <c r="E60" s="16">
        <v>81</v>
      </c>
      <c r="F60" s="16">
        <v>0</v>
      </c>
      <c r="G60" s="16">
        <v>7</v>
      </c>
      <c r="H60" s="17">
        <f t="shared" si="2"/>
        <v>88</v>
      </c>
      <c r="I60" s="16">
        <v>12</v>
      </c>
      <c r="J60" s="17">
        <f t="shared" si="0"/>
        <v>100</v>
      </c>
      <c r="K60" s="19"/>
      <c r="L60" s="7" t="s">
        <v>55</v>
      </c>
      <c r="M60" s="16">
        <v>64</v>
      </c>
      <c r="N60" s="16">
        <v>0</v>
      </c>
      <c r="O60" s="16">
        <v>101</v>
      </c>
      <c r="P60" s="17">
        <f t="shared" si="3"/>
        <v>165</v>
      </c>
      <c r="Q60" s="16">
        <v>2</v>
      </c>
      <c r="R60" s="17">
        <f t="shared" si="1"/>
        <v>167</v>
      </c>
      <c r="S60" s="19"/>
    </row>
    <row r="61" spans="1:19" ht="12.75" customHeight="1">
      <c r="A61" t="s">
        <v>900</v>
      </c>
      <c r="B61" t="s">
        <v>901</v>
      </c>
      <c r="C61" t="s">
        <v>958</v>
      </c>
      <c r="D61" s="7" t="s">
        <v>55</v>
      </c>
      <c r="E61" s="16">
        <v>7</v>
      </c>
      <c r="F61" s="16">
        <v>0</v>
      </c>
      <c r="G61" s="16">
        <v>0</v>
      </c>
      <c r="H61" s="17">
        <f t="shared" si="2"/>
        <v>7</v>
      </c>
      <c r="I61" s="16">
        <v>0</v>
      </c>
      <c r="J61" s="17">
        <f t="shared" si="0"/>
        <v>7</v>
      </c>
      <c r="K61" s="16"/>
      <c r="L61" s="7" t="s">
        <v>55</v>
      </c>
      <c r="M61" s="16">
        <v>7</v>
      </c>
      <c r="N61" s="16">
        <v>0</v>
      </c>
      <c r="O61" s="16">
        <v>2</v>
      </c>
      <c r="P61" s="17">
        <f t="shared" si="3"/>
        <v>9</v>
      </c>
      <c r="Q61" s="16">
        <v>0</v>
      </c>
      <c r="R61" s="17">
        <f t="shared" si="1"/>
        <v>9</v>
      </c>
      <c r="S61" s="19"/>
    </row>
    <row r="62" spans="1:19" ht="12.75" customHeight="1">
      <c r="A62" t="s">
        <v>312</v>
      </c>
      <c r="B62" t="s">
        <v>313</v>
      </c>
      <c r="C62" t="s">
        <v>954</v>
      </c>
      <c r="D62" s="7" t="s">
        <v>55</v>
      </c>
      <c r="E62" s="16">
        <v>276</v>
      </c>
      <c r="F62" s="16">
        <v>64</v>
      </c>
      <c r="G62" s="16">
        <v>3</v>
      </c>
      <c r="H62" s="17">
        <f t="shared" si="2"/>
        <v>343</v>
      </c>
      <c r="I62" s="16">
        <v>158</v>
      </c>
      <c r="J62" s="17">
        <f t="shared" si="0"/>
        <v>501</v>
      </c>
      <c r="K62" s="19"/>
      <c r="L62" s="7" t="s">
        <v>55</v>
      </c>
      <c r="M62" s="16">
        <v>117</v>
      </c>
      <c r="N62" s="16">
        <v>1</v>
      </c>
      <c r="O62" s="16">
        <v>61</v>
      </c>
      <c r="P62" s="17">
        <f t="shared" si="3"/>
        <v>179</v>
      </c>
      <c r="Q62" s="16">
        <v>25</v>
      </c>
      <c r="R62" s="17">
        <f t="shared" si="1"/>
        <v>204</v>
      </c>
      <c r="S62" s="19"/>
    </row>
    <row r="63" spans="1:19" ht="12.75" customHeight="1">
      <c r="A63" t="s">
        <v>807</v>
      </c>
      <c r="B63" t="s">
        <v>808</v>
      </c>
      <c r="C63" t="s">
        <v>955</v>
      </c>
      <c r="D63" s="7" t="s">
        <v>55</v>
      </c>
      <c r="E63" s="16">
        <v>58</v>
      </c>
      <c r="F63" s="16">
        <v>0</v>
      </c>
      <c r="G63" s="16">
        <v>5</v>
      </c>
      <c r="H63" s="17">
        <f t="shared" si="2"/>
        <v>63</v>
      </c>
      <c r="I63" s="16">
        <v>0</v>
      </c>
      <c r="J63" s="17">
        <f t="shared" si="0"/>
        <v>63</v>
      </c>
      <c r="K63" s="16"/>
      <c r="L63" s="7" t="s">
        <v>55</v>
      </c>
      <c r="M63" s="16">
        <v>41</v>
      </c>
      <c r="N63" s="16">
        <v>0</v>
      </c>
      <c r="O63" s="16">
        <v>5</v>
      </c>
      <c r="P63" s="17">
        <f t="shared" si="3"/>
        <v>46</v>
      </c>
      <c r="Q63" s="16">
        <v>0</v>
      </c>
      <c r="R63" s="17">
        <f t="shared" si="1"/>
        <v>46</v>
      </c>
      <c r="S63" s="19"/>
    </row>
    <row r="64" spans="1:19" ht="12.75" customHeight="1">
      <c r="A64" t="s">
        <v>860</v>
      </c>
      <c r="B64" t="s">
        <v>861</v>
      </c>
      <c r="C64" t="s">
        <v>956</v>
      </c>
      <c r="D64" s="7" t="s">
        <v>55</v>
      </c>
      <c r="E64" s="16">
        <v>57</v>
      </c>
      <c r="F64" s="16">
        <v>0</v>
      </c>
      <c r="G64" s="16">
        <v>54</v>
      </c>
      <c r="H64" s="17">
        <f t="shared" si="2"/>
        <v>111</v>
      </c>
      <c r="I64" s="16">
        <v>4</v>
      </c>
      <c r="J64" s="17">
        <f t="shared" si="0"/>
        <v>115</v>
      </c>
      <c r="K64" s="19"/>
      <c r="L64" s="7" t="s">
        <v>55</v>
      </c>
      <c r="M64" s="16">
        <v>89</v>
      </c>
      <c r="N64" s="16">
        <v>0</v>
      </c>
      <c r="O64" s="16">
        <v>77</v>
      </c>
      <c r="P64" s="17">
        <f t="shared" si="3"/>
        <v>166</v>
      </c>
      <c r="Q64" s="16">
        <v>221</v>
      </c>
      <c r="R64" s="17">
        <f t="shared" si="1"/>
        <v>387</v>
      </c>
      <c r="S64" s="19"/>
    </row>
    <row r="65" spans="1:19" ht="12.75" customHeight="1">
      <c r="A65" t="s">
        <v>314</v>
      </c>
      <c r="B65" t="s">
        <v>315</v>
      </c>
      <c r="C65" t="s">
        <v>958</v>
      </c>
      <c r="D65" s="7" t="s">
        <v>55</v>
      </c>
      <c r="E65" s="16">
        <v>209</v>
      </c>
      <c r="F65" s="16">
        <v>5</v>
      </c>
      <c r="G65" s="16">
        <v>79</v>
      </c>
      <c r="H65" s="17">
        <f t="shared" si="2"/>
        <v>293</v>
      </c>
      <c r="I65" s="16">
        <v>63</v>
      </c>
      <c r="J65" s="17">
        <f t="shared" si="0"/>
        <v>356</v>
      </c>
      <c r="K65" s="19"/>
      <c r="L65" s="7" t="s">
        <v>55</v>
      </c>
      <c r="M65" s="16">
        <v>560</v>
      </c>
      <c r="N65" s="16">
        <v>0</v>
      </c>
      <c r="O65" s="16">
        <v>183</v>
      </c>
      <c r="P65" s="17">
        <f t="shared" si="3"/>
        <v>743</v>
      </c>
      <c r="Q65" s="16">
        <v>42</v>
      </c>
      <c r="R65" s="17">
        <f t="shared" si="1"/>
        <v>785</v>
      </c>
      <c r="S65" s="19"/>
    </row>
    <row r="66" spans="1:19" ht="12.75" customHeight="1">
      <c r="A66" t="s">
        <v>316</v>
      </c>
      <c r="B66" t="s">
        <v>317</v>
      </c>
      <c r="C66" t="s">
        <v>958</v>
      </c>
      <c r="D66" s="7" t="s">
        <v>55</v>
      </c>
      <c r="E66" s="16">
        <v>10</v>
      </c>
      <c r="F66" s="16">
        <v>0</v>
      </c>
      <c r="G66" s="16">
        <v>30</v>
      </c>
      <c r="H66" s="17">
        <f t="shared" si="2"/>
        <v>40</v>
      </c>
      <c r="I66" s="16">
        <v>144</v>
      </c>
      <c r="J66" s="17">
        <f t="shared" si="0"/>
        <v>184</v>
      </c>
      <c r="K66" s="16"/>
      <c r="L66" s="7" t="s">
        <v>55</v>
      </c>
      <c r="M66" s="16">
        <v>43</v>
      </c>
      <c r="N66" s="16">
        <v>0</v>
      </c>
      <c r="O66" s="16">
        <v>24</v>
      </c>
      <c r="P66" s="17">
        <f t="shared" si="3"/>
        <v>67</v>
      </c>
      <c r="Q66" s="16">
        <v>4</v>
      </c>
      <c r="R66" s="17">
        <f t="shared" si="1"/>
        <v>71</v>
      </c>
      <c r="S66" s="19"/>
    </row>
    <row r="67" spans="1:19" ht="12.75" customHeight="1">
      <c r="A67" t="s">
        <v>318</v>
      </c>
      <c r="B67" t="s">
        <v>319</v>
      </c>
      <c r="C67" t="s">
        <v>957</v>
      </c>
      <c r="D67" s="7" t="s">
        <v>55</v>
      </c>
      <c r="E67" s="16">
        <v>195</v>
      </c>
      <c r="F67" s="16">
        <v>7</v>
      </c>
      <c r="G67" s="16">
        <v>33</v>
      </c>
      <c r="H67" s="17">
        <f t="shared" si="2"/>
        <v>235</v>
      </c>
      <c r="I67" s="16">
        <v>173</v>
      </c>
      <c r="J67" s="17">
        <f t="shared" si="0"/>
        <v>408</v>
      </c>
      <c r="K67" s="16"/>
      <c r="L67" s="7" t="s">
        <v>55</v>
      </c>
      <c r="M67" s="16">
        <v>265</v>
      </c>
      <c r="N67" s="16">
        <v>12</v>
      </c>
      <c r="O67" s="16">
        <v>93</v>
      </c>
      <c r="P67" s="17">
        <f t="shared" si="3"/>
        <v>370</v>
      </c>
      <c r="Q67" s="16">
        <v>84</v>
      </c>
      <c r="R67" s="17">
        <f t="shared" si="1"/>
        <v>454</v>
      </c>
      <c r="S67" s="19"/>
    </row>
    <row r="68" spans="1:19" ht="12.75" customHeight="1">
      <c r="A68" t="s">
        <v>321</v>
      </c>
      <c r="B68" t="s">
        <v>322</v>
      </c>
      <c r="C68" t="s">
        <v>956</v>
      </c>
      <c r="D68" s="7" t="s">
        <v>55</v>
      </c>
      <c r="E68" s="16">
        <v>194</v>
      </c>
      <c r="F68" s="16">
        <v>0</v>
      </c>
      <c r="G68" s="16">
        <v>16</v>
      </c>
      <c r="H68" s="17">
        <f t="shared" si="2"/>
        <v>210</v>
      </c>
      <c r="I68" s="16">
        <v>98</v>
      </c>
      <c r="J68" s="17">
        <f t="shared" si="0"/>
        <v>308</v>
      </c>
      <c r="K68" s="16"/>
      <c r="L68" s="7" t="s">
        <v>55</v>
      </c>
      <c r="M68" s="16">
        <v>134</v>
      </c>
      <c r="N68" s="16">
        <v>38</v>
      </c>
      <c r="O68" s="16">
        <v>95</v>
      </c>
      <c r="P68" s="17">
        <f t="shared" si="3"/>
        <v>267</v>
      </c>
      <c r="Q68" s="16">
        <v>74</v>
      </c>
      <c r="R68" s="17">
        <f t="shared" si="1"/>
        <v>341</v>
      </c>
      <c r="S68" s="19"/>
    </row>
    <row r="69" spans="1:19" ht="12.75" customHeight="1">
      <c r="A69" t="s">
        <v>809</v>
      </c>
      <c r="B69" t="s">
        <v>810</v>
      </c>
      <c r="C69" t="s">
        <v>957</v>
      </c>
      <c r="D69" s="7" t="s">
        <v>55</v>
      </c>
      <c r="E69" s="16">
        <v>31</v>
      </c>
      <c r="F69" s="16">
        <v>0</v>
      </c>
      <c r="G69" s="16">
        <v>11</v>
      </c>
      <c r="H69" s="17">
        <f t="shared" si="2"/>
        <v>42</v>
      </c>
      <c r="I69" s="16">
        <v>0</v>
      </c>
      <c r="J69" s="17">
        <f t="shared" si="0"/>
        <v>42</v>
      </c>
      <c r="K69" s="16"/>
      <c r="L69" s="7" t="s">
        <v>55</v>
      </c>
      <c r="M69" s="16">
        <v>86</v>
      </c>
      <c r="N69" s="16">
        <v>0</v>
      </c>
      <c r="O69" s="16">
        <v>21</v>
      </c>
      <c r="P69" s="17">
        <f t="shared" si="3"/>
        <v>107</v>
      </c>
      <c r="Q69" s="16">
        <v>0</v>
      </c>
      <c r="R69" s="17">
        <f t="shared" si="1"/>
        <v>107</v>
      </c>
      <c r="S69" s="19"/>
    </row>
    <row r="70" spans="1:19" ht="12.75" customHeight="1">
      <c r="A70" t="s">
        <v>749</v>
      </c>
      <c r="B70" t="s">
        <v>750</v>
      </c>
      <c r="C70" t="s">
        <v>954</v>
      </c>
      <c r="D70" s="7" t="s">
        <v>55</v>
      </c>
      <c r="E70" s="16">
        <v>41</v>
      </c>
      <c r="F70" s="16">
        <v>0</v>
      </c>
      <c r="G70" s="16">
        <v>9</v>
      </c>
      <c r="H70" s="17">
        <f t="shared" si="2"/>
        <v>50</v>
      </c>
      <c r="I70" s="16">
        <v>0</v>
      </c>
      <c r="J70" s="17">
        <f t="shared" si="0"/>
        <v>50</v>
      </c>
      <c r="K70" s="16"/>
      <c r="L70" s="7" t="s">
        <v>55</v>
      </c>
      <c r="M70" s="16">
        <v>87</v>
      </c>
      <c r="N70" s="16">
        <v>20</v>
      </c>
      <c r="O70" s="16">
        <v>45</v>
      </c>
      <c r="P70" s="17">
        <f t="shared" si="3"/>
        <v>152</v>
      </c>
      <c r="Q70" s="16">
        <v>0</v>
      </c>
      <c r="R70" s="17">
        <f t="shared" si="1"/>
        <v>152</v>
      </c>
      <c r="S70" s="19"/>
    </row>
    <row r="71" spans="1:19" ht="12.75" customHeight="1">
      <c r="A71" t="s">
        <v>325</v>
      </c>
      <c r="B71" t="s">
        <v>326</v>
      </c>
      <c r="C71" t="s">
        <v>954</v>
      </c>
      <c r="D71" s="7" t="s">
        <v>55</v>
      </c>
      <c r="E71" s="16">
        <v>88</v>
      </c>
      <c r="F71" s="16">
        <v>12</v>
      </c>
      <c r="G71" s="16">
        <v>13</v>
      </c>
      <c r="H71" s="17">
        <f t="shared" si="2"/>
        <v>113</v>
      </c>
      <c r="I71" s="16">
        <v>0</v>
      </c>
      <c r="J71" s="17">
        <f t="shared" si="0"/>
        <v>113</v>
      </c>
      <c r="K71" s="16"/>
      <c r="L71" s="7" t="s">
        <v>55</v>
      </c>
      <c r="M71" s="16">
        <v>49</v>
      </c>
      <c r="N71" s="16">
        <v>0</v>
      </c>
      <c r="O71" s="16">
        <v>12</v>
      </c>
      <c r="P71" s="17">
        <f t="shared" si="3"/>
        <v>61</v>
      </c>
      <c r="Q71" s="16">
        <v>43</v>
      </c>
      <c r="R71" s="17">
        <f t="shared" si="1"/>
        <v>104</v>
      </c>
      <c r="S71" s="19"/>
    </row>
    <row r="72" spans="1:19" ht="12.75" customHeight="1">
      <c r="A72" t="s">
        <v>327</v>
      </c>
      <c r="B72" t="s">
        <v>328</v>
      </c>
      <c r="C72" t="s">
        <v>957</v>
      </c>
      <c r="D72" s="7" t="s">
        <v>55</v>
      </c>
      <c r="E72" s="16">
        <v>87</v>
      </c>
      <c r="F72" s="16">
        <v>42</v>
      </c>
      <c r="G72" s="16">
        <v>0</v>
      </c>
      <c r="H72" s="17">
        <f t="shared" si="2"/>
        <v>129</v>
      </c>
      <c r="I72" s="16">
        <v>0</v>
      </c>
      <c r="J72" s="17">
        <f t="shared" ref="J72:J135" si="4">SUM(H72:I72)</f>
        <v>129</v>
      </c>
      <c r="K72" s="16"/>
      <c r="L72" s="7" t="s">
        <v>55</v>
      </c>
      <c r="M72" s="16">
        <v>47</v>
      </c>
      <c r="N72" s="16">
        <v>5</v>
      </c>
      <c r="O72" s="16">
        <v>26</v>
      </c>
      <c r="P72" s="17">
        <f t="shared" si="3"/>
        <v>78</v>
      </c>
      <c r="Q72" s="16">
        <v>0</v>
      </c>
      <c r="R72" s="17">
        <f t="shared" ref="R72:R135" si="5">SUM(P72:Q72)</f>
        <v>78</v>
      </c>
      <c r="S72" s="19"/>
    </row>
    <row r="73" spans="1:19" ht="12.75" customHeight="1">
      <c r="A73" t="s">
        <v>329</v>
      </c>
      <c r="B73" t="s">
        <v>330</v>
      </c>
      <c r="C73" t="s">
        <v>954</v>
      </c>
      <c r="D73" s="7" t="s">
        <v>55</v>
      </c>
      <c r="E73" s="16">
        <v>28</v>
      </c>
      <c r="F73" s="16">
        <v>0</v>
      </c>
      <c r="G73" s="16">
        <v>82</v>
      </c>
      <c r="H73" s="17">
        <f t="shared" ref="H73:H136" si="6">SUM(D73:G73)</f>
        <v>110</v>
      </c>
      <c r="I73" s="16">
        <v>29</v>
      </c>
      <c r="J73" s="17">
        <f t="shared" si="4"/>
        <v>139</v>
      </c>
      <c r="K73" s="19"/>
      <c r="L73" s="7" t="s">
        <v>55</v>
      </c>
      <c r="M73" s="16">
        <v>43</v>
      </c>
      <c r="N73" s="16">
        <v>0</v>
      </c>
      <c r="O73" s="16">
        <v>134</v>
      </c>
      <c r="P73" s="17">
        <f t="shared" ref="P73:P136" si="7">SUM(L73:O73)</f>
        <v>177</v>
      </c>
      <c r="Q73" s="16">
        <v>45</v>
      </c>
      <c r="R73" s="17">
        <f t="shared" si="5"/>
        <v>222</v>
      </c>
      <c r="S73" s="19"/>
    </row>
    <row r="74" spans="1:19" ht="12.75" customHeight="1">
      <c r="A74" t="s">
        <v>862</v>
      </c>
      <c r="B74" t="s">
        <v>863</v>
      </c>
      <c r="C74" t="s">
        <v>956</v>
      </c>
      <c r="D74" s="7" t="s">
        <v>55</v>
      </c>
      <c r="E74" s="16">
        <v>12</v>
      </c>
      <c r="F74" s="16">
        <v>0</v>
      </c>
      <c r="G74" s="16">
        <v>1</v>
      </c>
      <c r="H74" s="17">
        <f t="shared" si="6"/>
        <v>13</v>
      </c>
      <c r="I74" s="16">
        <v>0</v>
      </c>
      <c r="J74" s="17">
        <f t="shared" si="4"/>
        <v>13</v>
      </c>
      <c r="K74" s="16"/>
      <c r="L74" s="7" t="s">
        <v>55</v>
      </c>
      <c r="M74" s="16">
        <v>26</v>
      </c>
      <c r="N74" s="16">
        <v>0</v>
      </c>
      <c r="O74" s="16">
        <v>22</v>
      </c>
      <c r="P74" s="17">
        <f t="shared" si="7"/>
        <v>48</v>
      </c>
      <c r="Q74" s="16">
        <v>0</v>
      </c>
      <c r="R74" s="17">
        <f t="shared" si="5"/>
        <v>48</v>
      </c>
      <c r="S74" s="19"/>
    </row>
    <row r="75" spans="1:19" ht="12.75" customHeight="1">
      <c r="A75" t="s">
        <v>331</v>
      </c>
      <c r="B75" t="s">
        <v>332</v>
      </c>
      <c r="C75" t="s">
        <v>956</v>
      </c>
      <c r="D75" s="7" t="s">
        <v>55</v>
      </c>
      <c r="E75" s="16">
        <v>96</v>
      </c>
      <c r="F75" s="16">
        <v>0</v>
      </c>
      <c r="G75" s="16">
        <v>20</v>
      </c>
      <c r="H75" s="17">
        <f t="shared" si="6"/>
        <v>116</v>
      </c>
      <c r="I75" s="16">
        <v>30</v>
      </c>
      <c r="J75" s="17">
        <f t="shared" si="4"/>
        <v>146</v>
      </c>
      <c r="K75" s="16"/>
      <c r="L75" s="7" t="s">
        <v>55</v>
      </c>
      <c r="M75" s="16">
        <v>211</v>
      </c>
      <c r="N75" s="16">
        <v>0</v>
      </c>
      <c r="O75" s="16">
        <v>69</v>
      </c>
      <c r="P75" s="17">
        <f t="shared" si="7"/>
        <v>280</v>
      </c>
      <c r="Q75" s="16">
        <v>105</v>
      </c>
      <c r="R75" s="17">
        <f t="shared" si="5"/>
        <v>385</v>
      </c>
      <c r="S75" s="19"/>
    </row>
    <row r="76" spans="1:19" ht="12.75" customHeight="1">
      <c r="A76" t="s">
        <v>333</v>
      </c>
      <c r="B76" t="s">
        <v>334</v>
      </c>
      <c r="C76" t="s">
        <v>956</v>
      </c>
      <c r="D76" s="7" t="s">
        <v>55</v>
      </c>
      <c r="E76" s="16">
        <v>33</v>
      </c>
      <c r="F76" s="16">
        <v>0</v>
      </c>
      <c r="G76" s="16">
        <v>4</v>
      </c>
      <c r="H76" s="17">
        <f t="shared" si="6"/>
        <v>37</v>
      </c>
      <c r="I76" s="16">
        <v>0</v>
      </c>
      <c r="J76" s="17">
        <f t="shared" si="4"/>
        <v>37</v>
      </c>
      <c r="K76" s="16"/>
      <c r="L76" s="7" t="s">
        <v>55</v>
      </c>
      <c r="M76" s="16">
        <v>56</v>
      </c>
      <c r="N76" s="16">
        <v>0</v>
      </c>
      <c r="O76" s="16">
        <v>8</v>
      </c>
      <c r="P76" s="17">
        <f t="shared" si="7"/>
        <v>64</v>
      </c>
      <c r="Q76" s="16">
        <v>0</v>
      </c>
      <c r="R76" s="17">
        <f t="shared" si="5"/>
        <v>64</v>
      </c>
      <c r="S76" s="19"/>
    </row>
    <row r="77" spans="1:19" ht="12.75" customHeight="1">
      <c r="A77" t="s">
        <v>335</v>
      </c>
      <c r="B77" t="s">
        <v>336</v>
      </c>
      <c r="C77" t="s">
        <v>957</v>
      </c>
      <c r="D77" s="7" t="s">
        <v>55</v>
      </c>
      <c r="E77" s="16">
        <v>79</v>
      </c>
      <c r="F77" s="16">
        <v>12</v>
      </c>
      <c r="G77" s="16">
        <v>0</v>
      </c>
      <c r="H77" s="17">
        <f t="shared" si="6"/>
        <v>91</v>
      </c>
      <c r="I77" s="16">
        <v>22</v>
      </c>
      <c r="J77" s="17">
        <f t="shared" si="4"/>
        <v>113</v>
      </c>
      <c r="K77" s="19"/>
      <c r="L77" s="7" t="s">
        <v>55</v>
      </c>
      <c r="M77" s="16">
        <v>60</v>
      </c>
      <c r="N77" s="16">
        <v>0</v>
      </c>
      <c r="O77" s="16">
        <v>55</v>
      </c>
      <c r="P77" s="17">
        <f t="shared" si="7"/>
        <v>115</v>
      </c>
      <c r="Q77" s="16">
        <v>8</v>
      </c>
      <c r="R77" s="17">
        <f t="shared" si="5"/>
        <v>123</v>
      </c>
      <c r="S77" s="19"/>
    </row>
    <row r="78" spans="1:19" ht="12.75" customHeight="1">
      <c r="A78" t="s">
        <v>339</v>
      </c>
      <c r="B78" t="s">
        <v>340</v>
      </c>
      <c r="C78" t="s">
        <v>954</v>
      </c>
      <c r="D78" s="7" t="s">
        <v>55</v>
      </c>
      <c r="E78" s="16">
        <v>99</v>
      </c>
      <c r="F78" s="16">
        <v>0</v>
      </c>
      <c r="G78" s="16">
        <v>7</v>
      </c>
      <c r="H78" s="17">
        <f t="shared" si="6"/>
        <v>106</v>
      </c>
      <c r="I78" s="16">
        <v>0</v>
      </c>
      <c r="J78" s="17">
        <f t="shared" si="4"/>
        <v>106</v>
      </c>
      <c r="K78" s="19"/>
      <c r="L78" s="7" t="s">
        <v>55</v>
      </c>
      <c r="M78" s="16">
        <v>21</v>
      </c>
      <c r="N78" s="16">
        <v>0</v>
      </c>
      <c r="O78" s="16">
        <v>2</v>
      </c>
      <c r="P78" s="17">
        <f t="shared" si="7"/>
        <v>23</v>
      </c>
      <c r="Q78" s="16">
        <v>0</v>
      </c>
      <c r="R78" s="17">
        <f t="shared" si="5"/>
        <v>23</v>
      </c>
      <c r="S78" s="19"/>
    </row>
    <row r="79" spans="1:19" ht="12.75" customHeight="1">
      <c r="A79" t="s">
        <v>341</v>
      </c>
      <c r="B79" t="s">
        <v>342</v>
      </c>
      <c r="C79" t="s">
        <v>956</v>
      </c>
      <c r="D79" s="7" t="s">
        <v>55</v>
      </c>
      <c r="E79" s="16">
        <v>215</v>
      </c>
      <c r="F79" s="16">
        <v>0</v>
      </c>
      <c r="G79" s="16">
        <v>26</v>
      </c>
      <c r="H79" s="17">
        <f t="shared" si="6"/>
        <v>241</v>
      </c>
      <c r="I79" s="16">
        <v>105</v>
      </c>
      <c r="J79" s="17">
        <f t="shared" si="4"/>
        <v>346</v>
      </c>
      <c r="K79" s="19"/>
      <c r="L79" s="7" t="s">
        <v>55</v>
      </c>
      <c r="M79" s="16">
        <v>63</v>
      </c>
      <c r="N79" s="16">
        <v>0</v>
      </c>
      <c r="O79" s="16">
        <v>100</v>
      </c>
      <c r="P79" s="17">
        <f t="shared" si="7"/>
        <v>163</v>
      </c>
      <c r="Q79" s="16">
        <v>12</v>
      </c>
      <c r="R79" s="17">
        <f t="shared" si="5"/>
        <v>175</v>
      </c>
      <c r="S79" s="19"/>
    </row>
    <row r="80" spans="1:19" ht="12.75" customHeight="1">
      <c r="A80" t="s">
        <v>343</v>
      </c>
      <c r="B80" t="s">
        <v>344</v>
      </c>
      <c r="C80" t="s">
        <v>954</v>
      </c>
      <c r="D80" s="7" t="s">
        <v>55</v>
      </c>
      <c r="E80" s="16">
        <v>36</v>
      </c>
      <c r="F80" s="16">
        <v>0</v>
      </c>
      <c r="G80" s="16">
        <v>6</v>
      </c>
      <c r="H80" s="17">
        <f t="shared" si="6"/>
        <v>42</v>
      </c>
      <c r="I80" s="16">
        <v>0</v>
      </c>
      <c r="J80" s="17">
        <f t="shared" si="4"/>
        <v>42</v>
      </c>
      <c r="K80" s="16"/>
      <c r="L80" s="7" t="s">
        <v>55</v>
      </c>
      <c r="M80" s="16">
        <v>105</v>
      </c>
      <c r="N80" s="16">
        <v>0</v>
      </c>
      <c r="O80" s="16">
        <v>47</v>
      </c>
      <c r="P80" s="17">
        <f t="shared" si="7"/>
        <v>152</v>
      </c>
      <c r="Q80" s="16">
        <v>0</v>
      </c>
      <c r="R80" s="17">
        <f t="shared" si="5"/>
        <v>152</v>
      </c>
      <c r="S80" s="19"/>
    </row>
    <row r="81" spans="1:19" ht="12.75" customHeight="1">
      <c r="A81" t="s">
        <v>345</v>
      </c>
      <c r="B81" t="s">
        <v>346</v>
      </c>
      <c r="C81" t="s">
        <v>958</v>
      </c>
      <c r="D81" s="7" t="s">
        <v>55</v>
      </c>
      <c r="E81" s="16">
        <v>283</v>
      </c>
      <c r="F81" s="16">
        <v>0</v>
      </c>
      <c r="G81" s="16">
        <v>103</v>
      </c>
      <c r="H81" s="17">
        <f t="shared" si="6"/>
        <v>386</v>
      </c>
      <c r="I81" s="16">
        <v>0</v>
      </c>
      <c r="J81" s="17">
        <f t="shared" si="4"/>
        <v>386</v>
      </c>
      <c r="K81" s="16"/>
      <c r="L81" s="7" t="s">
        <v>55</v>
      </c>
      <c r="M81" s="16">
        <v>86</v>
      </c>
      <c r="N81" s="16">
        <v>0</v>
      </c>
      <c r="O81" s="16">
        <v>14</v>
      </c>
      <c r="P81" s="17">
        <f t="shared" si="7"/>
        <v>100</v>
      </c>
      <c r="Q81" s="16">
        <v>0</v>
      </c>
      <c r="R81" s="17">
        <f t="shared" si="5"/>
        <v>100</v>
      </c>
      <c r="S81" s="19"/>
    </row>
    <row r="82" spans="1:19" ht="12.75" customHeight="1">
      <c r="A82" t="s">
        <v>902</v>
      </c>
      <c r="B82" t="s">
        <v>903</v>
      </c>
      <c r="C82" t="s">
        <v>958</v>
      </c>
      <c r="D82" s="7" t="s">
        <v>55</v>
      </c>
      <c r="E82" s="16">
        <v>3</v>
      </c>
      <c r="F82" s="16">
        <v>0</v>
      </c>
      <c r="G82" s="16">
        <v>0</v>
      </c>
      <c r="H82" s="17">
        <f t="shared" si="6"/>
        <v>3</v>
      </c>
      <c r="I82" s="16">
        <v>0</v>
      </c>
      <c r="J82" s="17">
        <f t="shared" si="4"/>
        <v>3</v>
      </c>
      <c r="K82" s="16"/>
      <c r="L82" s="7" t="s">
        <v>55</v>
      </c>
      <c r="M82" s="16">
        <v>17</v>
      </c>
      <c r="N82" s="16">
        <v>0</v>
      </c>
      <c r="O82" s="16">
        <v>0</v>
      </c>
      <c r="P82" s="17">
        <f t="shared" si="7"/>
        <v>17</v>
      </c>
      <c r="Q82" s="16">
        <v>0</v>
      </c>
      <c r="R82" s="17">
        <f t="shared" si="5"/>
        <v>17</v>
      </c>
      <c r="S82" s="19"/>
    </row>
    <row r="83" spans="1:19" ht="12.75" customHeight="1">
      <c r="A83" t="s">
        <v>347</v>
      </c>
      <c r="B83" t="s">
        <v>348</v>
      </c>
      <c r="C83" t="s">
        <v>958</v>
      </c>
      <c r="D83" s="7" t="s">
        <v>55</v>
      </c>
      <c r="E83" s="16">
        <v>70</v>
      </c>
      <c r="F83" s="16">
        <v>0</v>
      </c>
      <c r="G83" s="16">
        <v>2</v>
      </c>
      <c r="H83" s="17">
        <f t="shared" si="6"/>
        <v>72</v>
      </c>
      <c r="I83" s="16">
        <v>0</v>
      </c>
      <c r="J83" s="17">
        <f t="shared" si="4"/>
        <v>72</v>
      </c>
      <c r="K83" s="16"/>
      <c r="L83" s="7" t="s">
        <v>55</v>
      </c>
      <c r="M83" s="16">
        <v>57</v>
      </c>
      <c r="N83" s="16">
        <v>0</v>
      </c>
      <c r="O83" s="16">
        <v>10</v>
      </c>
      <c r="P83" s="17">
        <f t="shared" si="7"/>
        <v>67</v>
      </c>
      <c r="Q83" s="16">
        <v>0</v>
      </c>
      <c r="R83" s="17">
        <f t="shared" si="5"/>
        <v>67</v>
      </c>
      <c r="S83" s="19"/>
    </row>
    <row r="84" spans="1:19" ht="12.75" customHeight="1">
      <c r="A84" t="s">
        <v>349</v>
      </c>
      <c r="B84" t="s">
        <v>350</v>
      </c>
      <c r="C84" t="s">
        <v>954</v>
      </c>
      <c r="D84" s="7" t="s">
        <v>55</v>
      </c>
      <c r="E84" s="16">
        <v>57</v>
      </c>
      <c r="F84" s="16">
        <v>0</v>
      </c>
      <c r="G84" s="16">
        <v>5</v>
      </c>
      <c r="H84" s="17">
        <f t="shared" si="6"/>
        <v>62</v>
      </c>
      <c r="I84" s="16">
        <v>0</v>
      </c>
      <c r="J84" s="17">
        <f t="shared" si="4"/>
        <v>62</v>
      </c>
      <c r="K84" s="16"/>
      <c r="L84" s="7" t="s">
        <v>55</v>
      </c>
      <c r="M84" s="16">
        <v>90</v>
      </c>
      <c r="N84" s="16">
        <v>0</v>
      </c>
      <c r="O84" s="16">
        <v>2</v>
      </c>
      <c r="P84" s="17">
        <f t="shared" si="7"/>
        <v>92</v>
      </c>
      <c r="Q84" s="16">
        <v>0</v>
      </c>
      <c r="R84" s="17">
        <f t="shared" si="5"/>
        <v>92</v>
      </c>
      <c r="S84" s="19"/>
    </row>
    <row r="85" spans="1:19" ht="12.75" customHeight="1">
      <c r="A85" t="s">
        <v>351</v>
      </c>
      <c r="B85" t="s">
        <v>352</v>
      </c>
      <c r="C85" t="s">
        <v>956</v>
      </c>
      <c r="D85" s="7" t="s">
        <v>55</v>
      </c>
      <c r="E85" s="16">
        <v>32</v>
      </c>
      <c r="F85" s="16">
        <v>0</v>
      </c>
      <c r="G85" s="16">
        <v>5</v>
      </c>
      <c r="H85" s="17">
        <f t="shared" si="6"/>
        <v>37</v>
      </c>
      <c r="I85" s="16">
        <v>0</v>
      </c>
      <c r="J85" s="17">
        <f t="shared" si="4"/>
        <v>37</v>
      </c>
      <c r="K85" s="16"/>
      <c r="L85" s="7" t="s">
        <v>55</v>
      </c>
      <c r="M85" s="16">
        <v>44</v>
      </c>
      <c r="N85" s="16">
        <v>0</v>
      </c>
      <c r="O85" s="16">
        <v>35</v>
      </c>
      <c r="P85" s="17">
        <f t="shared" si="7"/>
        <v>79</v>
      </c>
      <c r="Q85" s="16">
        <v>0</v>
      </c>
      <c r="R85" s="17">
        <f t="shared" si="5"/>
        <v>79</v>
      </c>
      <c r="S85" s="19"/>
    </row>
    <row r="86" spans="1:19" ht="12.75" customHeight="1">
      <c r="A86" t="s">
        <v>864</v>
      </c>
      <c r="B86" t="s">
        <v>865</v>
      </c>
      <c r="C86" t="s">
        <v>956</v>
      </c>
      <c r="D86" s="7" t="s">
        <v>55</v>
      </c>
      <c r="E86" s="16">
        <v>41</v>
      </c>
      <c r="F86" s="16">
        <v>0</v>
      </c>
      <c r="G86" s="16">
        <v>2</v>
      </c>
      <c r="H86" s="17">
        <f t="shared" si="6"/>
        <v>43</v>
      </c>
      <c r="I86" s="16">
        <v>0</v>
      </c>
      <c r="J86" s="17">
        <f t="shared" si="4"/>
        <v>43</v>
      </c>
      <c r="K86" s="16"/>
      <c r="L86" s="7" t="s">
        <v>55</v>
      </c>
      <c r="M86" s="16">
        <v>91</v>
      </c>
      <c r="N86" s="16">
        <v>0</v>
      </c>
      <c r="O86" s="16">
        <v>30</v>
      </c>
      <c r="P86" s="17">
        <f t="shared" si="7"/>
        <v>121</v>
      </c>
      <c r="Q86" s="16">
        <v>0</v>
      </c>
      <c r="R86" s="17">
        <f t="shared" si="5"/>
        <v>121</v>
      </c>
      <c r="S86" s="19"/>
    </row>
    <row r="87" spans="1:19" ht="12.75" customHeight="1">
      <c r="A87" t="s">
        <v>353</v>
      </c>
      <c r="B87" t="s">
        <v>354</v>
      </c>
      <c r="C87" t="s">
        <v>957</v>
      </c>
      <c r="D87" s="7" t="s">
        <v>55</v>
      </c>
      <c r="E87" s="16">
        <v>154</v>
      </c>
      <c r="F87" s="16">
        <v>0</v>
      </c>
      <c r="G87" s="16">
        <v>8</v>
      </c>
      <c r="H87" s="17">
        <f t="shared" si="6"/>
        <v>162</v>
      </c>
      <c r="I87" s="16">
        <v>45</v>
      </c>
      <c r="J87" s="17">
        <f t="shared" si="4"/>
        <v>207</v>
      </c>
      <c r="K87" s="16"/>
      <c r="L87" s="7" t="s">
        <v>55</v>
      </c>
      <c r="M87" s="16">
        <v>223</v>
      </c>
      <c r="N87" s="16">
        <v>0</v>
      </c>
      <c r="O87" s="16">
        <v>54</v>
      </c>
      <c r="P87" s="17">
        <f t="shared" si="7"/>
        <v>277</v>
      </c>
      <c r="Q87" s="16">
        <v>53</v>
      </c>
      <c r="R87" s="17">
        <f t="shared" si="5"/>
        <v>330</v>
      </c>
      <c r="S87" s="19"/>
    </row>
    <row r="88" spans="1:19" ht="12.75" customHeight="1">
      <c r="A88" t="s">
        <v>355</v>
      </c>
      <c r="B88" t="s">
        <v>356</v>
      </c>
      <c r="C88" t="s">
        <v>956</v>
      </c>
      <c r="D88" s="7" t="s">
        <v>55</v>
      </c>
      <c r="E88" s="16">
        <v>52</v>
      </c>
      <c r="F88" s="16">
        <v>0</v>
      </c>
      <c r="G88" s="16">
        <v>0</v>
      </c>
      <c r="H88" s="17">
        <f t="shared" si="6"/>
        <v>52</v>
      </c>
      <c r="I88" s="16">
        <v>0</v>
      </c>
      <c r="J88" s="17">
        <f t="shared" si="4"/>
        <v>52</v>
      </c>
      <c r="K88" s="19"/>
      <c r="L88" s="7" t="s">
        <v>55</v>
      </c>
      <c r="M88" s="16">
        <v>87</v>
      </c>
      <c r="N88" s="16">
        <v>10</v>
      </c>
      <c r="O88" s="16">
        <v>30</v>
      </c>
      <c r="P88" s="17">
        <f t="shared" si="7"/>
        <v>127</v>
      </c>
      <c r="Q88" s="16">
        <v>12</v>
      </c>
      <c r="R88" s="17">
        <f t="shared" si="5"/>
        <v>139</v>
      </c>
      <c r="S88" s="19"/>
    </row>
    <row r="89" spans="1:19" ht="12.75" customHeight="1">
      <c r="A89" t="s">
        <v>359</v>
      </c>
      <c r="B89" t="s">
        <v>360</v>
      </c>
      <c r="C89" t="s">
        <v>954</v>
      </c>
      <c r="D89" s="7" t="s">
        <v>55</v>
      </c>
      <c r="E89" s="16">
        <v>30</v>
      </c>
      <c r="F89" s="16">
        <v>0</v>
      </c>
      <c r="G89" s="16">
        <v>0</v>
      </c>
      <c r="H89" s="17">
        <f t="shared" si="6"/>
        <v>30</v>
      </c>
      <c r="I89" s="16">
        <v>0</v>
      </c>
      <c r="J89" s="17">
        <f t="shared" si="4"/>
        <v>30</v>
      </c>
      <c r="K89" s="16"/>
      <c r="L89" s="7" t="s">
        <v>55</v>
      </c>
      <c r="M89" s="16">
        <v>39</v>
      </c>
      <c r="N89" s="16">
        <v>0</v>
      </c>
      <c r="O89" s="16">
        <v>2</v>
      </c>
      <c r="P89" s="17">
        <f t="shared" si="7"/>
        <v>41</v>
      </c>
      <c r="Q89" s="16">
        <v>0</v>
      </c>
      <c r="R89" s="17">
        <f t="shared" si="5"/>
        <v>41</v>
      </c>
      <c r="S89" s="19"/>
    </row>
    <row r="90" spans="1:19" ht="12.75" customHeight="1">
      <c r="A90" t="s">
        <v>361</v>
      </c>
      <c r="B90" t="s">
        <v>362</v>
      </c>
      <c r="C90" t="s">
        <v>958</v>
      </c>
      <c r="D90" s="7" t="s">
        <v>55</v>
      </c>
      <c r="E90" s="16">
        <v>101</v>
      </c>
      <c r="F90" s="16">
        <v>0</v>
      </c>
      <c r="G90" s="16">
        <v>30</v>
      </c>
      <c r="H90" s="17">
        <f t="shared" si="6"/>
        <v>131</v>
      </c>
      <c r="I90" s="16">
        <v>4</v>
      </c>
      <c r="J90" s="17">
        <f t="shared" si="4"/>
        <v>135</v>
      </c>
      <c r="K90" s="16"/>
      <c r="L90" s="7" t="s">
        <v>55</v>
      </c>
      <c r="M90" s="16">
        <v>94</v>
      </c>
      <c r="N90" s="16">
        <v>0</v>
      </c>
      <c r="O90" s="16">
        <v>75</v>
      </c>
      <c r="P90" s="17">
        <f t="shared" si="7"/>
        <v>169</v>
      </c>
      <c r="Q90" s="16">
        <v>71</v>
      </c>
      <c r="R90" s="17">
        <f t="shared" si="5"/>
        <v>240</v>
      </c>
      <c r="S90" s="19"/>
    </row>
    <row r="91" spans="1:19" ht="12.75" customHeight="1">
      <c r="A91" t="s">
        <v>811</v>
      </c>
      <c r="B91" t="s">
        <v>812</v>
      </c>
      <c r="C91" t="s">
        <v>955</v>
      </c>
      <c r="D91" s="7" t="s">
        <v>55</v>
      </c>
      <c r="E91" s="16">
        <v>67</v>
      </c>
      <c r="F91" s="16">
        <v>0</v>
      </c>
      <c r="G91" s="16">
        <v>6</v>
      </c>
      <c r="H91" s="17">
        <f t="shared" si="6"/>
        <v>73</v>
      </c>
      <c r="I91" s="16">
        <v>0</v>
      </c>
      <c r="J91" s="17">
        <f t="shared" si="4"/>
        <v>73</v>
      </c>
      <c r="K91" s="16"/>
      <c r="L91" s="7" t="s">
        <v>55</v>
      </c>
      <c r="M91" s="16">
        <v>22</v>
      </c>
      <c r="N91" s="16">
        <v>0</v>
      </c>
      <c r="O91" s="16">
        <v>5</v>
      </c>
      <c r="P91" s="17">
        <f t="shared" si="7"/>
        <v>27</v>
      </c>
      <c r="Q91" s="16">
        <v>0</v>
      </c>
      <c r="R91" s="17">
        <f t="shared" si="5"/>
        <v>27</v>
      </c>
      <c r="S91" s="19"/>
    </row>
    <row r="92" spans="1:19" ht="12.75" customHeight="1">
      <c r="A92" t="s">
        <v>751</v>
      </c>
      <c r="B92" t="s">
        <v>752</v>
      </c>
      <c r="C92" t="s">
        <v>954</v>
      </c>
      <c r="D92" s="7" t="s">
        <v>55</v>
      </c>
      <c r="E92" s="16">
        <v>21</v>
      </c>
      <c r="F92" s="16">
        <v>0</v>
      </c>
      <c r="G92" s="16">
        <v>31</v>
      </c>
      <c r="H92" s="17">
        <f t="shared" si="6"/>
        <v>52</v>
      </c>
      <c r="I92" s="16">
        <v>0</v>
      </c>
      <c r="J92" s="17">
        <f t="shared" si="4"/>
        <v>52</v>
      </c>
      <c r="K92" s="16"/>
      <c r="L92" s="7" t="s">
        <v>55</v>
      </c>
      <c r="M92" s="16">
        <v>89</v>
      </c>
      <c r="N92" s="16">
        <v>0</v>
      </c>
      <c r="O92" s="16">
        <v>94</v>
      </c>
      <c r="P92" s="17">
        <f t="shared" si="7"/>
        <v>183</v>
      </c>
      <c r="Q92" s="16">
        <v>0</v>
      </c>
      <c r="R92" s="17">
        <f t="shared" si="5"/>
        <v>183</v>
      </c>
      <c r="S92" s="19"/>
    </row>
    <row r="93" spans="1:19" ht="12.75" customHeight="1">
      <c r="A93" t="s">
        <v>363</v>
      </c>
      <c r="B93" t="s">
        <v>364</v>
      </c>
      <c r="C93" t="s">
        <v>954</v>
      </c>
      <c r="D93" s="7" t="s">
        <v>55</v>
      </c>
      <c r="E93" s="16">
        <v>0</v>
      </c>
      <c r="F93" s="16">
        <v>0</v>
      </c>
      <c r="G93" s="16">
        <v>0</v>
      </c>
      <c r="H93" s="17">
        <f t="shared" si="6"/>
        <v>0</v>
      </c>
      <c r="I93" s="16">
        <v>0</v>
      </c>
      <c r="J93" s="17">
        <f t="shared" si="4"/>
        <v>0</v>
      </c>
      <c r="K93" s="16"/>
      <c r="L93" s="7" t="s">
        <v>55</v>
      </c>
      <c r="M93" s="16">
        <v>98</v>
      </c>
      <c r="N93" s="16">
        <v>0</v>
      </c>
      <c r="O93" s="16">
        <v>46</v>
      </c>
      <c r="P93" s="17">
        <f t="shared" si="7"/>
        <v>144</v>
      </c>
      <c r="Q93" s="16">
        <v>50</v>
      </c>
      <c r="R93" s="17">
        <f t="shared" si="5"/>
        <v>194</v>
      </c>
      <c r="S93" s="19"/>
    </row>
    <row r="94" spans="1:19" ht="12.75" customHeight="1">
      <c r="A94" t="s">
        <v>850</v>
      </c>
      <c r="B94" t="s">
        <v>851</v>
      </c>
      <c r="C94" t="s">
        <v>954</v>
      </c>
      <c r="D94" s="7" t="s">
        <v>55</v>
      </c>
      <c r="E94" s="16">
        <v>33</v>
      </c>
      <c r="F94" s="16">
        <v>0</v>
      </c>
      <c r="G94" s="16">
        <v>31</v>
      </c>
      <c r="H94" s="17">
        <f t="shared" si="6"/>
        <v>64</v>
      </c>
      <c r="I94" s="16">
        <v>43</v>
      </c>
      <c r="J94" s="17">
        <f t="shared" si="4"/>
        <v>107</v>
      </c>
      <c r="K94" s="16"/>
      <c r="L94" s="7" t="s">
        <v>55</v>
      </c>
      <c r="M94" s="16">
        <v>6</v>
      </c>
      <c r="N94" s="16">
        <v>0</v>
      </c>
      <c r="O94" s="16">
        <v>25</v>
      </c>
      <c r="P94" s="17">
        <f t="shared" si="7"/>
        <v>31</v>
      </c>
      <c r="Q94" s="16">
        <v>117</v>
      </c>
      <c r="R94" s="17">
        <f t="shared" si="5"/>
        <v>148</v>
      </c>
      <c r="S94" s="19"/>
    </row>
    <row r="95" spans="1:19" ht="12.75" customHeight="1">
      <c r="A95" t="s">
        <v>365</v>
      </c>
      <c r="B95" t="s">
        <v>366</v>
      </c>
      <c r="C95" t="s">
        <v>956</v>
      </c>
      <c r="D95" s="7" t="s">
        <v>55</v>
      </c>
      <c r="E95" s="16">
        <v>10</v>
      </c>
      <c r="F95" s="16">
        <v>0</v>
      </c>
      <c r="G95" s="16">
        <v>2</v>
      </c>
      <c r="H95" s="17">
        <f t="shared" si="6"/>
        <v>12</v>
      </c>
      <c r="I95" s="16">
        <v>0</v>
      </c>
      <c r="J95" s="17">
        <f t="shared" si="4"/>
        <v>12</v>
      </c>
      <c r="K95" s="16"/>
      <c r="L95" s="7" t="s">
        <v>55</v>
      </c>
      <c r="M95" s="16">
        <v>58</v>
      </c>
      <c r="N95" s="16">
        <v>0</v>
      </c>
      <c r="O95" s="16">
        <v>39</v>
      </c>
      <c r="P95" s="17">
        <f t="shared" si="7"/>
        <v>97</v>
      </c>
      <c r="Q95" s="16">
        <v>0</v>
      </c>
      <c r="R95" s="17">
        <f t="shared" si="5"/>
        <v>97</v>
      </c>
      <c r="S95" s="19"/>
    </row>
    <row r="96" spans="1:19" ht="12.75" customHeight="1">
      <c r="A96" t="s">
        <v>367</v>
      </c>
      <c r="B96" t="s">
        <v>368</v>
      </c>
      <c r="C96" t="s">
        <v>958</v>
      </c>
      <c r="D96" s="7" t="s">
        <v>55</v>
      </c>
      <c r="E96" s="16">
        <v>45</v>
      </c>
      <c r="F96" s="16">
        <v>0</v>
      </c>
      <c r="G96" s="16">
        <v>15</v>
      </c>
      <c r="H96" s="17">
        <f t="shared" si="6"/>
        <v>60</v>
      </c>
      <c r="I96" s="16">
        <v>0</v>
      </c>
      <c r="J96" s="17">
        <f t="shared" si="4"/>
        <v>60</v>
      </c>
      <c r="K96" s="16"/>
      <c r="L96" s="7" t="s">
        <v>55</v>
      </c>
      <c r="M96" s="16">
        <v>168</v>
      </c>
      <c r="N96" s="16">
        <v>0</v>
      </c>
      <c r="O96" s="16">
        <v>53</v>
      </c>
      <c r="P96" s="17">
        <f t="shared" si="7"/>
        <v>221</v>
      </c>
      <c r="Q96" s="16">
        <v>37</v>
      </c>
      <c r="R96" s="17">
        <f t="shared" si="5"/>
        <v>258</v>
      </c>
      <c r="S96" s="19"/>
    </row>
    <row r="97" spans="1:19" ht="12.75" customHeight="1">
      <c r="A97" t="s">
        <v>369</v>
      </c>
      <c r="B97" t="s">
        <v>370</v>
      </c>
      <c r="C97" t="s">
        <v>958</v>
      </c>
      <c r="D97" s="7" t="s">
        <v>55</v>
      </c>
      <c r="E97" s="16">
        <v>32</v>
      </c>
      <c r="F97" s="16">
        <v>0</v>
      </c>
      <c r="G97" s="16">
        <v>13</v>
      </c>
      <c r="H97" s="17">
        <f t="shared" si="6"/>
        <v>45</v>
      </c>
      <c r="I97" s="16">
        <v>11</v>
      </c>
      <c r="J97" s="17">
        <f t="shared" si="4"/>
        <v>56</v>
      </c>
      <c r="K97" s="16"/>
      <c r="L97" s="7" t="s">
        <v>55</v>
      </c>
      <c r="M97" s="16">
        <v>94</v>
      </c>
      <c r="N97" s="16">
        <v>41</v>
      </c>
      <c r="O97" s="16">
        <v>37</v>
      </c>
      <c r="P97" s="17">
        <f t="shared" si="7"/>
        <v>172</v>
      </c>
      <c r="Q97" s="16">
        <v>9</v>
      </c>
      <c r="R97" s="17">
        <f t="shared" si="5"/>
        <v>181</v>
      </c>
      <c r="S97" s="19"/>
    </row>
    <row r="98" spans="1:19" ht="12.75" customHeight="1">
      <c r="A98" t="s">
        <v>371</v>
      </c>
      <c r="B98" t="s">
        <v>372</v>
      </c>
      <c r="C98" t="s">
        <v>954</v>
      </c>
      <c r="D98" s="7" t="s">
        <v>55</v>
      </c>
      <c r="E98" s="16">
        <v>97</v>
      </c>
      <c r="F98" s="16">
        <v>0</v>
      </c>
      <c r="G98" s="16">
        <v>15</v>
      </c>
      <c r="H98" s="17">
        <f t="shared" si="6"/>
        <v>112</v>
      </c>
      <c r="I98" s="16">
        <v>0</v>
      </c>
      <c r="J98" s="17">
        <f t="shared" si="4"/>
        <v>112</v>
      </c>
      <c r="K98" s="16"/>
      <c r="L98" s="7" t="s">
        <v>55</v>
      </c>
      <c r="M98" s="16">
        <v>96</v>
      </c>
      <c r="N98" s="16">
        <v>0</v>
      </c>
      <c r="O98" s="16">
        <v>5</v>
      </c>
      <c r="P98" s="17">
        <f t="shared" si="7"/>
        <v>101</v>
      </c>
      <c r="Q98" s="16">
        <v>0</v>
      </c>
      <c r="R98" s="17">
        <f t="shared" si="5"/>
        <v>101</v>
      </c>
      <c r="S98" s="19"/>
    </row>
    <row r="99" spans="1:19" ht="12.75" customHeight="1">
      <c r="A99" t="s">
        <v>904</v>
      </c>
      <c r="B99" t="s">
        <v>905</v>
      </c>
      <c r="C99" t="s">
        <v>954</v>
      </c>
      <c r="D99" s="7" t="s">
        <v>55</v>
      </c>
      <c r="E99" s="16">
        <v>60</v>
      </c>
      <c r="F99" s="16">
        <v>3</v>
      </c>
      <c r="G99" s="16">
        <v>15</v>
      </c>
      <c r="H99" s="17">
        <f t="shared" si="6"/>
        <v>78</v>
      </c>
      <c r="I99" s="16">
        <v>0</v>
      </c>
      <c r="J99" s="17">
        <f t="shared" si="4"/>
        <v>78</v>
      </c>
      <c r="K99" s="16"/>
      <c r="L99" s="7" t="s">
        <v>55</v>
      </c>
      <c r="M99" s="16">
        <v>106</v>
      </c>
      <c r="N99" s="16">
        <v>0</v>
      </c>
      <c r="O99" s="16">
        <v>27</v>
      </c>
      <c r="P99" s="17">
        <f t="shared" si="7"/>
        <v>133</v>
      </c>
      <c r="Q99" s="16">
        <v>0</v>
      </c>
      <c r="R99" s="17">
        <f t="shared" si="5"/>
        <v>133</v>
      </c>
      <c r="S99" s="19"/>
    </row>
    <row r="100" spans="1:19" ht="12.75" customHeight="1">
      <c r="A100" t="s">
        <v>373</v>
      </c>
      <c r="B100" t="s">
        <v>374</v>
      </c>
      <c r="C100" t="s">
        <v>958</v>
      </c>
      <c r="D100" s="7" t="s">
        <v>55</v>
      </c>
      <c r="E100" s="16">
        <v>108</v>
      </c>
      <c r="F100" s="16">
        <v>0</v>
      </c>
      <c r="G100" s="16">
        <v>30</v>
      </c>
      <c r="H100" s="17">
        <f t="shared" si="6"/>
        <v>138</v>
      </c>
      <c r="I100" s="16">
        <v>73</v>
      </c>
      <c r="J100" s="17">
        <f t="shared" si="4"/>
        <v>211</v>
      </c>
      <c r="K100" s="19"/>
      <c r="L100" s="7" t="s">
        <v>55</v>
      </c>
      <c r="M100" s="16">
        <v>86</v>
      </c>
      <c r="N100" s="16">
        <v>0</v>
      </c>
      <c r="O100" s="16">
        <v>12</v>
      </c>
      <c r="P100" s="17">
        <f t="shared" si="7"/>
        <v>98</v>
      </c>
      <c r="Q100" s="16">
        <v>69</v>
      </c>
      <c r="R100" s="17">
        <f t="shared" si="5"/>
        <v>167</v>
      </c>
      <c r="S100" s="19"/>
    </row>
    <row r="101" spans="1:19" ht="12.75" customHeight="1">
      <c r="A101" t="s">
        <v>375</v>
      </c>
      <c r="B101" t="s">
        <v>376</v>
      </c>
      <c r="C101" t="s">
        <v>955</v>
      </c>
      <c r="D101" s="7" t="s">
        <v>55</v>
      </c>
      <c r="E101" s="16">
        <v>29</v>
      </c>
      <c r="F101" s="16">
        <v>0</v>
      </c>
      <c r="G101" s="16">
        <v>36</v>
      </c>
      <c r="H101" s="17">
        <f t="shared" si="6"/>
        <v>65</v>
      </c>
      <c r="I101" s="16">
        <v>22</v>
      </c>
      <c r="J101" s="17">
        <f t="shared" si="4"/>
        <v>87</v>
      </c>
      <c r="K101" s="19"/>
      <c r="L101" s="7" t="s">
        <v>55</v>
      </c>
      <c r="M101" s="16">
        <v>114</v>
      </c>
      <c r="N101" s="16">
        <v>0</v>
      </c>
      <c r="O101" s="16">
        <v>11</v>
      </c>
      <c r="P101" s="17">
        <f t="shared" si="7"/>
        <v>125</v>
      </c>
      <c r="Q101" s="16">
        <v>0</v>
      </c>
      <c r="R101" s="17">
        <f t="shared" si="5"/>
        <v>125</v>
      </c>
      <c r="S101" s="19"/>
    </row>
    <row r="102" spans="1:19" ht="12.75" customHeight="1">
      <c r="A102" t="s">
        <v>377</v>
      </c>
      <c r="B102" t="s">
        <v>378</v>
      </c>
      <c r="C102" t="s">
        <v>957</v>
      </c>
      <c r="D102" s="7" t="s">
        <v>55</v>
      </c>
      <c r="E102" s="16">
        <v>46</v>
      </c>
      <c r="F102" s="16">
        <v>0</v>
      </c>
      <c r="G102" s="16">
        <v>0</v>
      </c>
      <c r="H102" s="17">
        <f t="shared" si="6"/>
        <v>46</v>
      </c>
      <c r="I102" s="16">
        <v>0</v>
      </c>
      <c r="J102" s="17">
        <f t="shared" si="4"/>
        <v>46</v>
      </c>
      <c r="K102" s="16"/>
      <c r="L102" s="7" t="s">
        <v>55</v>
      </c>
      <c r="M102" s="16">
        <v>76</v>
      </c>
      <c r="N102" s="16">
        <v>0</v>
      </c>
      <c r="O102" s="16">
        <v>33</v>
      </c>
      <c r="P102" s="17">
        <f t="shared" si="7"/>
        <v>109</v>
      </c>
      <c r="Q102" s="16">
        <v>0</v>
      </c>
      <c r="R102" s="17">
        <f t="shared" si="5"/>
        <v>109</v>
      </c>
      <c r="S102" s="19"/>
    </row>
    <row r="103" spans="1:19" ht="12.75" customHeight="1">
      <c r="A103" t="s">
        <v>379</v>
      </c>
      <c r="B103" t="s">
        <v>380</v>
      </c>
      <c r="C103" t="s">
        <v>956</v>
      </c>
      <c r="D103" s="7" t="s">
        <v>55</v>
      </c>
      <c r="E103" s="16">
        <v>37</v>
      </c>
      <c r="F103" s="16">
        <v>0</v>
      </c>
      <c r="G103" s="16">
        <v>6</v>
      </c>
      <c r="H103" s="17">
        <f t="shared" si="6"/>
        <v>43</v>
      </c>
      <c r="I103" s="16">
        <v>6</v>
      </c>
      <c r="J103" s="17">
        <f t="shared" si="4"/>
        <v>49</v>
      </c>
      <c r="K103" s="16"/>
      <c r="L103" s="7" t="s">
        <v>55</v>
      </c>
      <c r="M103" s="16">
        <v>16</v>
      </c>
      <c r="N103" s="16">
        <v>0</v>
      </c>
      <c r="O103" s="16">
        <v>9</v>
      </c>
      <c r="P103" s="17">
        <f t="shared" si="7"/>
        <v>25</v>
      </c>
      <c r="Q103" s="16">
        <v>6</v>
      </c>
      <c r="R103" s="17">
        <f t="shared" si="5"/>
        <v>31</v>
      </c>
      <c r="S103" s="19"/>
    </row>
    <row r="104" spans="1:19" ht="12.75" customHeight="1">
      <c r="A104" t="s">
        <v>381</v>
      </c>
      <c r="B104" t="s">
        <v>382</v>
      </c>
      <c r="C104" t="s">
        <v>958</v>
      </c>
      <c r="D104" s="7" t="s">
        <v>55</v>
      </c>
      <c r="E104" s="16">
        <v>51</v>
      </c>
      <c r="F104" s="16">
        <v>0</v>
      </c>
      <c r="G104" s="16">
        <v>36</v>
      </c>
      <c r="H104" s="17">
        <f t="shared" si="6"/>
        <v>87</v>
      </c>
      <c r="I104" s="16">
        <v>0</v>
      </c>
      <c r="J104" s="17">
        <f t="shared" si="4"/>
        <v>87</v>
      </c>
      <c r="K104" s="16"/>
      <c r="L104" s="7" t="s">
        <v>55</v>
      </c>
      <c r="M104" s="16">
        <v>147</v>
      </c>
      <c r="N104" s="16">
        <v>0</v>
      </c>
      <c r="O104" s="16">
        <v>127</v>
      </c>
      <c r="P104" s="17">
        <f t="shared" si="7"/>
        <v>274</v>
      </c>
      <c r="Q104" s="16">
        <v>44</v>
      </c>
      <c r="R104" s="17">
        <f t="shared" si="5"/>
        <v>318</v>
      </c>
      <c r="S104" s="19"/>
    </row>
    <row r="105" spans="1:19" ht="12.75" customHeight="1">
      <c r="A105" t="s">
        <v>383</v>
      </c>
      <c r="B105" t="s">
        <v>384</v>
      </c>
      <c r="C105" t="s">
        <v>958</v>
      </c>
      <c r="D105" s="7" t="s">
        <v>55</v>
      </c>
      <c r="E105" s="16">
        <v>265</v>
      </c>
      <c r="F105" s="16">
        <v>0</v>
      </c>
      <c r="G105" s="16">
        <v>0</v>
      </c>
      <c r="H105" s="17">
        <f t="shared" si="6"/>
        <v>265</v>
      </c>
      <c r="I105" s="16">
        <v>177</v>
      </c>
      <c r="J105" s="17">
        <f t="shared" si="4"/>
        <v>442</v>
      </c>
      <c r="K105" s="19"/>
      <c r="L105" s="7" t="s">
        <v>55</v>
      </c>
      <c r="M105" s="16">
        <v>125</v>
      </c>
      <c r="N105" s="16">
        <v>0</v>
      </c>
      <c r="O105" s="16">
        <v>44</v>
      </c>
      <c r="P105" s="17">
        <f t="shared" si="7"/>
        <v>169</v>
      </c>
      <c r="Q105" s="16">
        <v>52</v>
      </c>
      <c r="R105" s="17">
        <f t="shared" si="5"/>
        <v>221</v>
      </c>
      <c r="S105" s="19"/>
    </row>
    <row r="106" spans="1:19" ht="12.75" customHeight="1">
      <c r="A106" t="s">
        <v>385</v>
      </c>
      <c r="B106" t="s">
        <v>386</v>
      </c>
      <c r="C106" t="s">
        <v>954</v>
      </c>
      <c r="D106" s="7" t="s">
        <v>55</v>
      </c>
      <c r="E106" s="16">
        <v>72</v>
      </c>
      <c r="F106" s="16">
        <v>6</v>
      </c>
      <c r="G106" s="16">
        <v>18</v>
      </c>
      <c r="H106" s="17">
        <f t="shared" si="6"/>
        <v>96</v>
      </c>
      <c r="I106" s="16">
        <v>0</v>
      </c>
      <c r="J106" s="17">
        <f t="shared" si="4"/>
        <v>96</v>
      </c>
      <c r="K106" s="16"/>
      <c r="L106" s="7" t="s">
        <v>55</v>
      </c>
      <c r="M106" s="16">
        <v>65</v>
      </c>
      <c r="N106" s="16">
        <v>9</v>
      </c>
      <c r="O106" s="16">
        <v>18</v>
      </c>
      <c r="P106" s="17">
        <f t="shared" si="7"/>
        <v>92</v>
      </c>
      <c r="Q106" s="16">
        <v>0</v>
      </c>
      <c r="R106" s="17">
        <f t="shared" si="5"/>
        <v>92</v>
      </c>
      <c r="S106" s="19"/>
    </row>
    <row r="107" spans="1:19" ht="12.75" customHeight="1">
      <c r="A107" t="s">
        <v>387</v>
      </c>
      <c r="B107" t="s">
        <v>388</v>
      </c>
      <c r="C107" t="s">
        <v>954</v>
      </c>
      <c r="D107" s="7" t="s">
        <v>55</v>
      </c>
      <c r="E107" s="16">
        <v>101</v>
      </c>
      <c r="F107" s="16">
        <v>0</v>
      </c>
      <c r="G107" s="16">
        <v>0</v>
      </c>
      <c r="H107" s="17">
        <f t="shared" si="6"/>
        <v>101</v>
      </c>
      <c r="I107" s="16">
        <v>0</v>
      </c>
      <c r="J107" s="17">
        <f t="shared" si="4"/>
        <v>101</v>
      </c>
      <c r="K107" s="16"/>
      <c r="L107" s="7" t="s">
        <v>55</v>
      </c>
      <c r="M107" s="16">
        <v>53</v>
      </c>
      <c r="N107" s="16">
        <v>0</v>
      </c>
      <c r="O107" s="16">
        <v>3</v>
      </c>
      <c r="P107" s="17">
        <f t="shared" si="7"/>
        <v>56</v>
      </c>
      <c r="Q107" s="16">
        <v>0</v>
      </c>
      <c r="R107" s="17">
        <f t="shared" si="5"/>
        <v>56</v>
      </c>
      <c r="S107" s="19"/>
    </row>
    <row r="108" spans="1:19" ht="12.75" customHeight="1">
      <c r="A108" t="s">
        <v>389</v>
      </c>
      <c r="B108" t="s">
        <v>390</v>
      </c>
      <c r="C108" t="s">
        <v>954</v>
      </c>
      <c r="D108" s="7" t="s">
        <v>55</v>
      </c>
      <c r="E108" s="16">
        <v>17</v>
      </c>
      <c r="F108" s="16">
        <v>0</v>
      </c>
      <c r="G108" s="16">
        <v>13</v>
      </c>
      <c r="H108" s="17">
        <f t="shared" si="6"/>
        <v>30</v>
      </c>
      <c r="I108" s="16">
        <v>0</v>
      </c>
      <c r="J108" s="17">
        <f t="shared" si="4"/>
        <v>30</v>
      </c>
      <c r="K108" s="16"/>
      <c r="L108" s="7" t="s">
        <v>55</v>
      </c>
      <c r="M108" s="16">
        <v>70</v>
      </c>
      <c r="N108" s="16">
        <v>0</v>
      </c>
      <c r="O108" s="16">
        <v>14</v>
      </c>
      <c r="P108" s="17">
        <f t="shared" si="7"/>
        <v>84</v>
      </c>
      <c r="Q108" s="16">
        <v>0</v>
      </c>
      <c r="R108" s="17">
        <f t="shared" si="5"/>
        <v>84</v>
      </c>
      <c r="S108" s="19"/>
    </row>
    <row r="109" spans="1:19" ht="12.75" customHeight="1">
      <c r="A109" t="s">
        <v>391</v>
      </c>
      <c r="B109" t="s">
        <v>392</v>
      </c>
      <c r="C109" t="s">
        <v>955</v>
      </c>
      <c r="D109" s="7" t="s">
        <v>55</v>
      </c>
      <c r="E109" s="16">
        <v>144</v>
      </c>
      <c r="F109" s="16">
        <v>0</v>
      </c>
      <c r="G109" s="16">
        <v>39</v>
      </c>
      <c r="H109" s="17">
        <f t="shared" si="6"/>
        <v>183</v>
      </c>
      <c r="I109" s="16">
        <v>0</v>
      </c>
      <c r="J109" s="17">
        <f t="shared" si="4"/>
        <v>183</v>
      </c>
      <c r="K109" s="16"/>
      <c r="L109" s="7" t="s">
        <v>55</v>
      </c>
      <c r="M109" s="16">
        <v>117</v>
      </c>
      <c r="N109" s="16">
        <v>0</v>
      </c>
      <c r="O109" s="16">
        <v>48</v>
      </c>
      <c r="P109" s="17">
        <f t="shared" si="7"/>
        <v>165</v>
      </c>
      <c r="Q109" s="16">
        <v>20</v>
      </c>
      <c r="R109" s="17">
        <f t="shared" si="5"/>
        <v>185</v>
      </c>
      <c r="S109" s="19"/>
    </row>
    <row r="110" spans="1:19" ht="12.75" customHeight="1">
      <c r="A110" t="s">
        <v>813</v>
      </c>
      <c r="B110" t="s">
        <v>814</v>
      </c>
      <c r="C110" t="s">
        <v>957</v>
      </c>
      <c r="D110" s="7" t="s">
        <v>55</v>
      </c>
      <c r="E110" s="16">
        <v>40</v>
      </c>
      <c r="F110" s="16">
        <v>0</v>
      </c>
      <c r="G110" s="16">
        <v>12</v>
      </c>
      <c r="H110" s="17">
        <f t="shared" si="6"/>
        <v>52</v>
      </c>
      <c r="I110" s="16">
        <v>0</v>
      </c>
      <c r="J110" s="17">
        <f t="shared" si="4"/>
        <v>52</v>
      </c>
      <c r="K110" s="16"/>
      <c r="L110" s="7" t="s">
        <v>55</v>
      </c>
      <c r="M110" s="16">
        <v>75</v>
      </c>
      <c r="N110" s="16">
        <v>0</v>
      </c>
      <c r="O110" s="16">
        <v>26</v>
      </c>
      <c r="P110" s="17">
        <f t="shared" si="7"/>
        <v>101</v>
      </c>
      <c r="Q110" s="16">
        <v>0</v>
      </c>
      <c r="R110" s="17">
        <f t="shared" si="5"/>
        <v>101</v>
      </c>
      <c r="S110" s="19"/>
    </row>
    <row r="111" spans="1:19" ht="12.75" customHeight="1">
      <c r="A111" t="s">
        <v>393</v>
      </c>
      <c r="B111" t="s">
        <v>394</v>
      </c>
      <c r="C111" t="s">
        <v>956</v>
      </c>
      <c r="D111" s="7" t="s">
        <v>55</v>
      </c>
      <c r="E111" s="16">
        <v>2</v>
      </c>
      <c r="F111" s="16">
        <v>0</v>
      </c>
      <c r="G111" s="16">
        <v>12</v>
      </c>
      <c r="H111" s="17">
        <f t="shared" si="6"/>
        <v>14</v>
      </c>
      <c r="I111" s="16">
        <v>0</v>
      </c>
      <c r="J111" s="17">
        <f t="shared" si="4"/>
        <v>14</v>
      </c>
      <c r="K111" s="16"/>
      <c r="L111" s="7" t="s">
        <v>55</v>
      </c>
      <c r="M111" s="16">
        <v>75</v>
      </c>
      <c r="N111" s="16">
        <v>0</v>
      </c>
      <c r="O111" s="16">
        <v>43</v>
      </c>
      <c r="P111" s="17">
        <f t="shared" si="7"/>
        <v>118</v>
      </c>
      <c r="Q111" s="16">
        <v>0</v>
      </c>
      <c r="R111" s="17">
        <f t="shared" si="5"/>
        <v>118</v>
      </c>
      <c r="S111" s="19"/>
    </row>
    <row r="112" spans="1:19" ht="12.75" customHeight="1">
      <c r="A112" t="s">
        <v>395</v>
      </c>
      <c r="B112" t="s">
        <v>396</v>
      </c>
      <c r="C112" t="s">
        <v>954</v>
      </c>
      <c r="D112" s="7" t="s">
        <v>55</v>
      </c>
      <c r="E112" s="16">
        <v>50</v>
      </c>
      <c r="F112" s="16">
        <v>0</v>
      </c>
      <c r="G112" s="16">
        <v>64</v>
      </c>
      <c r="H112" s="17">
        <f t="shared" si="6"/>
        <v>114</v>
      </c>
      <c r="I112" s="16">
        <v>82</v>
      </c>
      <c r="J112" s="17">
        <f t="shared" si="4"/>
        <v>196</v>
      </c>
      <c r="K112" s="19"/>
      <c r="L112" s="7" t="s">
        <v>55</v>
      </c>
      <c r="M112" s="16">
        <v>84</v>
      </c>
      <c r="N112" s="16">
        <v>0</v>
      </c>
      <c r="O112" s="16">
        <v>34</v>
      </c>
      <c r="P112" s="17">
        <f t="shared" si="7"/>
        <v>118</v>
      </c>
      <c r="Q112" s="16">
        <v>10</v>
      </c>
      <c r="R112" s="17">
        <f t="shared" si="5"/>
        <v>128</v>
      </c>
      <c r="S112" s="19"/>
    </row>
    <row r="113" spans="1:19" ht="12.75" customHeight="1">
      <c r="A113" t="s">
        <v>815</v>
      </c>
      <c r="B113" t="s">
        <v>816</v>
      </c>
      <c r="C113" t="s">
        <v>957</v>
      </c>
      <c r="D113" s="7" t="s">
        <v>55</v>
      </c>
      <c r="E113" s="16">
        <v>41</v>
      </c>
      <c r="F113" s="16">
        <v>0</v>
      </c>
      <c r="G113" s="16">
        <v>4</v>
      </c>
      <c r="H113" s="17">
        <f t="shared" si="6"/>
        <v>45</v>
      </c>
      <c r="I113" s="16">
        <v>0</v>
      </c>
      <c r="J113" s="17">
        <f t="shared" si="4"/>
        <v>45</v>
      </c>
      <c r="K113" s="16"/>
      <c r="L113" s="7" t="s">
        <v>55</v>
      </c>
      <c r="M113" s="16">
        <v>27</v>
      </c>
      <c r="N113" s="16">
        <v>0</v>
      </c>
      <c r="O113" s="16">
        <v>4</v>
      </c>
      <c r="P113" s="17">
        <f t="shared" si="7"/>
        <v>31</v>
      </c>
      <c r="Q113" s="16">
        <v>0</v>
      </c>
      <c r="R113" s="17">
        <f t="shared" si="5"/>
        <v>31</v>
      </c>
      <c r="S113" s="19"/>
    </row>
    <row r="114" spans="1:19" ht="12.75" customHeight="1">
      <c r="A114" t="s">
        <v>397</v>
      </c>
      <c r="B114" t="s">
        <v>398</v>
      </c>
      <c r="C114" t="s">
        <v>958</v>
      </c>
      <c r="D114" s="7" t="s">
        <v>55</v>
      </c>
      <c r="E114" s="16">
        <v>51</v>
      </c>
      <c r="F114" s="16">
        <v>0</v>
      </c>
      <c r="G114" s="16">
        <v>30</v>
      </c>
      <c r="H114" s="17">
        <f t="shared" si="6"/>
        <v>81</v>
      </c>
      <c r="I114" s="16">
        <v>0</v>
      </c>
      <c r="J114" s="17">
        <f t="shared" si="4"/>
        <v>81</v>
      </c>
      <c r="K114" s="16"/>
      <c r="L114" s="7" t="s">
        <v>55</v>
      </c>
      <c r="M114" s="16">
        <v>4</v>
      </c>
      <c r="N114" s="16">
        <v>0</v>
      </c>
      <c r="O114" s="16">
        <v>57</v>
      </c>
      <c r="P114" s="17">
        <f t="shared" si="7"/>
        <v>61</v>
      </c>
      <c r="Q114" s="16">
        <v>0</v>
      </c>
      <c r="R114" s="17">
        <f t="shared" si="5"/>
        <v>61</v>
      </c>
      <c r="S114" s="19"/>
    </row>
    <row r="115" spans="1:19" ht="12.75" customHeight="1">
      <c r="A115" t="s">
        <v>399</v>
      </c>
      <c r="B115" t="s">
        <v>400</v>
      </c>
      <c r="C115" t="s">
        <v>957</v>
      </c>
      <c r="D115" s="7" t="s">
        <v>55</v>
      </c>
      <c r="E115" s="16">
        <v>71</v>
      </c>
      <c r="F115" s="16">
        <v>20</v>
      </c>
      <c r="G115" s="16">
        <v>25</v>
      </c>
      <c r="H115" s="17">
        <f t="shared" si="6"/>
        <v>116</v>
      </c>
      <c r="I115" s="16">
        <v>18</v>
      </c>
      <c r="J115" s="17">
        <f t="shared" si="4"/>
        <v>134</v>
      </c>
      <c r="K115" s="19"/>
      <c r="L115" s="7" t="s">
        <v>55</v>
      </c>
      <c r="M115" s="16">
        <v>104</v>
      </c>
      <c r="N115" s="16">
        <v>18</v>
      </c>
      <c r="O115" s="16">
        <v>36</v>
      </c>
      <c r="P115" s="17">
        <f t="shared" si="7"/>
        <v>158</v>
      </c>
      <c r="Q115" s="16">
        <v>30</v>
      </c>
      <c r="R115" s="17">
        <f t="shared" si="5"/>
        <v>188</v>
      </c>
      <c r="S115" s="19"/>
    </row>
    <row r="116" spans="1:19" ht="12.75" customHeight="1">
      <c r="A116" t="s">
        <v>401</v>
      </c>
      <c r="B116" t="s">
        <v>402</v>
      </c>
      <c r="C116" t="s">
        <v>954</v>
      </c>
      <c r="D116" s="7" t="s">
        <v>55</v>
      </c>
      <c r="E116" s="16">
        <v>52</v>
      </c>
      <c r="F116" s="16">
        <v>0</v>
      </c>
      <c r="G116" s="16">
        <v>20</v>
      </c>
      <c r="H116" s="17">
        <f t="shared" si="6"/>
        <v>72</v>
      </c>
      <c r="I116" s="16">
        <v>5</v>
      </c>
      <c r="J116" s="17">
        <f t="shared" si="4"/>
        <v>77</v>
      </c>
      <c r="K116" s="16"/>
      <c r="L116" s="7" t="s">
        <v>55</v>
      </c>
      <c r="M116" s="16">
        <v>49</v>
      </c>
      <c r="N116" s="16">
        <v>0</v>
      </c>
      <c r="O116" s="16">
        <v>3</v>
      </c>
      <c r="P116" s="17">
        <f t="shared" si="7"/>
        <v>52</v>
      </c>
      <c r="Q116" s="16">
        <v>5</v>
      </c>
      <c r="R116" s="17">
        <f t="shared" si="5"/>
        <v>57</v>
      </c>
      <c r="S116" s="19"/>
    </row>
    <row r="117" spans="1:19" ht="12.75" customHeight="1">
      <c r="A117" t="s">
        <v>403</v>
      </c>
      <c r="B117" t="s">
        <v>404</v>
      </c>
      <c r="C117" t="s">
        <v>958</v>
      </c>
      <c r="D117" s="7" t="s">
        <v>55</v>
      </c>
      <c r="E117" s="16">
        <v>23</v>
      </c>
      <c r="F117" s="16">
        <v>0</v>
      </c>
      <c r="G117" s="16">
        <v>4</v>
      </c>
      <c r="H117" s="17">
        <f t="shared" si="6"/>
        <v>27</v>
      </c>
      <c r="I117" s="16">
        <v>0</v>
      </c>
      <c r="J117" s="17">
        <f t="shared" si="4"/>
        <v>27</v>
      </c>
      <c r="K117" s="16"/>
      <c r="L117" s="7" t="s">
        <v>55</v>
      </c>
      <c r="M117" s="16">
        <v>70</v>
      </c>
      <c r="N117" s="16">
        <v>8</v>
      </c>
      <c r="O117" s="16">
        <v>43</v>
      </c>
      <c r="P117" s="17">
        <f t="shared" si="7"/>
        <v>121</v>
      </c>
      <c r="Q117" s="16">
        <v>0</v>
      </c>
      <c r="R117" s="17">
        <f t="shared" si="5"/>
        <v>121</v>
      </c>
      <c r="S117" s="19"/>
    </row>
    <row r="118" spans="1:19" ht="12.75" customHeight="1">
      <c r="A118" t="s">
        <v>405</v>
      </c>
      <c r="B118" t="s">
        <v>406</v>
      </c>
      <c r="C118" t="s">
        <v>956</v>
      </c>
      <c r="D118" s="7" t="s">
        <v>55</v>
      </c>
      <c r="E118" s="16">
        <v>41</v>
      </c>
      <c r="F118" s="16">
        <v>0</v>
      </c>
      <c r="G118" s="16">
        <v>15</v>
      </c>
      <c r="H118" s="17">
        <f t="shared" si="6"/>
        <v>56</v>
      </c>
      <c r="I118" s="16">
        <v>0</v>
      </c>
      <c r="J118" s="17">
        <f t="shared" si="4"/>
        <v>56</v>
      </c>
      <c r="K118" s="16"/>
      <c r="L118" s="7" t="s">
        <v>55</v>
      </c>
      <c r="M118" s="16">
        <v>68</v>
      </c>
      <c r="N118" s="16">
        <v>0</v>
      </c>
      <c r="O118" s="16">
        <v>30</v>
      </c>
      <c r="P118" s="17">
        <f t="shared" si="7"/>
        <v>98</v>
      </c>
      <c r="Q118" s="16">
        <v>0</v>
      </c>
      <c r="R118" s="17">
        <f t="shared" si="5"/>
        <v>98</v>
      </c>
      <c r="S118" s="19"/>
    </row>
    <row r="119" spans="1:19" ht="12.75" customHeight="1">
      <c r="A119" t="s">
        <v>755</v>
      </c>
      <c r="B119" t="s">
        <v>756</v>
      </c>
      <c r="C119" t="s">
        <v>954</v>
      </c>
      <c r="D119" s="7" t="s">
        <v>55</v>
      </c>
      <c r="E119" s="16">
        <v>42</v>
      </c>
      <c r="F119" s="16">
        <v>0</v>
      </c>
      <c r="G119" s="16">
        <v>58</v>
      </c>
      <c r="H119" s="17">
        <f t="shared" si="6"/>
        <v>100</v>
      </c>
      <c r="I119" s="16">
        <v>0</v>
      </c>
      <c r="J119" s="17">
        <f t="shared" si="4"/>
        <v>100</v>
      </c>
      <c r="K119" s="16"/>
      <c r="L119" s="7" t="s">
        <v>55</v>
      </c>
      <c r="M119" s="16">
        <v>41</v>
      </c>
      <c r="N119" s="16">
        <v>0</v>
      </c>
      <c r="O119" s="16">
        <v>13</v>
      </c>
      <c r="P119" s="17">
        <f t="shared" si="7"/>
        <v>54</v>
      </c>
      <c r="Q119" s="16">
        <v>0</v>
      </c>
      <c r="R119" s="17">
        <f t="shared" si="5"/>
        <v>54</v>
      </c>
      <c r="S119" s="19"/>
    </row>
    <row r="120" spans="1:19" ht="12.75" customHeight="1">
      <c r="A120" t="s">
        <v>757</v>
      </c>
      <c r="B120" t="s">
        <v>758</v>
      </c>
      <c r="C120" t="s">
        <v>956</v>
      </c>
      <c r="D120" s="7" t="s">
        <v>55</v>
      </c>
      <c r="E120" s="16">
        <v>22</v>
      </c>
      <c r="F120" s="16">
        <v>0</v>
      </c>
      <c r="G120" s="16">
        <v>7</v>
      </c>
      <c r="H120" s="17">
        <f t="shared" si="6"/>
        <v>29</v>
      </c>
      <c r="I120" s="16">
        <v>0</v>
      </c>
      <c r="J120" s="17">
        <f t="shared" si="4"/>
        <v>29</v>
      </c>
      <c r="K120" s="16"/>
      <c r="L120" s="7" t="s">
        <v>55</v>
      </c>
      <c r="M120" s="16">
        <v>17</v>
      </c>
      <c r="N120" s="16">
        <v>0</v>
      </c>
      <c r="O120" s="16">
        <v>2</v>
      </c>
      <c r="P120" s="17">
        <f t="shared" si="7"/>
        <v>19</v>
      </c>
      <c r="Q120" s="16">
        <v>0</v>
      </c>
      <c r="R120" s="17">
        <f t="shared" si="5"/>
        <v>19</v>
      </c>
      <c r="S120" s="19"/>
    </row>
    <row r="121" spans="1:19" ht="12.75" customHeight="1">
      <c r="A121" t="s">
        <v>407</v>
      </c>
      <c r="B121" t="s">
        <v>408</v>
      </c>
      <c r="C121" t="s">
        <v>956</v>
      </c>
      <c r="D121" s="7" t="s">
        <v>55</v>
      </c>
      <c r="E121" s="16">
        <v>63</v>
      </c>
      <c r="F121" s="16">
        <v>0</v>
      </c>
      <c r="G121" s="16">
        <v>22</v>
      </c>
      <c r="H121" s="17">
        <f t="shared" si="6"/>
        <v>85</v>
      </c>
      <c r="I121" s="16">
        <v>0</v>
      </c>
      <c r="J121" s="17">
        <f t="shared" si="4"/>
        <v>85</v>
      </c>
      <c r="K121" s="16"/>
      <c r="L121" s="7" t="s">
        <v>55</v>
      </c>
      <c r="M121" s="16">
        <v>36</v>
      </c>
      <c r="N121" s="16">
        <v>0</v>
      </c>
      <c r="O121" s="16">
        <v>21</v>
      </c>
      <c r="P121" s="17">
        <f t="shared" si="7"/>
        <v>57</v>
      </c>
      <c r="Q121" s="16">
        <v>0</v>
      </c>
      <c r="R121" s="17">
        <f t="shared" si="5"/>
        <v>57</v>
      </c>
      <c r="S121" s="19"/>
    </row>
    <row r="122" spans="1:19" ht="12.75" customHeight="1">
      <c r="A122" t="s">
        <v>759</v>
      </c>
      <c r="B122" t="s">
        <v>760</v>
      </c>
      <c r="C122" t="s">
        <v>954</v>
      </c>
      <c r="D122" s="7" t="s">
        <v>55</v>
      </c>
      <c r="E122" s="16">
        <v>103</v>
      </c>
      <c r="F122" s="16">
        <v>0</v>
      </c>
      <c r="G122" s="16">
        <v>32</v>
      </c>
      <c r="H122" s="17">
        <f t="shared" si="6"/>
        <v>135</v>
      </c>
      <c r="I122" s="16">
        <v>0</v>
      </c>
      <c r="J122" s="17">
        <f t="shared" si="4"/>
        <v>135</v>
      </c>
      <c r="K122" s="16"/>
      <c r="L122" s="7" t="s">
        <v>55</v>
      </c>
      <c r="M122" s="16">
        <v>55</v>
      </c>
      <c r="N122" s="16">
        <v>0</v>
      </c>
      <c r="O122" s="16">
        <v>12</v>
      </c>
      <c r="P122" s="17">
        <f t="shared" si="7"/>
        <v>67</v>
      </c>
      <c r="Q122" s="16">
        <v>0</v>
      </c>
      <c r="R122" s="17">
        <f t="shared" si="5"/>
        <v>67</v>
      </c>
      <c r="S122" s="19"/>
    </row>
    <row r="123" spans="1:19" ht="12.75" customHeight="1">
      <c r="A123" t="s">
        <v>409</v>
      </c>
      <c r="B123" t="s">
        <v>410</v>
      </c>
      <c r="C123" t="s">
        <v>954</v>
      </c>
      <c r="D123" s="7" t="s">
        <v>55</v>
      </c>
      <c r="E123" s="16">
        <v>95</v>
      </c>
      <c r="F123" s="16">
        <v>0</v>
      </c>
      <c r="G123" s="16">
        <v>52</v>
      </c>
      <c r="H123" s="17">
        <f t="shared" si="6"/>
        <v>147</v>
      </c>
      <c r="I123" s="16">
        <v>54</v>
      </c>
      <c r="J123" s="17">
        <f t="shared" si="4"/>
        <v>201</v>
      </c>
      <c r="K123" s="19"/>
      <c r="L123" s="7" t="s">
        <v>55</v>
      </c>
      <c r="M123" s="16">
        <v>260</v>
      </c>
      <c r="N123" s="16">
        <v>0</v>
      </c>
      <c r="O123" s="16">
        <v>155</v>
      </c>
      <c r="P123" s="17">
        <f t="shared" si="7"/>
        <v>415</v>
      </c>
      <c r="Q123" s="16">
        <v>38</v>
      </c>
      <c r="R123" s="17">
        <f t="shared" si="5"/>
        <v>453</v>
      </c>
      <c r="S123" s="19"/>
    </row>
    <row r="124" spans="1:19" ht="12.75" customHeight="1">
      <c r="A124" t="s">
        <v>411</v>
      </c>
      <c r="B124" t="s">
        <v>412</v>
      </c>
      <c r="C124" t="s">
        <v>955</v>
      </c>
      <c r="D124" s="7" t="s">
        <v>55</v>
      </c>
      <c r="E124" s="16">
        <v>6</v>
      </c>
      <c r="F124" s="16">
        <v>0</v>
      </c>
      <c r="G124" s="16">
        <v>0</v>
      </c>
      <c r="H124" s="17">
        <f t="shared" si="6"/>
        <v>6</v>
      </c>
      <c r="I124" s="16">
        <v>18</v>
      </c>
      <c r="J124" s="17">
        <f t="shared" si="4"/>
        <v>24</v>
      </c>
      <c r="K124" s="16"/>
      <c r="L124" s="7" t="s">
        <v>55</v>
      </c>
      <c r="M124" s="16">
        <v>22</v>
      </c>
      <c r="N124" s="16">
        <v>0</v>
      </c>
      <c r="O124" s="16">
        <v>1</v>
      </c>
      <c r="P124" s="17">
        <f t="shared" si="7"/>
        <v>23</v>
      </c>
      <c r="Q124" s="16">
        <v>22</v>
      </c>
      <c r="R124" s="17">
        <f t="shared" si="5"/>
        <v>45</v>
      </c>
      <c r="S124" s="19"/>
    </row>
    <row r="125" spans="1:19" ht="12.75" customHeight="1">
      <c r="A125" t="s">
        <v>413</v>
      </c>
      <c r="B125" t="s">
        <v>414</v>
      </c>
      <c r="C125" t="s">
        <v>954</v>
      </c>
      <c r="D125" s="7" t="s">
        <v>55</v>
      </c>
      <c r="E125" s="16">
        <v>221</v>
      </c>
      <c r="F125" s="16">
        <v>0</v>
      </c>
      <c r="G125" s="16">
        <v>66</v>
      </c>
      <c r="H125" s="17">
        <f t="shared" si="6"/>
        <v>287</v>
      </c>
      <c r="I125" s="16">
        <v>42</v>
      </c>
      <c r="J125" s="17">
        <f t="shared" si="4"/>
        <v>329</v>
      </c>
      <c r="K125" s="19"/>
      <c r="L125" s="7" t="s">
        <v>55</v>
      </c>
      <c r="M125" s="16">
        <v>110</v>
      </c>
      <c r="N125" s="16">
        <v>0</v>
      </c>
      <c r="O125" s="16">
        <v>23</v>
      </c>
      <c r="P125" s="17">
        <f t="shared" si="7"/>
        <v>133</v>
      </c>
      <c r="Q125" s="16">
        <v>0</v>
      </c>
      <c r="R125" s="17">
        <f t="shared" si="5"/>
        <v>133</v>
      </c>
      <c r="S125" s="19"/>
    </row>
    <row r="126" spans="1:19" ht="12.75" customHeight="1">
      <c r="A126" t="s">
        <v>415</v>
      </c>
      <c r="B126" t="s">
        <v>416</v>
      </c>
      <c r="C126" t="s">
        <v>958</v>
      </c>
      <c r="D126" s="7" t="s">
        <v>55</v>
      </c>
      <c r="E126" s="16">
        <v>92</v>
      </c>
      <c r="F126" s="16">
        <v>0</v>
      </c>
      <c r="G126" s="16">
        <v>21</v>
      </c>
      <c r="H126" s="17">
        <f t="shared" si="6"/>
        <v>113</v>
      </c>
      <c r="I126" s="16">
        <v>0</v>
      </c>
      <c r="J126" s="17">
        <f t="shared" si="4"/>
        <v>113</v>
      </c>
      <c r="K126" s="16"/>
      <c r="L126" s="7" t="s">
        <v>55</v>
      </c>
      <c r="M126" s="16">
        <v>14</v>
      </c>
      <c r="N126" s="16">
        <v>50</v>
      </c>
      <c r="O126" s="16">
        <v>33</v>
      </c>
      <c r="P126" s="17">
        <f t="shared" si="7"/>
        <v>97</v>
      </c>
      <c r="Q126" s="16">
        <v>0</v>
      </c>
      <c r="R126" s="17">
        <f t="shared" si="5"/>
        <v>97</v>
      </c>
      <c r="S126" s="19"/>
    </row>
    <row r="127" spans="1:19" ht="12.75" customHeight="1">
      <c r="A127" t="s">
        <v>817</v>
      </c>
      <c r="B127" t="s">
        <v>818</v>
      </c>
      <c r="C127" t="s">
        <v>958</v>
      </c>
      <c r="D127" s="7" t="s">
        <v>55</v>
      </c>
      <c r="E127" s="16">
        <v>1</v>
      </c>
      <c r="F127" s="16">
        <v>0</v>
      </c>
      <c r="G127" s="16">
        <v>0</v>
      </c>
      <c r="H127" s="17">
        <f t="shared" si="6"/>
        <v>1</v>
      </c>
      <c r="I127" s="16">
        <v>0</v>
      </c>
      <c r="J127" s="17">
        <f t="shared" si="4"/>
        <v>1</v>
      </c>
      <c r="K127" s="16"/>
      <c r="L127" s="7" t="s">
        <v>55</v>
      </c>
      <c r="M127" s="16">
        <v>7</v>
      </c>
      <c r="N127" s="16">
        <v>0</v>
      </c>
      <c r="O127" s="16">
        <v>0</v>
      </c>
      <c r="P127" s="17">
        <f t="shared" si="7"/>
        <v>7</v>
      </c>
      <c r="Q127" s="16">
        <v>0</v>
      </c>
      <c r="R127" s="17">
        <f t="shared" si="5"/>
        <v>7</v>
      </c>
      <c r="S127" s="19"/>
    </row>
    <row r="128" spans="1:19" ht="12.75" customHeight="1">
      <c r="A128" t="s">
        <v>866</v>
      </c>
      <c r="B128" t="s">
        <v>867</v>
      </c>
      <c r="C128" t="s">
        <v>956</v>
      </c>
      <c r="D128" s="7" t="s">
        <v>55</v>
      </c>
      <c r="E128" s="16">
        <v>119</v>
      </c>
      <c r="F128" s="16">
        <v>0</v>
      </c>
      <c r="G128" s="16">
        <v>62</v>
      </c>
      <c r="H128" s="17">
        <f t="shared" si="6"/>
        <v>181</v>
      </c>
      <c r="I128" s="16">
        <v>5</v>
      </c>
      <c r="J128" s="17">
        <f t="shared" si="4"/>
        <v>186</v>
      </c>
      <c r="K128" s="16"/>
      <c r="L128" s="7" t="s">
        <v>55</v>
      </c>
      <c r="M128" s="16">
        <v>153</v>
      </c>
      <c r="N128" s="16">
        <v>0</v>
      </c>
      <c r="O128" s="16">
        <v>63</v>
      </c>
      <c r="P128" s="17">
        <f t="shared" si="7"/>
        <v>216</v>
      </c>
      <c r="Q128" s="16">
        <v>0</v>
      </c>
      <c r="R128" s="17">
        <f t="shared" si="5"/>
        <v>216</v>
      </c>
      <c r="S128" s="19"/>
    </row>
    <row r="129" spans="1:19" ht="12.75" customHeight="1">
      <c r="A129" t="s">
        <v>417</v>
      </c>
      <c r="B129" t="s">
        <v>959</v>
      </c>
      <c r="C129" t="s">
        <v>954</v>
      </c>
      <c r="D129" s="7" t="s">
        <v>55</v>
      </c>
      <c r="E129" s="16">
        <v>164</v>
      </c>
      <c r="F129" s="16">
        <v>0</v>
      </c>
      <c r="G129" s="16">
        <v>36</v>
      </c>
      <c r="H129" s="17">
        <f t="shared" si="6"/>
        <v>200</v>
      </c>
      <c r="I129" s="16">
        <v>0</v>
      </c>
      <c r="J129" s="17">
        <f t="shared" si="4"/>
        <v>200</v>
      </c>
      <c r="K129" s="16"/>
      <c r="L129" s="7" t="s">
        <v>55</v>
      </c>
      <c r="M129" s="16">
        <v>126</v>
      </c>
      <c r="N129" s="16">
        <v>10</v>
      </c>
      <c r="O129" s="16">
        <v>27</v>
      </c>
      <c r="P129" s="17">
        <f t="shared" si="7"/>
        <v>163</v>
      </c>
      <c r="Q129" s="16">
        <v>22</v>
      </c>
      <c r="R129" s="17">
        <f t="shared" si="5"/>
        <v>185</v>
      </c>
      <c r="S129" s="19"/>
    </row>
    <row r="130" spans="1:19" ht="12.75" customHeight="1">
      <c r="A130" t="s">
        <v>419</v>
      </c>
      <c r="B130" t="s">
        <v>819</v>
      </c>
      <c r="C130" t="s">
        <v>957</v>
      </c>
      <c r="D130" s="7" t="s">
        <v>55</v>
      </c>
      <c r="E130" s="16">
        <v>71</v>
      </c>
      <c r="F130" s="16">
        <v>0</v>
      </c>
      <c r="G130" s="16">
        <v>0</v>
      </c>
      <c r="H130" s="17">
        <f t="shared" si="6"/>
        <v>71</v>
      </c>
      <c r="I130" s="16">
        <v>6</v>
      </c>
      <c r="J130" s="17">
        <f t="shared" si="4"/>
        <v>77</v>
      </c>
      <c r="K130" s="16"/>
      <c r="L130" s="7" t="s">
        <v>55</v>
      </c>
      <c r="M130" s="16">
        <v>178</v>
      </c>
      <c r="N130" s="16">
        <v>0</v>
      </c>
      <c r="O130" s="16">
        <v>74</v>
      </c>
      <c r="P130" s="17">
        <f t="shared" si="7"/>
        <v>252</v>
      </c>
      <c r="Q130" s="16">
        <v>61</v>
      </c>
      <c r="R130" s="17">
        <f t="shared" si="5"/>
        <v>313</v>
      </c>
      <c r="S130" s="19"/>
    </row>
    <row r="131" spans="1:19" ht="12.75" customHeight="1">
      <c r="A131" t="s">
        <v>421</v>
      </c>
      <c r="B131" t="s">
        <v>422</v>
      </c>
      <c r="C131" t="s">
        <v>957</v>
      </c>
      <c r="D131" s="7" t="s">
        <v>55</v>
      </c>
      <c r="E131" s="16">
        <v>56</v>
      </c>
      <c r="F131" s="16">
        <v>0</v>
      </c>
      <c r="G131" s="16">
        <v>14</v>
      </c>
      <c r="H131" s="17">
        <f t="shared" si="6"/>
        <v>70</v>
      </c>
      <c r="I131" s="16">
        <v>23</v>
      </c>
      <c r="J131" s="17">
        <f t="shared" si="4"/>
        <v>93</v>
      </c>
      <c r="K131" s="16"/>
      <c r="L131" s="7" t="s">
        <v>55</v>
      </c>
      <c r="M131" s="16">
        <v>79</v>
      </c>
      <c r="N131" s="16">
        <v>15</v>
      </c>
      <c r="O131" s="16">
        <v>71</v>
      </c>
      <c r="P131" s="17">
        <f t="shared" si="7"/>
        <v>165</v>
      </c>
      <c r="Q131" s="16">
        <v>74</v>
      </c>
      <c r="R131" s="17">
        <f t="shared" si="5"/>
        <v>239</v>
      </c>
      <c r="S131" s="19"/>
    </row>
    <row r="132" spans="1:19" ht="12.75" customHeight="1">
      <c r="A132" t="s">
        <v>423</v>
      </c>
      <c r="B132" t="s">
        <v>424</v>
      </c>
      <c r="C132" t="s">
        <v>955</v>
      </c>
      <c r="D132" s="7" t="s">
        <v>55</v>
      </c>
      <c r="E132" s="16">
        <v>153</v>
      </c>
      <c r="F132" s="16">
        <v>8</v>
      </c>
      <c r="G132" s="16">
        <v>18</v>
      </c>
      <c r="H132" s="17">
        <f t="shared" si="6"/>
        <v>179</v>
      </c>
      <c r="I132" s="16">
        <v>15</v>
      </c>
      <c r="J132" s="17">
        <f t="shared" si="4"/>
        <v>194</v>
      </c>
      <c r="K132" s="19"/>
      <c r="L132" s="7" t="s">
        <v>55</v>
      </c>
      <c r="M132" s="16">
        <v>104</v>
      </c>
      <c r="N132" s="16">
        <v>5</v>
      </c>
      <c r="O132" s="16">
        <v>73</v>
      </c>
      <c r="P132" s="17">
        <f t="shared" si="7"/>
        <v>182</v>
      </c>
      <c r="Q132" s="16">
        <v>2</v>
      </c>
      <c r="R132" s="17">
        <f t="shared" si="5"/>
        <v>184</v>
      </c>
      <c r="S132" s="19"/>
    </row>
    <row r="133" spans="1:19" ht="12.75" customHeight="1">
      <c r="A133" t="s">
        <v>425</v>
      </c>
      <c r="B133" t="s">
        <v>426</v>
      </c>
      <c r="C133" t="s">
        <v>955</v>
      </c>
      <c r="D133" s="7" t="s">
        <v>55</v>
      </c>
      <c r="E133" s="16">
        <v>30</v>
      </c>
      <c r="F133" s="16">
        <v>0</v>
      </c>
      <c r="G133" s="16">
        <v>23</v>
      </c>
      <c r="H133" s="17">
        <f t="shared" si="6"/>
        <v>53</v>
      </c>
      <c r="I133" s="16">
        <v>0</v>
      </c>
      <c r="J133" s="17">
        <f t="shared" si="4"/>
        <v>53</v>
      </c>
      <c r="K133" s="16"/>
      <c r="L133" s="7" t="s">
        <v>55</v>
      </c>
      <c r="M133" s="16">
        <v>22</v>
      </c>
      <c r="N133" s="16">
        <v>0</v>
      </c>
      <c r="O133" s="16">
        <v>26</v>
      </c>
      <c r="P133" s="17">
        <f t="shared" si="7"/>
        <v>48</v>
      </c>
      <c r="Q133" s="16">
        <v>0</v>
      </c>
      <c r="R133" s="17">
        <f t="shared" si="5"/>
        <v>48</v>
      </c>
      <c r="S133" s="19"/>
    </row>
    <row r="134" spans="1:19" ht="12.75" customHeight="1">
      <c r="A134" t="s">
        <v>427</v>
      </c>
      <c r="B134" t="s">
        <v>428</v>
      </c>
      <c r="C134" t="s">
        <v>957</v>
      </c>
      <c r="D134" s="7" t="s">
        <v>55</v>
      </c>
      <c r="E134" s="16">
        <v>100</v>
      </c>
      <c r="F134" s="16">
        <v>0</v>
      </c>
      <c r="G134" s="16">
        <v>134</v>
      </c>
      <c r="H134" s="17">
        <f t="shared" si="6"/>
        <v>234</v>
      </c>
      <c r="I134" s="16">
        <v>28</v>
      </c>
      <c r="J134" s="17">
        <f t="shared" si="4"/>
        <v>262</v>
      </c>
      <c r="K134" s="19"/>
      <c r="L134" s="7" t="s">
        <v>55</v>
      </c>
      <c r="M134" s="16">
        <v>337</v>
      </c>
      <c r="N134" s="16">
        <v>6</v>
      </c>
      <c r="O134" s="16">
        <v>424</v>
      </c>
      <c r="P134" s="17">
        <f t="shared" si="7"/>
        <v>767</v>
      </c>
      <c r="Q134" s="16">
        <v>306</v>
      </c>
      <c r="R134" s="17">
        <f t="shared" si="5"/>
        <v>1073</v>
      </c>
      <c r="S134" s="19"/>
    </row>
    <row r="135" spans="1:19" ht="12.75" customHeight="1">
      <c r="A135" t="s">
        <v>429</v>
      </c>
      <c r="B135" t="s">
        <v>430</v>
      </c>
      <c r="C135" t="s">
        <v>956</v>
      </c>
      <c r="D135" s="7" t="s">
        <v>55</v>
      </c>
      <c r="E135" s="16">
        <v>65</v>
      </c>
      <c r="F135" s="16">
        <v>0</v>
      </c>
      <c r="G135" s="16">
        <v>37</v>
      </c>
      <c r="H135" s="17">
        <f t="shared" si="6"/>
        <v>102</v>
      </c>
      <c r="I135" s="16">
        <v>30</v>
      </c>
      <c r="J135" s="17">
        <f t="shared" si="4"/>
        <v>132</v>
      </c>
      <c r="K135" s="19"/>
      <c r="L135" s="7" t="s">
        <v>55</v>
      </c>
      <c r="M135" s="16">
        <v>402</v>
      </c>
      <c r="N135" s="16">
        <v>6</v>
      </c>
      <c r="O135" s="16">
        <v>57</v>
      </c>
      <c r="P135" s="17">
        <f t="shared" si="7"/>
        <v>465</v>
      </c>
      <c r="Q135" s="16">
        <v>40</v>
      </c>
      <c r="R135" s="17">
        <f t="shared" si="5"/>
        <v>505</v>
      </c>
      <c r="S135" s="19"/>
    </row>
    <row r="136" spans="1:19" ht="12.75" customHeight="1">
      <c r="A136" t="s">
        <v>431</v>
      </c>
      <c r="B136" t="s">
        <v>432</v>
      </c>
      <c r="C136" t="s">
        <v>954</v>
      </c>
      <c r="D136" s="7" t="s">
        <v>55</v>
      </c>
      <c r="E136" s="16">
        <v>104</v>
      </c>
      <c r="F136" s="16">
        <v>0</v>
      </c>
      <c r="G136" s="16">
        <v>45</v>
      </c>
      <c r="H136" s="17">
        <f t="shared" si="6"/>
        <v>149</v>
      </c>
      <c r="I136" s="16">
        <v>1</v>
      </c>
      <c r="J136" s="17">
        <f t="shared" ref="J136:J199" si="8">SUM(H136:I136)</f>
        <v>150</v>
      </c>
      <c r="K136" s="16"/>
      <c r="L136" s="7" t="s">
        <v>55</v>
      </c>
      <c r="M136" s="16">
        <v>23</v>
      </c>
      <c r="N136" s="16">
        <v>0</v>
      </c>
      <c r="O136" s="16">
        <v>26</v>
      </c>
      <c r="P136" s="17">
        <f t="shared" si="7"/>
        <v>49</v>
      </c>
      <c r="Q136" s="16">
        <v>1</v>
      </c>
      <c r="R136" s="17">
        <f t="shared" ref="R136:R199" si="9">SUM(P136:Q136)</f>
        <v>50</v>
      </c>
      <c r="S136" s="19"/>
    </row>
    <row r="137" spans="1:19" ht="12.75" customHeight="1">
      <c r="A137" t="s">
        <v>433</v>
      </c>
      <c r="B137" t="s">
        <v>434</v>
      </c>
      <c r="C137" t="s">
        <v>956</v>
      </c>
      <c r="D137" s="7" t="s">
        <v>55</v>
      </c>
      <c r="E137" s="16">
        <v>56</v>
      </c>
      <c r="F137" s="16">
        <v>0</v>
      </c>
      <c r="G137" s="16">
        <v>17</v>
      </c>
      <c r="H137" s="17">
        <f t="shared" ref="H137:H200" si="10">SUM(D137:G137)</f>
        <v>73</v>
      </c>
      <c r="I137" s="16">
        <v>0</v>
      </c>
      <c r="J137" s="17">
        <f t="shared" si="8"/>
        <v>73</v>
      </c>
      <c r="K137" s="19"/>
      <c r="L137" s="7" t="s">
        <v>55</v>
      </c>
      <c r="M137" s="16">
        <v>7</v>
      </c>
      <c r="N137" s="16">
        <v>0</v>
      </c>
      <c r="O137" s="16">
        <v>22</v>
      </c>
      <c r="P137" s="17">
        <f t="shared" ref="P137:P200" si="11">SUM(L137:O137)</f>
        <v>29</v>
      </c>
      <c r="Q137" s="16">
        <v>0</v>
      </c>
      <c r="R137" s="17">
        <f t="shared" si="9"/>
        <v>29</v>
      </c>
      <c r="S137" s="19"/>
    </row>
    <row r="138" spans="1:19" ht="12.75" customHeight="1">
      <c r="A138" t="s">
        <v>435</v>
      </c>
      <c r="B138" t="s">
        <v>436</v>
      </c>
      <c r="C138" t="s">
        <v>956</v>
      </c>
      <c r="D138" s="7" t="s">
        <v>55</v>
      </c>
      <c r="E138" s="16">
        <v>29</v>
      </c>
      <c r="F138" s="16">
        <v>0</v>
      </c>
      <c r="G138" s="16">
        <v>4</v>
      </c>
      <c r="H138" s="17">
        <f t="shared" si="10"/>
        <v>33</v>
      </c>
      <c r="I138" s="16">
        <v>0</v>
      </c>
      <c r="J138" s="17">
        <f t="shared" si="8"/>
        <v>33</v>
      </c>
      <c r="K138" s="16"/>
      <c r="L138" s="7" t="s">
        <v>55</v>
      </c>
      <c r="M138" s="16">
        <v>147</v>
      </c>
      <c r="N138" s="16">
        <v>0</v>
      </c>
      <c r="O138" s="16">
        <v>58</v>
      </c>
      <c r="P138" s="17">
        <f t="shared" si="11"/>
        <v>205</v>
      </c>
      <c r="Q138" s="16">
        <v>34</v>
      </c>
      <c r="R138" s="17">
        <f t="shared" si="9"/>
        <v>239</v>
      </c>
      <c r="S138" s="19"/>
    </row>
    <row r="139" spans="1:19" ht="12.75" customHeight="1">
      <c r="A139" t="s">
        <v>437</v>
      </c>
      <c r="B139" t="s">
        <v>438</v>
      </c>
      <c r="C139" t="s">
        <v>955</v>
      </c>
      <c r="D139" s="7" t="s">
        <v>55</v>
      </c>
      <c r="E139" s="16">
        <v>339</v>
      </c>
      <c r="F139" s="16">
        <v>21</v>
      </c>
      <c r="G139" s="16">
        <v>68</v>
      </c>
      <c r="H139" s="17">
        <f t="shared" si="10"/>
        <v>428</v>
      </c>
      <c r="I139" s="16">
        <v>100</v>
      </c>
      <c r="J139" s="17">
        <f t="shared" si="8"/>
        <v>528</v>
      </c>
      <c r="K139" s="19"/>
      <c r="L139" s="7" t="s">
        <v>55</v>
      </c>
      <c r="M139" s="16">
        <v>142</v>
      </c>
      <c r="N139" s="16">
        <v>8</v>
      </c>
      <c r="O139" s="16">
        <v>146</v>
      </c>
      <c r="P139" s="17">
        <f t="shared" si="11"/>
        <v>296</v>
      </c>
      <c r="Q139" s="16">
        <v>331</v>
      </c>
      <c r="R139" s="17">
        <f t="shared" si="9"/>
        <v>627</v>
      </c>
      <c r="S139" s="19"/>
    </row>
    <row r="140" spans="1:19" ht="12.75" customHeight="1">
      <c r="A140" t="s">
        <v>439</v>
      </c>
      <c r="B140" t="s">
        <v>440</v>
      </c>
      <c r="C140" t="s">
        <v>956</v>
      </c>
      <c r="D140" s="7" t="s">
        <v>55</v>
      </c>
      <c r="E140" s="16">
        <v>113</v>
      </c>
      <c r="F140" s="16">
        <v>8</v>
      </c>
      <c r="G140" s="16">
        <v>53</v>
      </c>
      <c r="H140" s="17">
        <f t="shared" si="10"/>
        <v>174</v>
      </c>
      <c r="I140" s="16">
        <v>0</v>
      </c>
      <c r="J140" s="17">
        <f t="shared" si="8"/>
        <v>174</v>
      </c>
      <c r="K140" s="16"/>
      <c r="L140" s="7" t="s">
        <v>55</v>
      </c>
      <c r="M140" s="16">
        <v>169</v>
      </c>
      <c r="N140" s="16">
        <v>0</v>
      </c>
      <c r="O140" s="16">
        <v>12</v>
      </c>
      <c r="P140" s="17">
        <f t="shared" si="11"/>
        <v>181</v>
      </c>
      <c r="Q140" s="16">
        <v>0</v>
      </c>
      <c r="R140" s="17">
        <f t="shared" si="9"/>
        <v>181</v>
      </c>
      <c r="S140" s="19"/>
    </row>
    <row r="141" spans="1:19" ht="12.75" customHeight="1">
      <c r="A141" t="s">
        <v>441</v>
      </c>
      <c r="B141" t="s">
        <v>442</v>
      </c>
      <c r="C141" t="s">
        <v>954</v>
      </c>
      <c r="D141" s="7" t="s">
        <v>55</v>
      </c>
      <c r="E141" s="16">
        <v>238</v>
      </c>
      <c r="F141" s="16">
        <v>0</v>
      </c>
      <c r="G141" s="16">
        <v>61</v>
      </c>
      <c r="H141" s="17">
        <f t="shared" si="10"/>
        <v>299</v>
      </c>
      <c r="I141" s="16">
        <v>4</v>
      </c>
      <c r="J141" s="17">
        <f t="shared" si="8"/>
        <v>303</v>
      </c>
      <c r="K141" s="16"/>
      <c r="L141" s="7" t="s">
        <v>55</v>
      </c>
      <c r="M141" s="16">
        <v>180</v>
      </c>
      <c r="N141" s="16">
        <v>30</v>
      </c>
      <c r="O141" s="16">
        <v>67</v>
      </c>
      <c r="P141" s="17">
        <f t="shared" si="11"/>
        <v>277</v>
      </c>
      <c r="Q141" s="16">
        <v>49</v>
      </c>
      <c r="R141" s="17">
        <f t="shared" si="9"/>
        <v>326</v>
      </c>
      <c r="S141" s="19"/>
    </row>
    <row r="142" spans="1:19" ht="12.75" customHeight="1">
      <c r="A142" t="s">
        <v>443</v>
      </c>
      <c r="B142" t="s">
        <v>444</v>
      </c>
      <c r="C142" t="s">
        <v>954</v>
      </c>
      <c r="D142" s="7" t="s">
        <v>55</v>
      </c>
      <c r="E142" s="16">
        <v>45</v>
      </c>
      <c r="F142" s="16">
        <v>10</v>
      </c>
      <c r="G142" s="16">
        <v>5</v>
      </c>
      <c r="H142" s="17">
        <f t="shared" si="10"/>
        <v>60</v>
      </c>
      <c r="I142" s="16">
        <v>0</v>
      </c>
      <c r="J142" s="17">
        <f t="shared" si="8"/>
        <v>60</v>
      </c>
      <c r="K142" s="16"/>
      <c r="L142" s="7" t="s">
        <v>55</v>
      </c>
      <c r="M142" s="16">
        <v>0</v>
      </c>
      <c r="N142" s="16">
        <v>0</v>
      </c>
      <c r="O142" s="16">
        <v>0</v>
      </c>
      <c r="P142" s="17">
        <f t="shared" si="11"/>
        <v>0</v>
      </c>
      <c r="Q142" s="16">
        <v>0</v>
      </c>
      <c r="R142" s="17">
        <f t="shared" si="9"/>
        <v>0</v>
      </c>
      <c r="S142" s="19"/>
    </row>
    <row r="143" spans="1:19" ht="12.75" customHeight="1">
      <c r="A143" t="s">
        <v>445</v>
      </c>
      <c r="B143" t="s">
        <v>446</v>
      </c>
      <c r="C143" t="s">
        <v>956</v>
      </c>
      <c r="D143" s="7" t="s">
        <v>55</v>
      </c>
      <c r="E143" s="16">
        <v>48</v>
      </c>
      <c r="F143" s="16">
        <v>0</v>
      </c>
      <c r="G143" s="16">
        <v>22</v>
      </c>
      <c r="H143" s="17">
        <f t="shared" si="10"/>
        <v>70</v>
      </c>
      <c r="I143" s="16">
        <v>0</v>
      </c>
      <c r="J143" s="17">
        <f t="shared" si="8"/>
        <v>70</v>
      </c>
      <c r="K143" s="16"/>
      <c r="L143" s="7" t="s">
        <v>55</v>
      </c>
      <c r="M143" s="16">
        <v>16</v>
      </c>
      <c r="N143" s="16">
        <v>0</v>
      </c>
      <c r="O143" s="16">
        <v>35</v>
      </c>
      <c r="P143" s="17">
        <f t="shared" si="11"/>
        <v>51</v>
      </c>
      <c r="Q143" s="16">
        <v>3</v>
      </c>
      <c r="R143" s="17">
        <f t="shared" si="9"/>
        <v>54</v>
      </c>
      <c r="S143" s="19"/>
    </row>
    <row r="144" spans="1:19" ht="12.75" customHeight="1">
      <c r="A144" t="s">
        <v>447</v>
      </c>
      <c r="B144" t="s">
        <v>448</v>
      </c>
      <c r="C144" t="s">
        <v>955</v>
      </c>
      <c r="D144" s="7" t="s">
        <v>55</v>
      </c>
      <c r="E144" s="16">
        <v>395</v>
      </c>
      <c r="F144" s="16">
        <v>0</v>
      </c>
      <c r="G144" s="16">
        <v>80</v>
      </c>
      <c r="H144" s="17">
        <f t="shared" si="10"/>
        <v>475</v>
      </c>
      <c r="I144" s="16">
        <v>28</v>
      </c>
      <c r="J144" s="17">
        <f t="shared" si="8"/>
        <v>503</v>
      </c>
      <c r="K144" s="19"/>
      <c r="L144" s="7" t="s">
        <v>55</v>
      </c>
      <c r="M144" s="16">
        <v>204</v>
      </c>
      <c r="N144" s="16">
        <v>0</v>
      </c>
      <c r="O144" s="16">
        <v>156</v>
      </c>
      <c r="P144" s="17">
        <f t="shared" si="11"/>
        <v>360</v>
      </c>
      <c r="Q144" s="16">
        <v>212</v>
      </c>
      <c r="R144" s="17">
        <f t="shared" si="9"/>
        <v>572</v>
      </c>
      <c r="S144" s="19"/>
    </row>
    <row r="145" spans="1:19" ht="12.75" customHeight="1">
      <c r="A145" t="s">
        <v>449</v>
      </c>
      <c r="B145" t="s">
        <v>450</v>
      </c>
      <c r="C145" t="s">
        <v>956</v>
      </c>
      <c r="D145" s="7" t="s">
        <v>55</v>
      </c>
      <c r="E145" s="16">
        <v>14</v>
      </c>
      <c r="F145" s="16">
        <v>0</v>
      </c>
      <c r="G145" s="16">
        <v>0</v>
      </c>
      <c r="H145" s="17">
        <f t="shared" si="10"/>
        <v>14</v>
      </c>
      <c r="I145" s="16">
        <v>96</v>
      </c>
      <c r="J145" s="17">
        <f t="shared" si="8"/>
        <v>110</v>
      </c>
      <c r="K145" s="19"/>
      <c r="L145" s="7" t="s">
        <v>55</v>
      </c>
      <c r="M145" s="16">
        <v>35</v>
      </c>
      <c r="N145" s="16">
        <v>0</v>
      </c>
      <c r="O145" s="16">
        <v>35</v>
      </c>
      <c r="P145" s="17">
        <f t="shared" si="11"/>
        <v>70</v>
      </c>
      <c r="Q145" s="16">
        <v>146</v>
      </c>
      <c r="R145" s="17">
        <f t="shared" si="9"/>
        <v>216</v>
      </c>
      <c r="S145" s="19"/>
    </row>
    <row r="146" spans="1:19" ht="12.75" customHeight="1">
      <c r="A146" t="s">
        <v>451</v>
      </c>
      <c r="B146" t="s">
        <v>960</v>
      </c>
      <c r="C146" t="s">
        <v>954</v>
      </c>
      <c r="D146" s="7" t="s">
        <v>55</v>
      </c>
      <c r="E146" s="16">
        <v>421</v>
      </c>
      <c r="F146" s="16">
        <v>0</v>
      </c>
      <c r="G146" s="16">
        <v>203</v>
      </c>
      <c r="H146" s="17">
        <f t="shared" si="10"/>
        <v>624</v>
      </c>
      <c r="I146" s="16">
        <v>117</v>
      </c>
      <c r="J146" s="17">
        <f t="shared" si="8"/>
        <v>741</v>
      </c>
      <c r="K146" s="19"/>
      <c r="L146" s="7" t="s">
        <v>55</v>
      </c>
      <c r="M146" s="16">
        <v>232</v>
      </c>
      <c r="N146" s="16">
        <v>9</v>
      </c>
      <c r="O146" s="16">
        <v>107</v>
      </c>
      <c r="P146" s="17">
        <f t="shared" si="11"/>
        <v>348</v>
      </c>
      <c r="Q146" s="16">
        <v>17</v>
      </c>
      <c r="R146" s="17">
        <f t="shared" si="9"/>
        <v>365</v>
      </c>
      <c r="S146" s="19"/>
    </row>
    <row r="147" spans="1:19" ht="12.75" customHeight="1">
      <c r="A147" t="s">
        <v>453</v>
      </c>
      <c r="B147" t="s">
        <v>454</v>
      </c>
      <c r="C147" t="s">
        <v>956</v>
      </c>
      <c r="D147" s="7" t="s">
        <v>55</v>
      </c>
      <c r="E147" s="16">
        <v>14</v>
      </c>
      <c r="F147" s="16">
        <v>0</v>
      </c>
      <c r="G147" s="16">
        <v>20</v>
      </c>
      <c r="H147" s="17">
        <f t="shared" si="10"/>
        <v>34</v>
      </c>
      <c r="I147" s="16">
        <v>18</v>
      </c>
      <c r="J147" s="17">
        <f t="shared" si="8"/>
        <v>52</v>
      </c>
      <c r="K147" s="19"/>
      <c r="L147" s="7" t="s">
        <v>55</v>
      </c>
      <c r="M147" s="16">
        <v>34</v>
      </c>
      <c r="N147" s="16">
        <v>0</v>
      </c>
      <c r="O147" s="16">
        <v>22</v>
      </c>
      <c r="P147" s="17">
        <f t="shared" si="11"/>
        <v>56</v>
      </c>
      <c r="Q147" s="16">
        <v>0</v>
      </c>
      <c r="R147" s="17">
        <f t="shared" si="9"/>
        <v>56</v>
      </c>
      <c r="S147" s="19"/>
    </row>
    <row r="148" spans="1:19" ht="12.75" customHeight="1">
      <c r="A148" t="s">
        <v>820</v>
      </c>
      <c r="B148" t="s">
        <v>821</v>
      </c>
      <c r="C148" t="s">
        <v>958</v>
      </c>
      <c r="D148" s="7" t="s">
        <v>55</v>
      </c>
      <c r="E148" s="16">
        <v>115</v>
      </c>
      <c r="F148" s="16">
        <v>0</v>
      </c>
      <c r="G148" s="16">
        <v>24</v>
      </c>
      <c r="H148" s="17">
        <f t="shared" si="10"/>
        <v>139</v>
      </c>
      <c r="I148" s="16">
        <v>0</v>
      </c>
      <c r="J148" s="17">
        <f t="shared" si="8"/>
        <v>139</v>
      </c>
      <c r="K148" s="16"/>
      <c r="L148" s="7" t="s">
        <v>55</v>
      </c>
      <c r="M148" s="16">
        <v>47</v>
      </c>
      <c r="N148" s="16">
        <v>0</v>
      </c>
      <c r="O148" s="16">
        <v>40</v>
      </c>
      <c r="P148" s="17">
        <f t="shared" si="11"/>
        <v>87</v>
      </c>
      <c r="Q148" s="16">
        <v>10</v>
      </c>
      <c r="R148" s="17">
        <f t="shared" si="9"/>
        <v>97</v>
      </c>
      <c r="S148" s="19"/>
    </row>
    <row r="149" spans="1:19" ht="12.75" customHeight="1">
      <c r="A149" t="s">
        <v>455</v>
      </c>
      <c r="B149" t="s">
        <v>456</v>
      </c>
      <c r="C149" t="s">
        <v>958</v>
      </c>
      <c r="D149" s="7" t="s">
        <v>55</v>
      </c>
      <c r="E149" s="16">
        <v>11</v>
      </c>
      <c r="F149" s="16">
        <v>0</v>
      </c>
      <c r="G149" s="16">
        <v>1</v>
      </c>
      <c r="H149" s="17">
        <f t="shared" si="10"/>
        <v>12</v>
      </c>
      <c r="I149" s="16">
        <v>0</v>
      </c>
      <c r="J149" s="17">
        <f t="shared" si="8"/>
        <v>12</v>
      </c>
      <c r="K149" s="16"/>
      <c r="L149" s="7" t="s">
        <v>55</v>
      </c>
      <c r="M149" s="16">
        <v>43</v>
      </c>
      <c r="N149" s="16">
        <v>0</v>
      </c>
      <c r="O149" s="16">
        <v>5</v>
      </c>
      <c r="P149" s="17">
        <f t="shared" si="11"/>
        <v>48</v>
      </c>
      <c r="Q149" s="16">
        <v>0</v>
      </c>
      <c r="R149" s="17">
        <f t="shared" si="9"/>
        <v>48</v>
      </c>
      <c r="S149" s="19"/>
    </row>
    <row r="150" spans="1:19" ht="12.75" customHeight="1">
      <c r="A150" t="s">
        <v>457</v>
      </c>
      <c r="B150" t="s">
        <v>458</v>
      </c>
      <c r="C150" t="s">
        <v>954</v>
      </c>
      <c r="D150" s="7" t="s">
        <v>55</v>
      </c>
      <c r="E150" s="16">
        <v>100</v>
      </c>
      <c r="F150" s="16">
        <v>0</v>
      </c>
      <c r="G150" s="16">
        <v>32</v>
      </c>
      <c r="H150" s="17">
        <f t="shared" si="10"/>
        <v>132</v>
      </c>
      <c r="I150" s="16">
        <v>5</v>
      </c>
      <c r="J150" s="17">
        <f t="shared" si="8"/>
        <v>137</v>
      </c>
      <c r="K150" s="19"/>
      <c r="L150" s="7" t="s">
        <v>55</v>
      </c>
      <c r="M150" s="16">
        <v>45</v>
      </c>
      <c r="N150" s="16">
        <v>0</v>
      </c>
      <c r="O150" s="16">
        <v>42</v>
      </c>
      <c r="P150" s="17">
        <f t="shared" si="11"/>
        <v>87</v>
      </c>
      <c r="Q150" s="16">
        <v>0</v>
      </c>
      <c r="R150" s="17">
        <f t="shared" si="9"/>
        <v>87</v>
      </c>
      <c r="S150" s="19"/>
    </row>
    <row r="151" spans="1:19" ht="12.75" customHeight="1">
      <c r="A151" t="s">
        <v>761</v>
      </c>
      <c r="B151" t="s">
        <v>762</v>
      </c>
      <c r="C151" t="s">
        <v>954</v>
      </c>
      <c r="D151" s="7" t="s">
        <v>55</v>
      </c>
      <c r="E151" s="16">
        <v>189</v>
      </c>
      <c r="F151" s="16">
        <v>0</v>
      </c>
      <c r="G151" s="16">
        <v>63</v>
      </c>
      <c r="H151" s="17">
        <f t="shared" si="10"/>
        <v>252</v>
      </c>
      <c r="I151" s="16">
        <v>0</v>
      </c>
      <c r="J151" s="17">
        <f t="shared" si="8"/>
        <v>252</v>
      </c>
      <c r="K151" s="16"/>
      <c r="L151" s="7" t="s">
        <v>55</v>
      </c>
      <c r="M151" s="16">
        <v>69</v>
      </c>
      <c r="N151" s="16">
        <v>0</v>
      </c>
      <c r="O151" s="16">
        <v>26</v>
      </c>
      <c r="P151" s="17">
        <f t="shared" si="11"/>
        <v>95</v>
      </c>
      <c r="Q151" s="16">
        <v>0</v>
      </c>
      <c r="R151" s="17">
        <f t="shared" si="9"/>
        <v>95</v>
      </c>
      <c r="S151" s="19"/>
    </row>
    <row r="152" spans="1:19" ht="12.75" customHeight="1">
      <c r="A152" t="s">
        <v>459</v>
      </c>
      <c r="B152" t="s">
        <v>460</v>
      </c>
      <c r="C152" t="s">
        <v>957</v>
      </c>
      <c r="D152" s="7" t="s">
        <v>55</v>
      </c>
      <c r="E152" s="16">
        <v>63</v>
      </c>
      <c r="F152" s="16">
        <v>0</v>
      </c>
      <c r="G152" s="16">
        <v>0</v>
      </c>
      <c r="H152" s="17">
        <f t="shared" si="10"/>
        <v>63</v>
      </c>
      <c r="I152" s="16">
        <v>80</v>
      </c>
      <c r="J152" s="17">
        <f t="shared" si="8"/>
        <v>143</v>
      </c>
      <c r="K152" s="16"/>
      <c r="L152" s="7" t="s">
        <v>55</v>
      </c>
      <c r="M152" s="16">
        <v>119</v>
      </c>
      <c r="N152" s="16">
        <v>56</v>
      </c>
      <c r="O152" s="16">
        <v>40</v>
      </c>
      <c r="P152" s="17">
        <f t="shared" si="11"/>
        <v>215</v>
      </c>
      <c r="Q152" s="16">
        <v>7</v>
      </c>
      <c r="R152" s="17">
        <f t="shared" si="9"/>
        <v>222</v>
      </c>
      <c r="S152" s="19"/>
    </row>
    <row r="153" spans="1:19" ht="12.75" customHeight="1">
      <c r="A153" t="s">
        <v>461</v>
      </c>
      <c r="B153" t="s">
        <v>462</v>
      </c>
      <c r="C153" t="s">
        <v>956</v>
      </c>
      <c r="D153" s="7" t="s">
        <v>55</v>
      </c>
      <c r="E153" s="16">
        <v>269</v>
      </c>
      <c r="F153" s="16">
        <v>14</v>
      </c>
      <c r="G153" s="16">
        <v>135</v>
      </c>
      <c r="H153" s="17">
        <f t="shared" si="10"/>
        <v>418</v>
      </c>
      <c r="I153" s="16">
        <v>284</v>
      </c>
      <c r="J153" s="17">
        <f t="shared" si="8"/>
        <v>702</v>
      </c>
      <c r="K153" s="19"/>
      <c r="L153" s="7" t="s">
        <v>55</v>
      </c>
      <c r="M153" s="16">
        <v>196</v>
      </c>
      <c r="N153" s="16">
        <v>25</v>
      </c>
      <c r="O153" s="16">
        <v>276</v>
      </c>
      <c r="P153" s="17">
        <f t="shared" si="11"/>
        <v>497</v>
      </c>
      <c r="Q153" s="16">
        <v>486</v>
      </c>
      <c r="R153" s="17">
        <f t="shared" si="9"/>
        <v>983</v>
      </c>
      <c r="S153" s="19"/>
    </row>
    <row r="154" spans="1:19" ht="12.75" customHeight="1">
      <c r="A154" t="s">
        <v>763</v>
      </c>
      <c r="B154" t="s">
        <v>764</v>
      </c>
      <c r="C154" t="s">
        <v>954</v>
      </c>
      <c r="D154" s="7" t="s">
        <v>55</v>
      </c>
      <c r="E154" s="16">
        <v>38</v>
      </c>
      <c r="F154" s="16">
        <v>10</v>
      </c>
      <c r="G154" s="16">
        <v>25</v>
      </c>
      <c r="H154" s="17">
        <f t="shared" si="10"/>
        <v>73</v>
      </c>
      <c r="I154" s="16">
        <v>0</v>
      </c>
      <c r="J154" s="17">
        <f t="shared" si="8"/>
        <v>73</v>
      </c>
      <c r="K154" s="16"/>
      <c r="L154" s="7" t="s">
        <v>55</v>
      </c>
      <c r="M154" s="16">
        <v>15</v>
      </c>
      <c r="N154" s="16">
        <v>0</v>
      </c>
      <c r="O154" s="16">
        <v>6</v>
      </c>
      <c r="P154" s="17">
        <f t="shared" si="11"/>
        <v>21</v>
      </c>
      <c r="Q154" s="16">
        <v>0</v>
      </c>
      <c r="R154" s="17">
        <f t="shared" si="9"/>
        <v>21</v>
      </c>
      <c r="S154" s="19"/>
    </row>
    <row r="155" spans="1:19" ht="12.75" customHeight="1">
      <c r="A155" t="s">
        <v>463</v>
      </c>
      <c r="B155" t="s">
        <v>464</v>
      </c>
      <c r="C155" t="s">
        <v>958</v>
      </c>
      <c r="D155" s="7" t="s">
        <v>55</v>
      </c>
      <c r="E155" s="16">
        <v>67</v>
      </c>
      <c r="F155" s="16">
        <v>0</v>
      </c>
      <c r="G155" s="16">
        <v>5</v>
      </c>
      <c r="H155" s="17">
        <f t="shared" si="10"/>
        <v>72</v>
      </c>
      <c r="I155" s="16">
        <v>0</v>
      </c>
      <c r="J155" s="17">
        <f t="shared" si="8"/>
        <v>72</v>
      </c>
      <c r="K155" s="16"/>
      <c r="L155" s="7" t="s">
        <v>55</v>
      </c>
      <c r="M155" s="16">
        <v>43</v>
      </c>
      <c r="N155" s="16">
        <v>0</v>
      </c>
      <c r="O155" s="16">
        <v>23</v>
      </c>
      <c r="P155" s="17">
        <f t="shared" si="11"/>
        <v>66</v>
      </c>
      <c r="Q155" s="16">
        <v>0</v>
      </c>
      <c r="R155" s="17">
        <f t="shared" si="9"/>
        <v>66</v>
      </c>
      <c r="S155" s="19"/>
    </row>
    <row r="156" spans="1:19" ht="12.75" customHeight="1">
      <c r="A156" t="s">
        <v>465</v>
      </c>
      <c r="B156" t="s">
        <v>466</v>
      </c>
      <c r="C156" t="s">
        <v>956</v>
      </c>
      <c r="D156" s="7" t="s">
        <v>55</v>
      </c>
      <c r="E156" s="16">
        <v>50</v>
      </c>
      <c r="F156" s="16">
        <v>0</v>
      </c>
      <c r="G156" s="16">
        <v>7</v>
      </c>
      <c r="H156" s="17">
        <f t="shared" si="10"/>
        <v>57</v>
      </c>
      <c r="I156" s="16">
        <v>0</v>
      </c>
      <c r="J156" s="17">
        <f t="shared" si="8"/>
        <v>57</v>
      </c>
      <c r="K156" s="16"/>
      <c r="L156" s="7" t="s">
        <v>55</v>
      </c>
      <c r="M156" s="16">
        <v>84</v>
      </c>
      <c r="N156" s="16">
        <v>0</v>
      </c>
      <c r="O156" s="16">
        <v>27</v>
      </c>
      <c r="P156" s="17">
        <f t="shared" si="11"/>
        <v>111</v>
      </c>
      <c r="Q156" s="16">
        <v>0</v>
      </c>
      <c r="R156" s="17">
        <f t="shared" si="9"/>
        <v>111</v>
      </c>
      <c r="S156" s="19"/>
    </row>
    <row r="157" spans="1:19" ht="12.75" customHeight="1">
      <c r="A157" t="s">
        <v>467</v>
      </c>
      <c r="B157" t="s">
        <v>468</v>
      </c>
      <c r="C157" t="s">
        <v>957</v>
      </c>
      <c r="D157" s="7" t="s">
        <v>55</v>
      </c>
      <c r="E157" s="16">
        <v>144</v>
      </c>
      <c r="F157" s="16">
        <v>0</v>
      </c>
      <c r="G157" s="16">
        <v>14</v>
      </c>
      <c r="H157" s="17">
        <f t="shared" si="10"/>
        <v>158</v>
      </c>
      <c r="I157" s="16">
        <v>0</v>
      </c>
      <c r="J157" s="17">
        <f t="shared" si="8"/>
        <v>158</v>
      </c>
      <c r="K157" s="16"/>
      <c r="L157" s="7" t="s">
        <v>55</v>
      </c>
      <c r="M157" s="16">
        <v>171</v>
      </c>
      <c r="N157" s="16">
        <v>0</v>
      </c>
      <c r="O157" s="16">
        <v>8</v>
      </c>
      <c r="P157" s="17">
        <f t="shared" si="11"/>
        <v>179</v>
      </c>
      <c r="Q157" s="16">
        <v>0</v>
      </c>
      <c r="R157" s="17">
        <f t="shared" si="9"/>
        <v>179</v>
      </c>
      <c r="S157" s="19"/>
    </row>
    <row r="158" spans="1:19" ht="12.75" customHeight="1">
      <c r="A158" t="s">
        <v>469</v>
      </c>
      <c r="B158" t="s">
        <v>470</v>
      </c>
      <c r="C158" t="s">
        <v>956</v>
      </c>
      <c r="D158" s="7" t="s">
        <v>55</v>
      </c>
      <c r="E158" s="16">
        <v>25</v>
      </c>
      <c r="F158" s="16">
        <v>0</v>
      </c>
      <c r="G158" s="16">
        <v>0</v>
      </c>
      <c r="H158" s="17">
        <f t="shared" si="10"/>
        <v>25</v>
      </c>
      <c r="I158" s="16">
        <v>0</v>
      </c>
      <c r="J158" s="17">
        <f t="shared" si="8"/>
        <v>25</v>
      </c>
      <c r="K158" s="16"/>
      <c r="L158" s="7" t="s">
        <v>55</v>
      </c>
      <c r="M158" s="16">
        <v>82</v>
      </c>
      <c r="N158" s="16">
        <v>32</v>
      </c>
      <c r="O158" s="16">
        <v>36</v>
      </c>
      <c r="P158" s="17">
        <f t="shared" si="11"/>
        <v>150</v>
      </c>
      <c r="Q158" s="16">
        <v>25</v>
      </c>
      <c r="R158" s="17">
        <f t="shared" si="9"/>
        <v>175</v>
      </c>
      <c r="S158" s="19"/>
    </row>
    <row r="159" spans="1:19" ht="12.75" customHeight="1">
      <c r="A159" t="s">
        <v>471</v>
      </c>
      <c r="B159" t="s">
        <v>472</v>
      </c>
      <c r="C159" t="s">
        <v>958</v>
      </c>
      <c r="D159" s="7" t="s">
        <v>55</v>
      </c>
      <c r="E159" s="16">
        <v>56</v>
      </c>
      <c r="F159" s="16">
        <v>0</v>
      </c>
      <c r="G159" s="16">
        <v>13</v>
      </c>
      <c r="H159" s="17">
        <f t="shared" si="10"/>
        <v>69</v>
      </c>
      <c r="I159" s="16">
        <v>0</v>
      </c>
      <c r="J159" s="17">
        <f t="shared" si="8"/>
        <v>69</v>
      </c>
      <c r="K159" s="16"/>
      <c r="L159" s="7" t="s">
        <v>55</v>
      </c>
      <c r="M159" s="16">
        <v>34</v>
      </c>
      <c r="N159" s="16">
        <v>0</v>
      </c>
      <c r="O159" s="16">
        <v>10</v>
      </c>
      <c r="P159" s="17">
        <f t="shared" si="11"/>
        <v>44</v>
      </c>
      <c r="Q159" s="16">
        <v>0</v>
      </c>
      <c r="R159" s="17">
        <f t="shared" si="9"/>
        <v>44</v>
      </c>
      <c r="S159" s="19"/>
    </row>
    <row r="160" spans="1:19" ht="12.75" customHeight="1">
      <c r="A160" t="s">
        <v>906</v>
      </c>
      <c r="B160" t="s">
        <v>907</v>
      </c>
      <c r="C160" t="s">
        <v>958</v>
      </c>
      <c r="D160" s="7" t="s">
        <v>55</v>
      </c>
      <c r="E160" s="16">
        <v>52</v>
      </c>
      <c r="F160" s="16">
        <v>0</v>
      </c>
      <c r="G160" s="16">
        <v>9</v>
      </c>
      <c r="H160" s="17">
        <f t="shared" si="10"/>
        <v>61</v>
      </c>
      <c r="I160" s="16">
        <v>0</v>
      </c>
      <c r="J160" s="17">
        <f t="shared" si="8"/>
        <v>61</v>
      </c>
      <c r="K160" s="16"/>
      <c r="L160" s="7" t="s">
        <v>55</v>
      </c>
      <c r="M160" s="16">
        <v>154</v>
      </c>
      <c r="N160" s="16">
        <v>0</v>
      </c>
      <c r="O160" s="16">
        <v>66</v>
      </c>
      <c r="P160" s="17">
        <f t="shared" si="11"/>
        <v>220</v>
      </c>
      <c r="Q160" s="16">
        <v>55</v>
      </c>
      <c r="R160" s="17">
        <f t="shared" si="9"/>
        <v>275</v>
      </c>
      <c r="S160" s="19"/>
    </row>
    <row r="161" spans="1:19" ht="12.75" customHeight="1">
      <c r="A161" t="s">
        <v>473</v>
      </c>
      <c r="B161" t="s">
        <v>474</v>
      </c>
      <c r="C161" t="s">
        <v>957</v>
      </c>
      <c r="D161" s="7" t="s">
        <v>55</v>
      </c>
      <c r="E161" s="16">
        <v>17</v>
      </c>
      <c r="F161" s="16">
        <v>0</v>
      </c>
      <c r="G161" s="16">
        <v>13</v>
      </c>
      <c r="H161" s="17">
        <f t="shared" si="10"/>
        <v>30</v>
      </c>
      <c r="I161" s="16">
        <v>0</v>
      </c>
      <c r="J161" s="17">
        <f t="shared" si="8"/>
        <v>30</v>
      </c>
      <c r="K161" s="16"/>
      <c r="L161" s="7" t="s">
        <v>55</v>
      </c>
      <c r="M161" s="16">
        <v>0</v>
      </c>
      <c r="N161" s="16">
        <v>0</v>
      </c>
      <c r="O161" s="16">
        <v>7</v>
      </c>
      <c r="P161" s="17">
        <f t="shared" si="11"/>
        <v>7</v>
      </c>
      <c r="Q161" s="16">
        <v>0</v>
      </c>
      <c r="R161" s="17">
        <f t="shared" si="9"/>
        <v>7</v>
      </c>
      <c r="S161" s="19"/>
    </row>
    <row r="162" spans="1:19" ht="12.75" customHeight="1">
      <c r="A162" t="s">
        <v>475</v>
      </c>
      <c r="B162" t="s">
        <v>476</v>
      </c>
      <c r="C162" t="s">
        <v>957</v>
      </c>
      <c r="D162" s="7" t="s">
        <v>55</v>
      </c>
      <c r="E162" s="16">
        <v>114</v>
      </c>
      <c r="F162" s="16">
        <v>0</v>
      </c>
      <c r="G162" s="16">
        <v>30</v>
      </c>
      <c r="H162" s="17">
        <f t="shared" si="10"/>
        <v>144</v>
      </c>
      <c r="I162" s="16">
        <v>0</v>
      </c>
      <c r="J162" s="17">
        <f t="shared" si="8"/>
        <v>144</v>
      </c>
      <c r="K162" s="16"/>
      <c r="L162" s="7" t="s">
        <v>55</v>
      </c>
      <c r="M162" s="16">
        <v>92</v>
      </c>
      <c r="N162" s="16">
        <v>0</v>
      </c>
      <c r="O162" s="16">
        <v>80</v>
      </c>
      <c r="P162" s="17">
        <f t="shared" si="11"/>
        <v>172</v>
      </c>
      <c r="Q162" s="16">
        <v>56</v>
      </c>
      <c r="R162" s="17">
        <f t="shared" si="9"/>
        <v>228</v>
      </c>
      <c r="S162" s="19"/>
    </row>
    <row r="163" spans="1:19" ht="12.75" customHeight="1">
      <c r="A163" t="s">
        <v>765</v>
      </c>
      <c r="B163" t="s">
        <v>766</v>
      </c>
      <c r="C163" t="s">
        <v>954</v>
      </c>
      <c r="D163" s="7" t="s">
        <v>55</v>
      </c>
      <c r="E163" s="16">
        <v>96</v>
      </c>
      <c r="F163" s="16">
        <v>0</v>
      </c>
      <c r="G163" s="16">
        <v>10</v>
      </c>
      <c r="H163" s="17">
        <f t="shared" si="10"/>
        <v>106</v>
      </c>
      <c r="I163" s="16">
        <v>0</v>
      </c>
      <c r="J163" s="17">
        <f t="shared" si="8"/>
        <v>106</v>
      </c>
      <c r="K163" s="16"/>
      <c r="L163" s="7" t="s">
        <v>55</v>
      </c>
      <c r="M163" s="16">
        <v>49</v>
      </c>
      <c r="N163" s="16">
        <v>3</v>
      </c>
      <c r="O163" s="16">
        <v>39</v>
      </c>
      <c r="P163" s="17">
        <f t="shared" si="11"/>
        <v>91</v>
      </c>
      <c r="Q163" s="16">
        <v>0</v>
      </c>
      <c r="R163" s="17">
        <f t="shared" si="9"/>
        <v>91</v>
      </c>
      <c r="S163" s="19"/>
    </row>
    <row r="164" spans="1:19" ht="12.75" customHeight="1">
      <c r="A164" t="s">
        <v>477</v>
      </c>
      <c r="B164" t="s">
        <v>478</v>
      </c>
      <c r="C164" t="s">
        <v>956</v>
      </c>
      <c r="D164" s="7" t="s">
        <v>55</v>
      </c>
      <c r="E164" s="16">
        <v>90</v>
      </c>
      <c r="F164" s="16">
        <v>0</v>
      </c>
      <c r="G164" s="16">
        <v>23</v>
      </c>
      <c r="H164" s="17">
        <f t="shared" si="10"/>
        <v>113</v>
      </c>
      <c r="I164" s="16">
        <v>0</v>
      </c>
      <c r="J164" s="17">
        <f t="shared" si="8"/>
        <v>113</v>
      </c>
      <c r="K164" s="16"/>
      <c r="L164" s="7" t="s">
        <v>55</v>
      </c>
      <c r="M164" s="16">
        <v>138</v>
      </c>
      <c r="N164" s="16">
        <v>0</v>
      </c>
      <c r="O164" s="16">
        <v>67</v>
      </c>
      <c r="P164" s="17">
        <f t="shared" si="11"/>
        <v>205</v>
      </c>
      <c r="Q164" s="16">
        <v>0</v>
      </c>
      <c r="R164" s="17">
        <f t="shared" si="9"/>
        <v>205</v>
      </c>
      <c r="S164" s="19"/>
    </row>
    <row r="165" spans="1:19" ht="12.75" customHeight="1">
      <c r="A165" t="s">
        <v>479</v>
      </c>
      <c r="B165" t="s">
        <v>480</v>
      </c>
      <c r="C165" t="s">
        <v>957</v>
      </c>
      <c r="D165" s="7" t="s">
        <v>55</v>
      </c>
      <c r="E165" s="16">
        <v>64</v>
      </c>
      <c r="F165" s="16">
        <v>0</v>
      </c>
      <c r="G165" s="16">
        <v>16</v>
      </c>
      <c r="H165" s="17">
        <f t="shared" si="10"/>
        <v>80</v>
      </c>
      <c r="I165" s="16">
        <v>45</v>
      </c>
      <c r="J165" s="17">
        <f t="shared" si="8"/>
        <v>125</v>
      </c>
      <c r="K165" s="19"/>
      <c r="L165" s="7" t="s">
        <v>55</v>
      </c>
      <c r="M165" s="16">
        <v>43</v>
      </c>
      <c r="N165" s="16">
        <v>0</v>
      </c>
      <c r="O165" s="16">
        <v>47</v>
      </c>
      <c r="P165" s="17">
        <f t="shared" si="11"/>
        <v>90</v>
      </c>
      <c r="Q165" s="16">
        <v>8</v>
      </c>
      <c r="R165" s="17">
        <f t="shared" si="9"/>
        <v>98</v>
      </c>
      <c r="S165" s="19"/>
    </row>
    <row r="166" spans="1:19" ht="12.75" customHeight="1">
      <c r="A166" t="s">
        <v>481</v>
      </c>
      <c r="B166" t="s">
        <v>482</v>
      </c>
      <c r="C166" t="s">
        <v>954</v>
      </c>
      <c r="D166" s="7" t="s">
        <v>55</v>
      </c>
      <c r="E166" s="16">
        <v>19</v>
      </c>
      <c r="F166" s="16">
        <v>0</v>
      </c>
      <c r="G166" s="16">
        <v>0</v>
      </c>
      <c r="H166" s="17">
        <f t="shared" si="10"/>
        <v>19</v>
      </c>
      <c r="I166" s="16">
        <v>0</v>
      </c>
      <c r="J166" s="17">
        <f t="shared" si="8"/>
        <v>19</v>
      </c>
      <c r="K166" s="16"/>
      <c r="L166" s="7" t="s">
        <v>55</v>
      </c>
      <c r="M166" s="16">
        <v>80</v>
      </c>
      <c r="N166" s="16">
        <v>0</v>
      </c>
      <c r="O166" s="16">
        <v>8</v>
      </c>
      <c r="P166" s="17">
        <f t="shared" si="11"/>
        <v>88</v>
      </c>
      <c r="Q166" s="16">
        <v>0</v>
      </c>
      <c r="R166" s="17">
        <f t="shared" si="9"/>
        <v>88</v>
      </c>
      <c r="S166" s="19"/>
    </row>
    <row r="167" spans="1:19" ht="12.75" customHeight="1">
      <c r="A167" t="s">
        <v>485</v>
      </c>
      <c r="B167" t="s">
        <v>486</v>
      </c>
      <c r="C167" t="s">
        <v>958</v>
      </c>
      <c r="D167" s="7" t="s">
        <v>55</v>
      </c>
      <c r="E167" s="16">
        <v>32</v>
      </c>
      <c r="F167" s="16">
        <v>0</v>
      </c>
      <c r="G167" s="16">
        <v>7</v>
      </c>
      <c r="H167" s="17">
        <f t="shared" si="10"/>
        <v>39</v>
      </c>
      <c r="I167" s="16">
        <v>44</v>
      </c>
      <c r="J167" s="17">
        <f t="shared" si="8"/>
        <v>83</v>
      </c>
      <c r="K167" s="16"/>
      <c r="L167" s="7" t="s">
        <v>55</v>
      </c>
      <c r="M167" s="16">
        <v>55</v>
      </c>
      <c r="N167" s="16">
        <v>0</v>
      </c>
      <c r="O167" s="16">
        <v>48</v>
      </c>
      <c r="P167" s="17">
        <f t="shared" si="11"/>
        <v>103</v>
      </c>
      <c r="Q167" s="16">
        <v>88</v>
      </c>
      <c r="R167" s="17">
        <f t="shared" si="9"/>
        <v>191</v>
      </c>
      <c r="S167" s="19"/>
    </row>
    <row r="168" spans="1:19" ht="12.75" customHeight="1">
      <c r="A168" t="s">
        <v>487</v>
      </c>
      <c r="B168" t="s">
        <v>488</v>
      </c>
      <c r="C168" t="s">
        <v>957</v>
      </c>
      <c r="D168" s="7" t="s">
        <v>55</v>
      </c>
      <c r="E168" s="16">
        <v>42</v>
      </c>
      <c r="F168" s="16">
        <v>0</v>
      </c>
      <c r="G168" s="16">
        <v>0</v>
      </c>
      <c r="H168" s="17">
        <f t="shared" si="10"/>
        <v>42</v>
      </c>
      <c r="I168" s="16">
        <v>0</v>
      </c>
      <c r="J168" s="17">
        <f t="shared" si="8"/>
        <v>42</v>
      </c>
      <c r="K168" s="16"/>
      <c r="L168" s="7" t="s">
        <v>55</v>
      </c>
      <c r="M168" s="16">
        <v>77</v>
      </c>
      <c r="N168" s="16">
        <v>0</v>
      </c>
      <c r="O168" s="16">
        <v>50</v>
      </c>
      <c r="P168" s="17">
        <f t="shared" si="11"/>
        <v>127</v>
      </c>
      <c r="Q168" s="16">
        <v>13</v>
      </c>
      <c r="R168" s="17">
        <f t="shared" si="9"/>
        <v>140</v>
      </c>
      <c r="S168" s="19"/>
    </row>
    <row r="169" spans="1:19" ht="12.75" customHeight="1">
      <c r="A169" t="s">
        <v>489</v>
      </c>
      <c r="B169" t="s">
        <v>490</v>
      </c>
      <c r="C169" t="s">
        <v>956</v>
      </c>
      <c r="D169" s="7" t="s">
        <v>55</v>
      </c>
      <c r="E169" s="16">
        <v>37</v>
      </c>
      <c r="F169" s="16">
        <v>0</v>
      </c>
      <c r="G169" s="16">
        <v>4</v>
      </c>
      <c r="H169" s="17">
        <f t="shared" si="10"/>
        <v>41</v>
      </c>
      <c r="I169" s="16">
        <v>0</v>
      </c>
      <c r="J169" s="17">
        <f t="shared" si="8"/>
        <v>41</v>
      </c>
      <c r="K169" s="16"/>
      <c r="L169" s="7" t="s">
        <v>55</v>
      </c>
      <c r="M169" s="16">
        <v>94</v>
      </c>
      <c r="N169" s="16">
        <v>0</v>
      </c>
      <c r="O169" s="16">
        <v>6</v>
      </c>
      <c r="P169" s="17">
        <f t="shared" si="11"/>
        <v>100</v>
      </c>
      <c r="Q169" s="16">
        <v>0</v>
      </c>
      <c r="R169" s="17">
        <f t="shared" si="9"/>
        <v>100</v>
      </c>
      <c r="S169" s="19"/>
    </row>
    <row r="170" spans="1:19" ht="12.75" customHeight="1">
      <c r="A170" t="s">
        <v>491</v>
      </c>
      <c r="B170" t="s">
        <v>492</v>
      </c>
      <c r="C170" t="s">
        <v>956</v>
      </c>
      <c r="D170" s="7" t="s">
        <v>55</v>
      </c>
      <c r="E170" s="16">
        <v>23</v>
      </c>
      <c r="F170" s="16">
        <v>0</v>
      </c>
      <c r="G170" s="16">
        <v>4</v>
      </c>
      <c r="H170" s="17">
        <f t="shared" si="10"/>
        <v>27</v>
      </c>
      <c r="I170" s="16">
        <v>0</v>
      </c>
      <c r="J170" s="17">
        <f t="shared" si="8"/>
        <v>27</v>
      </c>
      <c r="K170" s="16"/>
      <c r="L170" s="7" t="s">
        <v>55</v>
      </c>
      <c r="M170" s="16">
        <v>46</v>
      </c>
      <c r="N170" s="16">
        <v>0</v>
      </c>
      <c r="O170" s="16">
        <v>15</v>
      </c>
      <c r="P170" s="17">
        <f t="shared" si="11"/>
        <v>61</v>
      </c>
      <c r="Q170" s="16">
        <v>0</v>
      </c>
      <c r="R170" s="17">
        <f t="shared" si="9"/>
        <v>61</v>
      </c>
      <c r="S170" s="19"/>
    </row>
    <row r="171" spans="1:19" ht="12.75" customHeight="1">
      <c r="A171" t="s">
        <v>868</v>
      </c>
      <c r="B171" t="s">
        <v>869</v>
      </c>
      <c r="C171" t="s">
        <v>956</v>
      </c>
      <c r="D171" s="7" t="s">
        <v>55</v>
      </c>
      <c r="E171" s="16">
        <v>143</v>
      </c>
      <c r="F171" s="16">
        <v>0</v>
      </c>
      <c r="G171" s="16">
        <v>46</v>
      </c>
      <c r="H171" s="17">
        <f t="shared" si="10"/>
        <v>189</v>
      </c>
      <c r="I171" s="16">
        <v>0</v>
      </c>
      <c r="J171" s="17">
        <f t="shared" si="8"/>
        <v>189</v>
      </c>
      <c r="K171" s="16"/>
      <c r="L171" s="7" t="s">
        <v>55</v>
      </c>
      <c r="M171" s="16">
        <v>82</v>
      </c>
      <c r="N171" s="16">
        <v>0</v>
      </c>
      <c r="O171" s="16">
        <v>78</v>
      </c>
      <c r="P171" s="17">
        <f t="shared" si="11"/>
        <v>160</v>
      </c>
      <c r="Q171" s="16">
        <v>63</v>
      </c>
      <c r="R171" s="17">
        <f t="shared" si="9"/>
        <v>223</v>
      </c>
      <c r="S171" s="19"/>
    </row>
    <row r="172" spans="1:19" ht="12.75" customHeight="1">
      <c r="A172" t="s">
        <v>495</v>
      </c>
      <c r="B172" t="s">
        <v>496</v>
      </c>
      <c r="C172" t="s">
        <v>957</v>
      </c>
      <c r="D172" s="7" t="s">
        <v>55</v>
      </c>
      <c r="E172" s="16">
        <v>43</v>
      </c>
      <c r="F172" s="16">
        <v>0</v>
      </c>
      <c r="G172" s="16">
        <v>5</v>
      </c>
      <c r="H172" s="17">
        <f t="shared" si="10"/>
        <v>48</v>
      </c>
      <c r="I172" s="16">
        <v>23</v>
      </c>
      <c r="J172" s="17">
        <f t="shared" si="8"/>
        <v>71</v>
      </c>
      <c r="K172" s="19"/>
      <c r="L172" s="7" t="s">
        <v>55</v>
      </c>
      <c r="M172" s="16">
        <v>114</v>
      </c>
      <c r="N172" s="16">
        <v>0</v>
      </c>
      <c r="O172" s="16">
        <v>54</v>
      </c>
      <c r="P172" s="17">
        <f t="shared" si="11"/>
        <v>168</v>
      </c>
      <c r="Q172" s="16">
        <v>0</v>
      </c>
      <c r="R172" s="17">
        <f t="shared" si="9"/>
        <v>168</v>
      </c>
      <c r="S172" s="19"/>
    </row>
    <row r="173" spans="1:19" ht="12.75" customHeight="1">
      <c r="A173" t="s">
        <v>497</v>
      </c>
      <c r="B173" t="s">
        <v>498</v>
      </c>
      <c r="C173" t="s">
        <v>954</v>
      </c>
      <c r="D173" s="7" t="s">
        <v>55</v>
      </c>
      <c r="E173" s="16">
        <v>189</v>
      </c>
      <c r="F173" s="16">
        <v>0</v>
      </c>
      <c r="G173" s="16">
        <v>0</v>
      </c>
      <c r="H173" s="17">
        <f t="shared" si="10"/>
        <v>189</v>
      </c>
      <c r="I173" s="16">
        <v>0</v>
      </c>
      <c r="J173" s="17">
        <f t="shared" si="8"/>
        <v>189</v>
      </c>
      <c r="K173" s="16"/>
      <c r="L173" s="7" t="s">
        <v>55</v>
      </c>
      <c r="M173" s="16">
        <v>104</v>
      </c>
      <c r="N173" s="16">
        <v>0</v>
      </c>
      <c r="O173" s="16">
        <v>28</v>
      </c>
      <c r="P173" s="17">
        <f t="shared" si="11"/>
        <v>132</v>
      </c>
      <c r="Q173" s="16">
        <v>0</v>
      </c>
      <c r="R173" s="17">
        <f t="shared" si="9"/>
        <v>132</v>
      </c>
      <c r="S173" s="19"/>
    </row>
    <row r="174" spans="1:19" ht="12.75" customHeight="1">
      <c r="A174" t="s">
        <v>499</v>
      </c>
      <c r="B174" t="s">
        <v>500</v>
      </c>
      <c r="C174" t="s">
        <v>956</v>
      </c>
      <c r="D174" s="7" t="s">
        <v>55</v>
      </c>
      <c r="E174" s="16">
        <v>65</v>
      </c>
      <c r="F174" s="16">
        <v>19</v>
      </c>
      <c r="G174" s="16">
        <v>23</v>
      </c>
      <c r="H174" s="17">
        <f t="shared" si="10"/>
        <v>107</v>
      </c>
      <c r="I174" s="16">
        <v>42</v>
      </c>
      <c r="J174" s="17">
        <f t="shared" si="8"/>
        <v>149</v>
      </c>
      <c r="K174" s="16"/>
      <c r="L174" s="7" t="s">
        <v>55</v>
      </c>
      <c r="M174" s="16">
        <v>168</v>
      </c>
      <c r="N174" s="16">
        <v>0</v>
      </c>
      <c r="O174" s="16">
        <v>95</v>
      </c>
      <c r="P174" s="17">
        <f t="shared" si="11"/>
        <v>263</v>
      </c>
      <c r="Q174" s="16">
        <v>55</v>
      </c>
      <c r="R174" s="17">
        <f t="shared" si="9"/>
        <v>318</v>
      </c>
      <c r="S174" s="19"/>
    </row>
    <row r="175" spans="1:19" ht="12.75" customHeight="1">
      <c r="A175" t="s">
        <v>501</v>
      </c>
      <c r="B175" t="s">
        <v>502</v>
      </c>
      <c r="C175" t="s">
        <v>956</v>
      </c>
      <c r="D175" s="7" t="s">
        <v>55</v>
      </c>
      <c r="E175" s="16">
        <v>107</v>
      </c>
      <c r="F175" s="16">
        <v>0</v>
      </c>
      <c r="G175" s="16">
        <v>25</v>
      </c>
      <c r="H175" s="17">
        <f t="shared" si="10"/>
        <v>132</v>
      </c>
      <c r="I175" s="16">
        <v>0</v>
      </c>
      <c r="J175" s="17">
        <f t="shared" si="8"/>
        <v>132</v>
      </c>
      <c r="K175" s="16"/>
      <c r="L175" s="7" t="s">
        <v>55</v>
      </c>
      <c r="M175" s="16">
        <v>101</v>
      </c>
      <c r="N175" s="16">
        <v>6</v>
      </c>
      <c r="O175" s="16">
        <v>48</v>
      </c>
      <c r="P175" s="17">
        <f t="shared" si="11"/>
        <v>155</v>
      </c>
      <c r="Q175" s="16">
        <v>47</v>
      </c>
      <c r="R175" s="17">
        <f t="shared" si="9"/>
        <v>202</v>
      </c>
      <c r="S175" s="19"/>
    </row>
    <row r="176" spans="1:19" ht="12.75" customHeight="1">
      <c r="A176" t="s">
        <v>852</v>
      </c>
      <c r="B176" t="s">
        <v>853</v>
      </c>
      <c r="C176" t="s">
        <v>956</v>
      </c>
      <c r="D176" s="7" t="s">
        <v>55</v>
      </c>
      <c r="E176" s="16">
        <v>0</v>
      </c>
      <c r="F176" s="16">
        <v>0</v>
      </c>
      <c r="G176" s="16">
        <v>6</v>
      </c>
      <c r="H176" s="17">
        <f t="shared" si="10"/>
        <v>6</v>
      </c>
      <c r="I176" s="16">
        <v>0</v>
      </c>
      <c r="J176" s="17">
        <f t="shared" si="8"/>
        <v>6</v>
      </c>
      <c r="K176" s="16"/>
      <c r="L176" s="7" t="s">
        <v>55</v>
      </c>
      <c r="M176" s="16">
        <v>8</v>
      </c>
      <c r="N176" s="16">
        <v>0</v>
      </c>
      <c r="O176" s="16">
        <v>12</v>
      </c>
      <c r="P176" s="17">
        <f t="shared" si="11"/>
        <v>20</v>
      </c>
      <c r="Q176" s="16">
        <v>0</v>
      </c>
      <c r="R176" s="17">
        <f t="shared" si="9"/>
        <v>20</v>
      </c>
      <c r="S176" s="19"/>
    </row>
    <row r="177" spans="1:19" ht="12.75" customHeight="1">
      <c r="A177" t="s">
        <v>503</v>
      </c>
      <c r="B177" t="s">
        <v>504</v>
      </c>
      <c r="C177" t="s">
        <v>955</v>
      </c>
      <c r="D177" s="7" t="s">
        <v>55</v>
      </c>
      <c r="E177" s="16">
        <v>80</v>
      </c>
      <c r="F177" s="16">
        <v>0</v>
      </c>
      <c r="G177" s="16">
        <v>19</v>
      </c>
      <c r="H177" s="17">
        <f t="shared" si="10"/>
        <v>99</v>
      </c>
      <c r="I177" s="16">
        <v>0</v>
      </c>
      <c r="J177" s="17">
        <f t="shared" si="8"/>
        <v>99</v>
      </c>
      <c r="K177" s="16"/>
      <c r="L177" s="7" t="s">
        <v>55</v>
      </c>
      <c r="M177" s="16">
        <v>39</v>
      </c>
      <c r="N177" s="16">
        <v>0</v>
      </c>
      <c r="O177" s="16">
        <v>51</v>
      </c>
      <c r="P177" s="17">
        <f t="shared" si="11"/>
        <v>90</v>
      </c>
      <c r="Q177" s="16">
        <v>0</v>
      </c>
      <c r="R177" s="17">
        <f t="shared" si="9"/>
        <v>90</v>
      </c>
      <c r="S177" s="19"/>
    </row>
    <row r="178" spans="1:19" ht="12.75" customHeight="1">
      <c r="A178" t="s">
        <v>505</v>
      </c>
      <c r="B178" t="s">
        <v>506</v>
      </c>
      <c r="C178" t="s">
        <v>958</v>
      </c>
      <c r="D178" s="7" t="s">
        <v>55</v>
      </c>
      <c r="E178" s="16">
        <v>54</v>
      </c>
      <c r="F178" s="16">
        <v>0</v>
      </c>
      <c r="G178" s="16">
        <v>21</v>
      </c>
      <c r="H178" s="17">
        <f t="shared" si="10"/>
        <v>75</v>
      </c>
      <c r="I178" s="16">
        <v>0</v>
      </c>
      <c r="J178" s="17">
        <f t="shared" si="8"/>
        <v>75</v>
      </c>
      <c r="K178" s="16"/>
      <c r="L178" s="7" t="s">
        <v>55</v>
      </c>
      <c r="M178" s="16">
        <v>188</v>
      </c>
      <c r="N178" s="16">
        <v>0</v>
      </c>
      <c r="O178" s="16">
        <v>47</v>
      </c>
      <c r="P178" s="17">
        <f t="shared" si="11"/>
        <v>235</v>
      </c>
      <c r="Q178" s="16">
        <v>0</v>
      </c>
      <c r="R178" s="17">
        <f t="shared" si="9"/>
        <v>235</v>
      </c>
      <c r="S178" s="19"/>
    </row>
    <row r="179" spans="1:19" ht="12.75" customHeight="1">
      <c r="A179" t="s">
        <v>767</v>
      </c>
      <c r="B179" t="s">
        <v>768</v>
      </c>
      <c r="C179" t="s">
        <v>955</v>
      </c>
      <c r="D179" s="7" t="s">
        <v>55</v>
      </c>
      <c r="E179" s="16">
        <v>9</v>
      </c>
      <c r="F179" s="16">
        <v>0</v>
      </c>
      <c r="G179" s="16">
        <v>0</v>
      </c>
      <c r="H179" s="17">
        <f t="shared" si="10"/>
        <v>9</v>
      </c>
      <c r="I179" s="16">
        <v>0</v>
      </c>
      <c r="J179" s="17">
        <f t="shared" si="8"/>
        <v>9</v>
      </c>
      <c r="K179" s="16"/>
      <c r="L179" s="7" t="s">
        <v>55</v>
      </c>
      <c r="M179" s="16">
        <v>10</v>
      </c>
      <c r="N179" s="16">
        <v>0</v>
      </c>
      <c r="O179" s="16">
        <v>1</v>
      </c>
      <c r="P179" s="17">
        <f t="shared" si="11"/>
        <v>11</v>
      </c>
      <c r="Q179" s="16">
        <v>7</v>
      </c>
      <c r="R179" s="17">
        <f t="shared" si="9"/>
        <v>18</v>
      </c>
      <c r="S179" s="19"/>
    </row>
    <row r="180" spans="1:19" ht="12.75" customHeight="1">
      <c r="A180" t="s">
        <v>507</v>
      </c>
      <c r="B180" t="s">
        <v>508</v>
      </c>
      <c r="C180" t="s">
        <v>954</v>
      </c>
      <c r="D180" s="7" t="s">
        <v>55</v>
      </c>
      <c r="E180" s="16">
        <v>282</v>
      </c>
      <c r="F180" s="16">
        <v>0</v>
      </c>
      <c r="G180" s="16">
        <v>101</v>
      </c>
      <c r="H180" s="17">
        <f t="shared" si="10"/>
        <v>383</v>
      </c>
      <c r="I180" s="16">
        <v>59</v>
      </c>
      <c r="J180" s="17">
        <f t="shared" si="8"/>
        <v>442</v>
      </c>
      <c r="K180" s="19"/>
      <c r="L180" s="7" t="s">
        <v>55</v>
      </c>
      <c r="M180" s="16">
        <v>254</v>
      </c>
      <c r="N180" s="16">
        <v>7</v>
      </c>
      <c r="O180" s="16">
        <v>134</v>
      </c>
      <c r="P180" s="17">
        <f t="shared" si="11"/>
        <v>395</v>
      </c>
      <c r="Q180" s="16">
        <v>58</v>
      </c>
      <c r="R180" s="17">
        <f t="shared" si="9"/>
        <v>453</v>
      </c>
      <c r="S180" s="19"/>
    </row>
    <row r="181" spans="1:19" ht="12.75" customHeight="1">
      <c r="A181" t="s">
        <v>509</v>
      </c>
      <c r="B181" t="s">
        <v>510</v>
      </c>
      <c r="C181" t="s">
        <v>958</v>
      </c>
      <c r="D181" s="7" t="s">
        <v>55</v>
      </c>
      <c r="E181" s="16">
        <v>185</v>
      </c>
      <c r="F181" s="16">
        <v>4</v>
      </c>
      <c r="G181" s="16">
        <v>86</v>
      </c>
      <c r="H181" s="17">
        <f t="shared" si="10"/>
        <v>275</v>
      </c>
      <c r="I181" s="16">
        <v>104</v>
      </c>
      <c r="J181" s="17">
        <f t="shared" si="8"/>
        <v>379</v>
      </c>
      <c r="K181" s="19"/>
      <c r="L181" s="7" t="s">
        <v>55</v>
      </c>
      <c r="M181" s="16">
        <v>240</v>
      </c>
      <c r="N181" s="16">
        <v>0</v>
      </c>
      <c r="O181" s="16">
        <v>97</v>
      </c>
      <c r="P181" s="17">
        <f t="shared" si="11"/>
        <v>337</v>
      </c>
      <c r="Q181" s="16">
        <v>108</v>
      </c>
      <c r="R181" s="17">
        <f t="shared" si="9"/>
        <v>445</v>
      </c>
      <c r="S181" s="19"/>
    </row>
    <row r="182" spans="1:19" ht="12.75" customHeight="1">
      <c r="A182" t="s">
        <v>908</v>
      </c>
      <c r="B182" t="s">
        <v>909</v>
      </c>
      <c r="C182" t="s">
        <v>958</v>
      </c>
      <c r="D182" s="7" t="s">
        <v>55</v>
      </c>
      <c r="E182" s="16">
        <v>33</v>
      </c>
      <c r="F182" s="16">
        <v>0</v>
      </c>
      <c r="G182" s="16">
        <v>14</v>
      </c>
      <c r="H182" s="17">
        <f t="shared" si="10"/>
        <v>47</v>
      </c>
      <c r="I182" s="16">
        <v>0</v>
      </c>
      <c r="J182" s="17">
        <f t="shared" si="8"/>
        <v>47</v>
      </c>
      <c r="K182" s="16"/>
      <c r="L182" s="7" t="s">
        <v>55</v>
      </c>
      <c r="M182" s="16">
        <v>81</v>
      </c>
      <c r="N182" s="16">
        <v>5</v>
      </c>
      <c r="O182" s="16">
        <v>28</v>
      </c>
      <c r="P182" s="17">
        <f t="shared" si="11"/>
        <v>114</v>
      </c>
      <c r="Q182" s="16">
        <v>0</v>
      </c>
      <c r="R182" s="17">
        <f t="shared" si="9"/>
        <v>114</v>
      </c>
      <c r="S182" s="19"/>
    </row>
    <row r="183" spans="1:19" ht="12.75" customHeight="1">
      <c r="A183" t="s">
        <v>769</v>
      </c>
      <c r="B183" t="s">
        <v>770</v>
      </c>
      <c r="C183" t="s">
        <v>958</v>
      </c>
      <c r="D183" s="7" t="s">
        <v>55</v>
      </c>
      <c r="E183" s="16">
        <v>116</v>
      </c>
      <c r="F183" s="16">
        <v>0</v>
      </c>
      <c r="G183" s="16">
        <v>9</v>
      </c>
      <c r="H183" s="17">
        <f t="shared" si="10"/>
        <v>125</v>
      </c>
      <c r="I183" s="16">
        <v>0</v>
      </c>
      <c r="J183" s="17">
        <f t="shared" si="8"/>
        <v>125</v>
      </c>
      <c r="K183" s="16"/>
      <c r="L183" s="7" t="s">
        <v>55</v>
      </c>
      <c r="M183" s="16">
        <v>86</v>
      </c>
      <c r="N183" s="16">
        <v>5</v>
      </c>
      <c r="O183" s="16">
        <v>70</v>
      </c>
      <c r="P183" s="17">
        <f t="shared" si="11"/>
        <v>161</v>
      </c>
      <c r="Q183" s="16">
        <v>0</v>
      </c>
      <c r="R183" s="17">
        <f t="shared" si="9"/>
        <v>161</v>
      </c>
      <c r="S183" s="19"/>
    </row>
    <row r="184" spans="1:19" ht="12.75" customHeight="1">
      <c r="A184" t="s">
        <v>511</v>
      </c>
      <c r="B184" t="s">
        <v>512</v>
      </c>
      <c r="C184" t="s">
        <v>955</v>
      </c>
      <c r="D184" s="7" t="s">
        <v>55</v>
      </c>
      <c r="E184" s="16">
        <v>25</v>
      </c>
      <c r="F184" s="16">
        <v>0</v>
      </c>
      <c r="G184" s="16">
        <v>61</v>
      </c>
      <c r="H184" s="17">
        <f t="shared" si="10"/>
        <v>86</v>
      </c>
      <c r="I184" s="16">
        <v>23</v>
      </c>
      <c r="J184" s="17">
        <f t="shared" si="8"/>
        <v>109</v>
      </c>
      <c r="K184" s="16"/>
      <c r="L184" s="7" t="s">
        <v>55</v>
      </c>
      <c r="M184" s="16">
        <v>0</v>
      </c>
      <c r="N184" s="16">
        <v>0</v>
      </c>
      <c r="O184" s="16">
        <v>10</v>
      </c>
      <c r="P184" s="17">
        <f t="shared" si="11"/>
        <v>10</v>
      </c>
      <c r="Q184" s="16">
        <v>0</v>
      </c>
      <c r="R184" s="17">
        <f t="shared" si="9"/>
        <v>10</v>
      </c>
      <c r="S184" s="19"/>
    </row>
    <row r="185" spans="1:19" ht="12.75" customHeight="1">
      <c r="A185" t="s">
        <v>910</v>
      </c>
      <c r="B185" t="s">
        <v>911</v>
      </c>
      <c r="C185" t="s">
        <v>958</v>
      </c>
      <c r="D185" s="7" t="s">
        <v>55</v>
      </c>
      <c r="E185" s="16">
        <v>8</v>
      </c>
      <c r="F185" s="16">
        <v>0</v>
      </c>
      <c r="G185" s="16">
        <v>0</v>
      </c>
      <c r="H185" s="17">
        <f t="shared" si="10"/>
        <v>8</v>
      </c>
      <c r="I185" s="16">
        <v>0</v>
      </c>
      <c r="J185" s="17">
        <f t="shared" si="8"/>
        <v>8</v>
      </c>
      <c r="K185" s="16"/>
      <c r="L185" s="7" t="s">
        <v>55</v>
      </c>
      <c r="M185" s="16">
        <v>8</v>
      </c>
      <c r="N185" s="16">
        <v>0</v>
      </c>
      <c r="O185" s="16">
        <v>14</v>
      </c>
      <c r="P185" s="17">
        <f t="shared" si="11"/>
        <v>22</v>
      </c>
      <c r="Q185" s="16">
        <v>0</v>
      </c>
      <c r="R185" s="17">
        <f t="shared" si="9"/>
        <v>22</v>
      </c>
      <c r="S185" s="19"/>
    </row>
    <row r="186" spans="1:19" ht="12.75" customHeight="1">
      <c r="A186" t="s">
        <v>513</v>
      </c>
      <c r="B186" t="s">
        <v>514</v>
      </c>
      <c r="C186" t="s">
        <v>958</v>
      </c>
      <c r="D186" s="7" t="s">
        <v>55</v>
      </c>
      <c r="E186" s="16">
        <v>153</v>
      </c>
      <c r="F186" s="16">
        <v>0</v>
      </c>
      <c r="G186" s="16">
        <v>8</v>
      </c>
      <c r="H186" s="17">
        <f t="shared" si="10"/>
        <v>161</v>
      </c>
      <c r="I186" s="16">
        <v>0</v>
      </c>
      <c r="J186" s="17">
        <f t="shared" si="8"/>
        <v>161</v>
      </c>
      <c r="K186" s="16"/>
      <c r="L186" s="7" t="s">
        <v>55</v>
      </c>
      <c r="M186" s="16">
        <v>108</v>
      </c>
      <c r="N186" s="16">
        <v>0</v>
      </c>
      <c r="O186" s="16">
        <v>16</v>
      </c>
      <c r="P186" s="17">
        <f t="shared" si="11"/>
        <v>124</v>
      </c>
      <c r="Q186" s="16">
        <v>0</v>
      </c>
      <c r="R186" s="17">
        <f t="shared" si="9"/>
        <v>124</v>
      </c>
      <c r="S186" s="19"/>
    </row>
    <row r="187" spans="1:19" ht="12.75" customHeight="1">
      <c r="A187" t="s">
        <v>515</v>
      </c>
      <c r="B187" t="s">
        <v>516</v>
      </c>
      <c r="C187" t="s">
        <v>957</v>
      </c>
      <c r="D187" s="7" t="s">
        <v>55</v>
      </c>
      <c r="E187" s="16">
        <v>25</v>
      </c>
      <c r="F187" s="16">
        <v>0</v>
      </c>
      <c r="G187" s="16">
        <v>20</v>
      </c>
      <c r="H187" s="17">
        <f t="shared" si="10"/>
        <v>45</v>
      </c>
      <c r="I187" s="16">
        <v>0</v>
      </c>
      <c r="J187" s="17">
        <f t="shared" si="8"/>
        <v>45</v>
      </c>
      <c r="K187" s="16"/>
      <c r="L187" s="7" t="s">
        <v>55</v>
      </c>
      <c r="M187" s="16">
        <v>103</v>
      </c>
      <c r="N187" s="16">
        <v>0</v>
      </c>
      <c r="O187" s="16">
        <v>37</v>
      </c>
      <c r="P187" s="17">
        <f t="shared" si="11"/>
        <v>140</v>
      </c>
      <c r="Q187" s="16">
        <v>39</v>
      </c>
      <c r="R187" s="17">
        <f t="shared" si="9"/>
        <v>179</v>
      </c>
      <c r="S187" s="19"/>
    </row>
    <row r="188" spans="1:19" ht="12.75" customHeight="1">
      <c r="A188" t="s">
        <v>517</v>
      </c>
      <c r="B188" t="s">
        <v>518</v>
      </c>
      <c r="C188" t="s">
        <v>956</v>
      </c>
      <c r="D188" s="7" t="s">
        <v>55</v>
      </c>
      <c r="E188" s="16">
        <v>0</v>
      </c>
      <c r="F188" s="16">
        <v>0</v>
      </c>
      <c r="G188" s="16">
        <v>0</v>
      </c>
      <c r="H188" s="17">
        <f t="shared" si="10"/>
        <v>0</v>
      </c>
      <c r="I188" s="16">
        <v>0</v>
      </c>
      <c r="J188" s="17">
        <f t="shared" si="8"/>
        <v>0</v>
      </c>
      <c r="K188" s="16"/>
      <c r="L188" s="7" t="s">
        <v>55</v>
      </c>
      <c r="M188" s="16">
        <v>13</v>
      </c>
      <c r="N188" s="16">
        <v>21</v>
      </c>
      <c r="O188" s="16">
        <v>66</v>
      </c>
      <c r="P188" s="17">
        <f t="shared" si="11"/>
        <v>100</v>
      </c>
      <c r="Q188" s="16">
        <v>27</v>
      </c>
      <c r="R188" s="17">
        <f t="shared" si="9"/>
        <v>127</v>
      </c>
      <c r="S188" s="19"/>
    </row>
    <row r="189" spans="1:19" ht="12.75" customHeight="1">
      <c r="A189" t="s">
        <v>519</v>
      </c>
      <c r="B189" t="s">
        <v>520</v>
      </c>
      <c r="C189" t="s">
        <v>954</v>
      </c>
      <c r="D189" s="7" t="s">
        <v>55</v>
      </c>
      <c r="E189" s="16">
        <v>38</v>
      </c>
      <c r="F189" s="16">
        <v>0</v>
      </c>
      <c r="G189" s="16">
        <v>54</v>
      </c>
      <c r="H189" s="17">
        <f t="shared" si="10"/>
        <v>92</v>
      </c>
      <c r="I189" s="16">
        <v>0</v>
      </c>
      <c r="J189" s="17">
        <f t="shared" si="8"/>
        <v>92</v>
      </c>
      <c r="K189" s="19"/>
      <c r="L189" s="7" t="s">
        <v>55</v>
      </c>
      <c r="M189" s="16">
        <v>76</v>
      </c>
      <c r="N189" s="16">
        <v>5</v>
      </c>
      <c r="O189" s="16">
        <v>75</v>
      </c>
      <c r="P189" s="17">
        <f t="shared" si="11"/>
        <v>156</v>
      </c>
      <c r="Q189" s="16">
        <v>0</v>
      </c>
      <c r="R189" s="17">
        <f t="shared" si="9"/>
        <v>156</v>
      </c>
      <c r="S189" s="19"/>
    </row>
    <row r="190" spans="1:19" ht="12.75" customHeight="1">
      <c r="A190" t="s">
        <v>521</v>
      </c>
      <c r="B190" t="s">
        <v>522</v>
      </c>
      <c r="C190" t="s">
        <v>955</v>
      </c>
      <c r="D190" s="7" t="s">
        <v>55</v>
      </c>
      <c r="E190" s="16">
        <v>45</v>
      </c>
      <c r="F190" s="16">
        <v>0</v>
      </c>
      <c r="G190" s="16">
        <v>17</v>
      </c>
      <c r="H190" s="17">
        <f t="shared" si="10"/>
        <v>62</v>
      </c>
      <c r="I190" s="16">
        <v>0</v>
      </c>
      <c r="J190" s="17">
        <f t="shared" si="8"/>
        <v>62</v>
      </c>
      <c r="K190" s="16"/>
      <c r="L190" s="7" t="s">
        <v>55</v>
      </c>
      <c r="M190" s="16">
        <v>23</v>
      </c>
      <c r="N190" s="16">
        <v>0</v>
      </c>
      <c r="O190" s="16">
        <v>7</v>
      </c>
      <c r="P190" s="17">
        <f t="shared" si="11"/>
        <v>30</v>
      </c>
      <c r="Q190" s="16">
        <v>0</v>
      </c>
      <c r="R190" s="17">
        <f t="shared" si="9"/>
        <v>30</v>
      </c>
      <c r="S190" s="19"/>
    </row>
    <row r="191" spans="1:19" ht="12.75" customHeight="1">
      <c r="A191" t="s">
        <v>822</v>
      </c>
      <c r="B191" t="s">
        <v>823</v>
      </c>
      <c r="C191" t="s">
        <v>957</v>
      </c>
      <c r="D191" s="7" t="s">
        <v>55</v>
      </c>
      <c r="E191" s="16">
        <v>14</v>
      </c>
      <c r="F191" s="16">
        <v>0</v>
      </c>
      <c r="G191" s="16">
        <v>0</v>
      </c>
      <c r="H191" s="17">
        <f t="shared" si="10"/>
        <v>14</v>
      </c>
      <c r="I191" s="16">
        <v>0</v>
      </c>
      <c r="J191" s="17">
        <f t="shared" si="8"/>
        <v>14</v>
      </c>
      <c r="K191" s="16"/>
      <c r="L191" s="7" t="s">
        <v>55</v>
      </c>
      <c r="M191" s="16">
        <v>51</v>
      </c>
      <c r="N191" s="16">
        <v>5</v>
      </c>
      <c r="O191" s="16">
        <v>2</v>
      </c>
      <c r="P191" s="17">
        <f t="shared" si="11"/>
        <v>58</v>
      </c>
      <c r="Q191" s="16">
        <v>7</v>
      </c>
      <c r="R191" s="17">
        <f t="shared" si="9"/>
        <v>65</v>
      </c>
      <c r="S191" s="19"/>
    </row>
    <row r="192" spans="1:19" ht="12.75" customHeight="1">
      <c r="A192" t="s">
        <v>523</v>
      </c>
      <c r="B192" t="s">
        <v>524</v>
      </c>
      <c r="C192" t="s">
        <v>955</v>
      </c>
      <c r="D192" s="7" t="s">
        <v>55</v>
      </c>
      <c r="E192" s="16">
        <v>104</v>
      </c>
      <c r="F192" s="16">
        <v>0</v>
      </c>
      <c r="G192" s="16">
        <v>15</v>
      </c>
      <c r="H192" s="17">
        <f t="shared" si="10"/>
        <v>119</v>
      </c>
      <c r="I192" s="16">
        <v>0</v>
      </c>
      <c r="J192" s="17">
        <f t="shared" si="8"/>
        <v>119</v>
      </c>
      <c r="K192" s="16"/>
      <c r="L192" s="7" t="s">
        <v>55</v>
      </c>
      <c r="M192" s="16">
        <v>145</v>
      </c>
      <c r="N192" s="16">
        <v>5</v>
      </c>
      <c r="O192" s="16">
        <v>85</v>
      </c>
      <c r="P192" s="17">
        <f t="shared" si="11"/>
        <v>235</v>
      </c>
      <c r="Q192" s="16">
        <v>43</v>
      </c>
      <c r="R192" s="17">
        <f t="shared" si="9"/>
        <v>278</v>
      </c>
      <c r="S192" s="19"/>
    </row>
    <row r="193" spans="1:19" ht="12.75" customHeight="1">
      <c r="A193" t="s">
        <v>771</v>
      </c>
      <c r="B193" t="s">
        <v>772</v>
      </c>
      <c r="C193" t="s">
        <v>954</v>
      </c>
      <c r="D193" s="7" t="s">
        <v>55</v>
      </c>
      <c r="E193" s="16">
        <v>23</v>
      </c>
      <c r="F193" s="16">
        <v>0</v>
      </c>
      <c r="G193" s="16">
        <v>0</v>
      </c>
      <c r="H193" s="17">
        <f t="shared" si="10"/>
        <v>23</v>
      </c>
      <c r="I193" s="16">
        <v>0</v>
      </c>
      <c r="J193" s="17">
        <f t="shared" si="8"/>
        <v>23</v>
      </c>
      <c r="K193" s="16"/>
      <c r="L193" s="7" t="s">
        <v>55</v>
      </c>
      <c r="M193" s="16">
        <v>0</v>
      </c>
      <c r="N193" s="16">
        <v>0</v>
      </c>
      <c r="O193" s="16">
        <v>0</v>
      </c>
      <c r="P193" s="17">
        <f t="shared" si="11"/>
        <v>0</v>
      </c>
      <c r="Q193" s="16">
        <v>0</v>
      </c>
      <c r="R193" s="17">
        <f t="shared" si="9"/>
        <v>0</v>
      </c>
      <c r="S193" s="19"/>
    </row>
    <row r="194" spans="1:19" ht="12.75" customHeight="1">
      <c r="A194" t="s">
        <v>525</v>
      </c>
      <c r="B194" t="s">
        <v>526</v>
      </c>
      <c r="C194" t="s">
        <v>955</v>
      </c>
      <c r="D194" s="7" t="s">
        <v>55</v>
      </c>
      <c r="E194" s="16">
        <v>30</v>
      </c>
      <c r="F194" s="16">
        <v>0</v>
      </c>
      <c r="G194" s="16">
        <v>0</v>
      </c>
      <c r="H194" s="17">
        <f t="shared" si="10"/>
        <v>30</v>
      </c>
      <c r="I194" s="16">
        <v>0</v>
      </c>
      <c r="J194" s="17">
        <f t="shared" si="8"/>
        <v>30</v>
      </c>
      <c r="K194" s="16"/>
      <c r="L194" s="7" t="s">
        <v>55</v>
      </c>
      <c r="M194" s="16">
        <v>24</v>
      </c>
      <c r="N194" s="16">
        <v>0</v>
      </c>
      <c r="O194" s="16">
        <v>8</v>
      </c>
      <c r="P194" s="17">
        <f t="shared" si="11"/>
        <v>32</v>
      </c>
      <c r="Q194" s="16">
        <v>0</v>
      </c>
      <c r="R194" s="17">
        <f t="shared" si="9"/>
        <v>32</v>
      </c>
      <c r="S194" s="19"/>
    </row>
    <row r="195" spans="1:19" ht="12.75" customHeight="1">
      <c r="A195" t="s">
        <v>527</v>
      </c>
      <c r="B195" t="s">
        <v>528</v>
      </c>
      <c r="C195" t="s">
        <v>954</v>
      </c>
      <c r="D195" s="7" t="s">
        <v>55</v>
      </c>
      <c r="E195" s="16">
        <v>16</v>
      </c>
      <c r="F195" s="16">
        <v>0</v>
      </c>
      <c r="G195" s="16">
        <v>0</v>
      </c>
      <c r="H195" s="17">
        <f t="shared" si="10"/>
        <v>16</v>
      </c>
      <c r="I195" s="16">
        <v>0</v>
      </c>
      <c r="J195" s="17">
        <f t="shared" si="8"/>
        <v>16</v>
      </c>
      <c r="K195" s="16"/>
      <c r="L195" s="7" t="s">
        <v>55</v>
      </c>
      <c r="M195" s="16">
        <v>42</v>
      </c>
      <c r="N195" s="16">
        <v>0</v>
      </c>
      <c r="O195" s="16">
        <v>18</v>
      </c>
      <c r="P195" s="17">
        <f t="shared" si="11"/>
        <v>60</v>
      </c>
      <c r="Q195" s="16">
        <v>0</v>
      </c>
      <c r="R195" s="17">
        <f t="shared" si="9"/>
        <v>60</v>
      </c>
      <c r="S195" s="19"/>
    </row>
    <row r="196" spans="1:19" ht="12.75" customHeight="1">
      <c r="A196" t="s">
        <v>529</v>
      </c>
      <c r="B196" t="s">
        <v>530</v>
      </c>
      <c r="C196" t="s">
        <v>957</v>
      </c>
      <c r="D196" s="7" t="s">
        <v>55</v>
      </c>
      <c r="E196" s="16">
        <v>174</v>
      </c>
      <c r="F196" s="16">
        <v>0</v>
      </c>
      <c r="G196" s="16">
        <v>71</v>
      </c>
      <c r="H196" s="17">
        <f t="shared" si="10"/>
        <v>245</v>
      </c>
      <c r="I196" s="16">
        <v>8</v>
      </c>
      <c r="J196" s="17">
        <f t="shared" si="8"/>
        <v>253</v>
      </c>
      <c r="K196" s="19"/>
      <c r="L196" s="7" t="s">
        <v>55</v>
      </c>
      <c r="M196" s="16">
        <v>147</v>
      </c>
      <c r="N196" s="16">
        <v>0</v>
      </c>
      <c r="O196" s="16">
        <v>72</v>
      </c>
      <c r="P196" s="17">
        <f t="shared" si="11"/>
        <v>219</v>
      </c>
      <c r="Q196" s="16">
        <v>18</v>
      </c>
      <c r="R196" s="17">
        <f t="shared" si="9"/>
        <v>237</v>
      </c>
      <c r="S196" s="19"/>
    </row>
    <row r="197" spans="1:19" ht="12.75" customHeight="1">
      <c r="A197" t="s">
        <v>531</v>
      </c>
      <c r="B197" t="s">
        <v>532</v>
      </c>
      <c r="C197" t="s">
        <v>956</v>
      </c>
      <c r="D197" s="7" t="s">
        <v>55</v>
      </c>
      <c r="E197" s="16">
        <v>159</v>
      </c>
      <c r="F197" s="16">
        <v>28</v>
      </c>
      <c r="G197" s="16">
        <v>34</v>
      </c>
      <c r="H197" s="17">
        <f t="shared" si="10"/>
        <v>221</v>
      </c>
      <c r="I197" s="16">
        <v>0</v>
      </c>
      <c r="J197" s="17">
        <f t="shared" si="8"/>
        <v>221</v>
      </c>
      <c r="K197" s="16"/>
      <c r="L197" s="7" t="s">
        <v>55</v>
      </c>
      <c r="M197" s="16">
        <v>38</v>
      </c>
      <c r="N197" s="16">
        <v>0</v>
      </c>
      <c r="O197" s="16">
        <v>48</v>
      </c>
      <c r="P197" s="17">
        <f t="shared" si="11"/>
        <v>86</v>
      </c>
      <c r="Q197" s="16">
        <v>0</v>
      </c>
      <c r="R197" s="17">
        <f t="shared" si="9"/>
        <v>86</v>
      </c>
      <c r="S197" s="19"/>
    </row>
    <row r="198" spans="1:19" ht="12.75" customHeight="1">
      <c r="A198" t="s">
        <v>773</v>
      </c>
      <c r="B198" t="s">
        <v>774</v>
      </c>
      <c r="C198" t="s">
        <v>954</v>
      </c>
      <c r="D198" s="7" t="s">
        <v>55</v>
      </c>
      <c r="E198" s="16">
        <v>28</v>
      </c>
      <c r="F198" s="16">
        <v>0</v>
      </c>
      <c r="G198" s="16">
        <v>0</v>
      </c>
      <c r="H198" s="17">
        <f t="shared" si="10"/>
        <v>28</v>
      </c>
      <c r="I198" s="16">
        <v>0</v>
      </c>
      <c r="J198" s="17">
        <f t="shared" si="8"/>
        <v>28</v>
      </c>
      <c r="K198" s="16"/>
      <c r="L198" s="7" t="s">
        <v>55</v>
      </c>
      <c r="M198" s="16">
        <v>80</v>
      </c>
      <c r="N198" s="16">
        <v>0</v>
      </c>
      <c r="O198" s="16">
        <v>6</v>
      </c>
      <c r="P198" s="17">
        <f t="shared" si="11"/>
        <v>86</v>
      </c>
      <c r="Q198" s="16">
        <v>0</v>
      </c>
      <c r="R198" s="17">
        <f t="shared" si="9"/>
        <v>86</v>
      </c>
      <c r="S198" s="19"/>
    </row>
    <row r="199" spans="1:19" ht="12.75" customHeight="1">
      <c r="A199" t="s">
        <v>533</v>
      </c>
      <c r="B199" t="s">
        <v>534</v>
      </c>
      <c r="C199" t="s">
        <v>956</v>
      </c>
      <c r="D199" s="7" t="s">
        <v>55</v>
      </c>
      <c r="E199" s="16">
        <v>5</v>
      </c>
      <c r="F199" s="16">
        <v>0</v>
      </c>
      <c r="G199" s="16">
        <v>17</v>
      </c>
      <c r="H199" s="17">
        <f t="shared" si="10"/>
        <v>22</v>
      </c>
      <c r="I199" s="16">
        <v>15</v>
      </c>
      <c r="J199" s="17">
        <f t="shared" si="8"/>
        <v>37</v>
      </c>
      <c r="K199" s="19"/>
      <c r="L199" s="7" t="s">
        <v>55</v>
      </c>
      <c r="M199" s="16">
        <v>8</v>
      </c>
      <c r="N199" s="16">
        <v>0</v>
      </c>
      <c r="O199" s="16">
        <v>9</v>
      </c>
      <c r="P199" s="17">
        <f t="shared" si="11"/>
        <v>17</v>
      </c>
      <c r="Q199" s="16">
        <v>0</v>
      </c>
      <c r="R199" s="17">
        <f t="shared" si="9"/>
        <v>17</v>
      </c>
      <c r="S199" s="19"/>
    </row>
    <row r="200" spans="1:19" ht="12.75" customHeight="1">
      <c r="A200" t="s">
        <v>775</v>
      </c>
      <c r="B200" t="s">
        <v>776</v>
      </c>
      <c r="C200" t="s">
        <v>958</v>
      </c>
      <c r="D200" s="7" t="s">
        <v>55</v>
      </c>
      <c r="E200" s="16">
        <v>12</v>
      </c>
      <c r="F200" s="16">
        <v>0</v>
      </c>
      <c r="G200" s="16">
        <v>13</v>
      </c>
      <c r="H200" s="17">
        <f t="shared" si="10"/>
        <v>25</v>
      </c>
      <c r="I200" s="16">
        <v>84</v>
      </c>
      <c r="J200" s="17">
        <f t="shared" ref="J200:J263" si="12">SUM(H200:I200)</f>
        <v>109</v>
      </c>
      <c r="K200" s="19"/>
      <c r="L200" s="7" t="s">
        <v>55</v>
      </c>
      <c r="M200" s="16">
        <v>52</v>
      </c>
      <c r="N200" s="16">
        <v>0</v>
      </c>
      <c r="O200" s="16">
        <v>23</v>
      </c>
      <c r="P200" s="17">
        <f t="shared" si="11"/>
        <v>75</v>
      </c>
      <c r="Q200" s="16">
        <v>24</v>
      </c>
      <c r="R200" s="17">
        <f t="shared" ref="R200:R263" si="13">SUM(P200:Q200)</f>
        <v>99</v>
      </c>
      <c r="S200" s="19"/>
    </row>
    <row r="201" spans="1:19" ht="12.75" customHeight="1">
      <c r="A201" t="s">
        <v>777</v>
      </c>
      <c r="B201" t="s">
        <v>778</v>
      </c>
      <c r="C201" t="s">
        <v>956</v>
      </c>
      <c r="D201" s="7" t="s">
        <v>55</v>
      </c>
      <c r="E201" s="16">
        <v>20</v>
      </c>
      <c r="F201" s="16">
        <v>0</v>
      </c>
      <c r="G201" s="16">
        <v>6</v>
      </c>
      <c r="H201" s="17">
        <f t="shared" ref="H201:H264" si="14">SUM(D201:G201)</f>
        <v>26</v>
      </c>
      <c r="I201" s="16">
        <v>0</v>
      </c>
      <c r="J201" s="17">
        <f t="shared" si="12"/>
        <v>26</v>
      </c>
      <c r="K201" s="16"/>
      <c r="L201" s="7" t="s">
        <v>55</v>
      </c>
      <c r="M201" s="16">
        <v>26</v>
      </c>
      <c r="N201" s="16">
        <v>0</v>
      </c>
      <c r="O201" s="16">
        <v>3</v>
      </c>
      <c r="P201" s="17">
        <f t="shared" ref="P201:P264" si="15">SUM(L201:O201)</f>
        <v>29</v>
      </c>
      <c r="Q201" s="16">
        <v>7</v>
      </c>
      <c r="R201" s="17">
        <f t="shared" si="13"/>
        <v>36</v>
      </c>
      <c r="S201" s="19"/>
    </row>
    <row r="202" spans="1:19" ht="12.75" customHeight="1">
      <c r="A202" t="s">
        <v>824</v>
      </c>
      <c r="B202" t="s">
        <v>825</v>
      </c>
      <c r="C202" t="s">
        <v>957</v>
      </c>
      <c r="D202" s="7" t="s">
        <v>55</v>
      </c>
      <c r="E202" s="16">
        <v>50</v>
      </c>
      <c r="F202" s="16">
        <v>0</v>
      </c>
      <c r="G202" s="16">
        <v>15</v>
      </c>
      <c r="H202" s="17">
        <f t="shared" si="14"/>
        <v>65</v>
      </c>
      <c r="I202" s="16">
        <v>0</v>
      </c>
      <c r="J202" s="17">
        <f t="shared" si="12"/>
        <v>65</v>
      </c>
      <c r="K202" s="16"/>
      <c r="L202" s="7" t="s">
        <v>55</v>
      </c>
      <c r="M202" s="16">
        <v>31</v>
      </c>
      <c r="N202" s="16">
        <v>0</v>
      </c>
      <c r="O202" s="16">
        <v>14</v>
      </c>
      <c r="P202" s="17">
        <f t="shared" si="15"/>
        <v>45</v>
      </c>
      <c r="Q202" s="16">
        <v>0</v>
      </c>
      <c r="R202" s="17">
        <f t="shared" si="13"/>
        <v>45</v>
      </c>
      <c r="S202" s="19"/>
    </row>
    <row r="203" spans="1:19" ht="12.75" customHeight="1">
      <c r="A203" t="s">
        <v>535</v>
      </c>
      <c r="B203" t="s">
        <v>536</v>
      </c>
      <c r="C203" t="s">
        <v>955</v>
      </c>
      <c r="D203" s="7" t="s">
        <v>55</v>
      </c>
      <c r="E203" s="16">
        <v>197</v>
      </c>
      <c r="F203" s="16">
        <v>0</v>
      </c>
      <c r="G203" s="16">
        <v>47</v>
      </c>
      <c r="H203" s="17">
        <f t="shared" si="14"/>
        <v>244</v>
      </c>
      <c r="I203" s="16">
        <v>45</v>
      </c>
      <c r="J203" s="17">
        <f t="shared" si="12"/>
        <v>289</v>
      </c>
      <c r="K203" s="19"/>
      <c r="L203" s="7" t="s">
        <v>55</v>
      </c>
      <c r="M203" s="16">
        <v>220</v>
      </c>
      <c r="N203" s="16">
        <v>0</v>
      </c>
      <c r="O203" s="16">
        <v>88</v>
      </c>
      <c r="P203" s="17">
        <f t="shared" si="15"/>
        <v>308</v>
      </c>
      <c r="Q203" s="16">
        <v>91</v>
      </c>
      <c r="R203" s="17">
        <f t="shared" si="13"/>
        <v>399</v>
      </c>
      <c r="S203" s="19"/>
    </row>
    <row r="204" spans="1:19" ht="12.75" customHeight="1">
      <c r="A204" t="s">
        <v>537</v>
      </c>
      <c r="B204" t="s">
        <v>538</v>
      </c>
      <c r="C204" t="s">
        <v>956</v>
      </c>
      <c r="D204" s="7" t="s">
        <v>55</v>
      </c>
      <c r="E204" s="16">
        <v>85</v>
      </c>
      <c r="F204" s="16">
        <v>9</v>
      </c>
      <c r="G204" s="16">
        <f>37+11</f>
        <v>48</v>
      </c>
      <c r="H204" s="17">
        <f t="shared" si="14"/>
        <v>142</v>
      </c>
      <c r="I204" s="16">
        <v>0</v>
      </c>
      <c r="J204" s="17">
        <f t="shared" si="12"/>
        <v>142</v>
      </c>
      <c r="K204" s="19"/>
      <c r="L204" s="7" t="s">
        <v>55</v>
      </c>
      <c r="M204" s="16">
        <v>171</v>
      </c>
      <c r="N204" s="16">
        <v>0</v>
      </c>
      <c r="O204" s="16">
        <v>160</v>
      </c>
      <c r="P204" s="17">
        <f t="shared" si="15"/>
        <v>331</v>
      </c>
      <c r="Q204" s="16">
        <v>86</v>
      </c>
      <c r="R204" s="17">
        <f t="shared" si="13"/>
        <v>417</v>
      </c>
      <c r="S204" s="19"/>
    </row>
    <row r="205" spans="1:19" ht="12.75" customHeight="1">
      <c r="A205" t="s">
        <v>826</v>
      </c>
      <c r="B205" t="s">
        <v>827</v>
      </c>
      <c r="C205" t="s">
        <v>957</v>
      </c>
      <c r="D205" s="7" t="s">
        <v>55</v>
      </c>
      <c r="E205" s="16">
        <v>51</v>
      </c>
      <c r="F205" s="16">
        <v>0</v>
      </c>
      <c r="G205" s="16">
        <v>44</v>
      </c>
      <c r="H205" s="17">
        <f t="shared" si="14"/>
        <v>95</v>
      </c>
      <c r="I205" s="16">
        <v>0</v>
      </c>
      <c r="J205" s="17">
        <f t="shared" si="12"/>
        <v>95</v>
      </c>
      <c r="K205" s="16"/>
      <c r="L205" s="7" t="s">
        <v>55</v>
      </c>
      <c r="M205" s="16">
        <v>35</v>
      </c>
      <c r="N205" s="16">
        <v>0</v>
      </c>
      <c r="O205" s="16">
        <v>20</v>
      </c>
      <c r="P205" s="17">
        <f t="shared" si="15"/>
        <v>55</v>
      </c>
      <c r="Q205" s="16">
        <v>0</v>
      </c>
      <c r="R205" s="17">
        <f t="shared" si="13"/>
        <v>55</v>
      </c>
      <c r="S205" s="19"/>
    </row>
    <row r="206" spans="1:19" ht="12.75" customHeight="1">
      <c r="A206" t="s">
        <v>828</v>
      </c>
      <c r="B206" t="s">
        <v>829</v>
      </c>
      <c r="C206" t="s">
        <v>958</v>
      </c>
      <c r="D206" s="7" t="s">
        <v>55</v>
      </c>
      <c r="E206" s="16">
        <v>206</v>
      </c>
      <c r="F206" s="16">
        <v>0</v>
      </c>
      <c r="G206" s="16">
        <v>100</v>
      </c>
      <c r="H206" s="17">
        <f t="shared" si="14"/>
        <v>306</v>
      </c>
      <c r="I206" s="16">
        <v>78</v>
      </c>
      <c r="J206" s="17">
        <f t="shared" si="12"/>
        <v>384</v>
      </c>
      <c r="K206" s="19"/>
      <c r="L206" s="7" t="s">
        <v>55</v>
      </c>
      <c r="M206" s="16">
        <v>238</v>
      </c>
      <c r="N206" s="16">
        <v>0</v>
      </c>
      <c r="O206" s="16">
        <v>85</v>
      </c>
      <c r="P206" s="17">
        <f t="shared" si="15"/>
        <v>323</v>
      </c>
      <c r="Q206" s="16">
        <v>0</v>
      </c>
      <c r="R206" s="17">
        <f t="shared" si="13"/>
        <v>323</v>
      </c>
      <c r="S206" s="19"/>
    </row>
    <row r="207" spans="1:19" ht="12.75" customHeight="1">
      <c r="A207" t="s">
        <v>539</v>
      </c>
      <c r="B207" t="s">
        <v>540</v>
      </c>
      <c r="C207" t="s">
        <v>955</v>
      </c>
      <c r="D207" s="7" t="s">
        <v>55</v>
      </c>
      <c r="E207" s="16">
        <v>247</v>
      </c>
      <c r="F207" s="16">
        <v>10</v>
      </c>
      <c r="G207" s="16">
        <v>39</v>
      </c>
      <c r="H207" s="17">
        <f t="shared" si="14"/>
        <v>296</v>
      </c>
      <c r="I207" s="16">
        <v>47</v>
      </c>
      <c r="J207" s="17">
        <f t="shared" si="12"/>
        <v>343</v>
      </c>
      <c r="K207" s="19"/>
      <c r="L207" s="7" t="s">
        <v>55</v>
      </c>
      <c r="M207" s="16">
        <v>169</v>
      </c>
      <c r="N207" s="16">
        <v>0</v>
      </c>
      <c r="O207" s="16">
        <v>39</v>
      </c>
      <c r="P207" s="17">
        <f t="shared" si="15"/>
        <v>208</v>
      </c>
      <c r="Q207" s="16">
        <v>0</v>
      </c>
      <c r="R207" s="17">
        <f t="shared" si="13"/>
        <v>208</v>
      </c>
      <c r="S207" s="19"/>
    </row>
    <row r="208" spans="1:19" ht="12.75" customHeight="1">
      <c r="A208" t="s">
        <v>830</v>
      </c>
      <c r="B208" t="s">
        <v>831</v>
      </c>
      <c r="C208" t="s">
        <v>957</v>
      </c>
      <c r="D208" s="7" t="s">
        <v>55</v>
      </c>
      <c r="E208" s="16">
        <v>41</v>
      </c>
      <c r="F208" s="16">
        <v>2</v>
      </c>
      <c r="G208" s="16">
        <v>0</v>
      </c>
      <c r="H208" s="17">
        <f t="shared" si="14"/>
        <v>43</v>
      </c>
      <c r="I208" s="16">
        <v>37</v>
      </c>
      <c r="J208" s="17">
        <f t="shared" si="12"/>
        <v>80</v>
      </c>
      <c r="K208" s="19"/>
      <c r="L208" s="7" t="s">
        <v>55</v>
      </c>
      <c r="M208" s="16">
        <v>119</v>
      </c>
      <c r="N208" s="16">
        <v>0</v>
      </c>
      <c r="O208" s="16">
        <v>44</v>
      </c>
      <c r="P208" s="17">
        <f t="shared" si="15"/>
        <v>163</v>
      </c>
      <c r="Q208" s="16">
        <v>16</v>
      </c>
      <c r="R208" s="17">
        <f t="shared" si="13"/>
        <v>179</v>
      </c>
      <c r="S208" s="19"/>
    </row>
    <row r="209" spans="1:19" ht="12.75" customHeight="1">
      <c r="A209" t="s">
        <v>541</v>
      </c>
      <c r="B209" t="s">
        <v>542</v>
      </c>
      <c r="C209" t="s">
        <v>954</v>
      </c>
      <c r="D209" s="7" t="s">
        <v>55</v>
      </c>
      <c r="E209" s="16">
        <v>40</v>
      </c>
      <c r="F209" s="16">
        <v>0</v>
      </c>
      <c r="G209" s="16">
        <v>12</v>
      </c>
      <c r="H209" s="17">
        <f t="shared" si="14"/>
        <v>52</v>
      </c>
      <c r="I209" s="16">
        <v>0</v>
      </c>
      <c r="J209" s="17">
        <f t="shared" si="12"/>
        <v>52</v>
      </c>
      <c r="K209" s="16"/>
      <c r="L209" s="7" t="s">
        <v>55</v>
      </c>
      <c r="M209" s="16">
        <v>29</v>
      </c>
      <c r="N209" s="16">
        <v>6</v>
      </c>
      <c r="O209" s="16">
        <v>19</v>
      </c>
      <c r="P209" s="17">
        <f t="shared" si="15"/>
        <v>54</v>
      </c>
      <c r="Q209" s="16">
        <v>0</v>
      </c>
      <c r="R209" s="17">
        <f t="shared" si="13"/>
        <v>54</v>
      </c>
      <c r="S209" s="19"/>
    </row>
    <row r="210" spans="1:19" ht="12.75" customHeight="1">
      <c r="A210" t="s">
        <v>543</v>
      </c>
      <c r="B210" t="s">
        <v>544</v>
      </c>
      <c r="C210" t="s">
        <v>957</v>
      </c>
      <c r="D210" s="7" t="s">
        <v>55</v>
      </c>
      <c r="E210" s="16">
        <v>78</v>
      </c>
      <c r="F210" s="16">
        <v>0</v>
      </c>
      <c r="G210" s="16">
        <v>16</v>
      </c>
      <c r="H210" s="17">
        <f t="shared" si="14"/>
        <v>94</v>
      </c>
      <c r="I210" s="16">
        <v>14</v>
      </c>
      <c r="J210" s="17">
        <f t="shared" si="12"/>
        <v>108</v>
      </c>
      <c r="K210" s="19"/>
      <c r="L210" s="7" t="s">
        <v>55</v>
      </c>
      <c r="M210" s="16">
        <v>126</v>
      </c>
      <c r="N210" s="16">
        <v>0</v>
      </c>
      <c r="O210" s="16">
        <v>68</v>
      </c>
      <c r="P210" s="17">
        <f t="shared" si="15"/>
        <v>194</v>
      </c>
      <c r="Q210" s="16">
        <v>6</v>
      </c>
      <c r="R210" s="17">
        <f t="shared" si="13"/>
        <v>200</v>
      </c>
      <c r="S210" s="19"/>
    </row>
    <row r="211" spans="1:19" ht="12.75" customHeight="1">
      <c r="A211" t="s">
        <v>753</v>
      </c>
      <c r="B211" t="s">
        <v>912</v>
      </c>
      <c r="C211" t="s">
        <v>954</v>
      </c>
      <c r="D211" s="7" t="s">
        <v>55</v>
      </c>
      <c r="E211" s="16">
        <v>43</v>
      </c>
      <c r="F211" s="16">
        <v>8</v>
      </c>
      <c r="G211" s="16">
        <v>0</v>
      </c>
      <c r="H211" s="17">
        <f t="shared" si="14"/>
        <v>51</v>
      </c>
      <c r="I211" s="16">
        <v>0</v>
      </c>
      <c r="J211" s="17">
        <f t="shared" si="12"/>
        <v>51</v>
      </c>
      <c r="K211" s="19"/>
      <c r="L211" s="7" t="s">
        <v>55</v>
      </c>
      <c r="M211" s="16">
        <v>10</v>
      </c>
      <c r="N211" s="16">
        <v>8</v>
      </c>
      <c r="O211" s="16">
        <v>1</v>
      </c>
      <c r="P211" s="17">
        <f t="shared" si="15"/>
        <v>19</v>
      </c>
      <c r="Q211" s="16">
        <v>0</v>
      </c>
      <c r="R211" s="17">
        <f t="shared" si="13"/>
        <v>19</v>
      </c>
      <c r="S211" s="19"/>
    </row>
    <row r="212" spans="1:19" ht="12.75" customHeight="1">
      <c r="A212" t="s">
        <v>545</v>
      </c>
      <c r="B212" t="s">
        <v>546</v>
      </c>
      <c r="C212" t="s">
        <v>956</v>
      </c>
      <c r="D212" s="7" t="s">
        <v>55</v>
      </c>
      <c r="E212" s="16">
        <v>78</v>
      </c>
      <c r="F212" s="16">
        <v>0</v>
      </c>
      <c r="G212" s="16">
        <v>21</v>
      </c>
      <c r="H212" s="17">
        <f t="shared" si="14"/>
        <v>99</v>
      </c>
      <c r="I212" s="16">
        <v>92</v>
      </c>
      <c r="J212" s="17">
        <f t="shared" si="12"/>
        <v>191</v>
      </c>
      <c r="K212" s="19"/>
      <c r="L212" s="7" t="s">
        <v>55</v>
      </c>
      <c r="M212" s="16">
        <v>245</v>
      </c>
      <c r="N212" s="16">
        <v>0</v>
      </c>
      <c r="O212" s="16">
        <v>68</v>
      </c>
      <c r="P212" s="17">
        <f t="shared" si="15"/>
        <v>313</v>
      </c>
      <c r="Q212" s="16">
        <v>28</v>
      </c>
      <c r="R212" s="17">
        <f t="shared" si="13"/>
        <v>341</v>
      </c>
      <c r="S212" s="19"/>
    </row>
    <row r="213" spans="1:19" ht="12.75" customHeight="1">
      <c r="A213" t="s">
        <v>547</v>
      </c>
      <c r="B213" t="s">
        <v>548</v>
      </c>
      <c r="C213" t="s">
        <v>958</v>
      </c>
      <c r="D213" s="7" t="s">
        <v>55</v>
      </c>
      <c r="E213" s="16">
        <v>99</v>
      </c>
      <c r="F213" s="16">
        <v>0</v>
      </c>
      <c r="G213" s="16">
        <v>4</v>
      </c>
      <c r="H213" s="17">
        <f t="shared" si="14"/>
        <v>103</v>
      </c>
      <c r="I213" s="16">
        <v>0</v>
      </c>
      <c r="J213" s="17">
        <f t="shared" si="12"/>
        <v>103</v>
      </c>
      <c r="K213" s="16"/>
      <c r="L213" s="7" t="s">
        <v>55</v>
      </c>
      <c r="M213" s="16">
        <v>113</v>
      </c>
      <c r="N213" s="16">
        <v>0</v>
      </c>
      <c r="O213" s="16">
        <v>17</v>
      </c>
      <c r="P213" s="17">
        <f t="shared" si="15"/>
        <v>130</v>
      </c>
      <c r="Q213" s="16">
        <v>0</v>
      </c>
      <c r="R213" s="17">
        <f t="shared" si="13"/>
        <v>130</v>
      </c>
      <c r="S213" s="19"/>
    </row>
    <row r="214" spans="1:19" ht="12.75" customHeight="1">
      <c r="A214" t="s">
        <v>549</v>
      </c>
      <c r="B214" t="s">
        <v>550</v>
      </c>
      <c r="C214" t="s">
        <v>956</v>
      </c>
      <c r="D214" s="7" t="s">
        <v>55</v>
      </c>
      <c r="E214" s="16">
        <v>125</v>
      </c>
      <c r="F214" s="16">
        <v>0</v>
      </c>
      <c r="G214" s="16">
        <v>8</v>
      </c>
      <c r="H214" s="17">
        <f t="shared" si="14"/>
        <v>133</v>
      </c>
      <c r="I214" s="16">
        <v>0</v>
      </c>
      <c r="J214" s="17">
        <f t="shared" si="12"/>
        <v>133</v>
      </c>
      <c r="K214" s="16"/>
      <c r="L214" s="7" t="s">
        <v>55</v>
      </c>
      <c r="M214" s="16">
        <v>159</v>
      </c>
      <c r="N214" s="16">
        <v>0</v>
      </c>
      <c r="O214" s="16">
        <v>43</v>
      </c>
      <c r="P214" s="17">
        <f t="shared" si="15"/>
        <v>202</v>
      </c>
      <c r="Q214" s="16">
        <v>45</v>
      </c>
      <c r="R214" s="17">
        <f t="shared" si="13"/>
        <v>247</v>
      </c>
      <c r="S214" s="19"/>
    </row>
    <row r="215" spans="1:19" ht="12.75" customHeight="1">
      <c r="A215" t="s">
        <v>887</v>
      </c>
      <c r="B215" t="s">
        <v>973</v>
      </c>
      <c r="C215" t="s">
        <v>954</v>
      </c>
      <c r="D215" s="7" t="s">
        <v>55</v>
      </c>
      <c r="E215" s="16">
        <v>28</v>
      </c>
      <c r="F215" s="16">
        <v>0</v>
      </c>
      <c r="G215" s="16">
        <v>11</v>
      </c>
      <c r="H215" s="17">
        <f t="shared" si="14"/>
        <v>39</v>
      </c>
      <c r="I215" s="16">
        <v>0</v>
      </c>
      <c r="J215" s="17">
        <f t="shared" si="12"/>
        <v>39</v>
      </c>
      <c r="K215" s="16"/>
      <c r="L215" s="7" t="s">
        <v>55</v>
      </c>
      <c r="M215" s="16">
        <v>0</v>
      </c>
      <c r="N215" s="16">
        <v>0</v>
      </c>
      <c r="O215" s="16">
        <v>11</v>
      </c>
      <c r="P215" s="17">
        <f t="shared" si="15"/>
        <v>11</v>
      </c>
      <c r="Q215" s="16">
        <v>0</v>
      </c>
      <c r="R215" s="17">
        <f t="shared" si="13"/>
        <v>11</v>
      </c>
      <c r="S215" s="19"/>
    </row>
    <row r="216" spans="1:19" ht="12.75" customHeight="1">
      <c r="A216" t="s">
        <v>553</v>
      </c>
      <c r="B216" t="s">
        <v>554</v>
      </c>
      <c r="C216" t="s">
        <v>954</v>
      </c>
      <c r="D216" s="7" t="s">
        <v>55</v>
      </c>
      <c r="E216" s="16">
        <v>158</v>
      </c>
      <c r="F216" s="16">
        <v>0</v>
      </c>
      <c r="G216" s="16">
        <v>82</v>
      </c>
      <c r="H216" s="17">
        <f t="shared" si="14"/>
        <v>240</v>
      </c>
      <c r="I216" s="16">
        <v>0</v>
      </c>
      <c r="J216" s="17">
        <f t="shared" si="12"/>
        <v>240</v>
      </c>
      <c r="K216" s="16"/>
      <c r="L216" s="7" t="s">
        <v>55</v>
      </c>
      <c r="M216" s="16">
        <v>159</v>
      </c>
      <c r="N216" s="16">
        <v>0</v>
      </c>
      <c r="O216" s="16">
        <v>52</v>
      </c>
      <c r="P216" s="17">
        <f t="shared" si="15"/>
        <v>211</v>
      </c>
      <c r="Q216" s="16">
        <v>0</v>
      </c>
      <c r="R216" s="17">
        <f t="shared" si="13"/>
        <v>211</v>
      </c>
      <c r="S216" s="19"/>
    </row>
    <row r="217" spans="1:19" ht="12.75" customHeight="1">
      <c r="A217" t="s">
        <v>555</v>
      </c>
      <c r="B217" t="s">
        <v>556</v>
      </c>
      <c r="C217" t="s">
        <v>956</v>
      </c>
      <c r="D217" s="7" t="s">
        <v>55</v>
      </c>
      <c r="E217" s="16">
        <v>58</v>
      </c>
      <c r="F217" s="16">
        <v>0</v>
      </c>
      <c r="G217" s="16">
        <v>19</v>
      </c>
      <c r="H217" s="17">
        <f t="shared" si="14"/>
        <v>77</v>
      </c>
      <c r="I217" s="16">
        <v>0</v>
      </c>
      <c r="J217" s="17">
        <f t="shared" si="12"/>
        <v>77</v>
      </c>
      <c r="K217" s="16"/>
      <c r="L217" s="7" t="s">
        <v>55</v>
      </c>
      <c r="M217" s="16">
        <v>64</v>
      </c>
      <c r="N217" s="16">
        <v>0</v>
      </c>
      <c r="O217" s="16">
        <v>45</v>
      </c>
      <c r="P217" s="17">
        <f t="shared" si="15"/>
        <v>109</v>
      </c>
      <c r="Q217" s="16">
        <v>0</v>
      </c>
      <c r="R217" s="17">
        <f t="shared" si="13"/>
        <v>109</v>
      </c>
      <c r="S217" s="19"/>
    </row>
    <row r="218" spans="1:19" ht="12.75" customHeight="1">
      <c r="A218" t="s">
        <v>557</v>
      </c>
      <c r="B218" t="s">
        <v>558</v>
      </c>
      <c r="C218" t="s">
        <v>958</v>
      </c>
      <c r="D218" s="7" t="s">
        <v>55</v>
      </c>
      <c r="E218" s="16">
        <v>117</v>
      </c>
      <c r="F218" s="16">
        <v>0</v>
      </c>
      <c r="G218" s="16">
        <v>18</v>
      </c>
      <c r="H218" s="17">
        <f t="shared" si="14"/>
        <v>135</v>
      </c>
      <c r="I218" s="16">
        <v>9</v>
      </c>
      <c r="J218" s="17">
        <f t="shared" si="12"/>
        <v>144</v>
      </c>
      <c r="K218" s="16"/>
      <c r="L218" s="7" t="s">
        <v>55</v>
      </c>
      <c r="M218" s="16">
        <v>244</v>
      </c>
      <c r="N218" s="16">
        <v>16</v>
      </c>
      <c r="O218" s="16">
        <v>80</v>
      </c>
      <c r="P218" s="17">
        <f t="shared" si="15"/>
        <v>340</v>
      </c>
      <c r="Q218" s="16">
        <v>63</v>
      </c>
      <c r="R218" s="17">
        <f t="shared" si="13"/>
        <v>403</v>
      </c>
      <c r="S218" s="19"/>
    </row>
    <row r="219" spans="1:19" ht="12.75" customHeight="1">
      <c r="A219" t="s">
        <v>559</v>
      </c>
      <c r="B219" t="s">
        <v>560</v>
      </c>
      <c r="C219" t="s">
        <v>958</v>
      </c>
      <c r="D219" s="7" t="s">
        <v>55</v>
      </c>
      <c r="E219" s="16">
        <v>54</v>
      </c>
      <c r="F219" s="16">
        <v>0</v>
      </c>
      <c r="G219" s="16">
        <v>24</v>
      </c>
      <c r="H219" s="17">
        <f t="shared" si="14"/>
        <v>78</v>
      </c>
      <c r="I219" s="16">
        <v>0</v>
      </c>
      <c r="J219" s="17">
        <f t="shared" si="12"/>
        <v>78</v>
      </c>
      <c r="K219" s="16"/>
      <c r="L219" s="7" t="s">
        <v>55</v>
      </c>
      <c r="M219" s="16">
        <v>19</v>
      </c>
      <c r="N219" s="16">
        <v>0</v>
      </c>
      <c r="O219" s="16">
        <v>10</v>
      </c>
      <c r="P219" s="17">
        <f t="shared" si="15"/>
        <v>29</v>
      </c>
      <c r="Q219" s="16">
        <v>0</v>
      </c>
      <c r="R219" s="17">
        <f t="shared" si="13"/>
        <v>29</v>
      </c>
      <c r="S219" s="19"/>
    </row>
    <row r="220" spans="1:19" ht="12.75" customHeight="1">
      <c r="A220" t="s">
        <v>561</v>
      </c>
      <c r="B220" t="s">
        <v>562</v>
      </c>
      <c r="C220" t="s">
        <v>956</v>
      </c>
      <c r="D220" s="7" t="s">
        <v>55</v>
      </c>
      <c r="E220" s="16">
        <v>71</v>
      </c>
      <c r="F220" s="16">
        <v>0</v>
      </c>
      <c r="G220" s="16">
        <v>39</v>
      </c>
      <c r="H220" s="17">
        <f t="shared" si="14"/>
        <v>110</v>
      </c>
      <c r="I220" s="16">
        <v>0</v>
      </c>
      <c r="J220" s="17">
        <f t="shared" si="12"/>
        <v>110</v>
      </c>
      <c r="K220" s="19"/>
      <c r="L220" s="7" t="s">
        <v>55</v>
      </c>
      <c r="M220" s="16">
        <v>52</v>
      </c>
      <c r="N220" s="16">
        <v>0</v>
      </c>
      <c r="O220" s="16">
        <v>22</v>
      </c>
      <c r="P220" s="17">
        <f t="shared" si="15"/>
        <v>74</v>
      </c>
      <c r="Q220" s="16">
        <v>0</v>
      </c>
      <c r="R220" s="17">
        <f t="shared" si="13"/>
        <v>74</v>
      </c>
      <c r="S220" s="19"/>
    </row>
    <row r="221" spans="1:19" ht="12.75" customHeight="1">
      <c r="A221" t="s">
        <v>563</v>
      </c>
      <c r="B221" t="s">
        <v>564</v>
      </c>
      <c r="C221" t="s">
        <v>956</v>
      </c>
      <c r="D221" s="7" t="s">
        <v>55</v>
      </c>
      <c r="E221" s="16">
        <v>39</v>
      </c>
      <c r="F221" s="16">
        <v>0</v>
      </c>
      <c r="G221" s="16">
        <v>24</v>
      </c>
      <c r="H221" s="17">
        <f t="shared" si="14"/>
        <v>63</v>
      </c>
      <c r="I221" s="16">
        <v>4</v>
      </c>
      <c r="J221" s="17">
        <f t="shared" si="12"/>
        <v>67</v>
      </c>
      <c r="K221" s="19"/>
      <c r="L221" s="7" t="s">
        <v>55</v>
      </c>
      <c r="M221" s="16">
        <v>161</v>
      </c>
      <c r="N221" s="16">
        <v>0</v>
      </c>
      <c r="O221" s="16">
        <v>62</v>
      </c>
      <c r="P221" s="17">
        <f t="shared" si="15"/>
        <v>223</v>
      </c>
      <c r="Q221" s="16">
        <v>38</v>
      </c>
      <c r="R221" s="17">
        <f t="shared" si="13"/>
        <v>261</v>
      </c>
      <c r="S221" s="19"/>
    </row>
    <row r="222" spans="1:19" ht="12.75" customHeight="1">
      <c r="A222" t="s">
        <v>834</v>
      </c>
      <c r="B222" t="s">
        <v>835</v>
      </c>
      <c r="C222" t="s">
        <v>955</v>
      </c>
      <c r="D222" s="7" t="s">
        <v>55</v>
      </c>
      <c r="E222" s="16">
        <v>83</v>
      </c>
      <c r="F222" s="16">
        <v>0</v>
      </c>
      <c r="G222" s="16">
        <v>0</v>
      </c>
      <c r="H222" s="17">
        <f t="shared" si="14"/>
        <v>83</v>
      </c>
      <c r="I222" s="16">
        <v>0</v>
      </c>
      <c r="J222" s="17">
        <f t="shared" si="12"/>
        <v>83</v>
      </c>
      <c r="K222" s="16"/>
      <c r="L222" s="7" t="s">
        <v>55</v>
      </c>
      <c r="M222" s="16">
        <v>36</v>
      </c>
      <c r="N222" s="16">
        <v>0</v>
      </c>
      <c r="O222" s="16">
        <v>4</v>
      </c>
      <c r="P222" s="17">
        <f t="shared" si="15"/>
        <v>40</v>
      </c>
      <c r="Q222" s="16">
        <v>0</v>
      </c>
      <c r="R222" s="17">
        <f t="shared" si="13"/>
        <v>40</v>
      </c>
      <c r="S222" s="19"/>
    </row>
    <row r="223" spans="1:19" ht="12.75" customHeight="1">
      <c r="A223" t="s">
        <v>565</v>
      </c>
      <c r="B223" t="s">
        <v>566</v>
      </c>
      <c r="C223" t="s">
        <v>954</v>
      </c>
      <c r="D223" s="7" t="s">
        <v>55</v>
      </c>
      <c r="E223" s="16">
        <v>108</v>
      </c>
      <c r="F223" s="16">
        <v>0</v>
      </c>
      <c r="G223" s="16">
        <v>31</v>
      </c>
      <c r="H223" s="17">
        <f t="shared" si="14"/>
        <v>139</v>
      </c>
      <c r="I223" s="16">
        <v>8</v>
      </c>
      <c r="J223" s="17">
        <f t="shared" si="12"/>
        <v>147</v>
      </c>
      <c r="K223" s="19"/>
      <c r="L223" s="7" t="s">
        <v>55</v>
      </c>
      <c r="M223" s="16">
        <v>88</v>
      </c>
      <c r="N223" s="16">
        <v>2</v>
      </c>
      <c r="O223" s="16">
        <v>69</v>
      </c>
      <c r="P223" s="17">
        <f t="shared" si="15"/>
        <v>159</v>
      </c>
      <c r="Q223" s="16">
        <v>9</v>
      </c>
      <c r="R223" s="17">
        <f t="shared" si="13"/>
        <v>168</v>
      </c>
      <c r="S223" s="19"/>
    </row>
    <row r="224" spans="1:19" ht="12.75" customHeight="1">
      <c r="A224" t="s">
        <v>870</v>
      </c>
      <c r="B224" t="s">
        <v>871</v>
      </c>
      <c r="C224" t="s">
        <v>956</v>
      </c>
      <c r="D224" s="7" t="s">
        <v>55</v>
      </c>
      <c r="E224" s="16">
        <v>48</v>
      </c>
      <c r="F224" s="16">
        <v>0</v>
      </c>
      <c r="G224" s="16">
        <v>10</v>
      </c>
      <c r="H224" s="17">
        <f t="shared" si="14"/>
        <v>58</v>
      </c>
      <c r="I224" s="16">
        <v>0</v>
      </c>
      <c r="J224" s="17">
        <f t="shared" si="12"/>
        <v>58</v>
      </c>
      <c r="K224" s="16"/>
      <c r="L224" s="7" t="s">
        <v>55</v>
      </c>
      <c r="M224" s="16">
        <v>49</v>
      </c>
      <c r="N224" s="16">
        <v>0</v>
      </c>
      <c r="O224" s="16">
        <v>17</v>
      </c>
      <c r="P224" s="17">
        <f t="shared" si="15"/>
        <v>66</v>
      </c>
      <c r="Q224" s="16">
        <v>0</v>
      </c>
      <c r="R224" s="17">
        <f t="shared" si="13"/>
        <v>66</v>
      </c>
      <c r="S224" s="19"/>
    </row>
    <row r="225" spans="1:19" ht="12.75" customHeight="1">
      <c r="A225" t="s">
        <v>567</v>
      </c>
      <c r="B225" t="s">
        <v>568</v>
      </c>
      <c r="C225" t="s">
        <v>958</v>
      </c>
      <c r="D225" s="7" t="s">
        <v>55</v>
      </c>
      <c r="E225" s="16">
        <v>179</v>
      </c>
      <c r="F225" s="16">
        <v>0</v>
      </c>
      <c r="G225" s="16">
        <v>54</v>
      </c>
      <c r="H225" s="17">
        <f t="shared" si="14"/>
        <v>233</v>
      </c>
      <c r="I225" s="16">
        <v>90</v>
      </c>
      <c r="J225" s="17">
        <f t="shared" si="12"/>
        <v>323</v>
      </c>
      <c r="K225" s="16"/>
      <c r="L225" s="7" t="s">
        <v>55</v>
      </c>
      <c r="M225" s="16">
        <v>40</v>
      </c>
      <c r="N225" s="16">
        <v>0</v>
      </c>
      <c r="O225" s="16">
        <v>7</v>
      </c>
      <c r="P225" s="17">
        <f t="shared" si="15"/>
        <v>47</v>
      </c>
      <c r="Q225" s="16">
        <v>0</v>
      </c>
      <c r="R225" s="17">
        <f t="shared" si="13"/>
        <v>47</v>
      </c>
      <c r="S225" s="19"/>
    </row>
    <row r="226" spans="1:19" ht="12.75" customHeight="1">
      <c r="A226" t="s">
        <v>569</v>
      </c>
      <c r="B226" t="s">
        <v>570</v>
      </c>
      <c r="C226" t="s">
        <v>955</v>
      </c>
      <c r="D226" s="7" t="s">
        <v>55</v>
      </c>
      <c r="E226" s="16">
        <v>9</v>
      </c>
      <c r="F226" s="16">
        <v>0</v>
      </c>
      <c r="G226" s="16">
        <v>2</v>
      </c>
      <c r="H226" s="17">
        <f t="shared" si="14"/>
        <v>11</v>
      </c>
      <c r="I226" s="16">
        <v>0</v>
      </c>
      <c r="J226" s="17">
        <f t="shared" si="12"/>
        <v>11</v>
      </c>
      <c r="K226" s="16"/>
      <c r="L226" s="7" t="s">
        <v>55</v>
      </c>
      <c r="M226" s="16">
        <v>15</v>
      </c>
      <c r="N226" s="16">
        <v>0</v>
      </c>
      <c r="O226" s="16">
        <v>25</v>
      </c>
      <c r="P226" s="17">
        <f t="shared" si="15"/>
        <v>40</v>
      </c>
      <c r="Q226" s="16">
        <v>0</v>
      </c>
      <c r="R226" s="17">
        <f t="shared" si="13"/>
        <v>40</v>
      </c>
      <c r="S226" s="19"/>
    </row>
    <row r="227" spans="1:19" ht="12.75" customHeight="1">
      <c r="A227" t="s">
        <v>836</v>
      </c>
      <c r="B227" t="s">
        <v>837</v>
      </c>
      <c r="C227" t="s">
        <v>958</v>
      </c>
      <c r="D227" s="7" t="s">
        <v>55</v>
      </c>
      <c r="E227" s="16">
        <v>122</v>
      </c>
      <c r="F227" s="16">
        <v>5</v>
      </c>
      <c r="G227" s="16">
        <v>44</v>
      </c>
      <c r="H227" s="17">
        <f t="shared" si="14"/>
        <v>171</v>
      </c>
      <c r="I227" s="16">
        <v>162</v>
      </c>
      <c r="J227" s="17">
        <f t="shared" si="12"/>
        <v>333</v>
      </c>
      <c r="K227" s="19"/>
      <c r="L227" s="7" t="s">
        <v>55</v>
      </c>
      <c r="M227" s="16">
        <v>380</v>
      </c>
      <c r="N227" s="16">
        <v>5</v>
      </c>
      <c r="O227" s="16">
        <v>75</v>
      </c>
      <c r="P227" s="17">
        <f t="shared" si="15"/>
        <v>460</v>
      </c>
      <c r="Q227" s="16">
        <v>13</v>
      </c>
      <c r="R227" s="17">
        <f t="shared" si="13"/>
        <v>473</v>
      </c>
      <c r="S227" s="19"/>
    </row>
    <row r="228" spans="1:19" ht="12.75" customHeight="1">
      <c r="A228" t="s">
        <v>571</v>
      </c>
      <c r="B228" t="s">
        <v>572</v>
      </c>
      <c r="C228" t="s">
        <v>956</v>
      </c>
      <c r="D228" s="7" t="s">
        <v>55</v>
      </c>
      <c r="E228" s="16">
        <v>0</v>
      </c>
      <c r="F228" s="16">
        <v>5</v>
      </c>
      <c r="G228" s="16">
        <v>1</v>
      </c>
      <c r="H228" s="17">
        <f t="shared" si="14"/>
        <v>6</v>
      </c>
      <c r="I228" s="16">
        <v>0</v>
      </c>
      <c r="J228" s="17">
        <f t="shared" si="12"/>
        <v>6</v>
      </c>
      <c r="K228" s="16"/>
      <c r="L228" s="7" t="s">
        <v>55</v>
      </c>
      <c r="M228" s="16">
        <v>36</v>
      </c>
      <c r="N228" s="16">
        <v>5</v>
      </c>
      <c r="O228" s="16">
        <v>44</v>
      </c>
      <c r="P228" s="17">
        <f t="shared" si="15"/>
        <v>85</v>
      </c>
      <c r="Q228" s="16">
        <v>19</v>
      </c>
      <c r="R228" s="17">
        <f t="shared" si="13"/>
        <v>104</v>
      </c>
      <c r="S228" s="19"/>
    </row>
    <row r="229" spans="1:19" ht="12.75" customHeight="1">
      <c r="A229" t="s">
        <v>573</v>
      </c>
      <c r="B229" t="s">
        <v>574</v>
      </c>
      <c r="C229" t="s">
        <v>957</v>
      </c>
      <c r="D229" s="7" t="s">
        <v>55</v>
      </c>
      <c r="E229" s="16">
        <v>77</v>
      </c>
      <c r="F229" s="16">
        <v>0</v>
      </c>
      <c r="G229" s="16">
        <v>35</v>
      </c>
      <c r="H229" s="17">
        <f t="shared" si="14"/>
        <v>112</v>
      </c>
      <c r="I229" s="16">
        <v>15</v>
      </c>
      <c r="J229" s="17">
        <f t="shared" si="12"/>
        <v>127</v>
      </c>
      <c r="K229" s="16"/>
      <c r="L229" s="7" t="s">
        <v>55</v>
      </c>
      <c r="M229" s="16">
        <v>58</v>
      </c>
      <c r="N229" s="16">
        <v>0</v>
      </c>
      <c r="O229" s="16">
        <v>20</v>
      </c>
      <c r="P229" s="17">
        <f t="shared" si="15"/>
        <v>78</v>
      </c>
      <c r="Q229" s="16">
        <v>73</v>
      </c>
      <c r="R229" s="17">
        <f t="shared" si="13"/>
        <v>151</v>
      </c>
      <c r="S229" s="19"/>
    </row>
    <row r="230" spans="1:19" ht="12.75" customHeight="1">
      <c r="A230" t="s">
        <v>575</v>
      </c>
      <c r="B230" t="s">
        <v>576</v>
      </c>
      <c r="C230" t="s">
        <v>958</v>
      </c>
      <c r="D230" s="7" t="s">
        <v>55</v>
      </c>
      <c r="E230" s="16">
        <v>273</v>
      </c>
      <c r="F230" s="16">
        <v>0</v>
      </c>
      <c r="G230" s="16">
        <v>23</v>
      </c>
      <c r="H230" s="17">
        <f t="shared" si="14"/>
        <v>296</v>
      </c>
      <c r="I230" s="16">
        <v>7</v>
      </c>
      <c r="J230" s="17">
        <f t="shared" si="12"/>
        <v>303</v>
      </c>
      <c r="K230" s="16"/>
      <c r="L230" s="7" t="s">
        <v>55</v>
      </c>
      <c r="M230" s="16">
        <v>280</v>
      </c>
      <c r="N230" s="16">
        <v>41</v>
      </c>
      <c r="O230" s="16">
        <v>185</v>
      </c>
      <c r="P230" s="17">
        <f t="shared" si="15"/>
        <v>506</v>
      </c>
      <c r="Q230" s="16">
        <v>124</v>
      </c>
      <c r="R230" s="17">
        <f t="shared" si="13"/>
        <v>630</v>
      </c>
      <c r="S230" s="19"/>
    </row>
    <row r="231" spans="1:19" ht="12.75" customHeight="1">
      <c r="A231" t="s">
        <v>779</v>
      </c>
      <c r="B231" t="s">
        <v>780</v>
      </c>
      <c r="C231" t="s">
        <v>954</v>
      </c>
      <c r="D231" s="7" t="s">
        <v>55</v>
      </c>
      <c r="E231" s="16">
        <v>26</v>
      </c>
      <c r="F231" s="16">
        <v>0</v>
      </c>
      <c r="G231" s="16">
        <v>23</v>
      </c>
      <c r="H231" s="17">
        <f t="shared" si="14"/>
        <v>49</v>
      </c>
      <c r="I231" s="16">
        <v>0</v>
      </c>
      <c r="J231" s="17">
        <f t="shared" si="12"/>
        <v>49</v>
      </c>
      <c r="K231" s="16"/>
      <c r="L231" s="7" t="s">
        <v>55</v>
      </c>
      <c r="M231" s="16">
        <v>0</v>
      </c>
      <c r="N231" s="16">
        <v>0</v>
      </c>
      <c r="O231" s="16">
        <v>3</v>
      </c>
      <c r="P231" s="17">
        <f t="shared" si="15"/>
        <v>3</v>
      </c>
      <c r="Q231" s="16">
        <v>29</v>
      </c>
      <c r="R231" s="17">
        <f t="shared" si="13"/>
        <v>32</v>
      </c>
      <c r="S231" s="19"/>
    </row>
    <row r="232" spans="1:19" ht="12.75" customHeight="1">
      <c r="A232" t="s">
        <v>838</v>
      </c>
      <c r="B232" t="s">
        <v>839</v>
      </c>
      <c r="C232" t="s">
        <v>954</v>
      </c>
      <c r="D232" s="7" t="s">
        <v>55</v>
      </c>
      <c r="E232" s="16">
        <v>127</v>
      </c>
      <c r="F232" s="16">
        <v>0</v>
      </c>
      <c r="G232" s="16">
        <v>30</v>
      </c>
      <c r="H232" s="17">
        <f t="shared" si="14"/>
        <v>157</v>
      </c>
      <c r="I232" s="16">
        <v>0</v>
      </c>
      <c r="J232" s="17">
        <f t="shared" si="12"/>
        <v>157</v>
      </c>
      <c r="K232" s="16"/>
      <c r="L232" s="7" t="s">
        <v>55</v>
      </c>
      <c r="M232" s="16">
        <v>151</v>
      </c>
      <c r="N232" s="16">
        <v>0</v>
      </c>
      <c r="O232" s="16">
        <v>52</v>
      </c>
      <c r="P232" s="17">
        <f t="shared" si="15"/>
        <v>203</v>
      </c>
      <c r="Q232" s="16">
        <v>0</v>
      </c>
      <c r="R232" s="17">
        <f t="shared" si="13"/>
        <v>203</v>
      </c>
      <c r="S232" s="19"/>
    </row>
    <row r="233" spans="1:19" ht="12.75" customHeight="1">
      <c r="A233" s="4" t="s">
        <v>577</v>
      </c>
      <c r="B233" t="s">
        <v>578</v>
      </c>
      <c r="C233" t="s">
        <v>954</v>
      </c>
      <c r="D233" s="7" t="s">
        <v>55</v>
      </c>
      <c r="E233" s="16">
        <v>38</v>
      </c>
      <c r="F233" s="16">
        <v>0</v>
      </c>
      <c r="G233" s="16">
        <v>49</v>
      </c>
      <c r="H233" s="17">
        <f t="shared" si="14"/>
        <v>87</v>
      </c>
      <c r="I233" s="16">
        <v>0</v>
      </c>
      <c r="J233" s="17">
        <f t="shared" si="12"/>
        <v>87</v>
      </c>
      <c r="K233" s="16"/>
      <c r="L233" s="7" t="s">
        <v>55</v>
      </c>
      <c r="M233" s="16">
        <v>62</v>
      </c>
      <c r="N233" s="16">
        <v>0</v>
      </c>
      <c r="O233" s="16">
        <v>54</v>
      </c>
      <c r="P233" s="17">
        <f t="shared" si="15"/>
        <v>116</v>
      </c>
      <c r="Q233" s="16">
        <v>0</v>
      </c>
      <c r="R233" s="17">
        <f t="shared" si="13"/>
        <v>116</v>
      </c>
      <c r="S233" s="19"/>
    </row>
    <row r="234" spans="1:19" ht="12.75" customHeight="1">
      <c r="A234" t="s">
        <v>913</v>
      </c>
      <c r="B234" t="s">
        <v>914</v>
      </c>
      <c r="C234" t="s">
        <v>954</v>
      </c>
      <c r="D234" s="7" t="s">
        <v>55</v>
      </c>
      <c r="E234" s="16">
        <v>59</v>
      </c>
      <c r="F234" s="16">
        <v>4</v>
      </c>
      <c r="G234" s="16">
        <v>17</v>
      </c>
      <c r="H234" s="17">
        <f t="shared" si="14"/>
        <v>80</v>
      </c>
      <c r="I234" s="16">
        <v>0</v>
      </c>
      <c r="J234" s="17">
        <f t="shared" si="12"/>
        <v>80</v>
      </c>
      <c r="K234" s="16"/>
      <c r="L234" s="7" t="s">
        <v>55</v>
      </c>
      <c r="M234" s="16">
        <v>94</v>
      </c>
      <c r="N234" s="16">
        <v>4</v>
      </c>
      <c r="O234" s="16">
        <v>59</v>
      </c>
      <c r="P234" s="17">
        <f t="shared" si="15"/>
        <v>157</v>
      </c>
      <c r="Q234" s="16">
        <v>0</v>
      </c>
      <c r="R234" s="17">
        <f t="shared" si="13"/>
        <v>157</v>
      </c>
      <c r="S234" s="19"/>
    </row>
    <row r="235" spans="1:19" ht="12.75" customHeight="1">
      <c r="A235" t="s">
        <v>579</v>
      </c>
      <c r="B235" t="s">
        <v>580</v>
      </c>
      <c r="C235" t="s">
        <v>955</v>
      </c>
      <c r="D235" s="7" t="s">
        <v>55</v>
      </c>
      <c r="E235" s="16">
        <v>94</v>
      </c>
      <c r="F235" s="16">
        <v>0</v>
      </c>
      <c r="G235" s="16">
        <v>20</v>
      </c>
      <c r="H235" s="17">
        <f t="shared" si="14"/>
        <v>114</v>
      </c>
      <c r="I235" s="16">
        <v>0</v>
      </c>
      <c r="J235" s="17">
        <f t="shared" si="12"/>
        <v>114</v>
      </c>
      <c r="K235" s="16"/>
      <c r="L235" s="7" t="s">
        <v>55</v>
      </c>
      <c r="M235" s="16">
        <v>51</v>
      </c>
      <c r="N235" s="16">
        <v>0</v>
      </c>
      <c r="O235" s="16">
        <v>55</v>
      </c>
      <c r="P235" s="17">
        <f t="shared" si="15"/>
        <v>106</v>
      </c>
      <c r="Q235" s="16">
        <v>12</v>
      </c>
      <c r="R235" s="17">
        <f t="shared" si="13"/>
        <v>118</v>
      </c>
      <c r="S235" s="19"/>
    </row>
    <row r="236" spans="1:19" ht="12.75" customHeight="1">
      <c r="A236" t="s">
        <v>581</v>
      </c>
      <c r="B236" t="s">
        <v>582</v>
      </c>
      <c r="C236" t="s">
        <v>956</v>
      </c>
      <c r="D236" s="7" t="s">
        <v>55</v>
      </c>
      <c r="E236" s="16">
        <v>5</v>
      </c>
      <c r="F236" s="16">
        <v>3</v>
      </c>
      <c r="G236" s="16">
        <v>0</v>
      </c>
      <c r="H236" s="17">
        <f t="shared" si="14"/>
        <v>8</v>
      </c>
      <c r="I236" s="16">
        <v>0</v>
      </c>
      <c r="J236" s="17">
        <f t="shared" si="12"/>
        <v>8</v>
      </c>
      <c r="K236" s="16"/>
      <c r="L236" s="7" t="s">
        <v>55</v>
      </c>
      <c r="M236" s="16">
        <v>45</v>
      </c>
      <c r="N236" s="16">
        <v>3</v>
      </c>
      <c r="O236" s="16">
        <v>21</v>
      </c>
      <c r="P236" s="17">
        <f t="shared" si="15"/>
        <v>69</v>
      </c>
      <c r="Q236" s="16">
        <v>0</v>
      </c>
      <c r="R236" s="17">
        <f t="shared" si="13"/>
        <v>69</v>
      </c>
      <c r="S236" s="19"/>
    </row>
    <row r="237" spans="1:19" ht="12.75" customHeight="1">
      <c r="A237" t="s">
        <v>583</v>
      </c>
      <c r="B237" t="s">
        <v>584</v>
      </c>
      <c r="C237" t="s">
        <v>956</v>
      </c>
      <c r="D237" s="7" t="s">
        <v>55</v>
      </c>
      <c r="E237" s="16">
        <v>6</v>
      </c>
      <c r="F237" s="16">
        <v>0</v>
      </c>
      <c r="G237" s="16">
        <v>3</v>
      </c>
      <c r="H237" s="17">
        <f t="shared" si="14"/>
        <v>9</v>
      </c>
      <c r="I237" s="16">
        <v>0</v>
      </c>
      <c r="J237" s="17">
        <f t="shared" si="12"/>
        <v>9</v>
      </c>
      <c r="K237" s="16"/>
      <c r="L237" s="7" t="s">
        <v>55</v>
      </c>
      <c r="M237" s="16">
        <v>12</v>
      </c>
      <c r="N237" s="16">
        <v>0</v>
      </c>
      <c r="O237" s="16">
        <v>14</v>
      </c>
      <c r="P237" s="17">
        <f t="shared" si="15"/>
        <v>26</v>
      </c>
      <c r="Q237" s="16">
        <v>0</v>
      </c>
      <c r="R237" s="17">
        <f t="shared" si="13"/>
        <v>26</v>
      </c>
      <c r="S237" s="19"/>
    </row>
    <row r="238" spans="1:19" ht="12.75" customHeight="1">
      <c r="A238" t="s">
        <v>840</v>
      </c>
      <c r="B238" t="s">
        <v>841</v>
      </c>
      <c r="C238" t="s">
        <v>954</v>
      </c>
      <c r="D238" s="7" t="s">
        <v>55</v>
      </c>
      <c r="E238" s="16">
        <v>88</v>
      </c>
      <c r="F238" s="16">
        <v>0</v>
      </c>
      <c r="G238" s="16">
        <v>0</v>
      </c>
      <c r="H238" s="17">
        <f t="shared" si="14"/>
        <v>88</v>
      </c>
      <c r="I238" s="16">
        <v>0</v>
      </c>
      <c r="J238" s="17">
        <f t="shared" si="12"/>
        <v>88</v>
      </c>
      <c r="K238" s="16"/>
      <c r="L238" s="7" t="s">
        <v>55</v>
      </c>
      <c r="M238" s="16">
        <v>141</v>
      </c>
      <c r="N238" s="16">
        <v>15</v>
      </c>
      <c r="O238" s="16">
        <v>65</v>
      </c>
      <c r="P238" s="17">
        <f t="shared" si="15"/>
        <v>221</v>
      </c>
      <c r="Q238" s="16">
        <v>0</v>
      </c>
      <c r="R238" s="17">
        <f t="shared" si="13"/>
        <v>221</v>
      </c>
      <c r="S238" s="19"/>
    </row>
    <row r="239" spans="1:19" ht="12.75" customHeight="1">
      <c r="A239" t="s">
        <v>585</v>
      </c>
      <c r="B239" t="s">
        <v>586</v>
      </c>
      <c r="C239" t="s">
        <v>955</v>
      </c>
      <c r="D239" s="7" t="s">
        <v>55</v>
      </c>
      <c r="E239" s="16">
        <v>52</v>
      </c>
      <c r="F239" s="16">
        <v>0</v>
      </c>
      <c r="G239" s="16">
        <v>107</v>
      </c>
      <c r="H239" s="17">
        <f t="shared" si="14"/>
        <v>159</v>
      </c>
      <c r="I239" s="16">
        <v>12</v>
      </c>
      <c r="J239" s="17">
        <f t="shared" si="12"/>
        <v>171</v>
      </c>
      <c r="K239" s="16"/>
      <c r="L239" s="7" t="s">
        <v>55</v>
      </c>
      <c r="M239" s="16">
        <v>44</v>
      </c>
      <c r="N239" s="16">
        <v>21</v>
      </c>
      <c r="O239" s="16">
        <v>26</v>
      </c>
      <c r="P239" s="17">
        <f t="shared" si="15"/>
        <v>91</v>
      </c>
      <c r="Q239" s="16">
        <v>0</v>
      </c>
      <c r="R239" s="17">
        <f t="shared" si="13"/>
        <v>91</v>
      </c>
      <c r="S239" s="19"/>
    </row>
    <row r="240" spans="1:19" ht="12.75" customHeight="1">
      <c r="A240" t="s">
        <v>587</v>
      </c>
      <c r="B240" t="s">
        <v>588</v>
      </c>
      <c r="C240" t="s">
        <v>957</v>
      </c>
      <c r="D240" s="7" t="s">
        <v>55</v>
      </c>
      <c r="E240" s="16">
        <v>68</v>
      </c>
      <c r="F240" s="16">
        <v>5</v>
      </c>
      <c r="G240" s="16">
        <v>23</v>
      </c>
      <c r="H240" s="17">
        <f t="shared" si="14"/>
        <v>96</v>
      </c>
      <c r="I240" s="16">
        <v>47</v>
      </c>
      <c r="J240" s="17">
        <f t="shared" si="12"/>
        <v>143</v>
      </c>
      <c r="K240" s="19"/>
      <c r="L240" s="7" t="s">
        <v>55</v>
      </c>
      <c r="M240" s="16">
        <v>77</v>
      </c>
      <c r="N240" s="16">
        <v>8</v>
      </c>
      <c r="O240" s="16">
        <v>116</v>
      </c>
      <c r="P240" s="17">
        <f t="shared" si="15"/>
        <v>201</v>
      </c>
      <c r="Q240" s="16">
        <v>29</v>
      </c>
      <c r="R240" s="17">
        <f t="shared" si="13"/>
        <v>230</v>
      </c>
      <c r="S240" s="19"/>
    </row>
    <row r="241" spans="1:19" ht="12.75" customHeight="1">
      <c r="A241" t="s">
        <v>589</v>
      </c>
      <c r="B241" t="s">
        <v>590</v>
      </c>
      <c r="C241" t="s">
        <v>956</v>
      </c>
      <c r="D241" s="7" t="s">
        <v>55</v>
      </c>
      <c r="E241" s="16">
        <v>60</v>
      </c>
      <c r="F241" s="16">
        <v>0</v>
      </c>
      <c r="G241" s="16">
        <v>13</v>
      </c>
      <c r="H241" s="17">
        <f t="shared" si="14"/>
        <v>73</v>
      </c>
      <c r="I241" s="16">
        <v>44</v>
      </c>
      <c r="J241" s="17">
        <f t="shared" si="12"/>
        <v>117</v>
      </c>
      <c r="K241" s="19"/>
      <c r="L241" s="7" t="s">
        <v>55</v>
      </c>
      <c r="M241" s="16">
        <v>254</v>
      </c>
      <c r="N241" s="16">
        <v>0</v>
      </c>
      <c r="O241" s="16">
        <v>74</v>
      </c>
      <c r="P241" s="17">
        <f t="shared" si="15"/>
        <v>328</v>
      </c>
      <c r="Q241" s="16">
        <v>102</v>
      </c>
      <c r="R241" s="17">
        <f t="shared" si="13"/>
        <v>430</v>
      </c>
      <c r="S241" s="19"/>
    </row>
    <row r="242" spans="1:19" ht="12.75" customHeight="1">
      <c r="A242" t="s">
        <v>591</v>
      </c>
      <c r="B242" t="s">
        <v>592</v>
      </c>
      <c r="C242" t="s">
        <v>956</v>
      </c>
      <c r="D242" s="7" t="s">
        <v>55</v>
      </c>
      <c r="E242" s="16">
        <v>101</v>
      </c>
      <c r="F242" s="16">
        <v>0</v>
      </c>
      <c r="G242" s="16">
        <v>20</v>
      </c>
      <c r="H242" s="17">
        <f t="shared" si="14"/>
        <v>121</v>
      </c>
      <c r="I242" s="16">
        <v>0</v>
      </c>
      <c r="J242" s="17">
        <f t="shared" si="12"/>
        <v>121</v>
      </c>
      <c r="K242" s="19"/>
      <c r="L242" s="7" t="s">
        <v>55</v>
      </c>
      <c r="M242" s="16">
        <v>61</v>
      </c>
      <c r="N242" s="16">
        <v>0</v>
      </c>
      <c r="O242" s="16">
        <v>15</v>
      </c>
      <c r="P242" s="17">
        <f t="shared" si="15"/>
        <v>76</v>
      </c>
      <c r="Q242" s="16">
        <v>0</v>
      </c>
      <c r="R242" s="17">
        <f t="shared" si="13"/>
        <v>76</v>
      </c>
      <c r="S242" s="19"/>
    </row>
    <row r="243" spans="1:19" ht="12.75" customHeight="1">
      <c r="A243" t="s">
        <v>593</v>
      </c>
      <c r="B243" t="s">
        <v>594</v>
      </c>
      <c r="C243" t="s">
        <v>958</v>
      </c>
      <c r="D243" s="7" t="s">
        <v>55</v>
      </c>
      <c r="E243" s="16">
        <v>53</v>
      </c>
      <c r="F243" s="16">
        <v>0</v>
      </c>
      <c r="G243" s="16">
        <v>28</v>
      </c>
      <c r="H243" s="17">
        <f t="shared" si="14"/>
        <v>81</v>
      </c>
      <c r="I243" s="16">
        <v>0</v>
      </c>
      <c r="J243" s="17">
        <f t="shared" si="12"/>
        <v>81</v>
      </c>
      <c r="K243" s="16"/>
      <c r="L243" s="7" t="s">
        <v>55</v>
      </c>
      <c r="M243" s="16">
        <v>29</v>
      </c>
      <c r="N243" s="16">
        <v>0</v>
      </c>
      <c r="O243" s="16">
        <v>36</v>
      </c>
      <c r="P243" s="17">
        <f t="shared" si="15"/>
        <v>65</v>
      </c>
      <c r="Q243" s="16">
        <v>41</v>
      </c>
      <c r="R243" s="17">
        <f t="shared" si="13"/>
        <v>106</v>
      </c>
      <c r="S243" s="19"/>
    </row>
    <row r="244" spans="1:19" ht="12.75" customHeight="1">
      <c r="A244" t="s">
        <v>915</v>
      </c>
      <c r="B244" t="s">
        <v>916</v>
      </c>
      <c r="C244" t="s">
        <v>954</v>
      </c>
      <c r="D244" s="7" t="s">
        <v>55</v>
      </c>
      <c r="E244" s="16">
        <v>11</v>
      </c>
      <c r="F244" s="16">
        <v>0</v>
      </c>
      <c r="G244" s="16">
        <v>1</v>
      </c>
      <c r="H244" s="17">
        <f t="shared" si="14"/>
        <v>12</v>
      </c>
      <c r="I244" s="16">
        <v>0</v>
      </c>
      <c r="J244" s="17">
        <f t="shared" si="12"/>
        <v>12</v>
      </c>
      <c r="K244" s="16"/>
      <c r="L244" s="7" t="s">
        <v>55</v>
      </c>
      <c r="M244" s="16">
        <v>33</v>
      </c>
      <c r="N244" s="16">
        <v>0</v>
      </c>
      <c r="O244" s="16">
        <v>11</v>
      </c>
      <c r="P244" s="17">
        <f t="shared" si="15"/>
        <v>44</v>
      </c>
      <c r="Q244" s="16">
        <v>0</v>
      </c>
      <c r="R244" s="17">
        <f t="shared" si="13"/>
        <v>44</v>
      </c>
      <c r="S244" s="19"/>
    </row>
    <row r="245" spans="1:19" ht="12.75" customHeight="1">
      <c r="A245" t="s">
        <v>595</v>
      </c>
      <c r="B245" t="s">
        <v>596</v>
      </c>
      <c r="C245" t="s">
        <v>957</v>
      </c>
      <c r="D245" s="7" t="s">
        <v>55</v>
      </c>
      <c r="E245" s="16">
        <v>71</v>
      </c>
      <c r="F245" s="16">
        <v>0</v>
      </c>
      <c r="G245" s="16">
        <v>9</v>
      </c>
      <c r="H245" s="17">
        <f t="shared" si="14"/>
        <v>80</v>
      </c>
      <c r="I245" s="16">
        <v>25</v>
      </c>
      <c r="J245" s="17">
        <f t="shared" si="12"/>
        <v>105</v>
      </c>
      <c r="K245" s="16"/>
      <c r="L245" s="7" t="s">
        <v>55</v>
      </c>
      <c r="M245" s="16">
        <v>422</v>
      </c>
      <c r="N245" s="16">
        <v>44</v>
      </c>
      <c r="O245" s="16">
        <v>34</v>
      </c>
      <c r="P245" s="17">
        <f t="shared" si="15"/>
        <v>500</v>
      </c>
      <c r="Q245" s="16">
        <v>120</v>
      </c>
      <c r="R245" s="17">
        <f t="shared" si="13"/>
        <v>620</v>
      </c>
      <c r="S245" s="19"/>
    </row>
    <row r="246" spans="1:19" ht="12.75" customHeight="1">
      <c r="A246" t="s">
        <v>781</v>
      </c>
      <c r="B246" t="s">
        <v>782</v>
      </c>
      <c r="C246" t="s">
        <v>954</v>
      </c>
      <c r="D246" s="7" t="s">
        <v>55</v>
      </c>
      <c r="E246" s="16">
        <v>22</v>
      </c>
      <c r="F246" s="16">
        <v>0</v>
      </c>
      <c r="G246" s="16">
        <v>4</v>
      </c>
      <c r="H246" s="17">
        <f t="shared" si="14"/>
        <v>26</v>
      </c>
      <c r="I246" s="16">
        <v>0</v>
      </c>
      <c r="J246" s="17">
        <f t="shared" si="12"/>
        <v>26</v>
      </c>
      <c r="K246" s="16"/>
      <c r="L246" s="7" t="s">
        <v>55</v>
      </c>
      <c r="M246" s="16">
        <v>0</v>
      </c>
      <c r="N246" s="16">
        <v>0</v>
      </c>
      <c r="O246" s="16">
        <v>9</v>
      </c>
      <c r="P246" s="17">
        <f t="shared" si="15"/>
        <v>9</v>
      </c>
      <c r="Q246" s="16">
        <v>0</v>
      </c>
      <c r="R246" s="17">
        <f t="shared" si="13"/>
        <v>9</v>
      </c>
      <c r="S246" s="19"/>
    </row>
    <row r="247" spans="1:19" ht="12.75" customHeight="1">
      <c r="A247" t="s">
        <v>597</v>
      </c>
      <c r="B247" t="s">
        <v>598</v>
      </c>
      <c r="C247" t="s">
        <v>954</v>
      </c>
      <c r="D247" s="7" t="s">
        <v>55</v>
      </c>
      <c r="E247" s="16">
        <v>61</v>
      </c>
      <c r="F247" s="16">
        <v>0</v>
      </c>
      <c r="G247" s="16">
        <v>66</v>
      </c>
      <c r="H247" s="17">
        <f t="shared" si="14"/>
        <v>127</v>
      </c>
      <c r="I247" s="16">
        <v>41</v>
      </c>
      <c r="J247" s="17">
        <f t="shared" si="12"/>
        <v>168</v>
      </c>
      <c r="K247" s="19"/>
      <c r="L247" s="7" t="s">
        <v>55</v>
      </c>
      <c r="M247" s="16">
        <v>45</v>
      </c>
      <c r="N247" s="16">
        <v>8</v>
      </c>
      <c r="O247" s="16">
        <v>107</v>
      </c>
      <c r="P247" s="17">
        <f t="shared" si="15"/>
        <v>160</v>
      </c>
      <c r="Q247" s="16">
        <v>116</v>
      </c>
      <c r="R247" s="17">
        <f t="shared" si="13"/>
        <v>276</v>
      </c>
      <c r="S247" s="19"/>
    </row>
    <row r="248" spans="1:19" ht="12.75" customHeight="1">
      <c r="A248" t="s">
        <v>599</v>
      </c>
      <c r="B248" t="s">
        <v>600</v>
      </c>
      <c r="C248" t="s">
        <v>958</v>
      </c>
      <c r="D248" s="7" t="s">
        <v>55</v>
      </c>
      <c r="E248" s="16">
        <v>118</v>
      </c>
      <c r="F248" s="16">
        <v>10</v>
      </c>
      <c r="G248" s="16">
        <v>0</v>
      </c>
      <c r="H248" s="17">
        <f t="shared" si="14"/>
        <v>128</v>
      </c>
      <c r="I248" s="16">
        <v>0</v>
      </c>
      <c r="J248" s="17">
        <f t="shared" si="12"/>
        <v>128</v>
      </c>
      <c r="K248" s="16"/>
      <c r="L248" s="7" t="s">
        <v>55</v>
      </c>
      <c r="M248" s="16">
        <v>125</v>
      </c>
      <c r="N248" s="16">
        <v>0</v>
      </c>
      <c r="O248" s="16">
        <v>160</v>
      </c>
      <c r="P248" s="17">
        <f t="shared" si="15"/>
        <v>285</v>
      </c>
      <c r="Q248" s="16">
        <v>45</v>
      </c>
      <c r="R248" s="17">
        <f t="shared" si="13"/>
        <v>330</v>
      </c>
      <c r="S248" s="19"/>
    </row>
    <row r="249" spans="1:19" ht="12.75" customHeight="1">
      <c r="A249" t="s">
        <v>601</v>
      </c>
      <c r="B249" t="s">
        <v>602</v>
      </c>
      <c r="C249" t="s">
        <v>955</v>
      </c>
      <c r="D249" s="7" t="s">
        <v>55</v>
      </c>
      <c r="E249" s="16">
        <v>72</v>
      </c>
      <c r="F249" s="16">
        <v>0</v>
      </c>
      <c r="G249" s="16">
        <v>0</v>
      </c>
      <c r="H249" s="17">
        <f t="shared" si="14"/>
        <v>72</v>
      </c>
      <c r="I249" s="16">
        <v>18</v>
      </c>
      <c r="J249" s="17">
        <f t="shared" si="12"/>
        <v>90</v>
      </c>
      <c r="K249" s="16"/>
      <c r="L249" s="7" t="s">
        <v>55</v>
      </c>
      <c r="M249" s="16">
        <v>36</v>
      </c>
      <c r="N249" s="16">
        <v>0</v>
      </c>
      <c r="O249" s="16">
        <v>102</v>
      </c>
      <c r="P249" s="17">
        <f t="shared" si="15"/>
        <v>138</v>
      </c>
      <c r="Q249" s="16">
        <v>20</v>
      </c>
      <c r="R249" s="17">
        <f t="shared" si="13"/>
        <v>158</v>
      </c>
      <c r="S249" s="19"/>
    </row>
    <row r="250" spans="1:19" ht="12.75" customHeight="1">
      <c r="A250" t="s">
        <v>872</v>
      </c>
      <c r="B250" t="s">
        <v>873</v>
      </c>
      <c r="C250" t="s">
        <v>956</v>
      </c>
      <c r="D250" s="7" t="s">
        <v>55</v>
      </c>
      <c r="E250" s="16">
        <v>0</v>
      </c>
      <c r="F250" s="16">
        <v>0</v>
      </c>
      <c r="G250" s="16">
        <v>0</v>
      </c>
      <c r="H250" s="17">
        <f t="shared" si="14"/>
        <v>0</v>
      </c>
      <c r="I250" s="16">
        <v>0</v>
      </c>
      <c r="J250" s="17">
        <f t="shared" si="12"/>
        <v>0</v>
      </c>
      <c r="K250" s="16"/>
      <c r="L250" s="7" t="s">
        <v>55</v>
      </c>
      <c r="M250" s="16">
        <v>27</v>
      </c>
      <c r="N250" s="16">
        <v>0</v>
      </c>
      <c r="O250" s="16">
        <v>13</v>
      </c>
      <c r="P250" s="17">
        <f t="shared" si="15"/>
        <v>40</v>
      </c>
      <c r="Q250" s="16">
        <v>3</v>
      </c>
      <c r="R250" s="17">
        <f t="shared" si="13"/>
        <v>43</v>
      </c>
      <c r="S250" s="19"/>
    </row>
    <row r="251" spans="1:19" ht="12.75" customHeight="1">
      <c r="A251" t="s">
        <v>603</v>
      </c>
      <c r="B251" t="s">
        <v>604</v>
      </c>
      <c r="C251" t="s">
        <v>954</v>
      </c>
      <c r="D251" s="7" t="s">
        <v>55</v>
      </c>
      <c r="E251" s="16">
        <v>36</v>
      </c>
      <c r="F251" s="16">
        <v>20</v>
      </c>
      <c r="G251" s="16">
        <v>0</v>
      </c>
      <c r="H251" s="17">
        <f t="shared" si="14"/>
        <v>56</v>
      </c>
      <c r="I251" s="16">
        <v>0</v>
      </c>
      <c r="J251" s="17">
        <f t="shared" si="12"/>
        <v>56</v>
      </c>
      <c r="K251" s="16"/>
      <c r="L251" s="7" t="s">
        <v>55</v>
      </c>
      <c r="M251" s="16">
        <v>50</v>
      </c>
      <c r="N251" s="16">
        <v>0</v>
      </c>
      <c r="O251" s="16">
        <v>2</v>
      </c>
      <c r="P251" s="17">
        <f t="shared" si="15"/>
        <v>52</v>
      </c>
      <c r="Q251" s="16">
        <v>0</v>
      </c>
      <c r="R251" s="17">
        <f t="shared" si="13"/>
        <v>52</v>
      </c>
      <c r="S251" s="19"/>
    </row>
    <row r="252" spans="1:19" ht="12.75" customHeight="1">
      <c r="A252" t="s">
        <v>917</v>
      </c>
      <c r="B252" t="s">
        <v>918</v>
      </c>
      <c r="C252" t="s">
        <v>958</v>
      </c>
      <c r="D252" s="7" t="s">
        <v>55</v>
      </c>
      <c r="E252" s="16">
        <v>48</v>
      </c>
      <c r="F252" s="16">
        <v>0</v>
      </c>
      <c r="G252" s="16">
        <v>15</v>
      </c>
      <c r="H252" s="17">
        <f t="shared" si="14"/>
        <v>63</v>
      </c>
      <c r="I252" s="16">
        <v>0</v>
      </c>
      <c r="J252" s="17">
        <f t="shared" si="12"/>
        <v>63</v>
      </c>
      <c r="K252" s="16"/>
      <c r="L252" s="7" t="s">
        <v>55</v>
      </c>
      <c r="M252" s="16">
        <v>159</v>
      </c>
      <c r="N252" s="16">
        <v>11</v>
      </c>
      <c r="O252" s="16">
        <v>40</v>
      </c>
      <c r="P252" s="17">
        <f t="shared" si="15"/>
        <v>210</v>
      </c>
      <c r="Q252" s="16">
        <v>0</v>
      </c>
      <c r="R252" s="17">
        <f t="shared" si="13"/>
        <v>210</v>
      </c>
      <c r="S252" s="19"/>
    </row>
    <row r="253" spans="1:19" ht="12.75" customHeight="1">
      <c r="A253" t="s">
        <v>605</v>
      </c>
      <c r="B253" t="s">
        <v>606</v>
      </c>
      <c r="C253" t="s">
        <v>958</v>
      </c>
      <c r="D253" s="7" t="s">
        <v>55</v>
      </c>
      <c r="E253" s="16">
        <v>42</v>
      </c>
      <c r="F253" s="16">
        <v>0</v>
      </c>
      <c r="G253" s="16">
        <v>15</v>
      </c>
      <c r="H253" s="17">
        <f t="shared" si="14"/>
        <v>57</v>
      </c>
      <c r="I253" s="16">
        <v>0</v>
      </c>
      <c r="J253" s="17">
        <f t="shared" si="12"/>
        <v>57</v>
      </c>
      <c r="K253" s="16"/>
      <c r="L253" s="7" t="s">
        <v>55</v>
      </c>
      <c r="M253" s="16">
        <v>107</v>
      </c>
      <c r="N253" s="16">
        <v>0</v>
      </c>
      <c r="O253" s="16">
        <v>38</v>
      </c>
      <c r="P253" s="17">
        <f t="shared" si="15"/>
        <v>145</v>
      </c>
      <c r="Q253" s="16">
        <v>0</v>
      </c>
      <c r="R253" s="17">
        <f t="shared" si="13"/>
        <v>145</v>
      </c>
      <c r="S253" s="19"/>
    </row>
    <row r="254" spans="1:19" ht="12.75" customHeight="1">
      <c r="A254" t="s">
        <v>607</v>
      </c>
      <c r="B254" t="s">
        <v>608</v>
      </c>
      <c r="C254" t="s">
        <v>956</v>
      </c>
      <c r="D254" s="7" t="s">
        <v>55</v>
      </c>
      <c r="E254" s="16">
        <v>143</v>
      </c>
      <c r="F254" s="16">
        <v>0</v>
      </c>
      <c r="G254" s="16">
        <v>40</v>
      </c>
      <c r="H254" s="17">
        <f t="shared" si="14"/>
        <v>183</v>
      </c>
      <c r="I254" s="16">
        <v>134</v>
      </c>
      <c r="J254" s="17">
        <f t="shared" si="12"/>
        <v>317</v>
      </c>
      <c r="K254" s="19"/>
      <c r="L254" s="7" t="s">
        <v>55</v>
      </c>
      <c r="M254" s="16">
        <v>145</v>
      </c>
      <c r="N254" s="16">
        <v>66</v>
      </c>
      <c r="O254" s="16">
        <v>50</v>
      </c>
      <c r="P254" s="17">
        <f t="shared" si="15"/>
        <v>261</v>
      </c>
      <c r="Q254" s="16">
        <v>196</v>
      </c>
      <c r="R254" s="17">
        <f t="shared" si="13"/>
        <v>457</v>
      </c>
      <c r="S254" s="19"/>
    </row>
    <row r="255" spans="1:19" ht="12.75" customHeight="1">
      <c r="A255" t="s">
        <v>609</v>
      </c>
      <c r="B255" t="s">
        <v>610</v>
      </c>
      <c r="C255" t="s">
        <v>954</v>
      </c>
      <c r="D255" s="7" t="s">
        <v>55</v>
      </c>
      <c r="E255" s="16">
        <v>136</v>
      </c>
      <c r="F255" s="16">
        <v>47</v>
      </c>
      <c r="G255" s="16">
        <v>0</v>
      </c>
      <c r="H255" s="17">
        <f t="shared" si="14"/>
        <v>183</v>
      </c>
      <c r="I255" s="16">
        <v>0</v>
      </c>
      <c r="J255" s="17">
        <f t="shared" si="12"/>
        <v>183</v>
      </c>
      <c r="K255" s="16"/>
      <c r="L255" s="7" t="s">
        <v>55</v>
      </c>
      <c r="M255" s="16">
        <v>20</v>
      </c>
      <c r="N255" s="16">
        <v>0</v>
      </c>
      <c r="O255" s="16">
        <v>3</v>
      </c>
      <c r="P255" s="17">
        <f t="shared" si="15"/>
        <v>23</v>
      </c>
      <c r="Q255" s="16">
        <v>0</v>
      </c>
      <c r="R255" s="17">
        <f t="shared" si="13"/>
        <v>23</v>
      </c>
      <c r="S255" s="19"/>
    </row>
    <row r="256" spans="1:19" ht="12.75" customHeight="1">
      <c r="A256" t="s">
        <v>611</v>
      </c>
      <c r="B256" t="s">
        <v>612</v>
      </c>
      <c r="C256" t="s">
        <v>958</v>
      </c>
      <c r="D256" s="7" t="s">
        <v>55</v>
      </c>
      <c r="E256" s="16">
        <v>224</v>
      </c>
      <c r="F256" s="16">
        <v>0</v>
      </c>
      <c r="G256" s="16">
        <v>99</v>
      </c>
      <c r="H256" s="17">
        <f t="shared" si="14"/>
        <v>323</v>
      </c>
      <c r="I256" s="16">
        <v>0</v>
      </c>
      <c r="J256" s="17">
        <f t="shared" si="12"/>
        <v>323</v>
      </c>
      <c r="K256" s="16"/>
      <c r="L256" s="7" t="s">
        <v>55</v>
      </c>
      <c r="M256" s="16">
        <v>181</v>
      </c>
      <c r="N256" s="16">
        <v>0</v>
      </c>
      <c r="O256" s="16">
        <v>55</v>
      </c>
      <c r="P256" s="17">
        <f t="shared" si="15"/>
        <v>236</v>
      </c>
      <c r="Q256" s="16">
        <v>0</v>
      </c>
      <c r="R256" s="17">
        <f t="shared" si="13"/>
        <v>236</v>
      </c>
      <c r="S256" s="19"/>
    </row>
    <row r="257" spans="1:19" ht="12.75" customHeight="1">
      <c r="A257" t="s">
        <v>613</v>
      </c>
      <c r="B257" t="s">
        <v>614</v>
      </c>
      <c r="C257" t="s">
        <v>958</v>
      </c>
      <c r="D257" s="7" t="s">
        <v>55</v>
      </c>
      <c r="E257" s="16">
        <v>33</v>
      </c>
      <c r="F257" s="16">
        <v>0</v>
      </c>
      <c r="G257" s="16">
        <v>13</v>
      </c>
      <c r="H257" s="17">
        <f t="shared" si="14"/>
        <v>46</v>
      </c>
      <c r="I257" s="16">
        <v>19</v>
      </c>
      <c r="J257" s="17">
        <f t="shared" si="12"/>
        <v>65</v>
      </c>
      <c r="K257" s="16"/>
      <c r="L257" s="7" t="s">
        <v>55</v>
      </c>
      <c r="M257" s="16">
        <v>67</v>
      </c>
      <c r="N257" s="16">
        <v>4</v>
      </c>
      <c r="O257" s="16">
        <v>54</v>
      </c>
      <c r="P257" s="17">
        <f t="shared" si="15"/>
        <v>125</v>
      </c>
      <c r="Q257" s="16">
        <v>101</v>
      </c>
      <c r="R257" s="17">
        <f t="shared" si="13"/>
        <v>226</v>
      </c>
      <c r="S257" s="19"/>
    </row>
    <row r="258" spans="1:19" ht="12.75" customHeight="1">
      <c r="A258" t="s">
        <v>615</v>
      </c>
      <c r="B258" t="s">
        <v>616</v>
      </c>
      <c r="C258" t="s">
        <v>954</v>
      </c>
      <c r="D258" s="7" t="s">
        <v>55</v>
      </c>
      <c r="E258" s="16">
        <v>170</v>
      </c>
      <c r="F258" s="16">
        <v>0</v>
      </c>
      <c r="G258" s="16">
        <v>23</v>
      </c>
      <c r="H258" s="17">
        <f t="shared" si="14"/>
        <v>193</v>
      </c>
      <c r="I258" s="16">
        <v>0</v>
      </c>
      <c r="J258" s="17">
        <f t="shared" si="12"/>
        <v>193</v>
      </c>
      <c r="K258" s="16"/>
      <c r="L258" s="7" t="s">
        <v>55</v>
      </c>
      <c r="M258" s="16">
        <v>95</v>
      </c>
      <c r="N258" s="16">
        <v>15</v>
      </c>
      <c r="O258" s="16">
        <v>33</v>
      </c>
      <c r="P258" s="17">
        <f t="shared" si="15"/>
        <v>143</v>
      </c>
      <c r="Q258" s="16">
        <v>0</v>
      </c>
      <c r="R258" s="17">
        <f t="shared" si="13"/>
        <v>143</v>
      </c>
      <c r="S258" s="19"/>
    </row>
    <row r="259" spans="1:19" ht="12.75" customHeight="1">
      <c r="A259" t="s">
        <v>617</v>
      </c>
      <c r="B259" t="s">
        <v>618</v>
      </c>
      <c r="C259" t="s">
        <v>954</v>
      </c>
      <c r="D259" s="7" t="s">
        <v>55</v>
      </c>
      <c r="E259" s="16">
        <v>58</v>
      </c>
      <c r="F259" s="16">
        <v>5</v>
      </c>
      <c r="G259" s="16">
        <v>29</v>
      </c>
      <c r="H259" s="17">
        <f t="shared" si="14"/>
        <v>92</v>
      </c>
      <c r="I259" s="16">
        <v>0</v>
      </c>
      <c r="J259" s="17">
        <f t="shared" si="12"/>
        <v>92</v>
      </c>
      <c r="K259" s="16"/>
      <c r="L259" s="7" t="s">
        <v>55</v>
      </c>
      <c r="M259" s="16">
        <v>32</v>
      </c>
      <c r="N259" s="16">
        <v>2</v>
      </c>
      <c r="O259" s="16">
        <v>6</v>
      </c>
      <c r="P259" s="17">
        <f t="shared" si="15"/>
        <v>40</v>
      </c>
      <c r="Q259" s="16">
        <v>0</v>
      </c>
      <c r="R259" s="17">
        <f t="shared" si="13"/>
        <v>40</v>
      </c>
      <c r="S259" s="19"/>
    </row>
    <row r="260" spans="1:19" ht="12.75" customHeight="1">
      <c r="A260" t="s">
        <v>619</v>
      </c>
      <c r="B260" t="s">
        <v>620</v>
      </c>
      <c r="C260" t="s">
        <v>954</v>
      </c>
      <c r="D260" s="7" t="s">
        <v>55</v>
      </c>
      <c r="E260" s="16">
        <v>118</v>
      </c>
      <c r="F260" s="16">
        <v>15</v>
      </c>
      <c r="G260" s="16">
        <v>55</v>
      </c>
      <c r="H260" s="17">
        <f t="shared" si="14"/>
        <v>188</v>
      </c>
      <c r="I260" s="16">
        <v>25</v>
      </c>
      <c r="J260" s="17">
        <f t="shared" si="12"/>
        <v>213</v>
      </c>
      <c r="K260" s="19"/>
      <c r="L260" s="7" t="s">
        <v>55</v>
      </c>
      <c r="M260" s="16">
        <v>66</v>
      </c>
      <c r="N260" s="16">
        <v>11</v>
      </c>
      <c r="O260" s="16">
        <v>41</v>
      </c>
      <c r="P260" s="17">
        <f t="shared" si="15"/>
        <v>118</v>
      </c>
      <c r="Q260" s="16">
        <v>0</v>
      </c>
      <c r="R260" s="17">
        <f t="shared" si="13"/>
        <v>118</v>
      </c>
      <c r="S260" s="19"/>
    </row>
    <row r="261" spans="1:19" ht="12.75" customHeight="1">
      <c r="A261" t="s">
        <v>621</v>
      </c>
      <c r="B261" t="s">
        <v>622</v>
      </c>
      <c r="C261" t="s">
        <v>954</v>
      </c>
      <c r="D261" s="7" t="s">
        <v>55</v>
      </c>
      <c r="E261" s="16">
        <v>179</v>
      </c>
      <c r="F261" s="16">
        <v>0</v>
      </c>
      <c r="G261" s="16">
        <v>64</v>
      </c>
      <c r="H261" s="17">
        <f t="shared" si="14"/>
        <v>243</v>
      </c>
      <c r="I261" s="16">
        <v>125</v>
      </c>
      <c r="J261" s="17">
        <f t="shared" si="12"/>
        <v>368</v>
      </c>
      <c r="K261" s="19"/>
      <c r="L261" s="7" t="s">
        <v>55</v>
      </c>
      <c r="M261" s="16">
        <v>133</v>
      </c>
      <c r="N261" s="16">
        <v>0</v>
      </c>
      <c r="O261" s="16">
        <v>42</v>
      </c>
      <c r="P261" s="17">
        <f t="shared" si="15"/>
        <v>175</v>
      </c>
      <c r="Q261" s="16">
        <v>75</v>
      </c>
      <c r="R261" s="17">
        <f t="shared" si="13"/>
        <v>250</v>
      </c>
      <c r="S261" s="19"/>
    </row>
    <row r="262" spans="1:19" ht="12.75" customHeight="1">
      <c r="A262" t="s">
        <v>623</v>
      </c>
      <c r="B262" t="s">
        <v>624</v>
      </c>
      <c r="C262" t="s">
        <v>958</v>
      </c>
      <c r="D262" s="7" t="s">
        <v>55</v>
      </c>
      <c r="E262" s="16">
        <v>144</v>
      </c>
      <c r="F262" s="16">
        <v>0</v>
      </c>
      <c r="G262" s="16">
        <v>66</v>
      </c>
      <c r="H262" s="17">
        <f t="shared" si="14"/>
        <v>210</v>
      </c>
      <c r="I262" s="16">
        <v>60</v>
      </c>
      <c r="J262" s="17">
        <f t="shared" si="12"/>
        <v>270</v>
      </c>
      <c r="K262" s="19"/>
      <c r="L262" s="7" t="s">
        <v>55</v>
      </c>
      <c r="M262" s="16">
        <v>126</v>
      </c>
      <c r="N262" s="16">
        <v>0</v>
      </c>
      <c r="O262" s="16">
        <v>21</v>
      </c>
      <c r="P262" s="17">
        <f t="shared" si="15"/>
        <v>147</v>
      </c>
      <c r="Q262" s="16">
        <v>0</v>
      </c>
      <c r="R262" s="17">
        <f t="shared" si="13"/>
        <v>147</v>
      </c>
      <c r="S262" s="19"/>
    </row>
    <row r="263" spans="1:19" ht="12.75" customHeight="1">
      <c r="A263" t="s">
        <v>625</v>
      </c>
      <c r="B263" t="s">
        <v>626</v>
      </c>
      <c r="C263" t="s">
        <v>958</v>
      </c>
      <c r="D263" s="7" t="s">
        <v>55</v>
      </c>
      <c r="E263" s="16">
        <v>18</v>
      </c>
      <c r="F263" s="16">
        <v>0</v>
      </c>
      <c r="G263" s="16">
        <v>22</v>
      </c>
      <c r="H263" s="17">
        <f t="shared" si="14"/>
        <v>40</v>
      </c>
      <c r="I263" s="16">
        <v>2</v>
      </c>
      <c r="J263" s="17">
        <f t="shared" si="12"/>
        <v>42</v>
      </c>
      <c r="K263" s="16"/>
      <c r="L263" s="7" t="s">
        <v>55</v>
      </c>
      <c r="M263" s="16">
        <v>59</v>
      </c>
      <c r="N263" s="16">
        <v>0</v>
      </c>
      <c r="O263" s="16">
        <v>30</v>
      </c>
      <c r="P263" s="17">
        <f t="shared" si="15"/>
        <v>89</v>
      </c>
      <c r="Q263" s="16">
        <v>0</v>
      </c>
      <c r="R263" s="17">
        <f t="shared" si="13"/>
        <v>89</v>
      </c>
      <c r="S263" s="19"/>
    </row>
    <row r="264" spans="1:19" ht="12.75" customHeight="1">
      <c r="A264" t="s">
        <v>627</v>
      </c>
      <c r="B264" t="s">
        <v>628</v>
      </c>
      <c r="C264" t="s">
        <v>955</v>
      </c>
      <c r="D264" s="7" t="s">
        <v>55</v>
      </c>
      <c r="E264" s="16">
        <v>30</v>
      </c>
      <c r="F264" s="16">
        <v>0</v>
      </c>
      <c r="G264" s="16">
        <v>13</v>
      </c>
      <c r="H264" s="17">
        <f t="shared" si="14"/>
        <v>43</v>
      </c>
      <c r="I264" s="16">
        <v>0</v>
      </c>
      <c r="J264" s="17">
        <f t="shared" ref="J264:J299" si="16">SUM(H264:I264)</f>
        <v>43</v>
      </c>
      <c r="K264" s="16"/>
      <c r="L264" s="7" t="s">
        <v>55</v>
      </c>
      <c r="M264" s="16">
        <v>96</v>
      </c>
      <c r="N264" s="16">
        <v>0</v>
      </c>
      <c r="O264" s="16">
        <v>18</v>
      </c>
      <c r="P264" s="17">
        <f t="shared" si="15"/>
        <v>114</v>
      </c>
      <c r="Q264" s="16">
        <v>0</v>
      </c>
      <c r="R264" s="17">
        <f t="shared" ref="R264:R299" si="17">SUM(P264:Q264)</f>
        <v>114</v>
      </c>
      <c r="S264" s="19"/>
    </row>
    <row r="265" spans="1:19" ht="12.75" customHeight="1">
      <c r="A265" t="s">
        <v>629</v>
      </c>
      <c r="B265" t="s">
        <v>630</v>
      </c>
      <c r="C265" t="s">
        <v>954</v>
      </c>
      <c r="D265" s="7" t="s">
        <v>55</v>
      </c>
      <c r="E265" s="16">
        <v>65</v>
      </c>
      <c r="F265" s="16">
        <v>0</v>
      </c>
      <c r="G265" s="16">
        <v>0</v>
      </c>
      <c r="H265" s="17">
        <f t="shared" ref="H265:H300" si="18">SUM(D265:G265)</f>
        <v>65</v>
      </c>
      <c r="I265" s="16">
        <v>0</v>
      </c>
      <c r="J265" s="17">
        <f t="shared" si="16"/>
        <v>65</v>
      </c>
      <c r="K265" s="16"/>
      <c r="L265" s="7" t="s">
        <v>55</v>
      </c>
      <c r="M265" s="16">
        <v>89</v>
      </c>
      <c r="N265" s="16">
        <v>0</v>
      </c>
      <c r="O265" s="16">
        <v>5</v>
      </c>
      <c r="P265" s="17">
        <f t="shared" ref="P265:P300" si="19">SUM(L265:O265)</f>
        <v>94</v>
      </c>
      <c r="Q265" s="16">
        <v>72</v>
      </c>
      <c r="R265" s="17">
        <f t="shared" si="17"/>
        <v>166</v>
      </c>
      <c r="S265" s="19"/>
    </row>
    <row r="266" spans="1:19" ht="12.75" customHeight="1">
      <c r="A266" t="s">
        <v>631</v>
      </c>
      <c r="B266" t="s">
        <v>632</v>
      </c>
      <c r="C266" t="s">
        <v>954</v>
      </c>
      <c r="D266" s="7" t="s">
        <v>55</v>
      </c>
      <c r="E266" s="16">
        <v>100</v>
      </c>
      <c r="F266" s="16">
        <v>0</v>
      </c>
      <c r="G266" s="16">
        <v>34</v>
      </c>
      <c r="H266" s="17">
        <f t="shared" si="18"/>
        <v>134</v>
      </c>
      <c r="I266" s="16">
        <v>0</v>
      </c>
      <c r="J266" s="17">
        <f t="shared" si="16"/>
        <v>134</v>
      </c>
      <c r="K266" s="16"/>
      <c r="L266" s="7" t="s">
        <v>55</v>
      </c>
      <c r="M266" s="16">
        <v>62</v>
      </c>
      <c r="N266" s="16">
        <v>0</v>
      </c>
      <c r="O266" s="16">
        <v>31</v>
      </c>
      <c r="P266" s="17">
        <f t="shared" si="19"/>
        <v>93</v>
      </c>
      <c r="Q266" s="16">
        <v>0</v>
      </c>
      <c r="R266" s="17">
        <f t="shared" si="17"/>
        <v>93</v>
      </c>
      <c r="S266" s="19"/>
    </row>
    <row r="267" spans="1:19" ht="12.75" customHeight="1">
      <c r="A267" t="s">
        <v>633</v>
      </c>
      <c r="B267" t="s">
        <v>634</v>
      </c>
      <c r="C267" t="s">
        <v>958</v>
      </c>
      <c r="D267" s="7" t="s">
        <v>55</v>
      </c>
      <c r="E267" s="16">
        <v>15</v>
      </c>
      <c r="F267" s="16">
        <v>0</v>
      </c>
      <c r="G267" s="16">
        <v>2</v>
      </c>
      <c r="H267" s="17">
        <f t="shared" si="18"/>
        <v>17</v>
      </c>
      <c r="I267" s="16">
        <v>0</v>
      </c>
      <c r="J267" s="17">
        <f t="shared" si="16"/>
        <v>17</v>
      </c>
      <c r="K267" s="16"/>
      <c r="L267" s="7" t="s">
        <v>55</v>
      </c>
      <c r="M267" s="16">
        <v>108</v>
      </c>
      <c r="N267" s="16">
        <v>0</v>
      </c>
      <c r="O267" s="16">
        <v>106</v>
      </c>
      <c r="P267" s="17">
        <f t="shared" si="19"/>
        <v>214</v>
      </c>
      <c r="Q267" s="16">
        <v>0</v>
      </c>
      <c r="R267" s="17">
        <f t="shared" si="17"/>
        <v>214</v>
      </c>
      <c r="S267" s="19"/>
    </row>
    <row r="268" spans="1:19" ht="12.75" customHeight="1">
      <c r="A268" t="s">
        <v>635</v>
      </c>
      <c r="B268" t="s">
        <v>636</v>
      </c>
      <c r="C268" t="s">
        <v>957</v>
      </c>
      <c r="D268" s="7" t="s">
        <v>55</v>
      </c>
      <c r="E268" s="16">
        <v>128</v>
      </c>
      <c r="F268" s="16">
        <v>0</v>
      </c>
      <c r="G268" s="16">
        <v>57</v>
      </c>
      <c r="H268" s="17">
        <f t="shared" si="18"/>
        <v>185</v>
      </c>
      <c r="I268" s="16">
        <v>8</v>
      </c>
      <c r="J268" s="17">
        <f t="shared" si="16"/>
        <v>193</v>
      </c>
      <c r="K268" s="19"/>
      <c r="L268" s="7" t="s">
        <v>55</v>
      </c>
      <c r="M268" s="16">
        <v>196</v>
      </c>
      <c r="N268" s="16">
        <v>0</v>
      </c>
      <c r="O268" s="16">
        <v>158</v>
      </c>
      <c r="P268" s="17">
        <f t="shared" si="19"/>
        <v>354</v>
      </c>
      <c r="Q268" s="16">
        <v>130</v>
      </c>
      <c r="R268" s="17">
        <f t="shared" si="17"/>
        <v>484</v>
      </c>
      <c r="S268" s="19"/>
    </row>
    <row r="269" spans="1:19" ht="12.75" customHeight="1">
      <c r="A269" t="s">
        <v>637</v>
      </c>
      <c r="B269" t="s">
        <v>638</v>
      </c>
      <c r="C269" t="s">
        <v>956</v>
      </c>
      <c r="D269" s="7" t="s">
        <v>55</v>
      </c>
      <c r="E269" s="16">
        <v>77</v>
      </c>
      <c r="F269" s="16">
        <v>43</v>
      </c>
      <c r="G269" s="16">
        <f>66-11</f>
        <v>55</v>
      </c>
      <c r="H269" s="17">
        <f t="shared" si="18"/>
        <v>175</v>
      </c>
      <c r="I269" s="16">
        <v>43</v>
      </c>
      <c r="J269" s="17">
        <f t="shared" si="16"/>
        <v>218</v>
      </c>
      <c r="K269" s="19"/>
      <c r="L269" s="7" t="s">
        <v>55</v>
      </c>
      <c r="M269" s="16">
        <v>440</v>
      </c>
      <c r="N269" s="16">
        <v>119</v>
      </c>
      <c r="O269" s="16">
        <v>108</v>
      </c>
      <c r="P269" s="17">
        <f t="shared" si="19"/>
        <v>667</v>
      </c>
      <c r="Q269" s="16">
        <v>59</v>
      </c>
      <c r="R269" s="17">
        <f t="shared" si="17"/>
        <v>726</v>
      </c>
      <c r="S269" s="19"/>
    </row>
    <row r="270" spans="1:19" ht="12.75" customHeight="1">
      <c r="A270" t="s">
        <v>639</v>
      </c>
      <c r="B270" t="s">
        <v>640</v>
      </c>
      <c r="C270" t="s">
        <v>955</v>
      </c>
      <c r="D270" s="7" t="s">
        <v>55</v>
      </c>
      <c r="E270" s="16">
        <v>85</v>
      </c>
      <c r="F270" s="16">
        <v>0</v>
      </c>
      <c r="G270" s="16">
        <v>13</v>
      </c>
      <c r="H270" s="17">
        <f t="shared" si="18"/>
        <v>98</v>
      </c>
      <c r="I270" s="16">
        <v>6</v>
      </c>
      <c r="J270" s="17">
        <f t="shared" si="16"/>
        <v>104</v>
      </c>
      <c r="K270" s="19"/>
      <c r="L270" s="7" t="s">
        <v>55</v>
      </c>
      <c r="M270" s="16">
        <v>173</v>
      </c>
      <c r="N270" s="16">
        <v>0</v>
      </c>
      <c r="O270" s="16">
        <v>118</v>
      </c>
      <c r="P270" s="17">
        <f t="shared" si="19"/>
        <v>291</v>
      </c>
      <c r="Q270" s="16">
        <v>102</v>
      </c>
      <c r="R270" s="17">
        <f t="shared" si="17"/>
        <v>393</v>
      </c>
      <c r="S270" s="19"/>
    </row>
    <row r="271" spans="1:19" ht="12.75" customHeight="1">
      <c r="A271" t="s">
        <v>641</v>
      </c>
      <c r="B271" t="s">
        <v>642</v>
      </c>
      <c r="C271" t="s">
        <v>956</v>
      </c>
      <c r="D271" s="7" t="s">
        <v>55</v>
      </c>
      <c r="E271" s="16">
        <v>0</v>
      </c>
      <c r="F271" s="16">
        <v>0</v>
      </c>
      <c r="G271" s="16">
        <v>0</v>
      </c>
      <c r="H271" s="17">
        <f t="shared" si="18"/>
        <v>0</v>
      </c>
      <c r="I271" s="16">
        <v>0</v>
      </c>
      <c r="J271" s="17">
        <f t="shared" si="16"/>
        <v>0</v>
      </c>
      <c r="K271" s="16"/>
      <c r="L271" s="7" t="s">
        <v>55</v>
      </c>
      <c r="M271" s="16">
        <v>0</v>
      </c>
      <c r="N271" s="16">
        <v>0</v>
      </c>
      <c r="O271" s="16">
        <v>6</v>
      </c>
      <c r="P271" s="17">
        <f t="shared" si="19"/>
        <v>6</v>
      </c>
      <c r="Q271" s="16">
        <v>0</v>
      </c>
      <c r="R271" s="17">
        <f t="shared" si="17"/>
        <v>6</v>
      </c>
      <c r="S271" s="19"/>
    </row>
    <row r="272" spans="1:19" ht="12.75" customHeight="1">
      <c r="A272" t="s">
        <v>643</v>
      </c>
      <c r="B272" t="s">
        <v>644</v>
      </c>
      <c r="C272" t="s">
        <v>954</v>
      </c>
      <c r="D272" s="7" t="s">
        <v>55</v>
      </c>
      <c r="E272" s="16">
        <v>129</v>
      </c>
      <c r="F272" s="16">
        <v>10</v>
      </c>
      <c r="G272" s="16">
        <v>22</v>
      </c>
      <c r="H272" s="17">
        <f t="shared" si="18"/>
        <v>161</v>
      </c>
      <c r="I272" s="16">
        <v>0</v>
      </c>
      <c r="J272" s="17">
        <f t="shared" si="16"/>
        <v>161</v>
      </c>
      <c r="K272" s="16"/>
      <c r="L272" s="7" t="s">
        <v>55</v>
      </c>
      <c r="M272" s="16">
        <v>161</v>
      </c>
      <c r="N272" s="16">
        <v>127</v>
      </c>
      <c r="O272" s="16">
        <v>100</v>
      </c>
      <c r="P272" s="17">
        <f t="shared" si="19"/>
        <v>388</v>
      </c>
      <c r="Q272" s="16">
        <v>0</v>
      </c>
      <c r="R272" s="17">
        <f t="shared" si="17"/>
        <v>388</v>
      </c>
      <c r="S272" s="19"/>
    </row>
    <row r="273" spans="1:19" ht="12.75" customHeight="1">
      <c r="A273" t="s">
        <v>919</v>
      </c>
      <c r="B273" t="s">
        <v>920</v>
      </c>
      <c r="C273" t="s">
        <v>954</v>
      </c>
      <c r="D273" s="7" t="s">
        <v>55</v>
      </c>
      <c r="E273" s="16">
        <v>93</v>
      </c>
      <c r="F273" s="16">
        <v>0</v>
      </c>
      <c r="G273" s="16">
        <v>17</v>
      </c>
      <c r="H273" s="17">
        <f t="shared" si="18"/>
        <v>110</v>
      </c>
      <c r="I273" s="16">
        <v>0</v>
      </c>
      <c r="J273" s="17">
        <f t="shared" si="16"/>
        <v>110</v>
      </c>
      <c r="K273" s="16"/>
      <c r="L273" s="7" t="s">
        <v>55</v>
      </c>
      <c r="M273" s="16">
        <v>83</v>
      </c>
      <c r="N273" s="16">
        <v>6</v>
      </c>
      <c r="O273" s="16">
        <v>59</v>
      </c>
      <c r="P273" s="17">
        <f t="shared" si="19"/>
        <v>148</v>
      </c>
      <c r="Q273" s="16">
        <v>0</v>
      </c>
      <c r="R273" s="17">
        <f t="shared" si="17"/>
        <v>148</v>
      </c>
      <c r="S273" s="19"/>
    </row>
    <row r="274" spans="1:19" ht="12.75" customHeight="1">
      <c r="A274" t="s">
        <v>645</v>
      </c>
      <c r="B274" t="s">
        <v>646</v>
      </c>
      <c r="C274" t="s">
        <v>954</v>
      </c>
      <c r="D274" s="7" t="s">
        <v>55</v>
      </c>
      <c r="E274" s="16">
        <v>82</v>
      </c>
      <c r="F274" s="16">
        <v>0</v>
      </c>
      <c r="G274" s="16">
        <v>17</v>
      </c>
      <c r="H274" s="17">
        <f t="shared" si="18"/>
        <v>99</v>
      </c>
      <c r="I274" s="16">
        <v>0</v>
      </c>
      <c r="J274" s="17">
        <f t="shared" si="16"/>
        <v>99</v>
      </c>
      <c r="K274" s="16"/>
      <c r="L274" s="7" t="s">
        <v>55</v>
      </c>
      <c r="M274" s="16">
        <v>0</v>
      </c>
      <c r="N274" s="16">
        <v>0</v>
      </c>
      <c r="O274" s="16">
        <v>1</v>
      </c>
      <c r="P274" s="17">
        <f t="shared" si="19"/>
        <v>1</v>
      </c>
      <c r="Q274" s="16">
        <v>0</v>
      </c>
      <c r="R274" s="17">
        <f t="shared" si="17"/>
        <v>1</v>
      </c>
      <c r="S274" s="19"/>
    </row>
    <row r="275" spans="1:19" ht="12.75" customHeight="1">
      <c r="A275" t="s">
        <v>647</v>
      </c>
      <c r="B275" t="s">
        <v>648</v>
      </c>
      <c r="C275" t="s">
        <v>954</v>
      </c>
      <c r="D275" s="7" t="s">
        <v>55</v>
      </c>
      <c r="E275" s="16">
        <v>232</v>
      </c>
      <c r="F275" s="16">
        <v>0</v>
      </c>
      <c r="G275" s="16">
        <v>65</v>
      </c>
      <c r="H275" s="17">
        <f t="shared" si="18"/>
        <v>297</v>
      </c>
      <c r="I275" s="16">
        <v>28</v>
      </c>
      <c r="J275" s="17">
        <f t="shared" si="16"/>
        <v>325</v>
      </c>
      <c r="K275" s="19"/>
      <c r="L275" s="7" t="s">
        <v>55</v>
      </c>
      <c r="M275" s="16">
        <v>216</v>
      </c>
      <c r="N275" s="16">
        <v>0</v>
      </c>
      <c r="O275" s="16">
        <v>70</v>
      </c>
      <c r="P275" s="17">
        <f t="shared" si="19"/>
        <v>286</v>
      </c>
      <c r="Q275" s="16">
        <v>21</v>
      </c>
      <c r="R275" s="17">
        <f t="shared" si="17"/>
        <v>307</v>
      </c>
      <c r="S275" s="19"/>
    </row>
    <row r="276" spans="1:19" ht="12.75" customHeight="1">
      <c r="A276" t="s">
        <v>874</v>
      </c>
      <c r="B276" t="s">
        <v>875</v>
      </c>
      <c r="C276" t="s">
        <v>956</v>
      </c>
      <c r="D276" s="7" t="s">
        <v>55</v>
      </c>
      <c r="E276" s="16">
        <v>29</v>
      </c>
      <c r="F276" s="16">
        <v>0</v>
      </c>
      <c r="G276" s="16">
        <v>9</v>
      </c>
      <c r="H276" s="17">
        <f t="shared" si="18"/>
        <v>38</v>
      </c>
      <c r="I276" s="16">
        <v>15</v>
      </c>
      <c r="J276" s="17">
        <f t="shared" si="16"/>
        <v>53</v>
      </c>
      <c r="K276" s="19"/>
      <c r="L276" s="7" t="s">
        <v>55</v>
      </c>
      <c r="M276" s="16">
        <v>65</v>
      </c>
      <c r="N276" s="16">
        <v>0</v>
      </c>
      <c r="O276" s="16">
        <v>46</v>
      </c>
      <c r="P276" s="17">
        <f t="shared" si="19"/>
        <v>111</v>
      </c>
      <c r="Q276" s="16">
        <v>0</v>
      </c>
      <c r="R276" s="17">
        <f t="shared" si="17"/>
        <v>111</v>
      </c>
      <c r="S276" s="19"/>
    </row>
    <row r="277" spans="1:19" ht="12.75" customHeight="1">
      <c r="A277" s="4" t="s">
        <v>649</v>
      </c>
      <c r="B277" t="s">
        <v>650</v>
      </c>
      <c r="C277" t="s">
        <v>954</v>
      </c>
      <c r="D277" s="7" t="s">
        <v>55</v>
      </c>
      <c r="E277" s="16">
        <v>46</v>
      </c>
      <c r="F277" s="16">
        <v>0</v>
      </c>
      <c r="G277" s="16">
        <v>6</v>
      </c>
      <c r="H277" s="17">
        <f t="shared" si="18"/>
        <v>52</v>
      </c>
      <c r="I277" s="16">
        <v>0</v>
      </c>
      <c r="J277" s="17">
        <f t="shared" si="16"/>
        <v>52</v>
      </c>
      <c r="K277" s="16"/>
      <c r="L277" s="7" t="s">
        <v>55</v>
      </c>
      <c r="M277" s="16">
        <v>30</v>
      </c>
      <c r="N277" s="16">
        <v>0</v>
      </c>
      <c r="O277" s="16">
        <v>0</v>
      </c>
      <c r="P277" s="17">
        <f t="shared" si="19"/>
        <v>30</v>
      </c>
      <c r="Q277" s="16">
        <v>0</v>
      </c>
      <c r="R277" s="17">
        <f t="shared" si="17"/>
        <v>30</v>
      </c>
      <c r="S277" s="19"/>
    </row>
    <row r="278" spans="1:19" ht="12.75" customHeight="1">
      <c r="A278" t="s">
        <v>651</v>
      </c>
      <c r="B278" t="s">
        <v>652</v>
      </c>
      <c r="C278" t="s">
        <v>958</v>
      </c>
      <c r="D278" s="7" t="s">
        <v>55</v>
      </c>
      <c r="E278" s="16">
        <v>7</v>
      </c>
      <c r="F278" s="16">
        <v>0</v>
      </c>
      <c r="G278" s="16">
        <v>0</v>
      </c>
      <c r="H278" s="17">
        <f t="shared" si="18"/>
        <v>7</v>
      </c>
      <c r="I278" s="16">
        <v>0</v>
      </c>
      <c r="J278" s="17">
        <f t="shared" si="16"/>
        <v>7</v>
      </c>
      <c r="K278" s="16"/>
      <c r="L278" s="7" t="s">
        <v>55</v>
      </c>
      <c r="M278" s="16">
        <v>74</v>
      </c>
      <c r="N278" s="16">
        <v>0</v>
      </c>
      <c r="O278" s="16">
        <v>1</v>
      </c>
      <c r="P278" s="17">
        <f t="shared" si="19"/>
        <v>75</v>
      </c>
      <c r="Q278" s="16">
        <v>0</v>
      </c>
      <c r="R278" s="17">
        <f t="shared" si="17"/>
        <v>75</v>
      </c>
      <c r="S278" s="19"/>
    </row>
    <row r="279" spans="1:19" ht="12.75" customHeight="1">
      <c r="A279" t="s">
        <v>653</v>
      </c>
      <c r="B279" t="s">
        <v>654</v>
      </c>
      <c r="C279" t="s">
        <v>958</v>
      </c>
      <c r="D279" s="7" t="s">
        <v>55</v>
      </c>
      <c r="E279" s="16">
        <v>7</v>
      </c>
      <c r="F279" s="16">
        <v>0</v>
      </c>
      <c r="G279" s="16">
        <v>3</v>
      </c>
      <c r="H279" s="17">
        <f t="shared" si="18"/>
        <v>10</v>
      </c>
      <c r="I279" s="16">
        <v>6</v>
      </c>
      <c r="J279" s="17">
        <f t="shared" si="16"/>
        <v>16</v>
      </c>
      <c r="K279" s="16"/>
      <c r="L279" s="7" t="s">
        <v>55</v>
      </c>
      <c r="M279" s="16">
        <v>157</v>
      </c>
      <c r="N279" s="16">
        <v>0</v>
      </c>
      <c r="O279" s="16">
        <v>15</v>
      </c>
      <c r="P279" s="17">
        <f t="shared" si="19"/>
        <v>172</v>
      </c>
      <c r="Q279" s="16">
        <v>0</v>
      </c>
      <c r="R279" s="17">
        <f t="shared" si="17"/>
        <v>172</v>
      </c>
      <c r="S279" s="19"/>
    </row>
    <row r="280" spans="1:19" ht="12.75" customHeight="1">
      <c r="A280" t="s">
        <v>921</v>
      </c>
      <c r="B280" t="s">
        <v>922</v>
      </c>
      <c r="C280" t="s">
        <v>958</v>
      </c>
      <c r="D280" s="7" t="s">
        <v>55</v>
      </c>
      <c r="E280" s="16">
        <v>41</v>
      </c>
      <c r="F280" s="16">
        <v>0</v>
      </c>
      <c r="G280" s="16">
        <v>25</v>
      </c>
      <c r="H280" s="17">
        <f t="shared" si="18"/>
        <v>66</v>
      </c>
      <c r="I280" s="16">
        <v>0</v>
      </c>
      <c r="J280" s="17">
        <f t="shared" si="16"/>
        <v>66</v>
      </c>
      <c r="K280" s="16"/>
      <c r="L280" s="7" t="s">
        <v>55</v>
      </c>
      <c r="M280" s="16">
        <v>101</v>
      </c>
      <c r="N280" s="16">
        <v>0</v>
      </c>
      <c r="O280" s="16">
        <v>37</v>
      </c>
      <c r="P280" s="17">
        <f t="shared" si="19"/>
        <v>138</v>
      </c>
      <c r="Q280" s="16">
        <v>0</v>
      </c>
      <c r="R280" s="17">
        <f t="shared" si="17"/>
        <v>138</v>
      </c>
      <c r="S280" s="19"/>
    </row>
    <row r="281" spans="1:19" ht="12.75" customHeight="1">
      <c r="A281" t="s">
        <v>655</v>
      </c>
      <c r="B281" t="s">
        <v>656</v>
      </c>
      <c r="C281" t="s">
        <v>955</v>
      </c>
      <c r="D281" s="7" t="s">
        <v>55</v>
      </c>
      <c r="E281" s="16">
        <v>137</v>
      </c>
      <c r="F281" s="16">
        <v>0</v>
      </c>
      <c r="G281" s="16">
        <v>0</v>
      </c>
      <c r="H281" s="17">
        <f t="shared" si="18"/>
        <v>137</v>
      </c>
      <c r="I281" s="16">
        <v>0</v>
      </c>
      <c r="J281" s="17">
        <f t="shared" si="16"/>
        <v>137</v>
      </c>
      <c r="K281" s="16"/>
      <c r="L281" s="7" t="s">
        <v>55</v>
      </c>
      <c r="M281" s="16">
        <v>21</v>
      </c>
      <c r="N281" s="16">
        <v>0</v>
      </c>
      <c r="O281" s="16">
        <v>8</v>
      </c>
      <c r="P281" s="17">
        <f t="shared" si="19"/>
        <v>29</v>
      </c>
      <c r="Q281" s="16">
        <v>0</v>
      </c>
      <c r="R281" s="17">
        <f t="shared" si="17"/>
        <v>29</v>
      </c>
      <c r="S281" s="19"/>
    </row>
    <row r="282" spans="1:19" ht="12.75" customHeight="1">
      <c r="A282" t="s">
        <v>657</v>
      </c>
      <c r="B282" t="s">
        <v>658</v>
      </c>
      <c r="C282" t="s">
        <v>956</v>
      </c>
      <c r="D282" s="7" t="s">
        <v>55</v>
      </c>
      <c r="E282" s="16">
        <v>5</v>
      </c>
      <c r="F282" s="16">
        <v>0</v>
      </c>
      <c r="G282" s="16">
        <v>0</v>
      </c>
      <c r="H282" s="17">
        <f t="shared" si="18"/>
        <v>5</v>
      </c>
      <c r="I282" s="16">
        <v>0</v>
      </c>
      <c r="J282" s="17">
        <f t="shared" si="16"/>
        <v>5</v>
      </c>
      <c r="K282" s="16"/>
      <c r="L282" s="7" t="s">
        <v>55</v>
      </c>
      <c r="M282" s="16">
        <v>167</v>
      </c>
      <c r="N282" s="16">
        <v>0</v>
      </c>
      <c r="O282" s="16">
        <v>72</v>
      </c>
      <c r="P282" s="17">
        <f t="shared" si="19"/>
        <v>239</v>
      </c>
      <c r="Q282" s="16">
        <v>5</v>
      </c>
      <c r="R282" s="17">
        <f t="shared" si="17"/>
        <v>244</v>
      </c>
      <c r="S282" s="19"/>
    </row>
    <row r="283" spans="1:19" ht="12.75" customHeight="1">
      <c r="A283" t="s">
        <v>661</v>
      </c>
      <c r="B283" t="s">
        <v>662</v>
      </c>
      <c r="C283" t="s">
        <v>958</v>
      </c>
      <c r="D283" s="7" t="s">
        <v>55</v>
      </c>
      <c r="E283" s="16">
        <v>121</v>
      </c>
      <c r="F283" s="16">
        <v>0</v>
      </c>
      <c r="G283" s="16">
        <v>25</v>
      </c>
      <c r="H283" s="17">
        <f t="shared" si="18"/>
        <v>146</v>
      </c>
      <c r="I283" s="16">
        <v>0</v>
      </c>
      <c r="J283" s="17">
        <f t="shared" si="16"/>
        <v>146</v>
      </c>
      <c r="K283" s="16"/>
      <c r="L283" s="7" t="s">
        <v>55</v>
      </c>
      <c r="M283" s="16">
        <v>116</v>
      </c>
      <c r="N283" s="16">
        <v>0</v>
      </c>
      <c r="O283" s="16">
        <v>42</v>
      </c>
      <c r="P283" s="17">
        <f t="shared" si="19"/>
        <v>158</v>
      </c>
      <c r="Q283" s="16">
        <v>0</v>
      </c>
      <c r="R283" s="17">
        <f t="shared" si="17"/>
        <v>158</v>
      </c>
      <c r="S283" s="19"/>
    </row>
    <row r="284" spans="1:19" ht="12.75" customHeight="1">
      <c r="A284" t="s">
        <v>923</v>
      </c>
      <c r="B284" t="s">
        <v>924</v>
      </c>
      <c r="C284" t="s">
        <v>958</v>
      </c>
      <c r="D284" s="7" t="s">
        <v>55</v>
      </c>
      <c r="E284" s="16">
        <v>37</v>
      </c>
      <c r="F284" s="16">
        <v>0</v>
      </c>
      <c r="G284" s="16">
        <v>0</v>
      </c>
      <c r="H284" s="17">
        <f t="shared" si="18"/>
        <v>37</v>
      </c>
      <c r="I284" s="16">
        <v>0</v>
      </c>
      <c r="J284" s="17">
        <f t="shared" si="16"/>
        <v>37</v>
      </c>
      <c r="K284" s="16"/>
      <c r="L284" s="7" t="s">
        <v>55</v>
      </c>
      <c r="M284" s="16">
        <v>10</v>
      </c>
      <c r="N284" s="16">
        <v>0</v>
      </c>
      <c r="O284" s="16">
        <v>2</v>
      </c>
      <c r="P284" s="17">
        <f t="shared" si="19"/>
        <v>12</v>
      </c>
      <c r="Q284" s="16">
        <v>0</v>
      </c>
      <c r="R284" s="17">
        <f t="shared" si="17"/>
        <v>12</v>
      </c>
      <c r="S284" s="19"/>
    </row>
    <row r="285" spans="1:19" ht="12.75" customHeight="1">
      <c r="A285" t="s">
        <v>925</v>
      </c>
      <c r="B285" t="s">
        <v>926</v>
      </c>
      <c r="C285" t="s">
        <v>958</v>
      </c>
      <c r="D285" s="7" t="s">
        <v>55</v>
      </c>
      <c r="E285" s="16">
        <v>0</v>
      </c>
      <c r="F285" s="16">
        <v>0</v>
      </c>
      <c r="G285" s="16">
        <v>0</v>
      </c>
      <c r="H285" s="17">
        <f t="shared" si="18"/>
        <v>0</v>
      </c>
      <c r="I285" s="16">
        <v>0</v>
      </c>
      <c r="J285" s="17">
        <f t="shared" si="16"/>
        <v>0</v>
      </c>
      <c r="K285" s="16"/>
      <c r="L285" s="7" t="s">
        <v>55</v>
      </c>
      <c r="M285" s="16">
        <v>8</v>
      </c>
      <c r="N285" s="16">
        <v>0</v>
      </c>
      <c r="O285" s="16">
        <v>10</v>
      </c>
      <c r="P285" s="17">
        <f t="shared" si="19"/>
        <v>18</v>
      </c>
      <c r="Q285" s="16">
        <v>0</v>
      </c>
      <c r="R285" s="17">
        <f t="shared" si="17"/>
        <v>18</v>
      </c>
      <c r="S285" s="19"/>
    </row>
    <row r="286" spans="1:19" ht="12.75" customHeight="1">
      <c r="A286" t="s">
        <v>667</v>
      </c>
      <c r="B286" t="s">
        <v>668</v>
      </c>
      <c r="C286" t="s">
        <v>955</v>
      </c>
      <c r="D286" s="7" t="s">
        <v>55</v>
      </c>
      <c r="E286" s="16">
        <v>66</v>
      </c>
      <c r="F286" s="16">
        <v>0</v>
      </c>
      <c r="G286" s="16">
        <v>13</v>
      </c>
      <c r="H286" s="17">
        <f t="shared" si="18"/>
        <v>79</v>
      </c>
      <c r="I286" s="16">
        <v>51</v>
      </c>
      <c r="J286" s="17">
        <f t="shared" si="16"/>
        <v>130</v>
      </c>
      <c r="K286" s="19"/>
      <c r="L286" s="7" t="s">
        <v>55</v>
      </c>
      <c r="M286" s="16">
        <v>130</v>
      </c>
      <c r="N286" s="16">
        <v>0</v>
      </c>
      <c r="O286" s="16">
        <v>57</v>
      </c>
      <c r="P286" s="17">
        <f t="shared" si="19"/>
        <v>187</v>
      </c>
      <c r="Q286" s="16">
        <v>21</v>
      </c>
      <c r="R286" s="17">
        <f t="shared" si="17"/>
        <v>208</v>
      </c>
      <c r="S286" s="19"/>
    </row>
    <row r="287" spans="1:19" ht="12.75" customHeight="1">
      <c r="A287" t="s">
        <v>669</v>
      </c>
      <c r="B287" t="s">
        <v>670</v>
      </c>
      <c r="C287" t="s">
        <v>958</v>
      </c>
      <c r="D287" s="7" t="s">
        <v>55</v>
      </c>
      <c r="E287" s="16">
        <v>413</v>
      </c>
      <c r="F287" s="16">
        <v>14</v>
      </c>
      <c r="G287" s="16">
        <v>79</v>
      </c>
      <c r="H287" s="17">
        <f t="shared" si="18"/>
        <v>506</v>
      </c>
      <c r="I287" s="16">
        <v>137</v>
      </c>
      <c r="J287" s="17">
        <f t="shared" si="16"/>
        <v>643</v>
      </c>
      <c r="K287" s="19"/>
      <c r="L287" s="7" t="s">
        <v>55</v>
      </c>
      <c r="M287" s="16">
        <v>367</v>
      </c>
      <c r="N287" s="16">
        <v>6</v>
      </c>
      <c r="O287" s="16">
        <v>212</v>
      </c>
      <c r="P287" s="17">
        <f t="shared" si="19"/>
        <v>585</v>
      </c>
      <c r="Q287" s="16">
        <v>117</v>
      </c>
      <c r="R287" s="17">
        <f t="shared" si="17"/>
        <v>702</v>
      </c>
      <c r="S287" s="19"/>
    </row>
    <row r="288" spans="1:19" ht="12.75" customHeight="1">
      <c r="A288" t="s">
        <v>671</v>
      </c>
      <c r="B288" t="s">
        <v>672</v>
      </c>
      <c r="C288" t="s">
        <v>958</v>
      </c>
      <c r="D288" s="7" t="s">
        <v>55</v>
      </c>
      <c r="E288" s="16">
        <v>61</v>
      </c>
      <c r="F288" s="16">
        <v>6</v>
      </c>
      <c r="G288" s="16">
        <v>25</v>
      </c>
      <c r="H288" s="17">
        <f t="shared" si="18"/>
        <v>92</v>
      </c>
      <c r="I288" s="16">
        <v>0</v>
      </c>
      <c r="J288" s="17">
        <f t="shared" si="16"/>
        <v>92</v>
      </c>
      <c r="K288" s="16"/>
      <c r="L288" s="7" t="s">
        <v>55</v>
      </c>
      <c r="M288" s="16">
        <v>63</v>
      </c>
      <c r="N288" s="16">
        <v>0</v>
      </c>
      <c r="O288" s="16">
        <v>62</v>
      </c>
      <c r="P288" s="17">
        <f t="shared" si="19"/>
        <v>125</v>
      </c>
      <c r="Q288" s="16">
        <v>0</v>
      </c>
      <c r="R288" s="17">
        <f t="shared" si="17"/>
        <v>125</v>
      </c>
      <c r="S288" s="19"/>
    </row>
    <row r="289" spans="1:19" ht="12.75" customHeight="1">
      <c r="A289" t="s">
        <v>783</v>
      </c>
      <c r="B289" t="s">
        <v>784</v>
      </c>
      <c r="C289" t="s">
        <v>958</v>
      </c>
      <c r="D289" s="7" t="s">
        <v>55</v>
      </c>
      <c r="E289" s="16">
        <v>52</v>
      </c>
      <c r="F289" s="16">
        <v>0</v>
      </c>
      <c r="G289" s="16">
        <v>0</v>
      </c>
      <c r="H289" s="17">
        <f t="shared" si="18"/>
        <v>52</v>
      </c>
      <c r="I289" s="16">
        <v>0</v>
      </c>
      <c r="J289" s="17">
        <f t="shared" si="16"/>
        <v>52</v>
      </c>
      <c r="K289" s="16"/>
      <c r="L289" s="7" t="s">
        <v>55</v>
      </c>
      <c r="M289" s="16">
        <v>26</v>
      </c>
      <c r="N289" s="16">
        <v>0</v>
      </c>
      <c r="O289" s="16">
        <v>1</v>
      </c>
      <c r="P289" s="17">
        <f t="shared" si="19"/>
        <v>27</v>
      </c>
      <c r="Q289" s="16">
        <v>0</v>
      </c>
      <c r="R289" s="17">
        <f t="shared" si="17"/>
        <v>27</v>
      </c>
      <c r="S289" s="19"/>
    </row>
    <row r="290" spans="1:19" ht="12.75" customHeight="1">
      <c r="A290" t="s">
        <v>673</v>
      </c>
      <c r="B290" t="s">
        <v>674</v>
      </c>
      <c r="C290" t="s">
        <v>955</v>
      </c>
      <c r="D290" s="7" t="s">
        <v>55</v>
      </c>
      <c r="E290" s="16">
        <v>127</v>
      </c>
      <c r="F290" s="16">
        <v>0</v>
      </c>
      <c r="G290" s="16">
        <v>30</v>
      </c>
      <c r="H290" s="17">
        <f t="shared" si="18"/>
        <v>157</v>
      </c>
      <c r="I290" s="16">
        <v>28</v>
      </c>
      <c r="J290" s="17">
        <f t="shared" si="16"/>
        <v>185</v>
      </c>
      <c r="K290" s="19"/>
      <c r="L290" s="7" t="s">
        <v>55</v>
      </c>
      <c r="M290" s="16">
        <v>145</v>
      </c>
      <c r="N290" s="16">
        <v>0</v>
      </c>
      <c r="O290" s="16">
        <v>80</v>
      </c>
      <c r="P290" s="17">
        <f t="shared" si="19"/>
        <v>225</v>
      </c>
      <c r="Q290" s="16">
        <v>50</v>
      </c>
      <c r="R290" s="17">
        <f t="shared" si="17"/>
        <v>275</v>
      </c>
      <c r="S290" s="19"/>
    </row>
    <row r="291" spans="1:19" ht="12.75" customHeight="1">
      <c r="A291" t="s">
        <v>675</v>
      </c>
      <c r="B291" t="s">
        <v>676</v>
      </c>
      <c r="C291" t="s">
        <v>954</v>
      </c>
      <c r="D291" s="7" t="s">
        <v>55</v>
      </c>
      <c r="E291" s="16">
        <v>0</v>
      </c>
      <c r="F291" s="16">
        <v>0</v>
      </c>
      <c r="G291" s="16">
        <v>0</v>
      </c>
      <c r="H291" s="17">
        <f t="shared" si="18"/>
        <v>0</v>
      </c>
      <c r="I291" s="16">
        <v>0</v>
      </c>
      <c r="J291" s="17">
        <f t="shared" si="16"/>
        <v>0</v>
      </c>
      <c r="K291" s="16"/>
      <c r="L291" s="7" t="s">
        <v>55</v>
      </c>
      <c r="M291" s="16">
        <v>0</v>
      </c>
      <c r="N291" s="16">
        <v>0</v>
      </c>
      <c r="O291" s="16">
        <v>6</v>
      </c>
      <c r="P291" s="17">
        <f t="shared" si="19"/>
        <v>6</v>
      </c>
      <c r="Q291" s="16">
        <v>0</v>
      </c>
      <c r="R291" s="17">
        <f t="shared" si="17"/>
        <v>6</v>
      </c>
      <c r="S291" s="19"/>
    </row>
    <row r="292" spans="1:19" ht="12.75" customHeight="1">
      <c r="A292" t="s">
        <v>677</v>
      </c>
      <c r="B292" t="s">
        <v>678</v>
      </c>
      <c r="C292" t="s">
        <v>958</v>
      </c>
      <c r="D292" s="7" t="s">
        <v>55</v>
      </c>
      <c r="E292" s="16">
        <v>81</v>
      </c>
      <c r="F292" s="16">
        <v>0</v>
      </c>
      <c r="G292" s="16">
        <v>4</v>
      </c>
      <c r="H292" s="17">
        <f t="shared" si="18"/>
        <v>85</v>
      </c>
      <c r="I292" s="16">
        <v>0</v>
      </c>
      <c r="J292" s="17">
        <f t="shared" si="16"/>
        <v>85</v>
      </c>
      <c r="K292" s="16"/>
      <c r="L292" s="7" t="s">
        <v>55</v>
      </c>
      <c r="M292" s="16">
        <v>40</v>
      </c>
      <c r="N292" s="16">
        <v>0</v>
      </c>
      <c r="O292" s="16">
        <v>25</v>
      </c>
      <c r="P292" s="17">
        <f t="shared" si="19"/>
        <v>65</v>
      </c>
      <c r="Q292" s="16">
        <v>0</v>
      </c>
      <c r="R292" s="17">
        <f t="shared" si="17"/>
        <v>65</v>
      </c>
      <c r="S292" s="19"/>
    </row>
    <row r="293" spans="1:19" ht="12.75" customHeight="1">
      <c r="A293" t="s">
        <v>679</v>
      </c>
      <c r="B293" t="s">
        <v>680</v>
      </c>
      <c r="C293" t="s">
        <v>956</v>
      </c>
      <c r="D293" s="7" t="s">
        <v>55</v>
      </c>
      <c r="E293" s="16">
        <v>26</v>
      </c>
      <c r="F293" s="16">
        <v>0</v>
      </c>
      <c r="G293" s="16">
        <v>6</v>
      </c>
      <c r="H293" s="17">
        <f t="shared" si="18"/>
        <v>32</v>
      </c>
      <c r="I293" s="16">
        <v>23</v>
      </c>
      <c r="J293" s="17">
        <f t="shared" si="16"/>
        <v>55</v>
      </c>
      <c r="K293" s="19"/>
      <c r="L293" s="7" t="s">
        <v>55</v>
      </c>
      <c r="M293" s="16">
        <v>92</v>
      </c>
      <c r="N293" s="16">
        <v>9</v>
      </c>
      <c r="O293" s="16">
        <v>28</v>
      </c>
      <c r="P293" s="17">
        <f t="shared" si="19"/>
        <v>129</v>
      </c>
      <c r="Q293" s="16">
        <v>25</v>
      </c>
      <c r="R293" s="17">
        <f t="shared" si="17"/>
        <v>154</v>
      </c>
      <c r="S293" s="19"/>
    </row>
    <row r="294" spans="1:19" ht="12.75" customHeight="1">
      <c r="A294" t="s">
        <v>681</v>
      </c>
      <c r="B294" t="s">
        <v>682</v>
      </c>
      <c r="C294" t="s">
        <v>956</v>
      </c>
      <c r="D294" s="7" t="s">
        <v>55</v>
      </c>
      <c r="E294" s="16">
        <v>48</v>
      </c>
      <c r="F294" s="16">
        <v>0</v>
      </c>
      <c r="G294" s="16">
        <v>8</v>
      </c>
      <c r="H294" s="17">
        <f t="shared" si="18"/>
        <v>56</v>
      </c>
      <c r="I294" s="16">
        <v>0</v>
      </c>
      <c r="J294" s="17">
        <f t="shared" si="16"/>
        <v>56</v>
      </c>
      <c r="K294" s="16"/>
      <c r="L294" s="7" t="s">
        <v>55</v>
      </c>
      <c r="M294" s="16">
        <v>13</v>
      </c>
      <c r="N294" s="16">
        <v>0</v>
      </c>
      <c r="O294" s="16">
        <v>10</v>
      </c>
      <c r="P294" s="17">
        <f t="shared" si="19"/>
        <v>23</v>
      </c>
      <c r="Q294" s="16">
        <v>0</v>
      </c>
      <c r="R294" s="17">
        <f t="shared" si="17"/>
        <v>23</v>
      </c>
      <c r="S294" s="19"/>
    </row>
    <row r="295" spans="1:19" ht="12.75" customHeight="1">
      <c r="A295" t="s">
        <v>683</v>
      </c>
      <c r="B295" t="s">
        <v>684</v>
      </c>
      <c r="C295" t="s">
        <v>954</v>
      </c>
      <c r="D295" s="7" t="s">
        <v>55</v>
      </c>
      <c r="E295" s="16">
        <v>45</v>
      </c>
      <c r="F295" s="16">
        <v>13</v>
      </c>
      <c r="G295" s="16">
        <v>12</v>
      </c>
      <c r="H295" s="17">
        <f t="shared" si="18"/>
        <v>70</v>
      </c>
      <c r="I295" s="16">
        <v>0</v>
      </c>
      <c r="J295" s="17">
        <f t="shared" si="16"/>
        <v>70</v>
      </c>
      <c r="K295" s="16"/>
      <c r="L295" s="7" t="s">
        <v>55</v>
      </c>
      <c r="M295" s="16">
        <v>59</v>
      </c>
      <c r="N295" s="16">
        <v>0</v>
      </c>
      <c r="O295" s="16">
        <v>36</v>
      </c>
      <c r="P295" s="17">
        <f t="shared" si="19"/>
        <v>95</v>
      </c>
      <c r="Q295" s="16">
        <v>0</v>
      </c>
      <c r="R295" s="17">
        <f t="shared" si="17"/>
        <v>95</v>
      </c>
      <c r="S295" s="19"/>
    </row>
    <row r="296" spans="1:19" ht="12.75" customHeight="1">
      <c r="A296" t="s">
        <v>685</v>
      </c>
      <c r="B296" t="s">
        <v>686</v>
      </c>
      <c r="C296" t="s">
        <v>956</v>
      </c>
      <c r="D296" s="7" t="s">
        <v>55</v>
      </c>
      <c r="E296" s="16">
        <v>81</v>
      </c>
      <c r="F296" s="16">
        <v>2</v>
      </c>
      <c r="G296" s="16">
        <v>6</v>
      </c>
      <c r="H296" s="17">
        <f t="shared" si="18"/>
        <v>89</v>
      </c>
      <c r="I296" s="16">
        <v>7</v>
      </c>
      <c r="J296" s="17">
        <f t="shared" si="16"/>
        <v>96</v>
      </c>
      <c r="K296" s="19"/>
      <c r="L296" s="7" t="s">
        <v>55</v>
      </c>
      <c r="M296" s="16">
        <v>49</v>
      </c>
      <c r="N296" s="16">
        <v>0</v>
      </c>
      <c r="O296" s="16">
        <v>19</v>
      </c>
      <c r="P296" s="17">
        <f t="shared" si="19"/>
        <v>68</v>
      </c>
      <c r="Q296" s="16">
        <v>0</v>
      </c>
      <c r="R296" s="17">
        <f t="shared" si="17"/>
        <v>68</v>
      </c>
      <c r="S296" s="19"/>
    </row>
    <row r="297" spans="1:19" ht="12.75" customHeight="1">
      <c r="A297" t="s">
        <v>889</v>
      </c>
      <c r="B297" t="s">
        <v>890</v>
      </c>
      <c r="C297" t="s">
        <v>954</v>
      </c>
      <c r="D297" s="7" t="s">
        <v>55</v>
      </c>
      <c r="E297" s="16">
        <v>30</v>
      </c>
      <c r="F297" s="16">
        <v>0</v>
      </c>
      <c r="G297" s="16">
        <v>13</v>
      </c>
      <c r="H297" s="17">
        <f t="shared" si="18"/>
        <v>43</v>
      </c>
      <c r="I297" s="16">
        <v>0</v>
      </c>
      <c r="J297" s="17">
        <f t="shared" si="16"/>
        <v>43</v>
      </c>
      <c r="K297" s="16"/>
      <c r="L297" s="7" t="s">
        <v>55</v>
      </c>
      <c r="M297" s="16">
        <v>165</v>
      </c>
      <c r="N297" s="16">
        <v>0</v>
      </c>
      <c r="O297" s="16">
        <v>79</v>
      </c>
      <c r="P297" s="17">
        <f t="shared" si="19"/>
        <v>244</v>
      </c>
      <c r="Q297" s="16">
        <v>0</v>
      </c>
      <c r="R297" s="17">
        <f t="shared" si="17"/>
        <v>244</v>
      </c>
      <c r="S297" s="19"/>
    </row>
    <row r="298" spans="1:19" ht="12.75" customHeight="1">
      <c r="A298" t="s">
        <v>687</v>
      </c>
      <c r="B298" t="s">
        <v>688</v>
      </c>
      <c r="C298" t="s">
        <v>955</v>
      </c>
      <c r="D298" s="7" t="s">
        <v>55</v>
      </c>
      <c r="E298" s="16">
        <v>50</v>
      </c>
      <c r="F298" s="16">
        <v>0</v>
      </c>
      <c r="G298" s="16">
        <v>5</v>
      </c>
      <c r="H298" s="17">
        <f t="shared" si="18"/>
        <v>55</v>
      </c>
      <c r="I298" s="16">
        <v>0</v>
      </c>
      <c r="J298" s="17">
        <f t="shared" si="16"/>
        <v>55</v>
      </c>
      <c r="K298" s="16"/>
      <c r="L298" s="7" t="s">
        <v>55</v>
      </c>
      <c r="M298" s="16">
        <v>30</v>
      </c>
      <c r="N298" s="16">
        <v>0</v>
      </c>
      <c r="O298" s="16">
        <v>17</v>
      </c>
      <c r="P298" s="17">
        <f t="shared" si="19"/>
        <v>47</v>
      </c>
      <c r="Q298" s="16">
        <v>0</v>
      </c>
      <c r="R298" s="17">
        <f t="shared" si="17"/>
        <v>47</v>
      </c>
      <c r="S298" s="19"/>
    </row>
    <row r="299" spans="1:19" ht="12.75" customHeight="1">
      <c r="A299" t="s">
        <v>689</v>
      </c>
      <c r="B299" t="s">
        <v>690</v>
      </c>
      <c r="C299" t="s">
        <v>956</v>
      </c>
      <c r="D299" s="7" t="s">
        <v>55</v>
      </c>
      <c r="E299" s="16">
        <v>35</v>
      </c>
      <c r="F299" s="16">
        <v>0</v>
      </c>
      <c r="G299" s="16">
        <v>11</v>
      </c>
      <c r="H299" s="17">
        <f t="shared" si="18"/>
        <v>46</v>
      </c>
      <c r="I299" s="16">
        <v>0</v>
      </c>
      <c r="J299" s="17">
        <f t="shared" si="16"/>
        <v>46</v>
      </c>
      <c r="K299" s="16"/>
      <c r="L299" s="7" t="s">
        <v>55</v>
      </c>
      <c r="M299" s="16">
        <v>49</v>
      </c>
      <c r="N299" s="16">
        <v>0</v>
      </c>
      <c r="O299" s="16">
        <v>16</v>
      </c>
      <c r="P299" s="17">
        <f t="shared" si="19"/>
        <v>65</v>
      </c>
      <c r="Q299" s="16">
        <v>0</v>
      </c>
      <c r="R299" s="17">
        <f t="shared" si="17"/>
        <v>65</v>
      </c>
      <c r="S299" s="19"/>
    </row>
    <row r="300" spans="1:19" ht="12.75" customHeight="1">
      <c r="A300" t="s">
        <v>691</v>
      </c>
      <c r="B300" t="s">
        <v>692</v>
      </c>
      <c r="C300" t="s">
        <v>957</v>
      </c>
      <c r="D300" s="7" t="s">
        <v>55</v>
      </c>
      <c r="E300" s="16">
        <v>28</v>
      </c>
      <c r="F300" s="16">
        <v>0</v>
      </c>
      <c r="G300" s="16">
        <v>6</v>
      </c>
      <c r="H300" s="17">
        <f t="shared" si="18"/>
        <v>34</v>
      </c>
      <c r="I300" s="16">
        <v>0</v>
      </c>
      <c r="J300" s="17">
        <f>SUM(H300:I300)</f>
        <v>34</v>
      </c>
      <c r="K300" s="16"/>
      <c r="L300" s="7" t="s">
        <v>55</v>
      </c>
      <c r="M300" s="16">
        <v>120</v>
      </c>
      <c r="N300" s="16">
        <v>0</v>
      </c>
      <c r="O300" s="16">
        <v>89</v>
      </c>
      <c r="P300" s="17">
        <f t="shared" si="19"/>
        <v>209</v>
      </c>
      <c r="Q300" s="16">
        <v>0</v>
      </c>
      <c r="R300" s="17">
        <f>SUM(P300:Q300)</f>
        <v>209</v>
      </c>
      <c r="S300" s="19"/>
    </row>
    <row r="301" spans="1:19" ht="15">
      <c r="D301" s="20" t="s">
        <v>55</v>
      </c>
      <c r="E301" s="20">
        <f t="shared" ref="E301:J301" si="20">SUM(E8:E300)</f>
        <v>24316</v>
      </c>
      <c r="F301" s="20">
        <f t="shared" si="20"/>
        <v>708</v>
      </c>
      <c r="G301" s="20">
        <f t="shared" si="20"/>
        <v>7113</v>
      </c>
      <c r="H301" s="20">
        <f t="shared" si="20"/>
        <v>32137</v>
      </c>
      <c r="I301" s="20">
        <f t="shared" si="20"/>
        <v>5963</v>
      </c>
      <c r="J301" s="20">
        <f t="shared" si="20"/>
        <v>38100</v>
      </c>
      <c r="K301" s="19"/>
      <c r="L301" s="20" t="s">
        <v>55</v>
      </c>
      <c r="M301" s="20">
        <f t="shared" ref="M301:R301" si="21">SUM(M8:M300)</f>
        <v>28156</v>
      </c>
      <c r="N301" s="20">
        <f t="shared" si="21"/>
        <v>1216</v>
      </c>
      <c r="O301" s="20">
        <f t="shared" si="21"/>
        <v>13668</v>
      </c>
      <c r="P301" s="20">
        <f t="shared" si="21"/>
        <v>43040</v>
      </c>
      <c r="Q301" s="20">
        <f t="shared" si="21"/>
        <v>7358</v>
      </c>
      <c r="R301" s="20">
        <f t="shared" si="21"/>
        <v>50398</v>
      </c>
      <c r="S301" s="19"/>
    </row>
    <row r="302" spans="1:19">
      <c r="D302" s="16"/>
      <c r="E302" s="16"/>
      <c r="F302" s="16"/>
      <c r="G302" s="16"/>
      <c r="H302" s="16"/>
      <c r="I302" s="16"/>
      <c r="J302" s="16"/>
      <c r="K302" s="16"/>
      <c r="L302" s="16"/>
      <c r="M302" s="16"/>
      <c r="N302" s="16"/>
      <c r="O302" s="16"/>
      <c r="P302" s="16"/>
      <c r="Q302" s="16"/>
      <c r="R302" s="16"/>
      <c r="S302" s="16"/>
    </row>
    <row r="303" spans="1:19" ht="12.95">
      <c r="B303" s="1" t="s">
        <v>978</v>
      </c>
      <c r="D303" s="16"/>
      <c r="E303" s="16"/>
      <c r="F303" s="16"/>
      <c r="G303" s="16"/>
      <c r="H303" s="16"/>
      <c r="I303" s="16"/>
      <c r="J303" s="16"/>
      <c r="K303" s="16"/>
      <c r="L303" s="16"/>
      <c r="M303" s="16"/>
      <c r="N303" s="16"/>
      <c r="O303" s="16"/>
      <c r="P303" s="16"/>
      <c r="Q303" s="16"/>
      <c r="R303" s="16"/>
      <c r="S303" s="16"/>
    </row>
    <row r="304" spans="1:19">
      <c r="D304" s="16"/>
      <c r="E304" s="16"/>
      <c r="F304" s="16"/>
      <c r="G304" s="16"/>
      <c r="H304" s="16"/>
      <c r="I304" s="16"/>
      <c r="J304" s="16"/>
      <c r="K304" s="16"/>
      <c r="L304" s="16"/>
      <c r="M304" s="16"/>
      <c r="N304" s="16"/>
      <c r="O304" s="16"/>
      <c r="P304" s="16"/>
      <c r="Q304" s="16"/>
      <c r="R304" s="16"/>
      <c r="S304" s="16"/>
    </row>
    <row r="305" spans="1:19" ht="12.75" customHeight="1">
      <c r="B305" s="4" t="s">
        <v>964</v>
      </c>
      <c r="C305" s="4" t="s">
        <v>954</v>
      </c>
      <c r="D305" s="7" t="s">
        <v>55</v>
      </c>
      <c r="E305" s="16">
        <v>7892</v>
      </c>
      <c r="F305" s="16">
        <v>363</v>
      </c>
      <c r="G305" s="16">
        <v>2424</v>
      </c>
      <c r="H305" s="17">
        <f>SUM(D305:G305)</f>
        <v>10679</v>
      </c>
      <c r="I305" s="16">
        <v>1117</v>
      </c>
      <c r="J305" s="17">
        <f>SUM(H305:I305)</f>
        <v>11796</v>
      </c>
      <c r="K305" s="16"/>
      <c r="L305" s="7" t="s">
        <v>55</v>
      </c>
      <c r="M305" s="16">
        <v>6656</v>
      </c>
      <c r="N305" s="16">
        <v>379</v>
      </c>
      <c r="O305" s="16">
        <f>3130-3</f>
        <v>3127</v>
      </c>
      <c r="P305" s="17">
        <f>SUM(L305:O305)</f>
        <v>10162</v>
      </c>
      <c r="Q305" s="16">
        <v>937</v>
      </c>
      <c r="R305" s="17">
        <f>SUM(P305:Q305)</f>
        <v>11099</v>
      </c>
      <c r="S305" s="19"/>
    </row>
    <row r="306" spans="1:19" ht="12.75" customHeight="1">
      <c r="B306" s="4" t="s">
        <v>965</v>
      </c>
      <c r="C306" s="4" t="s">
        <v>956</v>
      </c>
      <c r="D306" s="7" t="s">
        <v>55</v>
      </c>
      <c r="E306" s="16">
        <v>4593</v>
      </c>
      <c r="F306" s="16">
        <v>149</v>
      </c>
      <c r="G306" s="16">
        <v>1661</v>
      </c>
      <c r="H306" s="17">
        <f>SUM(D306:G306)</f>
        <v>6403</v>
      </c>
      <c r="I306" s="16">
        <v>1576</v>
      </c>
      <c r="J306" s="17">
        <f>SUM(H306:I306)</f>
        <v>7979</v>
      </c>
      <c r="K306" s="16"/>
      <c r="L306" s="7" t="s">
        <v>55</v>
      </c>
      <c r="M306" s="16">
        <v>7122</v>
      </c>
      <c r="N306" s="16">
        <v>407</v>
      </c>
      <c r="O306" s="16">
        <f>3611+3</f>
        <v>3614</v>
      </c>
      <c r="P306" s="17">
        <f>SUM(L306:O306)</f>
        <v>11143</v>
      </c>
      <c r="Q306" s="16">
        <v>2532</v>
      </c>
      <c r="R306" s="17">
        <f>SUM(P306:Q306)</f>
        <v>13675</v>
      </c>
      <c r="S306" s="19"/>
    </row>
    <row r="307" spans="1:19" ht="12.75" customHeight="1">
      <c r="B307" s="4" t="s">
        <v>966</v>
      </c>
      <c r="C307" s="4" t="s">
        <v>957</v>
      </c>
      <c r="D307" s="7" t="s">
        <v>55</v>
      </c>
      <c r="E307" s="16">
        <v>2849</v>
      </c>
      <c r="F307" s="16">
        <v>88</v>
      </c>
      <c r="G307" s="16">
        <v>704</v>
      </c>
      <c r="H307" s="17">
        <f>SUM(D307:G307)</f>
        <v>3641</v>
      </c>
      <c r="I307" s="16">
        <v>966</v>
      </c>
      <c r="J307" s="17">
        <f>SUM(H307:I307)</f>
        <v>4607</v>
      </c>
      <c r="K307" s="16"/>
      <c r="L307" s="7" t="s">
        <v>55</v>
      </c>
      <c r="M307" s="16">
        <v>4291</v>
      </c>
      <c r="N307" s="16">
        <v>169</v>
      </c>
      <c r="O307" s="16">
        <v>2080</v>
      </c>
      <c r="P307" s="17">
        <f>SUM(L307:O307)</f>
        <v>6540</v>
      </c>
      <c r="Q307" s="16">
        <v>1376</v>
      </c>
      <c r="R307" s="17">
        <f>SUM(P307:Q307)</f>
        <v>7916</v>
      </c>
      <c r="S307" s="16"/>
    </row>
    <row r="308" spans="1:19" ht="12.75" customHeight="1">
      <c r="B308" s="4" t="s">
        <v>729</v>
      </c>
      <c r="C308" s="4" t="s">
        <v>955</v>
      </c>
      <c r="D308" s="7" t="s">
        <v>55</v>
      </c>
      <c r="E308" s="16">
        <v>3405</v>
      </c>
      <c r="F308" s="16">
        <v>45</v>
      </c>
      <c r="G308" s="16">
        <v>827</v>
      </c>
      <c r="H308" s="17">
        <f>SUM(D308:G308)</f>
        <v>4277</v>
      </c>
      <c r="I308" s="16">
        <v>522</v>
      </c>
      <c r="J308" s="17">
        <f>SUM(H308:I308)</f>
        <v>4799</v>
      </c>
      <c r="K308" s="16"/>
      <c r="L308" s="7" t="s">
        <v>55</v>
      </c>
      <c r="M308" s="16">
        <v>3320</v>
      </c>
      <c r="N308" s="16">
        <v>39</v>
      </c>
      <c r="O308" s="16">
        <v>1754</v>
      </c>
      <c r="P308" s="17">
        <f>SUM(L308:O308)</f>
        <v>5113</v>
      </c>
      <c r="Q308" s="16">
        <v>1017</v>
      </c>
      <c r="R308" s="17">
        <f>SUM(P308:Q308)</f>
        <v>6130</v>
      </c>
      <c r="S308" s="16"/>
    </row>
    <row r="309" spans="1:19" ht="12.75" customHeight="1">
      <c r="B309" s="4" t="s">
        <v>967</v>
      </c>
      <c r="C309" s="4" t="s">
        <v>958</v>
      </c>
      <c r="D309" s="7" t="s">
        <v>55</v>
      </c>
      <c r="E309" s="16">
        <v>5577</v>
      </c>
      <c r="F309" s="16">
        <v>63</v>
      </c>
      <c r="G309" s="16">
        <v>1497</v>
      </c>
      <c r="H309" s="17">
        <f>SUM(D309:G309)</f>
        <v>7137</v>
      </c>
      <c r="I309" s="16">
        <v>1782</v>
      </c>
      <c r="J309" s="17">
        <f>SUM(H309:I309)</f>
        <v>8919</v>
      </c>
      <c r="K309" s="16"/>
      <c r="L309" s="7" t="s">
        <v>55</v>
      </c>
      <c r="M309" s="16">
        <v>6767</v>
      </c>
      <c r="N309" s="16">
        <v>222</v>
      </c>
      <c r="O309" s="16">
        <v>3093</v>
      </c>
      <c r="P309" s="17">
        <f>SUM(L309:O309)</f>
        <v>10082</v>
      </c>
      <c r="Q309" s="16">
        <v>1496</v>
      </c>
      <c r="R309" s="17">
        <f>SUM(P309:Q309)</f>
        <v>11578</v>
      </c>
      <c r="S309" s="16"/>
    </row>
    <row r="310" spans="1:19" ht="15">
      <c r="B310" s="26" t="s">
        <v>988</v>
      </c>
      <c r="D310" s="20" t="s">
        <v>55</v>
      </c>
      <c r="E310" s="20">
        <f t="shared" ref="E310:J310" si="22">SUM(E305:E309)</f>
        <v>24316</v>
      </c>
      <c r="F310" s="20">
        <f t="shared" si="22"/>
        <v>708</v>
      </c>
      <c r="G310" s="20">
        <f t="shared" si="22"/>
        <v>7113</v>
      </c>
      <c r="H310" s="20">
        <f t="shared" si="22"/>
        <v>32137</v>
      </c>
      <c r="I310" s="20">
        <f t="shared" si="22"/>
        <v>5963</v>
      </c>
      <c r="J310" s="20">
        <f t="shared" si="22"/>
        <v>38100</v>
      </c>
      <c r="K310" s="19"/>
      <c r="L310" s="20" t="s">
        <v>55</v>
      </c>
      <c r="M310" s="20">
        <f t="shared" ref="M310:R310" si="23">SUM(M305:M309)</f>
        <v>28156</v>
      </c>
      <c r="N310" s="20">
        <f t="shared" si="23"/>
        <v>1216</v>
      </c>
      <c r="O310" s="20">
        <f t="shared" si="23"/>
        <v>13668</v>
      </c>
      <c r="P310" s="20">
        <f t="shared" si="23"/>
        <v>43040</v>
      </c>
      <c r="Q310" s="20">
        <f t="shared" si="23"/>
        <v>7358</v>
      </c>
      <c r="R310" s="20">
        <f t="shared" si="23"/>
        <v>50398</v>
      </c>
      <c r="S310" s="19"/>
    </row>
    <row r="313" spans="1:19">
      <c r="A313" s="4" t="s">
        <v>208</v>
      </c>
      <c r="D313" s="16"/>
      <c r="E313" s="16"/>
      <c r="F313" s="16"/>
      <c r="G313" s="16"/>
      <c r="H313" s="16"/>
      <c r="I313" s="16"/>
      <c r="J313" s="16"/>
      <c r="L313" s="16"/>
      <c r="M313" s="16"/>
      <c r="N313" s="16"/>
      <c r="O313" s="16"/>
      <c r="P313" s="16"/>
      <c r="Q313" s="16"/>
      <c r="R313" s="16"/>
    </row>
  </sheetData>
  <mergeCells count="3">
    <mergeCell ref="A2:R2"/>
    <mergeCell ref="D6:J6"/>
    <mergeCell ref="L6:R6"/>
  </mergeCells>
  <conditionalFormatting sqref="R8:R300">
    <cfRule type="cellIs" dxfId="0" priority="1" operator="notEqual">
      <formula>#REF!</formula>
    </cfRule>
  </conditionalFormatting>
  <printOptions horizontalCentered="1"/>
  <pageMargins left="0.70866141732283472" right="0.70866141732283472" top="0.74803149606299213" bottom="0.74803149606299213" header="0.31496062992125984" footer="0.31496062992125984"/>
  <pageSetup paperSize="8" scale="93" fitToHeight="0" orientation="landscape" r:id="rId1"/>
  <headerFooter>
    <oddFooter>&amp;RPage &amp;P of &amp;N&amp;C&amp;"Calibri"&amp;11&amp;K000000&amp;"arial,Bold"&amp;10&amp;KFF0000OFFICIAL SENSITIVE - COMMERCIAL_x000D_&amp;1#&amp;"Calibri"&amp;12&amp;KFF8C00OFFICIAL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B1:I27"/>
  <sheetViews>
    <sheetView topLeftCell="A4" zoomScaleNormal="100" workbookViewId="0">
      <selection activeCell="C17" sqref="C17"/>
    </sheetView>
  </sheetViews>
  <sheetFormatPr defaultRowHeight="12.6"/>
  <cols>
    <col min="2" max="2" width="31.140625" bestFit="1" customWidth="1"/>
    <col min="3" max="6" width="11.140625" customWidth="1"/>
    <col min="7" max="7" width="7.7109375" customWidth="1"/>
    <col min="8" max="8" width="15.140625" bestFit="1" customWidth="1"/>
    <col min="9" max="9" width="7.7109375" customWidth="1"/>
  </cols>
  <sheetData>
    <row r="1" spans="2:9" ht="12.95" thickBot="1"/>
    <row r="2" spans="2:9" ht="25.5" customHeight="1">
      <c r="B2" s="119" t="s">
        <v>990</v>
      </c>
      <c r="C2" s="120" t="s">
        <v>991</v>
      </c>
      <c r="D2" s="120" t="s">
        <v>992</v>
      </c>
      <c r="E2" s="120" t="s">
        <v>993</v>
      </c>
      <c r="F2" s="121" t="s">
        <v>994</v>
      </c>
      <c r="G2" s="120" t="s">
        <v>995</v>
      </c>
      <c r="I2" s="120" t="s">
        <v>996</v>
      </c>
    </row>
    <row r="3" spans="2:9" ht="25.5" customHeight="1">
      <c r="B3" s="126" t="s">
        <v>43</v>
      </c>
      <c r="C3" s="122">
        <f>'Table 1'!$C56</f>
        <v>2664</v>
      </c>
      <c r="D3" s="122">
        <f>'Table 1'!$C94</f>
        <v>5221</v>
      </c>
      <c r="E3" s="122">
        <f>C3-D3</f>
        <v>-2557</v>
      </c>
      <c r="F3" s="123">
        <f>E3/D3</f>
        <v>-0.48975292089638001</v>
      </c>
      <c r="G3" s="99">
        <f>C3/C$7</f>
        <v>9.1650325110950559E-2</v>
      </c>
      <c r="H3" t="s">
        <v>997</v>
      </c>
      <c r="I3" s="99">
        <f>D3/D$7</f>
        <v>0.1787279200328632</v>
      </c>
    </row>
    <row r="4" spans="2:9" ht="25.5" customHeight="1">
      <c r="B4" s="127" t="s">
        <v>44</v>
      </c>
      <c r="C4" s="122">
        <f>'Table 1'!$D56</f>
        <v>3833</v>
      </c>
      <c r="D4" s="122">
        <f>'Table 1'!$D94</f>
        <v>2340</v>
      </c>
      <c r="E4" s="122">
        <f t="shared" ref="E4:E13" si="0">C4-D4</f>
        <v>1493</v>
      </c>
      <c r="F4" s="123">
        <f t="shared" ref="F4:F13" si="1">E4/D4</f>
        <v>0.63803418803418799</v>
      </c>
      <c r="G4" s="99">
        <f t="shared" ref="G4:G5" si="2">C4/C$7</f>
        <v>0.13186775381016272</v>
      </c>
      <c r="H4" t="s">
        <v>997</v>
      </c>
      <c r="I4" s="99">
        <f>D4/D$7</f>
        <v>8.0104066821854031E-2</v>
      </c>
    </row>
    <row r="5" spans="2:9" ht="25.5" customHeight="1">
      <c r="B5" s="127" t="s">
        <v>42</v>
      </c>
      <c r="C5" s="122">
        <f>'Table 1'!$E56+'Table 1'!$F56</f>
        <v>3553</v>
      </c>
      <c r="D5" s="122">
        <f>'Table 1'!$E94+'Table 1'!$F94</f>
        <v>4295</v>
      </c>
      <c r="E5" s="122">
        <f t="shared" si="0"/>
        <v>-742</v>
      </c>
      <c r="F5" s="123">
        <f t="shared" si="1"/>
        <v>-0.17275902211874272</v>
      </c>
      <c r="G5" s="99">
        <f t="shared" si="2"/>
        <v>0.12223483675645921</v>
      </c>
      <c r="H5" t="s">
        <v>997</v>
      </c>
      <c r="I5" s="99">
        <f>D5/D$7</f>
        <v>0.14702861837600986</v>
      </c>
    </row>
    <row r="6" spans="2:9" ht="25.5" customHeight="1">
      <c r="B6" s="127" t="s">
        <v>998</v>
      </c>
      <c r="C6" s="122">
        <f>'Table 1'!G56</f>
        <v>19017</v>
      </c>
      <c r="D6" s="150">
        <f>'Table 1'!G94</f>
        <v>17356</v>
      </c>
      <c r="E6" s="122">
        <f t="shared" ref="E6" si="3">C6-D6</f>
        <v>1661</v>
      </c>
      <c r="F6" s="123">
        <f t="shared" ref="F6" si="4">E6/D6</f>
        <v>9.570177460244296E-2</v>
      </c>
      <c r="G6" s="99">
        <f t="shared" ref="G6" si="5">C6/C$7</f>
        <v>0.65424708432242751</v>
      </c>
      <c r="H6" t="s">
        <v>997</v>
      </c>
      <c r="I6" s="99">
        <f>D6/D$7</f>
        <v>0.59413939476927291</v>
      </c>
    </row>
    <row r="7" spans="2:9" ht="25.5" customHeight="1">
      <c r="B7" s="117" t="s">
        <v>999</v>
      </c>
      <c r="C7" s="124">
        <f>'Table 1'!$H56</f>
        <v>29067</v>
      </c>
      <c r="D7" s="124">
        <f>'Table 1'!$H94</f>
        <v>29212</v>
      </c>
      <c r="E7" s="124">
        <f t="shared" si="0"/>
        <v>-145</v>
      </c>
      <c r="F7" s="177">
        <f t="shared" si="1"/>
        <v>-4.963713542379844E-3</v>
      </c>
      <c r="G7" s="156">
        <f>C7/C13</f>
        <v>0.8147494113689876</v>
      </c>
      <c r="H7" s="1" t="s">
        <v>1000</v>
      </c>
      <c r="I7" s="99">
        <f>D7/D13</f>
        <v>0.78740666864335962</v>
      </c>
    </row>
    <row r="8" spans="2:9" ht="25.5" customHeight="1">
      <c r="B8" s="117" t="s">
        <v>1001</v>
      </c>
      <c r="C8" s="124">
        <f>'Table 1'!$I56</f>
        <v>6609</v>
      </c>
      <c r="D8" s="124">
        <f>'Table 1'!$I94</f>
        <v>7887</v>
      </c>
      <c r="E8" s="124">
        <f t="shared" si="0"/>
        <v>-1278</v>
      </c>
      <c r="F8" s="172">
        <f t="shared" si="1"/>
        <v>-0.16203879802206161</v>
      </c>
      <c r="G8" s="102">
        <f>C8/C13</f>
        <v>0.18525058863101246</v>
      </c>
      <c r="H8" s="1" t="s">
        <v>1000</v>
      </c>
      <c r="I8" s="99">
        <f>D8/D13</f>
        <v>0.21259333135664035</v>
      </c>
    </row>
    <row r="9" spans="2:9" ht="25.5" customHeight="1">
      <c r="B9" s="143" t="s">
        <v>1002</v>
      </c>
      <c r="C9" s="142">
        <f>'Table 1'!$I50</f>
        <v>1868</v>
      </c>
      <c r="D9" s="142">
        <f>'Table 1'!$I88</f>
        <v>1365</v>
      </c>
      <c r="E9" s="122">
        <f t="shared" ref="E9" si="6">C9-D9</f>
        <v>503</v>
      </c>
      <c r="F9" s="173">
        <f t="shared" ref="F9" si="7">E9/D9</f>
        <v>0.36849816849816852</v>
      </c>
      <c r="G9" s="99">
        <f>C9/C$8</f>
        <v>0.28264487819639883</v>
      </c>
      <c r="H9" t="s">
        <v>1003</v>
      </c>
      <c r="I9" s="99">
        <f>D9/D$8</f>
        <v>0.17306960821605172</v>
      </c>
    </row>
    <row r="10" spans="2:9" ht="25.5" customHeight="1">
      <c r="B10" s="143" t="s">
        <v>1004</v>
      </c>
      <c r="C10" s="142">
        <f>'Table 1'!$I51</f>
        <v>1607</v>
      </c>
      <c r="D10" s="142">
        <f>'Table 1'!$I89</f>
        <v>370</v>
      </c>
      <c r="E10" s="122">
        <f t="shared" ref="E10:E12" si="8">C10-D10</f>
        <v>1237</v>
      </c>
      <c r="F10" s="173">
        <f t="shared" ref="F10:F12" si="9">E10/D10</f>
        <v>3.3432432432432431</v>
      </c>
      <c r="G10" s="99">
        <f>C10/C$8</f>
        <v>0.24315327583598123</v>
      </c>
      <c r="H10" t="s">
        <v>1003</v>
      </c>
      <c r="I10" s="99">
        <f>D10/D$8</f>
        <v>4.6912641054900471E-2</v>
      </c>
    </row>
    <row r="11" spans="2:9" ht="25.5" customHeight="1">
      <c r="B11" s="143" t="s">
        <v>1005</v>
      </c>
      <c r="C11" s="142">
        <f>'Table 1'!$I54</f>
        <v>2076</v>
      </c>
      <c r="D11" s="142">
        <f>'Table 1'!$I92</f>
        <v>4929</v>
      </c>
      <c r="E11" s="122">
        <f t="shared" si="8"/>
        <v>-2853</v>
      </c>
      <c r="F11" s="173">
        <f t="shared" si="9"/>
        <v>-0.57881923311016437</v>
      </c>
      <c r="G11" s="99">
        <f>C11/C$8</f>
        <v>0.31411711302768952</v>
      </c>
      <c r="H11" t="s">
        <v>1003</v>
      </c>
      <c r="I11" s="99">
        <f>D11/D$8</f>
        <v>0.62495245340433625</v>
      </c>
    </row>
    <row r="12" spans="2:9" ht="25.5" customHeight="1" thickBot="1">
      <c r="B12" s="145" t="s">
        <v>1006</v>
      </c>
      <c r="C12" s="146">
        <f>'Table 1'!$I55</f>
        <v>1058</v>
      </c>
      <c r="D12" s="146">
        <f>'Table 1'!$I93</f>
        <v>1223</v>
      </c>
      <c r="E12" s="146">
        <f t="shared" si="8"/>
        <v>-165</v>
      </c>
      <c r="F12" s="174">
        <f t="shared" si="9"/>
        <v>-0.1349141455437449</v>
      </c>
      <c r="G12" s="99">
        <f>C12/C$8</f>
        <v>0.16008473293993039</v>
      </c>
      <c r="H12" t="s">
        <v>1003</v>
      </c>
      <c r="I12" s="99">
        <f>D12/D$8</f>
        <v>0.15506529732471155</v>
      </c>
    </row>
    <row r="13" spans="2:9" ht="25.5" customHeight="1" thickBot="1">
      <c r="B13" s="118" t="s">
        <v>1007</v>
      </c>
      <c r="C13" s="144">
        <f>'Table 1'!$J56</f>
        <v>35676</v>
      </c>
      <c r="D13" s="144">
        <f>'Table 1'!$J94</f>
        <v>37099</v>
      </c>
      <c r="E13" s="144">
        <f t="shared" si="0"/>
        <v>-1423</v>
      </c>
      <c r="F13" s="147">
        <f t="shared" si="1"/>
        <v>-3.8356829025041103E-2</v>
      </c>
    </row>
    <row r="14" spans="2:9" ht="13.5" thickBot="1">
      <c r="B14" s="116"/>
      <c r="C14" s="12"/>
      <c r="D14" s="12"/>
      <c r="E14" s="12"/>
      <c r="F14" s="12"/>
    </row>
    <row r="15" spans="2:9" ht="25.5" customHeight="1">
      <c r="B15" s="119" t="s">
        <v>1008</v>
      </c>
      <c r="C15" s="120" t="s">
        <v>991</v>
      </c>
      <c r="D15" s="120" t="s">
        <v>992</v>
      </c>
      <c r="E15" s="120" t="s">
        <v>993</v>
      </c>
      <c r="F15" s="121" t="s">
        <v>994</v>
      </c>
      <c r="G15" s="120" t="s">
        <v>995</v>
      </c>
      <c r="I15" s="120" t="s">
        <v>996</v>
      </c>
    </row>
    <row r="16" spans="2:9" ht="25.5" customHeight="1">
      <c r="B16" s="126" t="s">
        <v>43</v>
      </c>
      <c r="C16" s="122">
        <f>'Table 1'!$L56</f>
        <v>9402</v>
      </c>
      <c r="D16" s="122">
        <f>'Table 1'!$L94</f>
        <v>10262</v>
      </c>
      <c r="E16" s="122">
        <f>C16-D16</f>
        <v>-860</v>
      </c>
      <c r="F16" s="123">
        <f>E16/D16</f>
        <v>-8.380432664198012E-2</v>
      </c>
      <c r="G16" s="99">
        <f>C16/C$20</f>
        <v>0.37914347931284781</v>
      </c>
      <c r="H16" t="s">
        <v>997</v>
      </c>
      <c r="I16" s="99">
        <f>D16/D$20</f>
        <v>0.4262158906840553</v>
      </c>
    </row>
    <row r="17" spans="2:9" ht="25.5" customHeight="1">
      <c r="B17" s="127" t="s">
        <v>44</v>
      </c>
      <c r="C17" s="122">
        <f>'Table 1'!$M56</f>
        <v>4346</v>
      </c>
      <c r="D17" s="122">
        <f>'Table 1'!$M94</f>
        <v>3730</v>
      </c>
      <c r="E17" s="122">
        <f t="shared" ref="E17:E27" si="10">C17-D17</f>
        <v>616</v>
      </c>
      <c r="F17" s="123">
        <f t="shared" ref="F17:F27" si="11">E17/D17</f>
        <v>0.16514745308310991</v>
      </c>
      <c r="G17" s="99">
        <f>C17/C$20</f>
        <v>0.17525606903782562</v>
      </c>
      <c r="H17" t="s">
        <v>997</v>
      </c>
      <c r="I17" s="99">
        <f>D17/D$20</f>
        <v>0.15491963284462351</v>
      </c>
    </row>
    <row r="18" spans="2:9" ht="25.5" customHeight="1">
      <c r="B18" s="127" t="s">
        <v>42</v>
      </c>
      <c r="C18" s="122">
        <f>'Table 1'!$N56+'Table 1'!$O56</f>
        <v>10534</v>
      </c>
      <c r="D18" s="122">
        <f>'Table 1'!$N94+'Table 1'!$O94</f>
        <v>9358</v>
      </c>
      <c r="E18" s="122">
        <f t="shared" si="10"/>
        <v>1176</v>
      </c>
      <c r="F18" s="123">
        <f t="shared" si="11"/>
        <v>0.12566787775165633</v>
      </c>
      <c r="G18" s="99">
        <f>C18/C$20</f>
        <v>0.4247923219614485</v>
      </c>
      <c r="H18" t="s">
        <v>997</v>
      </c>
      <c r="I18" s="99">
        <f>D18/D$20</f>
        <v>0.38866968476139052</v>
      </c>
    </row>
    <row r="19" spans="2:9" ht="25.5" customHeight="1">
      <c r="B19" s="127" t="s">
        <v>1009</v>
      </c>
      <c r="C19" s="122">
        <f>'Table 1'!$P56</f>
        <v>516</v>
      </c>
      <c r="D19" s="122">
        <f>'Table 1'!$P94</f>
        <v>727</v>
      </c>
      <c r="E19" s="122">
        <f t="shared" ref="E19" si="12">C19-D19</f>
        <v>-211</v>
      </c>
      <c r="F19" s="123">
        <f t="shared" ref="F19" si="13">E19/D19</f>
        <v>-0.29023383768913341</v>
      </c>
      <c r="G19" s="99">
        <f>C19/C$20</f>
        <v>2.0808129687878055E-2</v>
      </c>
      <c r="I19" s="99"/>
    </row>
    <row r="20" spans="2:9" ht="25.5" customHeight="1">
      <c r="B20" s="117" t="s">
        <v>1010</v>
      </c>
      <c r="C20" s="124">
        <f>'Table 1'!$Q56</f>
        <v>24798</v>
      </c>
      <c r="D20" s="124">
        <f>'Table 1'!$Q94</f>
        <v>24077</v>
      </c>
      <c r="E20" s="124">
        <f t="shared" si="10"/>
        <v>721</v>
      </c>
      <c r="F20" s="125">
        <f t="shared" si="11"/>
        <v>2.994559122814304E-2</v>
      </c>
      <c r="G20" s="102">
        <f>C20/C27</f>
        <v>0.75525370043247853</v>
      </c>
      <c r="H20" s="1" t="s">
        <v>1000</v>
      </c>
      <c r="I20" s="99">
        <f>D20/D27</f>
        <v>0.709482555398397</v>
      </c>
    </row>
    <row r="21" spans="2:9" ht="25.5" customHeight="1">
      <c r="B21" s="117" t="s">
        <v>1001</v>
      </c>
      <c r="C21" s="124">
        <f>'Table 1'!$R56</f>
        <v>8036</v>
      </c>
      <c r="D21" s="124">
        <f>'Table 1'!$R94</f>
        <v>9859</v>
      </c>
      <c r="E21" s="124">
        <f t="shared" si="10"/>
        <v>-1823</v>
      </c>
      <c r="F21" s="172">
        <f t="shared" si="11"/>
        <v>-0.18490719139872197</v>
      </c>
      <c r="G21" s="102">
        <f>C21/C27</f>
        <v>0.24474629956752147</v>
      </c>
      <c r="H21" s="1" t="s">
        <v>1000</v>
      </c>
      <c r="I21" s="99">
        <f>D21/D27</f>
        <v>0.290517444601603</v>
      </c>
    </row>
    <row r="22" spans="2:9" ht="25.5" customHeight="1">
      <c r="B22" s="143" t="s">
        <v>1011</v>
      </c>
      <c r="C22" s="175">
        <v>0</v>
      </c>
      <c r="D22" s="142">
        <f>'Table 1'!R87</f>
        <v>4</v>
      </c>
      <c r="E22" s="122">
        <f t="shared" si="10"/>
        <v>-4</v>
      </c>
      <c r="F22" s="123">
        <f t="shared" si="11"/>
        <v>-1</v>
      </c>
      <c r="G22" s="99">
        <f>C22/C$21</f>
        <v>0</v>
      </c>
      <c r="H22" t="s">
        <v>1003</v>
      </c>
      <c r="I22" s="99">
        <f>D22/D$21</f>
        <v>4.0572066132467795E-4</v>
      </c>
    </row>
    <row r="23" spans="2:9" ht="25.5" customHeight="1">
      <c r="B23" s="143" t="s">
        <v>1002</v>
      </c>
      <c r="C23" s="142">
        <f>'Table 1'!R50</f>
        <v>642</v>
      </c>
      <c r="D23" s="142">
        <f>'Table 1'!R88</f>
        <v>216</v>
      </c>
      <c r="E23" s="122">
        <f t="shared" ref="E23:E26" si="14">C23-D23</f>
        <v>426</v>
      </c>
      <c r="F23" s="123">
        <f t="shared" ref="F23:F26" si="15">E23/D23</f>
        <v>1.9722222222222223</v>
      </c>
      <c r="G23" s="99">
        <f>C23/C$21</f>
        <v>7.9890492782478839E-2</v>
      </c>
      <c r="H23" t="s">
        <v>1003</v>
      </c>
      <c r="I23" s="99">
        <f>D23/D$21</f>
        <v>2.1908915711532608E-2</v>
      </c>
    </row>
    <row r="24" spans="2:9" ht="25.5" customHeight="1">
      <c r="B24" s="143" t="s">
        <v>1004</v>
      </c>
      <c r="C24" s="142">
        <f>'Table 1'!R51</f>
        <v>359</v>
      </c>
      <c r="D24" s="142">
        <f>'Table 1'!R89</f>
        <v>577</v>
      </c>
      <c r="E24" s="122">
        <f t="shared" si="14"/>
        <v>-218</v>
      </c>
      <c r="F24" s="123">
        <f t="shared" si="15"/>
        <v>-0.37781629116117849</v>
      </c>
      <c r="G24" s="99">
        <f>C24/C$21</f>
        <v>4.4673967147834746E-2</v>
      </c>
      <c r="H24" t="s">
        <v>1003</v>
      </c>
      <c r="I24" s="99">
        <f>D24/D$21</f>
        <v>5.8525205396084794E-2</v>
      </c>
    </row>
    <row r="25" spans="2:9" ht="25.5" customHeight="1">
      <c r="B25" s="143" t="s">
        <v>1005</v>
      </c>
      <c r="C25" s="142">
        <f>'Table 1'!R54</f>
        <v>4313</v>
      </c>
      <c r="D25" s="142">
        <f>'Table 1'!R92</f>
        <v>5477</v>
      </c>
      <c r="E25" s="122">
        <f t="shared" si="14"/>
        <v>-1164</v>
      </c>
      <c r="F25" s="123">
        <f t="shared" si="15"/>
        <v>-0.21252510498448055</v>
      </c>
      <c r="G25" s="99">
        <f>C25/C$21</f>
        <v>0.53670980587356898</v>
      </c>
      <c r="H25" t="s">
        <v>1003</v>
      </c>
      <c r="I25" s="99">
        <f>D25/D$21</f>
        <v>0.55553301551881529</v>
      </c>
    </row>
    <row r="26" spans="2:9" ht="25.5" customHeight="1" thickBot="1">
      <c r="B26" s="145" t="s">
        <v>1006</v>
      </c>
      <c r="C26" s="146">
        <f>'Table 1'!R55</f>
        <v>2722</v>
      </c>
      <c r="D26" s="146">
        <f>'Table 1'!R93</f>
        <v>3585</v>
      </c>
      <c r="E26" s="146">
        <f t="shared" si="14"/>
        <v>-863</v>
      </c>
      <c r="F26" s="148">
        <f t="shared" si="15"/>
        <v>-0.24072524407252441</v>
      </c>
      <c r="G26" s="99">
        <f>C26/C$21</f>
        <v>0.33872573419611746</v>
      </c>
      <c r="H26" t="s">
        <v>1003</v>
      </c>
      <c r="I26" s="99">
        <f>D26/D$21</f>
        <v>0.36362714271224261</v>
      </c>
    </row>
    <row r="27" spans="2:9" ht="25.5" customHeight="1" thickBot="1">
      <c r="B27" s="118" t="s">
        <v>1012</v>
      </c>
      <c r="C27" s="144">
        <f>'Table 1'!$S56</f>
        <v>32834</v>
      </c>
      <c r="D27" s="144">
        <f>'Table 1'!$S94</f>
        <v>33936</v>
      </c>
      <c r="E27" s="144">
        <f t="shared" si="10"/>
        <v>-1102</v>
      </c>
      <c r="F27" s="147">
        <f t="shared" si="11"/>
        <v>-3.2472890146157472E-2</v>
      </c>
    </row>
  </sheetData>
  <pageMargins left="0.31496062992125984" right="0.31496062992125984" top="0.74803149606299213" bottom="0.74803149606299213" header="0.31496062992125984" footer="0.31496062992125984"/>
  <pageSetup paperSize="9" orientation="landscape" r:id="rId1"/>
  <headerFooter>
    <oddFooter>&amp;C&amp;"Calibri"&amp;11&amp;K000000&amp;"arial,Bold"&amp;10&amp;KFF0000OFFICIAL SENSITIVE - COMMERCIAL_x000D_&amp;1#&amp;"Calibri"&amp;12&amp;KFF8C00OFFICIAL SENSITIVE - COMMERCIAL</oddFooter>
    <evenFooter>&amp;C&amp;"arial,Bold"&amp;10&amp;KFF0000OFFICIAL SENSITIVE - COMMERCIAL</evenFooter>
    <firstFooter>&amp;C&amp;"arial,Bold"&amp;10&amp;KFF0000OFFICIAL SENSITIVE - COMMERCIAL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33"/>
  <sheetViews>
    <sheetView showGridLines="0" topLeftCell="A21" zoomScaleNormal="100" zoomScaleSheetLayoutView="90" workbookViewId="0">
      <selection activeCell="B2" sqref="B2"/>
    </sheetView>
  </sheetViews>
  <sheetFormatPr defaultRowHeight="12.6"/>
  <cols>
    <col min="1" max="1" width="2.42578125" bestFit="1" customWidth="1"/>
    <col min="2" max="2" width="194.140625" customWidth="1"/>
    <col min="7" max="7" width="9.140625" customWidth="1"/>
  </cols>
  <sheetData>
    <row r="1" spans="1:18" ht="12.95">
      <c r="A1" s="196" t="s">
        <v>7</v>
      </c>
      <c r="B1" s="196"/>
      <c r="C1" s="12"/>
      <c r="D1" s="12"/>
      <c r="E1" s="12"/>
      <c r="F1" s="12"/>
      <c r="G1" s="12"/>
      <c r="H1" s="12"/>
      <c r="I1" s="12"/>
      <c r="J1" s="12"/>
      <c r="K1" s="12"/>
      <c r="L1" s="12"/>
      <c r="M1" s="12"/>
      <c r="N1" s="12"/>
      <c r="O1" s="12"/>
      <c r="P1" s="12"/>
      <c r="Q1" s="12"/>
      <c r="R1" s="12"/>
    </row>
    <row r="2" spans="1:18" ht="51" customHeight="1">
      <c r="A2" s="151">
        <v>1</v>
      </c>
      <c r="B2" s="187" t="s">
        <v>8</v>
      </c>
      <c r="C2" s="152"/>
      <c r="D2" s="152"/>
      <c r="E2" s="152"/>
      <c r="F2" s="152"/>
      <c r="G2" s="152"/>
      <c r="H2" s="152"/>
      <c r="I2" s="152"/>
      <c r="J2" s="152"/>
      <c r="K2" s="152"/>
      <c r="L2" s="152"/>
      <c r="M2" s="152"/>
      <c r="N2" s="152"/>
      <c r="O2" s="152"/>
      <c r="P2" s="152"/>
      <c r="Q2" s="152"/>
      <c r="R2" s="152"/>
    </row>
    <row r="3" spans="1:18" ht="30" customHeight="1">
      <c r="A3" s="151">
        <v>2</v>
      </c>
      <c r="B3" s="188" t="s">
        <v>9</v>
      </c>
      <c r="C3" s="152"/>
      <c r="D3" s="152"/>
      <c r="E3" s="152"/>
      <c r="F3" s="152"/>
      <c r="G3" s="152"/>
      <c r="H3" s="152"/>
      <c r="I3" s="152"/>
      <c r="J3" s="152"/>
      <c r="K3" s="152"/>
      <c r="L3" s="152"/>
      <c r="M3" s="152"/>
      <c r="N3" s="152"/>
      <c r="O3" s="152"/>
      <c r="P3" s="152"/>
      <c r="Q3" s="152"/>
      <c r="R3" s="152"/>
    </row>
    <row r="4" spans="1:18" ht="43.5" customHeight="1">
      <c r="A4" s="151">
        <v>3</v>
      </c>
      <c r="B4" s="188" t="s">
        <v>10</v>
      </c>
      <c r="C4" s="152"/>
      <c r="D4" s="152"/>
      <c r="E4" s="152"/>
      <c r="F4" s="152"/>
      <c r="G4" s="152"/>
      <c r="H4" s="152"/>
      <c r="I4" s="152"/>
      <c r="J4" s="152"/>
      <c r="K4" s="152"/>
      <c r="L4" s="152"/>
      <c r="M4" s="152"/>
      <c r="N4" s="152"/>
      <c r="O4" s="152"/>
      <c r="P4" s="152"/>
      <c r="Q4" s="152"/>
      <c r="R4" s="152"/>
    </row>
    <row r="5" spans="1:18" ht="30" customHeight="1">
      <c r="A5" s="151">
        <v>4</v>
      </c>
      <c r="B5" s="188" t="s">
        <v>11</v>
      </c>
      <c r="C5" s="152"/>
      <c r="D5" s="152"/>
      <c r="E5" s="152"/>
      <c r="F5" s="152"/>
      <c r="G5" s="152"/>
      <c r="H5" s="152"/>
      <c r="I5" s="152"/>
      <c r="J5" s="152"/>
      <c r="K5" s="152"/>
      <c r="L5" s="152"/>
      <c r="M5" s="152"/>
      <c r="N5" s="152"/>
      <c r="O5" s="152"/>
      <c r="P5" s="152"/>
      <c r="Q5" s="152"/>
      <c r="R5" s="152"/>
    </row>
    <row r="6" spans="1:18" ht="30" customHeight="1">
      <c r="A6" s="151">
        <v>5</v>
      </c>
      <c r="B6" s="189" t="s">
        <v>12</v>
      </c>
      <c r="C6" s="152"/>
      <c r="D6" s="152"/>
      <c r="E6" s="152"/>
      <c r="F6" s="152"/>
      <c r="G6" s="152"/>
      <c r="H6" s="152"/>
      <c r="I6" s="152"/>
      <c r="J6" s="152"/>
      <c r="K6" s="152"/>
      <c r="L6" s="152"/>
      <c r="M6" s="152"/>
      <c r="N6" s="152"/>
      <c r="O6" s="152"/>
      <c r="P6" s="152"/>
      <c r="Q6" s="152"/>
      <c r="R6" s="152"/>
    </row>
    <row r="7" spans="1:18" ht="15.95" customHeight="1">
      <c r="A7" s="151">
        <v>6</v>
      </c>
      <c r="B7" s="189" t="s">
        <v>13</v>
      </c>
      <c r="C7" s="152"/>
      <c r="D7" s="152"/>
      <c r="E7" s="152"/>
      <c r="F7" s="152"/>
      <c r="G7" s="152"/>
      <c r="H7" s="152"/>
      <c r="I7" s="152"/>
      <c r="J7" s="152"/>
      <c r="K7" s="152"/>
      <c r="L7" s="152"/>
      <c r="M7" s="152"/>
      <c r="N7" s="152"/>
      <c r="O7" s="152"/>
      <c r="P7" s="152"/>
      <c r="Q7" s="152"/>
      <c r="R7" s="152"/>
    </row>
    <row r="8" spans="1:18" ht="15.95" customHeight="1">
      <c r="A8" s="151">
        <v>7</v>
      </c>
      <c r="B8" s="189" t="s">
        <v>14</v>
      </c>
      <c r="C8" s="152"/>
      <c r="D8" s="152"/>
      <c r="E8" s="152"/>
      <c r="F8" s="152"/>
      <c r="G8" s="152"/>
      <c r="H8" s="152"/>
      <c r="I8" s="152"/>
      <c r="J8" s="152"/>
      <c r="K8" s="152"/>
      <c r="L8" s="152"/>
      <c r="M8" s="152"/>
      <c r="N8" s="152"/>
      <c r="O8" s="152"/>
      <c r="P8" s="152"/>
      <c r="Q8" s="152"/>
      <c r="R8" s="152"/>
    </row>
    <row r="9" spans="1:18" ht="27.95" customHeight="1">
      <c r="A9" s="151">
        <v>8</v>
      </c>
      <c r="B9" s="171" t="s">
        <v>15</v>
      </c>
      <c r="C9" s="152"/>
      <c r="D9" s="152"/>
      <c r="E9" s="152"/>
      <c r="F9" s="152"/>
      <c r="G9" s="152"/>
      <c r="H9" s="152"/>
      <c r="I9" s="152"/>
      <c r="J9" s="152"/>
      <c r="K9" s="152"/>
      <c r="L9" s="152"/>
      <c r="M9" s="152"/>
      <c r="N9" s="152"/>
      <c r="O9" s="152"/>
      <c r="P9" s="152"/>
      <c r="Q9" s="152"/>
      <c r="R9" s="152"/>
    </row>
    <row r="10" spans="1:18" s="12" customFormat="1" ht="27.95" customHeight="1">
      <c r="A10" s="151">
        <v>9</v>
      </c>
      <c r="B10" s="189" t="s">
        <v>16</v>
      </c>
      <c r="C10" s="85"/>
      <c r="D10" s="85"/>
      <c r="E10" s="85"/>
      <c r="F10" s="85"/>
      <c r="G10" s="85"/>
      <c r="H10" s="85"/>
      <c r="I10" s="85"/>
      <c r="J10" s="85"/>
      <c r="K10" s="85"/>
      <c r="L10" s="85"/>
      <c r="M10" s="85"/>
      <c r="N10" s="85"/>
      <c r="O10" s="85"/>
      <c r="P10" s="85"/>
      <c r="Q10" s="85"/>
      <c r="R10" s="85"/>
    </row>
    <row r="11" spans="1:18" s="12" customFormat="1" ht="20.45" customHeight="1">
      <c r="B11" s="164" t="s">
        <v>17</v>
      </c>
      <c r="C11" s="85"/>
      <c r="D11" s="85"/>
      <c r="E11" s="85"/>
      <c r="F11" s="85"/>
      <c r="G11" s="85"/>
      <c r="H11" s="85"/>
      <c r="I11" s="85"/>
      <c r="J11" s="85"/>
      <c r="K11" s="85"/>
      <c r="L11" s="85"/>
      <c r="M11" s="85"/>
      <c r="N11" s="85"/>
      <c r="O11" s="85"/>
      <c r="P11" s="85"/>
      <c r="Q11" s="85"/>
      <c r="R11" s="85"/>
    </row>
    <row r="12" spans="1:18" ht="43.5" customHeight="1">
      <c r="A12" s="151">
        <v>10</v>
      </c>
      <c r="B12" s="191" t="s">
        <v>18</v>
      </c>
      <c r="C12" s="84"/>
      <c r="D12" s="84"/>
      <c r="E12" s="84"/>
      <c r="F12" s="84"/>
      <c r="G12" s="84"/>
      <c r="H12" s="84"/>
      <c r="I12" s="84"/>
      <c r="J12" s="84"/>
      <c r="K12" s="84"/>
      <c r="L12" s="84"/>
      <c r="M12" s="84"/>
      <c r="N12" s="84"/>
      <c r="O12" s="84"/>
      <c r="P12" s="84"/>
      <c r="Q12" s="84"/>
      <c r="R12" s="84"/>
    </row>
    <row r="13" spans="1:18" s="12" customFormat="1" ht="43.5" customHeight="1">
      <c r="A13" s="151">
        <v>11</v>
      </c>
      <c r="B13" s="189" t="s">
        <v>19</v>
      </c>
      <c r="C13" s="85"/>
      <c r="D13" s="85"/>
      <c r="E13" s="85"/>
      <c r="F13" s="85"/>
      <c r="G13" s="85"/>
      <c r="H13" s="85"/>
      <c r="I13" s="85"/>
      <c r="J13" s="85"/>
      <c r="K13" s="85"/>
      <c r="L13" s="85"/>
      <c r="M13" s="85"/>
      <c r="N13" s="85"/>
      <c r="O13" s="85"/>
      <c r="P13" s="85"/>
      <c r="Q13" s="85"/>
      <c r="R13" s="85"/>
    </row>
    <row r="14" spans="1:18" ht="30" customHeight="1">
      <c r="A14" s="151">
        <v>12</v>
      </c>
      <c r="B14" s="189" t="s">
        <v>20</v>
      </c>
      <c r="C14" s="84"/>
      <c r="D14" s="84"/>
      <c r="E14" s="84"/>
      <c r="F14" s="84"/>
      <c r="G14" s="84"/>
      <c r="H14" s="84"/>
      <c r="I14" s="84"/>
      <c r="J14" s="84"/>
      <c r="K14" s="84"/>
      <c r="L14" s="84"/>
      <c r="M14" s="84"/>
      <c r="N14" s="84"/>
      <c r="O14" s="84"/>
      <c r="P14" s="84"/>
      <c r="Q14" s="84"/>
      <c r="R14" s="84"/>
    </row>
    <row r="15" spans="1:18" ht="30" customHeight="1">
      <c r="A15" s="151">
        <v>13</v>
      </c>
      <c r="B15" s="189" t="s">
        <v>21</v>
      </c>
      <c r="C15" s="84"/>
      <c r="D15" s="84"/>
      <c r="E15" s="84"/>
      <c r="F15" s="84"/>
      <c r="G15" s="84"/>
      <c r="H15" s="84"/>
      <c r="I15" s="84"/>
      <c r="J15" s="84"/>
      <c r="K15" s="84"/>
      <c r="L15" s="84"/>
      <c r="M15" s="84"/>
      <c r="N15" s="84"/>
      <c r="O15" s="84"/>
      <c r="P15" s="84"/>
      <c r="Q15" s="84"/>
      <c r="R15" s="84"/>
    </row>
    <row r="16" spans="1:18" s="12" customFormat="1" ht="30" customHeight="1">
      <c r="A16" s="151">
        <v>14</v>
      </c>
      <c r="B16" s="189" t="s">
        <v>22</v>
      </c>
      <c r="C16" s="85"/>
      <c r="D16" s="85"/>
      <c r="E16" s="85"/>
      <c r="F16" s="85"/>
      <c r="G16" s="85"/>
      <c r="H16" s="85"/>
      <c r="I16" s="85"/>
      <c r="J16" s="85"/>
      <c r="K16" s="85"/>
      <c r="L16" s="85"/>
      <c r="M16" s="85"/>
      <c r="N16" s="85"/>
      <c r="O16" s="85"/>
      <c r="P16" s="85"/>
      <c r="Q16" s="85"/>
      <c r="R16" s="85"/>
    </row>
    <row r="17" spans="1:18" s="12" customFormat="1" ht="15.95" customHeight="1">
      <c r="A17" s="151">
        <v>15</v>
      </c>
      <c r="B17" s="188" t="s">
        <v>23</v>
      </c>
      <c r="C17" s="85"/>
      <c r="D17" s="85"/>
      <c r="E17" s="85"/>
      <c r="F17" s="85"/>
      <c r="G17" s="85"/>
      <c r="H17" s="85"/>
      <c r="I17" s="85"/>
      <c r="J17" s="85"/>
      <c r="K17" s="85"/>
      <c r="L17" s="85"/>
      <c r="M17" s="85"/>
      <c r="N17" s="85"/>
      <c r="O17" s="85"/>
      <c r="P17" s="85"/>
      <c r="Q17" s="85"/>
      <c r="R17" s="85"/>
    </row>
    <row r="18" spans="1:18" ht="65.099999999999994" customHeight="1">
      <c r="A18" s="151">
        <v>16</v>
      </c>
      <c r="B18" s="189" t="s">
        <v>24</v>
      </c>
      <c r="C18" s="84"/>
      <c r="D18" s="84"/>
      <c r="E18" s="84"/>
      <c r="F18" s="84"/>
      <c r="G18" s="84"/>
      <c r="H18" s="84"/>
      <c r="I18" s="84"/>
      <c r="J18" s="84"/>
      <c r="K18" s="84"/>
      <c r="L18" s="84"/>
      <c r="M18" s="84"/>
      <c r="N18" s="84"/>
      <c r="O18" s="84"/>
      <c r="P18" s="84"/>
      <c r="Q18" s="84"/>
      <c r="R18" s="84"/>
    </row>
    <row r="19" spans="1:18" ht="15.95" customHeight="1">
      <c r="A19" s="151">
        <v>17</v>
      </c>
      <c r="B19" s="189" t="s">
        <v>25</v>
      </c>
      <c r="C19" s="152"/>
      <c r="D19" s="152"/>
      <c r="E19" s="152"/>
      <c r="F19" s="152"/>
      <c r="G19" s="152"/>
      <c r="H19" s="152"/>
      <c r="I19" s="152"/>
      <c r="J19" s="152"/>
      <c r="K19" s="152"/>
      <c r="L19" s="152"/>
      <c r="M19" s="152"/>
      <c r="N19" s="152"/>
      <c r="O19" s="152"/>
      <c r="P19" s="152"/>
      <c r="Q19" s="152"/>
      <c r="R19" s="152"/>
    </row>
    <row r="20" spans="1:18" ht="30" customHeight="1">
      <c r="A20" s="151">
        <v>18</v>
      </c>
      <c r="B20" s="189" t="s">
        <v>26</v>
      </c>
      <c r="C20" s="84"/>
      <c r="D20" s="84"/>
      <c r="E20" s="84"/>
      <c r="F20" s="84"/>
      <c r="G20" s="84"/>
      <c r="H20" s="84"/>
      <c r="I20" s="84"/>
      <c r="J20" s="84"/>
      <c r="K20" s="84"/>
      <c r="L20" s="84"/>
      <c r="M20" s="84"/>
      <c r="N20" s="84"/>
      <c r="O20" s="84"/>
      <c r="P20" s="84"/>
      <c r="Q20" s="84"/>
      <c r="R20" s="84"/>
    </row>
    <row r="21" spans="1:18" ht="43.5" customHeight="1">
      <c r="A21" s="151">
        <v>19</v>
      </c>
      <c r="B21" s="189" t="s">
        <v>27</v>
      </c>
      <c r="C21" s="85"/>
      <c r="D21" s="85"/>
      <c r="E21" s="85"/>
      <c r="F21" s="85"/>
      <c r="G21" s="85"/>
      <c r="H21" s="85"/>
      <c r="I21" s="85"/>
      <c r="J21" s="85"/>
      <c r="K21" s="85"/>
      <c r="L21" s="85"/>
      <c r="M21" s="85"/>
      <c r="N21" s="85"/>
      <c r="O21" s="85"/>
      <c r="P21" s="85"/>
      <c r="Q21" s="85"/>
      <c r="R21" s="85"/>
    </row>
    <row r="22" spans="1:18" ht="15.95" customHeight="1">
      <c r="A22" s="151">
        <v>20</v>
      </c>
      <c r="B22" s="189" t="s">
        <v>28</v>
      </c>
      <c r="C22" s="84"/>
      <c r="D22" s="84"/>
      <c r="E22" s="84"/>
      <c r="F22" s="84"/>
      <c r="G22" s="84"/>
      <c r="H22" s="84"/>
      <c r="I22" s="84"/>
      <c r="J22" s="84"/>
      <c r="K22" s="84"/>
      <c r="L22" s="84"/>
      <c r="M22" s="84"/>
      <c r="N22" s="84"/>
      <c r="O22" s="84"/>
      <c r="P22" s="84"/>
      <c r="Q22" s="84"/>
      <c r="R22" s="84"/>
    </row>
    <row r="23" spans="1:18" ht="15.95" customHeight="1">
      <c r="A23" s="151">
        <v>21</v>
      </c>
      <c r="B23" s="190" t="s">
        <v>29</v>
      </c>
      <c r="C23" s="84"/>
      <c r="D23" s="84"/>
      <c r="E23" s="84"/>
      <c r="F23" s="84"/>
      <c r="G23" s="84"/>
      <c r="H23" s="84"/>
      <c r="I23" s="84"/>
      <c r="J23" s="84"/>
      <c r="K23" s="84"/>
      <c r="L23" s="84"/>
      <c r="M23" s="84"/>
      <c r="N23" s="84"/>
      <c r="O23" s="84"/>
      <c r="P23" s="84"/>
      <c r="Q23" s="84"/>
      <c r="R23" s="84"/>
    </row>
    <row r="24" spans="1:18" s="12" customFormat="1" ht="43.5" customHeight="1">
      <c r="A24" s="151">
        <v>22</v>
      </c>
      <c r="B24" s="189" t="s">
        <v>30</v>
      </c>
      <c r="C24" s="84"/>
      <c r="D24" s="84"/>
      <c r="E24" s="84"/>
      <c r="F24" s="84"/>
      <c r="G24" s="84"/>
      <c r="H24" s="84"/>
      <c r="I24" s="84"/>
      <c r="J24" s="84"/>
      <c r="K24" s="84"/>
      <c r="L24" s="84"/>
      <c r="M24" s="84"/>
      <c r="N24" s="84"/>
      <c r="O24" s="84"/>
      <c r="P24" s="84"/>
      <c r="Q24" s="84"/>
      <c r="R24" s="84"/>
    </row>
    <row r="25" spans="1:18" ht="15.95" customHeight="1">
      <c r="A25" s="151">
        <v>23</v>
      </c>
      <c r="B25" s="189" t="s">
        <v>31</v>
      </c>
      <c r="C25" s="152"/>
      <c r="D25" s="152"/>
      <c r="E25" s="152"/>
      <c r="F25" s="152"/>
      <c r="G25" s="152"/>
      <c r="H25" s="152"/>
      <c r="I25" s="152"/>
      <c r="J25" s="152"/>
      <c r="K25" s="152"/>
      <c r="L25" s="152"/>
      <c r="M25" s="152"/>
      <c r="N25" s="152"/>
      <c r="O25" s="152"/>
      <c r="P25" s="152"/>
      <c r="Q25" s="152"/>
      <c r="R25" s="152"/>
    </row>
    <row r="26" spans="1:18" ht="15.95" customHeight="1">
      <c r="A26" s="151">
        <v>24</v>
      </c>
      <c r="B26" s="190" t="s">
        <v>32</v>
      </c>
      <c r="C26" s="84"/>
      <c r="D26" s="84"/>
      <c r="E26" s="84"/>
      <c r="F26" s="84"/>
      <c r="G26" s="84"/>
      <c r="H26" s="84"/>
      <c r="I26" s="84"/>
      <c r="J26" s="84"/>
      <c r="K26" s="84"/>
      <c r="L26" s="84"/>
      <c r="M26" s="84"/>
      <c r="N26" s="84"/>
      <c r="O26" s="84"/>
      <c r="P26" s="84"/>
      <c r="Q26" s="84"/>
      <c r="R26" s="84"/>
    </row>
    <row r="27" spans="1:18" ht="15.95" customHeight="1">
      <c r="A27" s="151">
        <v>25</v>
      </c>
      <c r="B27" s="189" t="s">
        <v>33</v>
      </c>
      <c r="C27" s="84"/>
      <c r="D27" s="84"/>
      <c r="E27" s="84"/>
      <c r="F27" s="84"/>
      <c r="G27" s="84"/>
      <c r="H27" s="84"/>
      <c r="I27" s="84"/>
      <c r="J27" s="84"/>
      <c r="K27" s="84"/>
      <c r="L27" s="84"/>
      <c r="M27" s="84"/>
      <c r="N27" s="84"/>
      <c r="O27" s="84"/>
      <c r="P27" s="84"/>
      <c r="Q27" s="84"/>
      <c r="R27" s="84"/>
    </row>
    <row r="28" spans="1:18" s="4" customFormat="1" ht="30" customHeight="1">
      <c r="A28" s="151">
        <v>26</v>
      </c>
      <c r="B28" s="189" t="s">
        <v>34</v>
      </c>
      <c r="C28" s="85"/>
      <c r="D28" s="85"/>
      <c r="E28" s="85"/>
      <c r="F28" s="85"/>
      <c r="G28" s="85"/>
      <c r="H28" s="85"/>
      <c r="I28" s="85"/>
      <c r="J28" s="85"/>
      <c r="K28" s="85"/>
      <c r="L28" s="85"/>
      <c r="M28" s="85"/>
      <c r="N28" s="85"/>
      <c r="O28" s="85"/>
      <c r="P28" s="85"/>
      <c r="Q28" s="85"/>
      <c r="R28" s="85"/>
    </row>
    <row r="29" spans="1:18" ht="14.45">
      <c r="A29" s="151"/>
      <c r="B29" s="153"/>
      <c r="C29" s="12"/>
      <c r="D29" s="12"/>
      <c r="E29" s="12"/>
      <c r="F29" s="12"/>
      <c r="G29" s="12"/>
      <c r="H29" s="12"/>
      <c r="I29" s="12"/>
      <c r="J29" s="12"/>
      <c r="K29" s="12"/>
      <c r="L29" s="12"/>
      <c r="M29" s="12"/>
      <c r="N29" s="12"/>
      <c r="O29" s="12"/>
      <c r="P29" s="12"/>
      <c r="Q29" s="12"/>
      <c r="R29" s="12"/>
    </row>
    <row r="30" spans="1:18" ht="14.45">
      <c r="A30" s="151"/>
      <c r="B30" s="154" t="str">
        <f>'Table 1'!S1</f>
        <v>Publication date:  5 December 2024</v>
      </c>
      <c r="C30" s="12"/>
      <c r="D30" s="12"/>
      <c r="E30" s="12"/>
      <c r="F30" s="12"/>
      <c r="G30" s="12"/>
      <c r="H30" s="12"/>
      <c r="I30" s="12"/>
      <c r="J30" s="12"/>
      <c r="K30" s="12"/>
      <c r="L30" s="12"/>
      <c r="M30" s="12"/>
      <c r="N30" s="12"/>
      <c r="O30" s="12"/>
      <c r="P30" s="12"/>
      <c r="Q30" s="12"/>
      <c r="R30" s="12"/>
    </row>
    <row r="31" spans="1:18">
      <c r="B31" s="12"/>
      <c r="C31" s="12"/>
      <c r="D31" s="12"/>
      <c r="E31" s="12"/>
      <c r="F31" s="12"/>
      <c r="G31" s="12"/>
      <c r="H31" s="12"/>
      <c r="I31" s="12"/>
      <c r="J31" s="12"/>
      <c r="K31" s="12"/>
      <c r="L31" s="12"/>
      <c r="M31" s="12"/>
      <c r="N31" s="12"/>
      <c r="O31" s="12"/>
      <c r="P31" s="12"/>
      <c r="Q31" s="12"/>
      <c r="R31" s="12"/>
    </row>
    <row r="32" spans="1:18">
      <c r="C32" s="71"/>
      <c r="D32" s="12"/>
      <c r="E32" s="12"/>
      <c r="F32" s="12"/>
      <c r="G32" s="12"/>
      <c r="H32" s="12"/>
      <c r="I32" s="12"/>
      <c r="J32" s="12"/>
      <c r="K32" s="12"/>
      <c r="L32" s="12"/>
      <c r="M32" s="12"/>
      <c r="N32" s="12"/>
      <c r="O32" s="12"/>
      <c r="P32" s="12"/>
      <c r="Q32" s="12"/>
      <c r="R32" s="12"/>
    </row>
    <row r="33" spans="2:3">
      <c r="B33" s="4"/>
      <c r="C33" s="4"/>
    </row>
  </sheetData>
  <sortState xmlns:xlrd2="http://schemas.microsoft.com/office/spreadsheetml/2017/richdata2" ref="A13:B20">
    <sortCondition ref="A13:A20"/>
  </sortState>
  <mergeCells count="1">
    <mergeCell ref="A1:B1"/>
  </mergeCells>
  <hyperlinks>
    <hyperlink ref="B11" r:id="rId1" xr:uid="{394DD8B6-7098-4D6C-BE64-CD1D9F4AA92F}"/>
    <hyperlink ref="B9" r:id="rId2" display="https://www.gov.uk/guidance/first-homes" xr:uid="{9F6CD5E7-AF5A-4C04-AB79-F512602856DD}"/>
  </hyperlinks>
  <pageMargins left="0.70866141732283472" right="0.70866141732283472" top="0.35433070866141736" bottom="0.35433070866141736" header="0.31496062992125984" footer="0.31496062992125984"/>
  <pageSetup paperSize="9" scale="67" orientation="landscape" r:id="rId3"/>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B1:V44"/>
  <sheetViews>
    <sheetView topLeftCell="A39" zoomScale="130" zoomScaleNormal="130" workbookViewId="0">
      <selection activeCell="C17" sqref="C17"/>
    </sheetView>
  </sheetViews>
  <sheetFormatPr defaultRowHeight="12.6"/>
  <cols>
    <col min="1" max="1" width="4.7109375" customWidth="1"/>
    <col min="2" max="2" width="27.5703125" customWidth="1"/>
    <col min="13" max="14" width="8.7109375" customWidth="1"/>
  </cols>
  <sheetData>
    <row r="1" spans="2:22" ht="12.95" thickBot="1"/>
    <row r="2" spans="2:22" ht="13.5" thickBot="1">
      <c r="C2" s="62" t="s">
        <v>1013</v>
      </c>
      <c r="D2" s="62" t="s">
        <v>1014</v>
      </c>
      <c r="E2" s="62" t="s">
        <v>1015</v>
      </c>
      <c r="F2" s="62" t="s">
        <v>1016</v>
      </c>
      <c r="G2" s="40" t="s">
        <v>1017</v>
      </c>
      <c r="H2" s="40" t="s">
        <v>1018</v>
      </c>
      <c r="I2" s="40" t="s">
        <v>1019</v>
      </c>
      <c r="J2" s="40" t="s">
        <v>1020</v>
      </c>
      <c r="K2" s="40" t="s">
        <v>1021</v>
      </c>
      <c r="L2" s="40" t="s">
        <v>1022</v>
      </c>
      <c r="M2" s="40" t="s">
        <v>1023</v>
      </c>
      <c r="N2" s="40" t="s">
        <v>1024</v>
      </c>
      <c r="O2" s="40" t="s">
        <v>1025</v>
      </c>
      <c r="P2" s="40" t="s">
        <v>992</v>
      </c>
      <c r="Q2" s="40" t="s">
        <v>991</v>
      </c>
    </row>
    <row r="3" spans="2:22" ht="12.95" thickBot="1">
      <c r="B3" s="50"/>
      <c r="C3" s="83"/>
      <c r="D3" s="83"/>
      <c r="E3" s="83"/>
      <c r="F3" s="83"/>
      <c r="G3" s="83"/>
      <c r="H3" s="83"/>
      <c r="I3" s="83"/>
      <c r="J3" s="83"/>
      <c r="K3" s="83"/>
      <c r="L3" s="83"/>
      <c r="M3" s="83"/>
      <c r="N3" s="83"/>
      <c r="O3" s="83"/>
      <c r="P3" s="83"/>
      <c r="Q3" s="83"/>
    </row>
    <row r="4" spans="2:22" ht="13.5" thickBot="1">
      <c r="B4" s="49" t="s">
        <v>1007</v>
      </c>
      <c r="C4" s="63">
        <f t="shared" ref="C4:H4" si="0">SUM(C6:C10)</f>
        <v>47501</v>
      </c>
      <c r="D4" s="63">
        <f t="shared" si="0"/>
        <v>38100</v>
      </c>
      <c r="E4" s="63">
        <f t="shared" si="0"/>
        <v>8293</v>
      </c>
      <c r="F4" s="63">
        <f t="shared" si="0"/>
        <v>39778</v>
      </c>
      <c r="G4" s="63">
        <f t="shared" si="0"/>
        <v>38301</v>
      </c>
      <c r="H4" s="63">
        <f t="shared" si="0"/>
        <v>35360</v>
      </c>
      <c r="I4" s="63">
        <f t="shared" ref="I4:M4" si="1">SUM(I6:I10)</f>
        <v>33108</v>
      </c>
      <c r="J4" s="63">
        <f t="shared" ref="J4:L4" si="2">SUM(J6:J10)</f>
        <v>40941</v>
      </c>
      <c r="K4" s="63">
        <f t="shared" si="2"/>
        <v>41593</v>
      </c>
      <c r="L4" s="63">
        <f t="shared" si="2"/>
        <v>44906</v>
      </c>
      <c r="M4" s="63">
        <f t="shared" si="1"/>
        <v>46782</v>
      </c>
      <c r="N4" s="63">
        <f t="shared" ref="N4:Q4" si="3">SUM(N6:N10)</f>
        <v>36243</v>
      </c>
      <c r="O4" s="63">
        <f t="shared" ref="O4" si="4">SUM(O6:O10)</f>
        <v>38072</v>
      </c>
      <c r="P4" s="63">
        <f t="shared" si="3"/>
        <v>37099</v>
      </c>
      <c r="Q4" s="63">
        <f t="shared" si="3"/>
        <v>35676</v>
      </c>
      <c r="R4" s="31"/>
      <c r="S4" s="31"/>
      <c r="T4" s="31"/>
      <c r="U4" s="31"/>
      <c r="V4" s="31"/>
    </row>
    <row r="5" spans="2:22" ht="13.5" thickBot="1">
      <c r="B5" s="49" t="s">
        <v>1026</v>
      </c>
      <c r="C5" s="63">
        <f t="shared" ref="C5:H5" si="5">SUM(C6:C8)</f>
        <v>38226</v>
      </c>
      <c r="D5" s="63">
        <f t="shared" si="5"/>
        <v>32137</v>
      </c>
      <c r="E5" s="63">
        <f t="shared" si="5"/>
        <v>4222</v>
      </c>
      <c r="F5" s="63">
        <f t="shared" si="5"/>
        <v>25245</v>
      </c>
      <c r="G5" s="63">
        <f t="shared" si="5"/>
        <v>32392</v>
      </c>
      <c r="H5" s="63">
        <f t="shared" si="5"/>
        <v>26458</v>
      </c>
      <c r="I5" s="63">
        <f t="shared" ref="I5" si="6">SUM(I6:I8)</f>
        <v>21318</v>
      </c>
      <c r="J5" s="63">
        <f t="shared" ref="J5:L5" si="7">SUM(J6:J8)</f>
        <v>28930</v>
      </c>
      <c r="K5" s="63">
        <f t="shared" si="7"/>
        <v>27476</v>
      </c>
      <c r="L5" s="63">
        <f t="shared" si="7"/>
        <v>29574</v>
      </c>
      <c r="M5" s="63">
        <f>SUM(M6:M9)</f>
        <v>34924</v>
      </c>
      <c r="N5" s="63">
        <f>SUM(N6:N9)</f>
        <v>26975</v>
      </c>
      <c r="O5" s="63">
        <f>SUM(O6:O9)</f>
        <v>27150</v>
      </c>
      <c r="P5" s="63">
        <f>SUM(P6:P9)</f>
        <v>29212</v>
      </c>
      <c r="Q5" s="63">
        <f>SUM(Q6:Q9)</f>
        <v>29067</v>
      </c>
    </row>
    <row r="6" spans="2:22">
      <c r="B6" s="45" t="s">
        <v>43</v>
      </c>
      <c r="C6" s="46"/>
      <c r="D6" s="46"/>
      <c r="E6" s="46"/>
      <c r="F6" s="46">
        <f>'Table 1'!C583</f>
        <v>18056</v>
      </c>
      <c r="G6" s="48">
        <f>'Table 1'!C536</f>
        <v>25182</v>
      </c>
      <c r="H6" s="48">
        <f>'Table 1'!C476</f>
        <v>21879</v>
      </c>
      <c r="I6" s="48">
        <f>'Table 1'!C415</f>
        <v>16544</v>
      </c>
      <c r="J6" s="48">
        <f>'Table 1'!C359</f>
        <v>22210</v>
      </c>
      <c r="K6" s="48">
        <f>'Table 1'!C303</f>
        <v>16877</v>
      </c>
      <c r="L6" s="48">
        <f>'Table 1'!C250</f>
        <v>17250</v>
      </c>
      <c r="M6" s="48">
        <f>'Table 1'!$C205</f>
        <v>16275</v>
      </c>
      <c r="N6" s="48">
        <f>'Table 1'!$C169</f>
        <v>9994</v>
      </c>
      <c r="O6" s="48">
        <f>'Table 1'!$C137</f>
        <v>5628</v>
      </c>
      <c r="P6" s="48">
        <f>'Table 1'!$C94</f>
        <v>5221</v>
      </c>
      <c r="Q6" s="48">
        <f>'Table 1'!$C56</f>
        <v>2664</v>
      </c>
    </row>
    <row r="7" spans="2:22">
      <c r="B7" s="45" t="s">
        <v>44</v>
      </c>
      <c r="C7" s="65">
        <f>'Table 1'!D664</f>
        <v>28859</v>
      </c>
      <c r="D7" s="65">
        <f>'Table 1'!D644</f>
        <v>24316</v>
      </c>
      <c r="E7" s="65">
        <f>'Table 1'!D623</f>
        <v>2281</v>
      </c>
      <c r="F7" s="65">
        <f>'Table 1'!D583</f>
        <v>2785</v>
      </c>
      <c r="G7" s="66">
        <f>'Table 1'!D536</f>
        <v>2580</v>
      </c>
      <c r="H7" s="66">
        <f>'Table 1'!D476</f>
        <v>1245</v>
      </c>
      <c r="I7" s="66">
        <f>'Table 1'!D415</f>
        <v>630</v>
      </c>
      <c r="J7" s="66">
        <f>'Table 1'!D359</f>
        <v>739</v>
      </c>
      <c r="K7" s="66">
        <f>'Table 1'!D303</f>
        <v>1693</v>
      </c>
      <c r="L7" s="66">
        <f>'Table 1'!D250</f>
        <v>1332</v>
      </c>
      <c r="M7" s="66">
        <f>'Table 1'!$D205</f>
        <v>2770</v>
      </c>
      <c r="N7" s="66">
        <f>'Table 1'!$D169</f>
        <v>2472</v>
      </c>
      <c r="O7" s="66">
        <f>'Table 1'!$D137</f>
        <v>1853</v>
      </c>
      <c r="P7" s="66">
        <f>'Table 1'!$D94</f>
        <v>2340</v>
      </c>
      <c r="Q7" s="66">
        <f>'Table 1'!$D56</f>
        <v>3833</v>
      </c>
    </row>
    <row r="8" spans="2:22">
      <c r="B8" s="45" t="s">
        <v>42</v>
      </c>
      <c r="C8" s="67">
        <f>SUM('Table 1'!E664:F664)</f>
        <v>9367</v>
      </c>
      <c r="D8" s="67">
        <f>SUM('Table 1'!E644:F644)</f>
        <v>7821</v>
      </c>
      <c r="E8" s="67">
        <f>SUM('Table 1'!E623:F623)</f>
        <v>1941</v>
      </c>
      <c r="F8" s="67">
        <f>SUM('Table 1'!E583:F583)</f>
        <v>4404</v>
      </c>
      <c r="G8" s="68">
        <f>SUM('Table 1'!E536:F536)</f>
        <v>4630</v>
      </c>
      <c r="H8" s="68">
        <f>SUM('Table 1'!E476:F476)</f>
        <v>3334</v>
      </c>
      <c r="I8" s="68">
        <f>SUM('Table 1'!E415:F415)</f>
        <v>4144</v>
      </c>
      <c r="J8" s="68">
        <f>SUM('Table 1'!E359:F359)</f>
        <v>5981</v>
      </c>
      <c r="K8" s="68">
        <f>SUM('Table 1'!E303:F303)</f>
        <v>8906</v>
      </c>
      <c r="L8" s="68">
        <f>SUM('Table 1'!E250:F250)</f>
        <v>10992</v>
      </c>
      <c r="M8" s="68">
        <f>SUM('Table 1'!$E205:$F205)</f>
        <v>11141</v>
      </c>
      <c r="N8" s="68">
        <f>SUM('Table 1'!$E169:$F169)</f>
        <v>6945</v>
      </c>
      <c r="O8" s="68">
        <f>SUM('Table 1'!$E137:$F137)</f>
        <v>4627</v>
      </c>
      <c r="P8" s="68">
        <f>SUM('Table 1'!$E94:$F94)</f>
        <v>4295</v>
      </c>
      <c r="Q8" s="68">
        <f>SUM('Table 1'!$E56:$F56)</f>
        <v>3553</v>
      </c>
    </row>
    <row r="9" spans="2:22">
      <c r="B9" s="45" t="s">
        <v>998</v>
      </c>
      <c r="C9" s="65"/>
      <c r="D9" s="65"/>
      <c r="E9" s="65"/>
      <c r="F9" s="65"/>
      <c r="G9" s="66"/>
      <c r="H9" s="66"/>
      <c r="I9" s="66"/>
      <c r="J9" s="66"/>
      <c r="K9" s="66"/>
      <c r="L9" s="66"/>
      <c r="M9" s="66">
        <f>'Table 1'!$G205</f>
        <v>4738</v>
      </c>
      <c r="N9" s="66">
        <f>'Table 1'!$G169</f>
        <v>7564</v>
      </c>
      <c r="O9" s="66">
        <f>'Table 1'!$G137</f>
        <v>15042</v>
      </c>
      <c r="P9" s="66">
        <f>'Table 1'!$G94</f>
        <v>17356</v>
      </c>
      <c r="Q9" s="66">
        <f>'Table 1'!$G56</f>
        <v>19017</v>
      </c>
    </row>
    <row r="10" spans="2:22" ht="12.95" thickBot="1">
      <c r="B10" s="33" t="s">
        <v>1001</v>
      </c>
      <c r="C10" s="41">
        <f>'Table 1'!I664</f>
        <v>9275</v>
      </c>
      <c r="D10" s="41">
        <f>'Table 1'!I644</f>
        <v>5963</v>
      </c>
      <c r="E10" s="41">
        <f>'Table 1'!I623</f>
        <v>4071</v>
      </c>
      <c r="F10" s="41">
        <f>'Table 1'!I583</f>
        <v>14533</v>
      </c>
      <c r="G10" s="43">
        <f>'Table 1'!I536</f>
        <v>5909</v>
      </c>
      <c r="H10" s="43">
        <f>'Table 1'!I476</f>
        <v>8902</v>
      </c>
      <c r="I10" s="43">
        <f>'Table 1'!I415</f>
        <v>11790</v>
      </c>
      <c r="J10" s="43">
        <f>'Table 1'!I359</f>
        <v>12011</v>
      </c>
      <c r="K10" s="43">
        <f>'Table 1'!I303</f>
        <v>14117</v>
      </c>
      <c r="L10" s="43">
        <f>'Table 1'!I250</f>
        <v>15332</v>
      </c>
      <c r="M10" s="43">
        <f>'Table 1'!$I205</f>
        <v>11858</v>
      </c>
      <c r="N10" s="43">
        <f>'Table 1'!$I169</f>
        <v>9268</v>
      </c>
      <c r="O10" s="43">
        <f>'Table 1'!$I137</f>
        <v>10922</v>
      </c>
      <c r="P10" s="43">
        <f>'Table 1'!$I94</f>
        <v>7887</v>
      </c>
      <c r="Q10" s="43">
        <f>'Table 1'!$I56</f>
        <v>6609</v>
      </c>
    </row>
    <row r="11" spans="2:22" ht="12.95" thickBot="1">
      <c r="B11" s="34"/>
      <c r="C11" s="36"/>
      <c r="D11" s="37"/>
      <c r="E11" s="38"/>
      <c r="F11" s="38"/>
      <c r="G11" s="39"/>
      <c r="H11" s="39"/>
      <c r="I11" s="39"/>
      <c r="J11" s="39"/>
      <c r="K11" s="39"/>
      <c r="L11" s="39"/>
      <c r="M11" s="39"/>
      <c r="N11" s="39"/>
      <c r="O11" s="39"/>
      <c r="P11" s="39"/>
      <c r="Q11" s="39"/>
    </row>
    <row r="12" spans="2:22" ht="13.5" thickBot="1">
      <c r="B12" s="33"/>
      <c r="C12" s="62" t="s">
        <v>1013</v>
      </c>
      <c r="D12" s="62" t="s">
        <v>1014</v>
      </c>
      <c r="E12" s="62" t="s">
        <v>1015</v>
      </c>
      <c r="F12" s="62" t="s">
        <v>1016</v>
      </c>
      <c r="G12" s="40" t="s">
        <v>1017</v>
      </c>
      <c r="H12" s="40" t="s">
        <v>1018</v>
      </c>
      <c r="I12" s="40" t="s">
        <v>1019</v>
      </c>
      <c r="J12" s="40" t="s">
        <v>1020</v>
      </c>
      <c r="K12" s="40" t="s">
        <v>1021</v>
      </c>
      <c r="L12" s="40" t="s">
        <v>1022</v>
      </c>
      <c r="M12" s="40" t="s">
        <v>1023</v>
      </c>
      <c r="N12" s="40" t="s">
        <v>1024</v>
      </c>
      <c r="O12" s="40" t="s">
        <v>1025</v>
      </c>
      <c r="P12" s="40" t="s">
        <v>992</v>
      </c>
      <c r="Q12" s="40" t="s">
        <v>991</v>
      </c>
    </row>
    <row r="13" spans="2:22" ht="12.95" thickBot="1">
      <c r="B13" s="44"/>
      <c r="C13" s="83"/>
      <c r="D13" s="83"/>
      <c r="E13" s="83"/>
      <c r="F13" s="83"/>
      <c r="G13" s="83"/>
      <c r="H13" s="83"/>
      <c r="I13" s="83"/>
      <c r="J13" s="83"/>
      <c r="K13" s="83"/>
      <c r="L13" s="83"/>
      <c r="M13" s="83"/>
      <c r="N13" s="83"/>
      <c r="O13" s="83"/>
      <c r="P13" s="83"/>
      <c r="Q13" s="83"/>
    </row>
    <row r="14" spans="2:22" ht="13.5" thickBot="1">
      <c r="B14" s="49" t="s">
        <v>1012</v>
      </c>
      <c r="C14" s="64">
        <f t="shared" ref="C14:H14" si="8">SUM(C16:C20)</f>
        <v>43327</v>
      </c>
      <c r="D14" s="64">
        <f t="shared" si="8"/>
        <v>50398</v>
      </c>
      <c r="E14" s="64">
        <f t="shared" si="8"/>
        <v>41304</v>
      </c>
      <c r="F14" s="64">
        <f t="shared" si="8"/>
        <v>33740</v>
      </c>
      <c r="G14" s="64">
        <f t="shared" si="8"/>
        <v>34427</v>
      </c>
      <c r="H14" s="64">
        <f t="shared" si="8"/>
        <v>50764</v>
      </c>
      <c r="I14" s="64">
        <f t="shared" ref="I14:M14" si="9">SUM(I16:I20)</f>
        <v>25391</v>
      </c>
      <c r="J14" s="64">
        <f t="shared" ref="J14:L14" si="10">SUM(J16:J20)</f>
        <v>31094</v>
      </c>
      <c r="K14" s="64">
        <f t="shared" si="10"/>
        <v>33906</v>
      </c>
      <c r="L14" s="64">
        <f t="shared" si="10"/>
        <v>40086</v>
      </c>
      <c r="M14" s="64">
        <f t="shared" si="9"/>
        <v>40503</v>
      </c>
      <c r="N14" s="64">
        <f t="shared" ref="N14:Q14" si="11">SUM(N16:N20)</f>
        <v>34988</v>
      </c>
      <c r="O14" s="64">
        <f t="shared" ref="O14:P14" si="12">SUM(O16:O20)</f>
        <v>37236</v>
      </c>
      <c r="P14" s="64">
        <f t="shared" si="12"/>
        <v>33936</v>
      </c>
      <c r="Q14" s="64">
        <f t="shared" si="11"/>
        <v>32834</v>
      </c>
      <c r="R14" s="31"/>
      <c r="S14" s="31"/>
      <c r="T14" s="31"/>
      <c r="U14" s="31"/>
      <c r="V14" s="31"/>
    </row>
    <row r="15" spans="2:22" ht="13.5" thickBot="1">
      <c r="B15" s="49" t="s">
        <v>1026</v>
      </c>
      <c r="C15" s="64">
        <f t="shared" ref="C15:H15" si="13">SUM(C16:C18)</f>
        <v>40550</v>
      </c>
      <c r="D15" s="64">
        <f t="shared" si="13"/>
        <v>43040</v>
      </c>
      <c r="E15" s="64">
        <f t="shared" si="13"/>
        <v>34761</v>
      </c>
      <c r="F15" s="64">
        <f t="shared" si="13"/>
        <v>28600</v>
      </c>
      <c r="G15" s="64">
        <f t="shared" si="13"/>
        <v>27606</v>
      </c>
      <c r="H15" s="64">
        <f t="shared" si="13"/>
        <v>40864</v>
      </c>
      <c r="I15" s="64">
        <f t="shared" ref="I15:M15" si="14">SUM(I16:I18)</f>
        <v>17390</v>
      </c>
      <c r="J15" s="64">
        <f t="shared" ref="J15:L15" si="15">SUM(J16:J18)</f>
        <v>22885</v>
      </c>
      <c r="K15" s="64">
        <f t="shared" si="15"/>
        <v>25862</v>
      </c>
      <c r="L15" s="64">
        <f t="shared" si="15"/>
        <v>28716</v>
      </c>
      <c r="M15" s="64">
        <f t="shared" si="14"/>
        <v>28213</v>
      </c>
      <c r="N15" s="64">
        <f t="shared" ref="N15:Q15" si="16">SUM(N16:N18)</f>
        <v>23957</v>
      </c>
      <c r="O15" s="64">
        <f t="shared" ref="O15:P15" si="17">SUM(O16:O18)</f>
        <v>26507</v>
      </c>
      <c r="P15" s="64">
        <f t="shared" si="17"/>
        <v>23350</v>
      </c>
      <c r="Q15" s="64">
        <f t="shared" si="16"/>
        <v>24282</v>
      </c>
    </row>
    <row r="16" spans="2:22">
      <c r="B16" s="45" t="s">
        <v>43</v>
      </c>
      <c r="C16" s="46"/>
      <c r="D16" s="46"/>
      <c r="E16" s="47"/>
      <c r="F16" s="46">
        <f>'Table 1'!L583</f>
        <v>6579</v>
      </c>
      <c r="G16" s="48">
        <f>'Table 1'!L536</f>
        <v>17094</v>
      </c>
      <c r="H16" s="48">
        <f>'Table 1'!L476</f>
        <v>30834</v>
      </c>
      <c r="I16" s="48">
        <f>'Table 1'!L415</f>
        <v>13100</v>
      </c>
      <c r="J16" s="48">
        <f>'Table 1'!L359</f>
        <v>18280</v>
      </c>
      <c r="K16" s="48">
        <f>'Table 1'!L303</f>
        <v>19763</v>
      </c>
      <c r="L16" s="48">
        <f>'Table 1'!L250</f>
        <v>18889</v>
      </c>
      <c r="M16" s="48">
        <f>'Table 1'!$L205</f>
        <v>16863</v>
      </c>
      <c r="N16" s="48">
        <f>'Table 1'!$L169</f>
        <v>13306</v>
      </c>
      <c r="O16" s="48">
        <f>'Table 1'!$L137</f>
        <v>13949</v>
      </c>
      <c r="P16" s="48">
        <f>'Table 1'!$L94</f>
        <v>10262</v>
      </c>
      <c r="Q16" s="48">
        <f>'Table 1'!$L56</f>
        <v>9402</v>
      </c>
    </row>
    <row r="17" spans="2:17">
      <c r="B17" s="45" t="s">
        <v>44</v>
      </c>
      <c r="C17" s="65">
        <f>'Table 1'!M664</f>
        <v>23947</v>
      </c>
      <c r="D17" s="65">
        <f>'Table 1'!M644</f>
        <v>28156</v>
      </c>
      <c r="E17" s="69">
        <f>'Table 1'!M623</f>
        <v>23141</v>
      </c>
      <c r="F17" s="65">
        <f>'Table 1'!M583</f>
        <v>9603</v>
      </c>
      <c r="G17" s="66">
        <f>'Table 1'!M536</f>
        <v>4475</v>
      </c>
      <c r="H17" s="66">
        <f>'Table 1'!M476</f>
        <v>2989</v>
      </c>
      <c r="I17" s="66">
        <f>'Table 1'!M415</f>
        <v>1497</v>
      </c>
      <c r="J17" s="66">
        <f>'Table 1'!M359</f>
        <v>591</v>
      </c>
      <c r="K17" s="66">
        <f>'Table 1'!M303</f>
        <v>1033</v>
      </c>
      <c r="L17" s="66">
        <f>'Table 1'!M250</f>
        <v>994</v>
      </c>
      <c r="M17" s="66">
        <f>'Table 1'!$M205</f>
        <v>1474</v>
      </c>
      <c r="N17" s="66">
        <f>'Table 1'!$M169</f>
        <v>1896</v>
      </c>
      <c r="O17" s="66">
        <f>'Table 1'!$M137</f>
        <v>3108</v>
      </c>
      <c r="P17" s="66">
        <f>'Table 1'!$M94</f>
        <v>3730</v>
      </c>
      <c r="Q17" s="66">
        <f>'Table 1'!$M56</f>
        <v>4346</v>
      </c>
    </row>
    <row r="18" spans="2:17">
      <c r="B18" s="45" t="s">
        <v>42</v>
      </c>
      <c r="C18" s="67">
        <f>SUM('Table 1'!N664:O664)</f>
        <v>16603</v>
      </c>
      <c r="D18" s="67">
        <f>SUM('Table 1'!N644:O644)</f>
        <v>14884</v>
      </c>
      <c r="E18" s="70">
        <f>SUM('Table 1'!N623:O623)</f>
        <v>11620</v>
      </c>
      <c r="F18" s="67">
        <f>SUM('Table 1'!N583:O583)</f>
        <v>12418</v>
      </c>
      <c r="G18" s="68">
        <f>SUM('Table 1'!N536:O536)</f>
        <v>6037</v>
      </c>
      <c r="H18" s="68">
        <f>SUM('Table 1'!N476:O476)</f>
        <v>7041</v>
      </c>
      <c r="I18" s="68">
        <f>SUM('Table 1'!N415:O415)</f>
        <v>2793</v>
      </c>
      <c r="J18" s="68">
        <f>SUM('Table 1'!N359:O359)</f>
        <v>4014</v>
      </c>
      <c r="K18" s="68">
        <f>SUM('Table 1'!N303:O303)</f>
        <v>5066</v>
      </c>
      <c r="L18" s="68">
        <f>SUM('Table 1'!N250:O250)</f>
        <v>8833</v>
      </c>
      <c r="M18" s="68">
        <f>SUM('Table 1'!$N205:$O205)</f>
        <v>9876</v>
      </c>
      <c r="N18" s="68">
        <f>SUM('Table 1'!$N169:$O169)</f>
        <v>8755</v>
      </c>
      <c r="O18" s="68">
        <f>SUM('Table 1'!$N137:$O137)</f>
        <v>9450</v>
      </c>
      <c r="P18" s="68">
        <f>SUM('Table 1'!$N94:$O94)</f>
        <v>9358</v>
      </c>
      <c r="Q18" s="68">
        <f>SUM('Table 1'!$N56:$O56)</f>
        <v>10534</v>
      </c>
    </row>
    <row r="19" spans="2:17">
      <c r="B19" s="176" t="s">
        <v>1009</v>
      </c>
      <c r="C19" s="65"/>
      <c r="D19" s="65"/>
      <c r="E19" s="69"/>
      <c r="F19" s="65"/>
      <c r="G19" s="66"/>
      <c r="H19" s="66"/>
      <c r="I19" s="66"/>
      <c r="J19" s="66"/>
      <c r="K19" s="66"/>
      <c r="L19" s="66"/>
      <c r="M19" s="66"/>
      <c r="N19" s="66"/>
      <c r="O19" s="66">
        <f>'Table 1'!$P137</f>
        <v>32</v>
      </c>
      <c r="P19" s="66">
        <f>'Table 1'!$P94</f>
        <v>727</v>
      </c>
      <c r="Q19" s="66">
        <f>'Table 1'!$P56</f>
        <v>516</v>
      </c>
    </row>
    <row r="20" spans="2:17" ht="12.95" thickBot="1">
      <c r="B20" s="35" t="s">
        <v>1001</v>
      </c>
      <c r="C20" s="41">
        <f>'Table 1'!R664</f>
        <v>2777</v>
      </c>
      <c r="D20" s="41">
        <f>'Table 1'!R644</f>
        <v>7358</v>
      </c>
      <c r="E20" s="42">
        <f>'Table 1'!R623</f>
        <v>6543</v>
      </c>
      <c r="F20" s="41">
        <f>'Table 1'!R583</f>
        <v>5140</v>
      </c>
      <c r="G20" s="43">
        <f>'Table 1'!R536</f>
        <v>6821</v>
      </c>
      <c r="H20" s="43">
        <f>'Table 1'!R476</f>
        <v>9900</v>
      </c>
      <c r="I20" s="43">
        <f>'Table 1'!R415</f>
        <v>8001</v>
      </c>
      <c r="J20" s="43">
        <f>'Table 1'!R359</f>
        <v>8209</v>
      </c>
      <c r="K20" s="43">
        <f>'Table 1'!R303</f>
        <v>8044</v>
      </c>
      <c r="L20" s="43">
        <f>'Table 1'!R250</f>
        <v>11370</v>
      </c>
      <c r="M20" s="43">
        <f>'Table 1'!$R205</f>
        <v>12290</v>
      </c>
      <c r="N20" s="43">
        <f>'Table 1'!$R169</f>
        <v>11031</v>
      </c>
      <c r="O20" s="43">
        <f>'Table 1'!$R137</f>
        <v>10697</v>
      </c>
      <c r="P20" s="43">
        <f>'Table 1'!$R94</f>
        <v>9859</v>
      </c>
      <c r="Q20" s="43">
        <f>'Table 1'!$R56</f>
        <v>8036</v>
      </c>
    </row>
    <row r="21" spans="2:17" ht="15.6">
      <c r="B21" s="211"/>
      <c r="C21" s="211"/>
      <c r="D21" s="211"/>
      <c r="E21" s="211"/>
      <c r="F21" s="211"/>
      <c r="G21" s="211"/>
      <c r="H21" s="211"/>
      <c r="I21" s="211"/>
      <c r="J21" s="211"/>
      <c r="K21" s="211"/>
      <c r="L21" s="3"/>
    </row>
    <row r="44" spans="2:12" ht="15.6">
      <c r="B44" s="211"/>
      <c r="C44" s="211"/>
      <c r="D44" s="211"/>
      <c r="E44" s="211"/>
      <c r="F44" s="211"/>
      <c r="G44" s="211"/>
      <c r="H44" s="211"/>
      <c r="I44" s="211"/>
      <c r="J44" s="211"/>
      <c r="K44" s="211"/>
      <c r="L44" s="3"/>
    </row>
  </sheetData>
  <mergeCells count="2">
    <mergeCell ref="B21:K21"/>
    <mergeCell ref="B44:K44"/>
  </mergeCells>
  <pageMargins left="0.70866141732283472" right="0.70866141732283472" top="0.74803149606299213" bottom="0.74803149606299213" header="0.31496062992125984" footer="0.31496062992125984"/>
  <pageSetup paperSize="9" scale="69" fitToHeight="0" orientation="portrait" r:id="rId1"/>
  <headerFooter>
    <oddFooter>&amp;C&amp;"Calibri"&amp;11&amp;K000000&amp;"arial,Bold"&amp;10&amp;KFF0000OFFICIAL SENSITIVE - COMMERCIAL_x000D_&amp;1#&amp;"Calibri"&amp;12&amp;KFF8C00OFFICIAL SENSITIVE - COMMERCIAL</oddFooter>
    <evenFooter>&amp;C&amp;"arial,Bold"&amp;10&amp;KFF0000OFFICIAL SENSITIVE - COMMERCIAL</evenFooter>
    <firstFooter>&amp;C&amp;"arial,Bold"&amp;10&amp;KFF0000OFFICIAL SENSITIVE - COMMERCIAL</firstFooter>
  </headerFooter>
  <rowBreaks count="1" manualBreakCount="1">
    <brk id="6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4F8EC-08A1-40A0-807B-95788F193239}">
  <sheetPr>
    <tabColor rgb="FF92D050"/>
  </sheetPr>
  <dimension ref="A1:F16"/>
  <sheetViews>
    <sheetView showGridLines="0" workbookViewId="0">
      <selection activeCell="J3" sqref="J3"/>
    </sheetView>
  </sheetViews>
  <sheetFormatPr defaultColWidth="9.140625" defaultRowHeight="14.45"/>
  <cols>
    <col min="1" max="16384" width="9.140625" style="178"/>
  </cols>
  <sheetData>
    <row r="1" spans="1:6">
      <c r="A1" s="184"/>
      <c r="B1" s="184"/>
      <c r="C1" s="184"/>
      <c r="D1" s="184"/>
      <c r="E1" s="184"/>
      <c r="F1" s="184"/>
    </row>
    <row r="2" spans="1:6">
      <c r="A2" s="183"/>
      <c r="B2" s="183" t="s">
        <v>120</v>
      </c>
      <c r="C2" s="183" t="s">
        <v>161</v>
      </c>
      <c r="D2" s="183" t="s">
        <v>1027</v>
      </c>
      <c r="E2" s="183" t="s">
        <v>1028</v>
      </c>
      <c r="F2" s="183" t="s">
        <v>50</v>
      </c>
    </row>
    <row r="3" spans="1:6">
      <c r="A3" s="182" t="s">
        <v>187</v>
      </c>
      <c r="B3" s="181">
        <v>10060</v>
      </c>
      <c r="C3" s="181"/>
      <c r="D3" s="181"/>
      <c r="E3" s="181"/>
      <c r="F3" s="181">
        <v>10060</v>
      </c>
    </row>
    <row r="4" spans="1:6">
      <c r="A4" s="182" t="s">
        <v>178</v>
      </c>
      <c r="B4" s="181">
        <v>22517</v>
      </c>
      <c r="C4" s="181"/>
      <c r="D4" s="181"/>
      <c r="E4" s="181"/>
      <c r="F4" s="181">
        <v>22517</v>
      </c>
    </row>
    <row r="5" spans="1:6">
      <c r="A5" s="182" t="s">
        <v>166</v>
      </c>
      <c r="B5" s="181">
        <v>26327</v>
      </c>
      <c r="C5" s="181"/>
      <c r="D5" s="181"/>
      <c r="E5" s="181"/>
      <c r="F5" s="181">
        <v>26327</v>
      </c>
    </row>
    <row r="6" spans="1:6">
      <c r="A6" s="182" t="s">
        <v>149</v>
      </c>
      <c r="B6" s="181">
        <v>5484</v>
      </c>
      <c r="C6" s="181">
        <v>5764</v>
      </c>
      <c r="D6" s="181"/>
      <c r="E6" s="181"/>
      <c r="F6" s="181">
        <v>11248</v>
      </c>
    </row>
    <row r="7" spans="1:6">
      <c r="A7" s="182" t="s">
        <v>138</v>
      </c>
      <c r="B7" s="181">
        <v>14</v>
      </c>
      <c r="C7" s="181">
        <v>19441</v>
      </c>
      <c r="D7" s="181"/>
      <c r="E7" s="181"/>
      <c r="F7" s="181">
        <v>19455</v>
      </c>
    </row>
    <row r="8" spans="1:6">
      <c r="A8" s="182" t="s">
        <v>130</v>
      </c>
      <c r="B8" s="181">
        <v>109</v>
      </c>
      <c r="C8" s="181">
        <v>21973</v>
      </c>
      <c r="D8" s="181"/>
      <c r="E8" s="181">
        <v>4078</v>
      </c>
      <c r="F8" s="181">
        <v>26160</v>
      </c>
    </row>
    <row r="9" spans="1:6">
      <c r="A9" s="182" t="s">
        <v>118</v>
      </c>
      <c r="B9" s="181"/>
      <c r="C9" s="181">
        <v>5829</v>
      </c>
      <c r="D9" s="181"/>
      <c r="E9" s="181">
        <v>19382</v>
      </c>
      <c r="F9" s="181">
        <v>25211</v>
      </c>
    </row>
    <row r="10" spans="1:6">
      <c r="A10" s="182" t="s">
        <v>105</v>
      </c>
      <c r="B10" s="181"/>
      <c r="C10" s="181">
        <v>1441</v>
      </c>
      <c r="D10" s="181"/>
      <c r="E10" s="181">
        <v>26122</v>
      </c>
      <c r="F10" s="181">
        <v>27563</v>
      </c>
    </row>
    <row r="11" spans="1:6">
      <c r="A11" s="182" t="s">
        <v>99</v>
      </c>
      <c r="B11" s="181"/>
      <c r="C11" s="181">
        <v>657</v>
      </c>
      <c r="D11" s="181"/>
      <c r="E11" s="181">
        <v>31709</v>
      </c>
      <c r="F11" s="181">
        <v>32366</v>
      </c>
    </row>
    <row r="12" spans="1:6">
      <c r="A12" s="182" t="s">
        <v>92</v>
      </c>
      <c r="B12" s="181"/>
      <c r="C12" s="181">
        <v>235</v>
      </c>
      <c r="D12" s="181"/>
      <c r="E12" s="181">
        <v>24226</v>
      </c>
      <c r="F12" s="181">
        <v>24461</v>
      </c>
    </row>
    <row r="13" spans="1:6">
      <c r="A13" s="182" t="s">
        <v>80</v>
      </c>
      <c r="B13" s="181"/>
      <c r="C13" s="181">
        <v>22</v>
      </c>
      <c r="D13" s="181">
        <v>10204</v>
      </c>
      <c r="E13" s="181">
        <v>14634</v>
      </c>
      <c r="F13" s="181">
        <v>24860</v>
      </c>
    </row>
    <row r="14" spans="1:6">
      <c r="A14" s="182" t="s">
        <v>73</v>
      </c>
      <c r="B14" s="181"/>
      <c r="C14" s="181">
        <v>5</v>
      </c>
      <c r="D14" s="181">
        <v>16525</v>
      </c>
      <c r="E14" s="181">
        <v>10432</v>
      </c>
      <c r="F14" s="181">
        <v>26962</v>
      </c>
    </row>
    <row r="15" spans="1:6">
      <c r="A15" s="182" t="s">
        <v>64</v>
      </c>
      <c r="B15" s="181"/>
      <c r="C15" s="181"/>
      <c r="D15" s="181">
        <v>22043</v>
      </c>
      <c r="E15" s="181">
        <v>5379</v>
      </c>
      <c r="F15" s="181">
        <v>27422</v>
      </c>
    </row>
    <row r="16" spans="1:6">
      <c r="A16" s="180" t="s">
        <v>1029</v>
      </c>
      <c r="B16" s="179">
        <v>64511</v>
      </c>
      <c r="C16" s="179">
        <v>55367</v>
      </c>
      <c r="D16" s="179">
        <v>48772</v>
      </c>
      <c r="E16" s="179">
        <v>135962</v>
      </c>
      <c r="F16" s="179">
        <v>304612</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13E9B-E148-4F18-831E-4BC379C2F271}">
  <sheetPr>
    <tabColor rgb="FF92D050"/>
    <pageSetUpPr fitToPage="1"/>
  </sheetPr>
  <dimension ref="A1:Y86"/>
  <sheetViews>
    <sheetView zoomScaleNormal="100" workbookViewId="0">
      <pane xSplit="1" ySplit="8" topLeftCell="B56" activePane="bottomRight" state="frozen"/>
      <selection pane="bottomRight" activeCell="B77" sqref="B77:C85"/>
      <selection pane="bottomLeft" activeCell="C17" sqref="C17"/>
      <selection pane="topRight" activeCell="C17" sqref="C17"/>
    </sheetView>
  </sheetViews>
  <sheetFormatPr defaultColWidth="8.5703125" defaultRowHeight="12.6"/>
  <cols>
    <col min="1" max="1" width="58.42578125" style="4" customWidth="1"/>
    <col min="2" max="9" width="10.85546875" style="4" customWidth="1"/>
    <col min="10" max="10" width="4" style="4" customWidth="1"/>
    <col min="11" max="18" width="10.85546875" style="4" customWidth="1"/>
    <col min="19" max="16384" width="8.5703125" style="4"/>
  </cols>
  <sheetData>
    <row r="1" spans="1:25">
      <c r="R1" s="56" t="str">
        <f>'Table 1'!S1</f>
        <v>Publication date:  5 December 2024</v>
      </c>
    </row>
    <row r="2" spans="1:25" ht="18">
      <c r="A2" s="205" t="s">
        <v>36</v>
      </c>
      <c r="B2" s="205"/>
      <c r="C2" s="205"/>
      <c r="D2" s="205"/>
      <c r="E2" s="205"/>
      <c r="F2" s="205"/>
      <c r="G2" s="205"/>
      <c r="H2" s="205"/>
      <c r="I2" s="205"/>
      <c r="J2" s="205"/>
      <c r="K2" s="205"/>
      <c r="L2" s="205"/>
      <c r="M2" s="205"/>
      <c r="N2" s="205"/>
      <c r="O2" s="205"/>
      <c r="P2" s="205"/>
      <c r="Q2" s="205"/>
      <c r="R2" s="205"/>
    </row>
    <row r="3" spans="1:25" ht="8.25" customHeight="1"/>
    <row r="4" spans="1:25" ht="18.75" customHeight="1">
      <c r="A4" s="3" t="s">
        <v>1030</v>
      </c>
    </row>
    <row r="5" spans="1:25" ht="18.75" customHeight="1">
      <c r="A5" s="3" t="s">
        <v>1031</v>
      </c>
    </row>
    <row r="7" spans="1:25" ht="14.25" customHeight="1">
      <c r="B7" s="200" t="s">
        <v>211</v>
      </c>
      <c r="C7" s="201"/>
      <c r="D7" s="201"/>
      <c r="E7" s="201"/>
      <c r="F7" s="201"/>
      <c r="G7" s="202"/>
      <c r="H7" s="202"/>
      <c r="I7" s="202"/>
      <c r="J7" s="93"/>
      <c r="K7" s="200" t="s">
        <v>212</v>
      </c>
      <c r="L7" s="203"/>
      <c r="M7" s="203"/>
      <c r="N7" s="203"/>
      <c r="O7" s="203"/>
      <c r="P7" s="210"/>
      <c r="Q7" s="210"/>
      <c r="R7" s="210"/>
    </row>
    <row r="8" spans="1:25" ht="51" customHeight="1" thickBot="1">
      <c r="A8" s="15" t="s">
        <v>972</v>
      </c>
      <c r="B8" s="57" t="s">
        <v>43</v>
      </c>
      <c r="C8" s="57" t="s">
        <v>44</v>
      </c>
      <c r="D8" s="57" t="s">
        <v>45</v>
      </c>
      <c r="E8" s="57" t="s">
        <v>46</v>
      </c>
      <c r="F8" s="75" t="s">
        <v>1032</v>
      </c>
      <c r="G8" s="76" t="s">
        <v>1033</v>
      </c>
      <c r="H8" s="51" t="s">
        <v>1001</v>
      </c>
      <c r="I8" s="55" t="s">
        <v>50</v>
      </c>
      <c r="J8" s="58"/>
      <c r="K8" s="57" t="s">
        <v>43</v>
      </c>
      <c r="L8" s="57" t="s">
        <v>44</v>
      </c>
      <c r="M8" s="57" t="s">
        <v>45</v>
      </c>
      <c r="N8" s="57" t="s">
        <v>46</v>
      </c>
      <c r="O8" s="167" t="s">
        <v>1034</v>
      </c>
      <c r="P8" s="76" t="s">
        <v>1033</v>
      </c>
      <c r="Q8" s="51" t="s">
        <v>1001</v>
      </c>
      <c r="R8" s="55" t="s">
        <v>50</v>
      </c>
    </row>
    <row r="9" spans="1:25" ht="12.95">
      <c r="A9" s="1"/>
      <c r="B9" s="16"/>
      <c r="C9" s="16"/>
      <c r="D9" s="16"/>
      <c r="E9" s="16"/>
      <c r="F9" s="16"/>
      <c r="G9" s="16"/>
      <c r="H9" s="16"/>
      <c r="I9" s="16"/>
      <c r="J9" s="16"/>
      <c r="K9" s="16"/>
      <c r="L9" s="16"/>
      <c r="M9" s="16"/>
      <c r="N9" s="16"/>
      <c r="O9" s="16"/>
      <c r="P9" s="16"/>
      <c r="Q9" s="16"/>
      <c r="R9" s="16"/>
      <c r="S9" s="16"/>
      <c r="T9" s="16"/>
      <c r="U9" s="16"/>
      <c r="V9" s="16"/>
      <c r="W9" s="16"/>
      <c r="X9" s="16"/>
      <c r="Y9" s="16"/>
    </row>
    <row r="10" spans="1:25" ht="12.95">
      <c r="A10" s="1" t="s">
        <v>1035</v>
      </c>
      <c r="B10" s="16"/>
      <c r="C10" s="16"/>
      <c r="D10" s="16"/>
      <c r="E10" s="16"/>
      <c r="F10" s="16"/>
      <c r="G10" s="16"/>
      <c r="H10" s="16"/>
      <c r="I10" s="16"/>
      <c r="J10" s="16"/>
      <c r="K10" s="16"/>
      <c r="L10" s="16"/>
      <c r="M10" s="16"/>
      <c r="N10" s="16"/>
      <c r="O10" s="16"/>
      <c r="P10" s="16"/>
      <c r="Q10" s="16"/>
      <c r="R10" s="16"/>
      <c r="S10" s="16"/>
      <c r="T10" s="16"/>
      <c r="U10" s="16"/>
      <c r="V10" s="16"/>
      <c r="W10" s="16"/>
      <c r="X10" s="16"/>
      <c r="Y10" s="16"/>
    </row>
    <row r="11" spans="1:25">
      <c r="B11" s="16"/>
      <c r="C11" s="16"/>
      <c r="D11" s="16"/>
      <c r="E11" s="16"/>
      <c r="F11" s="16"/>
      <c r="G11" s="16"/>
      <c r="H11" s="16"/>
      <c r="I11" s="16"/>
      <c r="J11" s="16"/>
      <c r="K11" s="16"/>
      <c r="L11" s="16"/>
      <c r="M11" s="16"/>
      <c r="N11" s="16"/>
      <c r="O11" s="16"/>
      <c r="P11" s="16"/>
      <c r="Q11" s="16"/>
      <c r="R11" s="16"/>
      <c r="S11" s="16"/>
      <c r="T11" s="16"/>
      <c r="U11" s="16"/>
      <c r="V11" s="16"/>
      <c r="W11" s="16"/>
      <c r="X11" s="16"/>
      <c r="Y11" s="16"/>
    </row>
    <row r="12" spans="1:25" ht="12.95">
      <c r="A12" s="32" t="s">
        <v>721</v>
      </c>
      <c r="B12" s="31">
        <f>'Table 2b'!D283</f>
        <v>303</v>
      </c>
      <c r="C12" s="31">
        <f>'Table 2b'!E283</f>
        <v>291</v>
      </c>
      <c r="D12" s="31">
        <f>'Table 2b'!F283</f>
        <v>0</v>
      </c>
      <c r="E12" s="31">
        <f>'Table 2b'!G283</f>
        <v>268</v>
      </c>
      <c r="F12" s="31">
        <f>'Table 2b'!H283</f>
        <v>2740</v>
      </c>
      <c r="G12" s="17">
        <f t="shared" ref="G12:G20" si="0">SUM(B12:F12)</f>
        <v>3602</v>
      </c>
      <c r="H12" s="109">
        <f>'Table 2b'!J283</f>
        <v>650</v>
      </c>
      <c r="I12" s="110">
        <f t="shared" ref="I12:I20" si="1">H12+G12</f>
        <v>4252</v>
      </c>
      <c r="J12" s="16"/>
      <c r="K12" s="31">
        <f>'Table 2b'!M283</f>
        <v>961</v>
      </c>
      <c r="L12" s="31">
        <f>'Table 2b'!N283</f>
        <v>387</v>
      </c>
      <c r="M12" s="31">
        <f>'Table 2b'!O283</f>
        <v>27</v>
      </c>
      <c r="N12" s="31">
        <f>'Table 2b'!P283</f>
        <v>1002</v>
      </c>
      <c r="O12" s="31">
        <f>'Table 2b'!Q283</f>
        <v>139</v>
      </c>
      <c r="P12" s="17">
        <f>SUM(K12:O12)</f>
        <v>2516</v>
      </c>
      <c r="Q12" s="109">
        <f>'Table 2b'!S283</f>
        <v>861</v>
      </c>
      <c r="R12" s="110">
        <f t="shared" ref="R12:R20" si="2">Q12+P12</f>
        <v>3377</v>
      </c>
      <c r="S12" s="16"/>
      <c r="T12" s="16"/>
      <c r="U12" s="16"/>
      <c r="V12" s="16"/>
      <c r="W12" s="16"/>
      <c r="X12" s="16"/>
      <c r="Y12" s="16"/>
    </row>
    <row r="13" spans="1:25" ht="12.95">
      <c r="A13" s="32" t="s">
        <v>723</v>
      </c>
      <c r="B13" s="31">
        <f>'Table 2b'!D284</f>
        <v>525</v>
      </c>
      <c r="C13" s="31">
        <f>'Table 2b'!E284</f>
        <v>532</v>
      </c>
      <c r="D13" s="31">
        <f>'Table 2b'!F284</f>
        <v>28</v>
      </c>
      <c r="E13" s="31">
        <f>'Table 2b'!G284</f>
        <v>555</v>
      </c>
      <c r="F13" s="31">
        <f>'Table 2b'!H284</f>
        <v>2050</v>
      </c>
      <c r="G13" s="17">
        <f t="shared" si="0"/>
        <v>3690</v>
      </c>
      <c r="H13" s="109">
        <f>'Table 2b'!J284</f>
        <v>516</v>
      </c>
      <c r="I13" s="110">
        <f t="shared" si="1"/>
        <v>4206</v>
      </c>
      <c r="J13" s="16"/>
      <c r="K13" s="31">
        <f>'Table 2b'!M284</f>
        <v>936</v>
      </c>
      <c r="L13" s="31">
        <f>'Table 2b'!N284</f>
        <v>578</v>
      </c>
      <c r="M13" s="31">
        <f>'Table 2b'!O284</f>
        <v>163</v>
      </c>
      <c r="N13" s="31">
        <f>'Table 2b'!P284</f>
        <v>1082</v>
      </c>
      <c r="O13" s="31">
        <f>'Table 2b'!Q284</f>
        <v>58</v>
      </c>
      <c r="P13" s="17">
        <f t="shared" ref="P13:P20" si="3">SUM(K13:O13)</f>
        <v>2817</v>
      </c>
      <c r="Q13" s="109">
        <f>'Table 2b'!S284</f>
        <v>754</v>
      </c>
      <c r="R13" s="110">
        <f t="shared" si="2"/>
        <v>3571</v>
      </c>
      <c r="S13" s="16"/>
      <c r="T13" s="16"/>
      <c r="U13" s="16"/>
      <c r="V13" s="16"/>
      <c r="W13" s="16"/>
      <c r="X13" s="16"/>
      <c r="Y13" s="16"/>
    </row>
    <row r="14" spans="1:25" ht="12.95">
      <c r="A14" s="32" t="s">
        <v>725</v>
      </c>
      <c r="B14" s="31">
        <f>'Table 2b'!D285</f>
        <v>0</v>
      </c>
      <c r="C14" s="31">
        <f>'Table 2b'!E285</f>
        <v>0</v>
      </c>
      <c r="D14" s="31">
        <f>'Table 2b'!F285</f>
        <v>0</v>
      </c>
      <c r="E14" s="31">
        <f>'Table 2b'!G285</f>
        <v>7</v>
      </c>
      <c r="F14" s="31"/>
      <c r="G14" s="17">
        <f t="shared" si="0"/>
        <v>7</v>
      </c>
      <c r="H14" s="109">
        <f>'Table 2b'!J285</f>
        <v>160</v>
      </c>
      <c r="I14" s="110">
        <f t="shared" si="1"/>
        <v>167</v>
      </c>
      <c r="J14" s="16"/>
      <c r="K14" s="8">
        <f>'Table 2b'!M285</f>
        <v>0</v>
      </c>
      <c r="L14" s="31">
        <f>'Table 2b'!N285</f>
        <v>0</v>
      </c>
      <c r="M14" s="31">
        <f>'Table 2b'!O285</f>
        <v>0</v>
      </c>
      <c r="N14" s="31">
        <f>'Table 2b'!P285</f>
        <v>207</v>
      </c>
      <c r="O14" s="31"/>
      <c r="P14" s="17">
        <f t="shared" si="3"/>
        <v>207</v>
      </c>
      <c r="Q14" s="109">
        <f>'Table 2b'!S285</f>
        <v>438</v>
      </c>
      <c r="R14" s="110">
        <f t="shared" si="2"/>
        <v>645</v>
      </c>
      <c r="S14" s="16"/>
      <c r="T14" s="16"/>
      <c r="U14" s="16"/>
      <c r="V14" s="16"/>
      <c r="W14" s="16"/>
      <c r="X14" s="16"/>
      <c r="Y14" s="16"/>
    </row>
    <row r="15" spans="1:25" ht="12.95">
      <c r="A15" s="32" t="s">
        <v>727</v>
      </c>
      <c r="B15" s="31">
        <f>'Table 2b'!D286</f>
        <v>321</v>
      </c>
      <c r="C15" s="31">
        <f>'Table 2b'!E286</f>
        <v>337</v>
      </c>
      <c r="D15" s="31">
        <f>'Table 2b'!F286</f>
        <v>0</v>
      </c>
      <c r="E15" s="31">
        <f>'Table 2b'!G286</f>
        <v>208</v>
      </c>
      <c r="F15" s="31">
        <f>'Table 2b'!H286</f>
        <v>703</v>
      </c>
      <c r="G15" s="17">
        <f t="shared" si="0"/>
        <v>1569</v>
      </c>
      <c r="H15" s="109">
        <f>'Table 2b'!J286</f>
        <v>181</v>
      </c>
      <c r="I15" s="110">
        <f t="shared" si="1"/>
        <v>1750</v>
      </c>
      <c r="J15" s="16"/>
      <c r="K15" s="31">
        <f>'Table 2b'!M286</f>
        <v>831</v>
      </c>
      <c r="L15" s="31">
        <f>'Table 2b'!N286</f>
        <v>149</v>
      </c>
      <c r="M15" s="31">
        <f>'Table 2b'!O286</f>
        <v>4</v>
      </c>
      <c r="N15" s="31">
        <f>'Table 2b'!P286</f>
        <v>614</v>
      </c>
      <c r="O15" s="31">
        <f>'Table 2b'!Q286</f>
        <v>20</v>
      </c>
      <c r="P15" s="17">
        <f t="shared" si="3"/>
        <v>1618</v>
      </c>
      <c r="Q15" s="109">
        <f>'Table 2b'!S286</f>
        <v>407</v>
      </c>
      <c r="R15" s="110">
        <f t="shared" si="2"/>
        <v>2025</v>
      </c>
      <c r="S15" s="16"/>
      <c r="T15" s="16"/>
      <c r="U15" s="16"/>
      <c r="V15" s="16"/>
      <c r="W15" s="16"/>
      <c r="X15" s="16"/>
      <c r="Y15" s="16"/>
    </row>
    <row r="16" spans="1:25" ht="12.95">
      <c r="A16" s="32" t="s">
        <v>729</v>
      </c>
      <c r="B16" s="31">
        <f>'Table 2b'!D287</f>
        <v>699</v>
      </c>
      <c r="C16" s="31">
        <f>'Table 2b'!E287</f>
        <v>769</v>
      </c>
      <c r="D16" s="31">
        <f>'Table 2b'!F287</f>
        <v>36</v>
      </c>
      <c r="E16" s="31">
        <f>'Table 2b'!G287</f>
        <v>884</v>
      </c>
      <c r="F16" s="31">
        <f>'Table 2b'!H287</f>
        <v>3444</v>
      </c>
      <c r="G16" s="17">
        <f t="shared" si="0"/>
        <v>5832</v>
      </c>
      <c r="H16" s="109">
        <f>'Table 2b'!J287</f>
        <v>1110</v>
      </c>
      <c r="I16" s="110">
        <f t="shared" si="1"/>
        <v>6942</v>
      </c>
      <c r="J16" s="16"/>
      <c r="K16" s="31">
        <f>'Table 2b'!M287</f>
        <v>2487</v>
      </c>
      <c r="L16" s="31">
        <f>'Table 2b'!N287</f>
        <v>529</v>
      </c>
      <c r="M16" s="31">
        <f>'Table 2b'!O287</f>
        <v>82</v>
      </c>
      <c r="N16" s="31">
        <f>'Table 2b'!P287</f>
        <v>2051</v>
      </c>
      <c r="O16" s="31">
        <f>'Table 2b'!Q287</f>
        <v>35</v>
      </c>
      <c r="P16" s="17">
        <f t="shared" si="3"/>
        <v>5184</v>
      </c>
      <c r="Q16" s="109">
        <f>'Table 2b'!S287</f>
        <v>1918</v>
      </c>
      <c r="R16" s="110">
        <f t="shared" si="2"/>
        <v>7102</v>
      </c>
      <c r="S16" s="16"/>
      <c r="T16" s="16"/>
      <c r="U16" s="16"/>
      <c r="V16" s="16"/>
      <c r="W16" s="16"/>
      <c r="X16" s="16"/>
      <c r="Y16" s="16"/>
    </row>
    <row r="17" spans="1:25" ht="12.95">
      <c r="A17" s="32" t="s">
        <v>731</v>
      </c>
      <c r="B17" s="31">
        <f>'Table 2b'!D288</f>
        <v>234</v>
      </c>
      <c r="C17" s="31">
        <f>'Table 2b'!E288</f>
        <v>894</v>
      </c>
      <c r="D17" s="31">
        <f>'Table 2b'!F288</f>
        <v>10</v>
      </c>
      <c r="E17" s="31">
        <f>'Table 2b'!G288</f>
        <v>502</v>
      </c>
      <c r="F17" s="31">
        <f>'Table 2b'!H288</f>
        <v>3212</v>
      </c>
      <c r="G17" s="17">
        <f t="shared" si="0"/>
        <v>4852</v>
      </c>
      <c r="H17" s="109">
        <f>'Table 2b'!J288</f>
        <v>1394</v>
      </c>
      <c r="I17" s="110">
        <f t="shared" si="1"/>
        <v>6246</v>
      </c>
      <c r="J17" s="16"/>
      <c r="K17" s="31">
        <f>'Table 2b'!M288</f>
        <v>825</v>
      </c>
      <c r="L17" s="31">
        <f>'Table 2b'!N288</f>
        <v>1350</v>
      </c>
      <c r="M17" s="31">
        <f>'Table 2b'!O288</f>
        <v>63</v>
      </c>
      <c r="N17" s="31">
        <f>'Table 2b'!P288</f>
        <v>2013</v>
      </c>
      <c r="O17" s="31">
        <f>'Table 2b'!Q288</f>
        <v>66</v>
      </c>
      <c r="P17" s="17">
        <f t="shared" si="3"/>
        <v>4317</v>
      </c>
      <c r="Q17" s="109">
        <f>'Table 2b'!S288</f>
        <v>1293</v>
      </c>
      <c r="R17" s="110">
        <f t="shared" si="2"/>
        <v>5610</v>
      </c>
      <c r="S17" s="16"/>
      <c r="T17" s="16"/>
      <c r="U17" s="16"/>
      <c r="V17" s="16"/>
      <c r="W17" s="16"/>
      <c r="X17" s="16"/>
      <c r="Y17" s="16"/>
    </row>
    <row r="18" spans="1:25" ht="12.95">
      <c r="A18" s="32" t="s">
        <v>733</v>
      </c>
      <c r="B18" s="31">
        <f>'Table 2b'!D289</f>
        <v>54</v>
      </c>
      <c r="C18" s="31">
        <f>'Table 2b'!E289</f>
        <v>389</v>
      </c>
      <c r="D18" s="31">
        <f>'Table 2b'!F289</f>
        <v>59</v>
      </c>
      <c r="E18" s="31">
        <f>'Table 2b'!G289</f>
        <v>427</v>
      </c>
      <c r="F18" s="31">
        <f>'Table 2b'!H289</f>
        <v>2937</v>
      </c>
      <c r="G18" s="17">
        <f t="shared" si="0"/>
        <v>3866</v>
      </c>
      <c r="H18" s="109">
        <f>'Table 2b'!J289</f>
        <v>976</v>
      </c>
      <c r="I18" s="110">
        <f t="shared" si="1"/>
        <v>4842</v>
      </c>
      <c r="J18" s="16"/>
      <c r="K18" s="31">
        <f>'Table 2b'!M289</f>
        <v>416</v>
      </c>
      <c r="L18" s="31">
        <f>'Table 2b'!N289</f>
        <v>708</v>
      </c>
      <c r="M18" s="31">
        <f>'Table 2b'!O289</f>
        <v>49</v>
      </c>
      <c r="N18" s="31">
        <f>'Table 2b'!P289</f>
        <v>1053</v>
      </c>
      <c r="O18" s="31">
        <f>'Table 2b'!Q289</f>
        <v>35</v>
      </c>
      <c r="P18" s="17">
        <f t="shared" si="3"/>
        <v>2261</v>
      </c>
      <c r="Q18" s="109">
        <f>'Table 2b'!S289</f>
        <v>506</v>
      </c>
      <c r="R18" s="110">
        <f t="shared" si="2"/>
        <v>2767</v>
      </c>
      <c r="S18" s="16"/>
      <c r="T18" s="16"/>
      <c r="U18" s="16"/>
      <c r="V18" s="16"/>
      <c r="W18" s="16"/>
      <c r="X18" s="16"/>
      <c r="Y18" s="16"/>
    </row>
    <row r="19" spans="1:25" ht="12.95">
      <c r="A19" s="32" t="s">
        <v>735</v>
      </c>
      <c r="B19" s="31">
        <f>'Table 2b'!D290</f>
        <v>357</v>
      </c>
      <c r="C19" s="31">
        <f>'Table 2b'!E290</f>
        <v>296</v>
      </c>
      <c r="D19" s="31">
        <f>'Table 2b'!F290</f>
        <v>0</v>
      </c>
      <c r="E19" s="31">
        <f>'Table 2b'!G290</f>
        <v>273</v>
      </c>
      <c r="F19" s="31">
        <f>'Table 2b'!H290</f>
        <v>1933</v>
      </c>
      <c r="G19" s="17">
        <f t="shared" si="0"/>
        <v>2859</v>
      </c>
      <c r="H19" s="109">
        <f>'Table 2b'!J290</f>
        <v>621</v>
      </c>
      <c r="I19" s="110">
        <f t="shared" si="1"/>
        <v>3480</v>
      </c>
      <c r="J19" s="16"/>
      <c r="K19" s="31">
        <f>'Table 2b'!M290</f>
        <v>1431</v>
      </c>
      <c r="L19" s="31">
        <f>'Table 2b'!N290</f>
        <v>505</v>
      </c>
      <c r="M19" s="31">
        <f>'Table 2b'!O290</f>
        <v>24</v>
      </c>
      <c r="N19" s="31">
        <f>'Table 2b'!P290</f>
        <v>894</v>
      </c>
      <c r="O19" s="31">
        <f>'Table 2b'!Q290</f>
        <v>77</v>
      </c>
      <c r="P19" s="17">
        <f t="shared" si="3"/>
        <v>2931</v>
      </c>
      <c r="Q19" s="109">
        <f>'Table 2b'!S290</f>
        <v>1174</v>
      </c>
      <c r="R19" s="110">
        <f t="shared" si="2"/>
        <v>4105</v>
      </c>
      <c r="S19" s="16"/>
      <c r="T19" s="16"/>
      <c r="U19" s="16"/>
      <c r="V19" s="16"/>
      <c r="W19" s="16"/>
      <c r="X19" s="16"/>
      <c r="Y19" s="16"/>
    </row>
    <row r="20" spans="1:25" ht="12.95">
      <c r="A20" s="32" t="s">
        <v>737</v>
      </c>
      <c r="B20" s="31">
        <f>'Table 2b'!D291</f>
        <v>171</v>
      </c>
      <c r="C20" s="31">
        <f>'Table 2b'!E291</f>
        <v>325</v>
      </c>
      <c r="D20" s="31">
        <f>'Table 2b'!F291</f>
        <v>52</v>
      </c>
      <c r="E20" s="31">
        <f>'Table 2b'!G291</f>
        <v>244</v>
      </c>
      <c r="F20" s="31">
        <f>'Table 2b'!H291</f>
        <v>1998</v>
      </c>
      <c r="G20" s="17">
        <f t="shared" si="0"/>
        <v>2790</v>
      </c>
      <c r="H20" s="109">
        <f>'Table 2b'!J291</f>
        <v>1001</v>
      </c>
      <c r="I20" s="110">
        <f t="shared" si="1"/>
        <v>3791</v>
      </c>
      <c r="J20" s="16"/>
      <c r="K20" s="31">
        <f>'Table 2b'!M291</f>
        <v>1515</v>
      </c>
      <c r="L20" s="31">
        <f>'Table 2b'!N291</f>
        <v>140</v>
      </c>
      <c r="M20" s="31">
        <f>'Table 2b'!O291</f>
        <v>48</v>
      </c>
      <c r="N20" s="31">
        <f>'Table 2b'!P291</f>
        <v>1158</v>
      </c>
      <c r="O20" s="31">
        <f>'Table 2b'!Q291</f>
        <v>86</v>
      </c>
      <c r="P20" s="17">
        <f t="shared" si="3"/>
        <v>2947</v>
      </c>
      <c r="Q20" s="109">
        <f>'Table 2b'!S291</f>
        <v>685</v>
      </c>
      <c r="R20" s="110">
        <f t="shared" si="2"/>
        <v>3632</v>
      </c>
      <c r="S20" s="16"/>
      <c r="T20" s="16"/>
      <c r="U20" s="16"/>
      <c r="V20" s="16"/>
      <c r="W20" s="16"/>
      <c r="X20" s="16"/>
      <c r="Y20" s="16"/>
    </row>
    <row r="21" spans="1:25" ht="12.95">
      <c r="A21" s="26" t="s">
        <v>979</v>
      </c>
      <c r="B21" s="18">
        <f t="shared" ref="B21:I21" si="4">SUM(B12:B20)</f>
        <v>2664</v>
      </c>
      <c r="C21" s="18">
        <f t="shared" si="4"/>
        <v>3833</v>
      </c>
      <c r="D21" s="18">
        <f t="shared" si="4"/>
        <v>185</v>
      </c>
      <c r="E21" s="18">
        <f t="shared" si="4"/>
        <v>3368</v>
      </c>
      <c r="F21" s="18">
        <f t="shared" si="4"/>
        <v>19017</v>
      </c>
      <c r="G21" s="18">
        <f t="shared" si="4"/>
        <v>29067</v>
      </c>
      <c r="H21" s="111">
        <f t="shared" si="4"/>
        <v>6609</v>
      </c>
      <c r="I21" s="111">
        <f t="shared" si="4"/>
        <v>35676</v>
      </c>
      <c r="J21" s="16"/>
      <c r="K21" s="18">
        <f t="shared" ref="K21:R21" si="5">SUM(K12:K20)</f>
        <v>9402</v>
      </c>
      <c r="L21" s="18">
        <f t="shared" si="5"/>
        <v>4346</v>
      </c>
      <c r="M21" s="18">
        <f t="shared" si="5"/>
        <v>460</v>
      </c>
      <c r="N21" s="18">
        <f t="shared" si="5"/>
        <v>10074</v>
      </c>
      <c r="O21" s="18">
        <f t="shared" si="5"/>
        <v>516</v>
      </c>
      <c r="P21" s="18">
        <f t="shared" si="5"/>
        <v>24798</v>
      </c>
      <c r="Q21" s="111">
        <f t="shared" si="5"/>
        <v>8036</v>
      </c>
      <c r="R21" s="111">
        <f t="shared" si="5"/>
        <v>32834</v>
      </c>
      <c r="S21" s="16"/>
      <c r="T21" s="16"/>
      <c r="U21" s="16"/>
      <c r="V21" s="16"/>
      <c r="W21" s="16"/>
      <c r="X21" s="16"/>
      <c r="Y21" s="16"/>
    </row>
    <row r="22" spans="1:25">
      <c r="B22" s="16"/>
      <c r="C22" s="16"/>
      <c r="D22" s="16"/>
      <c r="E22" s="16"/>
      <c r="F22" s="16"/>
      <c r="G22" s="16"/>
      <c r="H22" s="109"/>
      <c r="I22" s="109"/>
      <c r="J22" s="16"/>
      <c r="K22" s="16"/>
      <c r="L22" s="16"/>
      <c r="M22" s="16"/>
      <c r="N22" s="16"/>
      <c r="O22" s="16"/>
      <c r="P22" s="16"/>
      <c r="Q22" s="109"/>
      <c r="R22" s="109"/>
      <c r="T22" s="16"/>
    </row>
    <row r="23" spans="1:25" ht="12.95">
      <c r="A23" s="32" t="s">
        <v>721</v>
      </c>
      <c r="B23" s="99">
        <f t="shared" ref="B23:I31" si="6">B12/B$21</f>
        <v>0.11373873873873874</v>
      </c>
      <c r="C23" s="99">
        <f t="shared" si="6"/>
        <v>7.591964518653796E-2</v>
      </c>
      <c r="D23" s="99">
        <f t="shared" si="6"/>
        <v>0</v>
      </c>
      <c r="E23" s="99">
        <f t="shared" si="6"/>
        <v>7.9572446555819479E-2</v>
      </c>
      <c r="F23" s="99">
        <f t="shared" si="6"/>
        <v>0.14408161118998791</v>
      </c>
      <c r="G23" s="102">
        <f t="shared" si="6"/>
        <v>0.12392059724085733</v>
      </c>
      <c r="H23" s="112">
        <f t="shared" si="6"/>
        <v>9.8350733847783325E-2</v>
      </c>
      <c r="I23" s="113">
        <f t="shared" si="6"/>
        <v>0.11918376499607579</v>
      </c>
      <c r="J23" s="16"/>
      <c r="K23" s="99">
        <f t="shared" ref="K23:R31" si="7">K12/K$21</f>
        <v>0.10221229525632844</v>
      </c>
      <c r="L23" s="99">
        <f t="shared" si="7"/>
        <v>8.9047399907961344E-2</v>
      </c>
      <c r="M23" s="99">
        <f t="shared" si="7"/>
        <v>5.8695652173913045E-2</v>
      </c>
      <c r="N23" s="99">
        <f t="shared" si="7"/>
        <v>9.9463966646813576E-2</v>
      </c>
      <c r="O23" s="99">
        <f t="shared" ref="O23" si="8">O12/O$21</f>
        <v>0.26937984496124029</v>
      </c>
      <c r="P23" s="102">
        <f t="shared" si="7"/>
        <v>0.10145979514476974</v>
      </c>
      <c r="Q23" s="112">
        <f t="shared" si="7"/>
        <v>0.10714285714285714</v>
      </c>
      <c r="R23" s="113">
        <f t="shared" si="7"/>
        <v>0.10285070353901443</v>
      </c>
      <c r="S23" s="16"/>
      <c r="T23" s="16"/>
      <c r="U23" s="16"/>
      <c r="V23" s="16"/>
      <c r="W23" s="16"/>
      <c r="X23" s="16"/>
      <c r="Y23" s="16"/>
    </row>
    <row r="24" spans="1:25" ht="12.95">
      <c r="A24" s="32" t="s">
        <v>723</v>
      </c>
      <c r="B24" s="99">
        <f t="shared" si="6"/>
        <v>0.19707207207207209</v>
      </c>
      <c r="C24" s="99">
        <f t="shared" si="6"/>
        <v>0.13879467779806939</v>
      </c>
      <c r="D24" s="99">
        <f t="shared" si="6"/>
        <v>0.15135135135135136</v>
      </c>
      <c r="E24" s="99">
        <f t="shared" si="6"/>
        <v>0.16478622327790973</v>
      </c>
      <c r="F24" s="99">
        <f t="shared" si="6"/>
        <v>0.10779828574433402</v>
      </c>
      <c r="G24" s="102">
        <f t="shared" si="6"/>
        <v>0.12694808545773559</v>
      </c>
      <c r="H24" s="112">
        <f t="shared" si="6"/>
        <v>7.8075351793009534E-2</v>
      </c>
      <c r="I24" s="113">
        <f t="shared" si="6"/>
        <v>0.11789438277833837</v>
      </c>
      <c r="J24" s="16"/>
      <c r="K24" s="99">
        <f t="shared" si="7"/>
        <v>9.9553286534779836E-2</v>
      </c>
      <c r="L24" s="99">
        <f t="shared" si="7"/>
        <v>0.13299585826046939</v>
      </c>
      <c r="M24" s="99">
        <f t="shared" si="7"/>
        <v>0.35434782608695653</v>
      </c>
      <c r="N24" s="99">
        <f t="shared" si="7"/>
        <v>0.10740520150883462</v>
      </c>
      <c r="O24" s="99">
        <f t="shared" ref="O24" si="9">O13/O$21</f>
        <v>0.1124031007751938</v>
      </c>
      <c r="P24" s="102">
        <f t="shared" si="7"/>
        <v>0.11359787079603194</v>
      </c>
      <c r="Q24" s="112">
        <f t="shared" si="7"/>
        <v>9.3827775012444006E-2</v>
      </c>
      <c r="R24" s="113">
        <f t="shared" si="7"/>
        <v>0.10875921301090333</v>
      </c>
    </row>
    <row r="25" spans="1:25" ht="12.95">
      <c r="A25" s="32" t="s">
        <v>725</v>
      </c>
      <c r="B25" s="99">
        <f t="shared" si="6"/>
        <v>0</v>
      </c>
      <c r="C25" s="99">
        <f t="shared" si="6"/>
        <v>0</v>
      </c>
      <c r="D25" s="99">
        <f t="shared" si="6"/>
        <v>0</v>
      </c>
      <c r="E25" s="99">
        <f t="shared" si="6"/>
        <v>2.0783847980997625E-3</v>
      </c>
      <c r="F25" s="99">
        <f t="shared" si="6"/>
        <v>0</v>
      </c>
      <c r="G25" s="102">
        <f t="shared" si="6"/>
        <v>2.4082292634258781E-4</v>
      </c>
      <c r="H25" s="112">
        <f t="shared" si="6"/>
        <v>2.4209411408685128E-2</v>
      </c>
      <c r="I25" s="113">
        <f t="shared" si="6"/>
        <v>4.6810180513510487E-3</v>
      </c>
      <c r="J25" s="16"/>
      <c r="K25" s="99">
        <f t="shared" si="7"/>
        <v>0</v>
      </c>
      <c r="L25" s="99">
        <f t="shared" si="7"/>
        <v>0</v>
      </c>
      <c r="M25" s="99">
        <f t="shared" si="7"/>
        <v>0</v>
      </c>
      <c r="N25" s="99">
        <f t="shared" si="7"/>
        <v>2.0547945205479451E-2</v>
      </c>
      <c r="O25" s="99">
        <f t="shared" ref="O25" si="10">O14/O$21</f>
        <v>0</v>
      </c>
      <c r="P25" s="102">
        <f t="shared" si="7"/>
        <v>8.3474473747882898E-3</v>
      </c>
      <c r="Q25" s="112">
        <f t="shared" si="7"/>
        <v>5.4504728720756596E-2</v>
      </c>
      <c r="R25" s="113">
        <f t="shared" si="7"/>
        <v>1.9644271182311018E-2</v>
      </c>
    </row>
    <row r="26" spans="1:25" ht="12.95">
      <c r="A26" s="32" t="s">
        <v>727</v>
      </c>
      <c r="B26" s="99">
        <f t="shared" si="6"/>
        <v>0.1204954954954955</v>
      </c>
      <c r="C26" s="99">
        <f t="shared" si="6"/>
        <v>8.7920688755543958E-2</v>
      </c>
      <c r="D26" s="99">
        <f t="shared" si="6"/>
        <v>0</v>
      </c>
      <c r="E26" s="99">
        <f t="shared" si="6"/>
        <v>6.1757719714964368E-2</v>
      </c>
      <c r="F26" s="99">
        <f t="shared" si="6"/>
        <v>3.6966924330861857E-2</v>
      </c>
      <c r="G26" s="102">
        <f t="shared" si="6"/>
        <v>5.397873877593147E-2</v>
      </c>
      <c r="H26" s="112">
        <f t="shared" si="6"/>
        <v>2.7386896656075049E-2</v>
      </c>
      <c r="I26" s="113">
        <f t="shared" si="6"/>
        <v>4.9052584370445115E-2</v>
      </c>
      <c r="J26" s="16"/>
      <c r="K26" s="99">
        <f t="shared" si="7"/>
        <v>8.8385449904275687E-2</v>
      </c>
      <c r="L26" s="99">
        <f t="shared" si="7"/>
        <v>3.4284399447768066E-2</v>
      </c>
      <c r="M26" s="99">
        <f t="shared" si="7"/>
        <v>8.6956521739130436E-3</v>
      </c>
      <c r="N26" s="99">
        <f t="shared" si="7"/>
        <v>6.0948977566011517E-2</v>
      </c>
      <c r="O26" s="99">
        <f t="shared" ref="O26" si="11">O15/O$21</f>
        <v>3.875968992248062E-2</v>
      </c>
      <c r="P26" s="102">
        <f t="shared" si="7"/>
        <v>6.5247197354625378E-2</v>
      </c>
      <c r="Q26" s="112">
        <f t="shared" si="7"/>
        <v>5.0647088103534098E-2</v>
      </c>
      <c r="R26" s="113">
        <f t="shared" si="7"/>
        <v>6.1673874642139248E-2</v>
      </c>
    </row>
    <row r="27" spans="1:25" ht="12.95">
      <c r="A27" s="32" t="s">
        <v>729</v>
      </c>
      <c r="B27" s="99">
        <f t="shared" si="6"/>
        <v>0.26238738738738737</v>
      </c>
      <c r="C27" s="99">
        <f t="shared" si="6"/>
        <v>0.2006261414036003</v>
      </c>
      <c r="D27" s="99">
        <f t="shared" si="6"/>
        <v>0.19459459459459461</v>
      </c>
      <c r="E27" s="99">
        <f t="shared" si="6"/>
        <v>0.26247030878859856</v>
      </c>
      <c r="F27" s="99">
        <f t="shared" si="6"/>
        <v>0.18110112005048115</v>
      </c>
      <c r="G27" s="102">
        <f t="shared" si="6"/>
        <v>0.20063990091856745</v>
      </c>
      <c r="H27" s="112">
        <f t="shared" si="6"/>
        <v>0.16795279164775306</v>
      </c>
      <c r="I27" s="113">
        <f t="shared" si="6"/>
        <v>0.19458459468550285</v>
      </c>
      <c r="J27" s="16"/>
      <c r="K27" s="99">
        <f t="shared" si="7"/>
        <v>0.2645181876196554</v>
      </c>
      <c r="L27" s="99">
        <f t="shared" si="7"/>
        <v>0.12172112287160608</v>
      </c>
      <c r="M27" s="99">
        <f t="shared" si="7"/>
        <v>0.17826086956521739</v>
      </c>
      <c r="N27" s="99">
        <f t="shared" si="7"/>
        <v>0.20359340877506452</v>
      </c>
      <c r="O27" s="99">
        <f t="shared" ref="O27" si="12">O16/O$21</f>
        <v>6.7829457364341081E-2</v>
      </c>
      <c r="P27" s="102">
        <f t="shared" si="7"/>
        <v>0.20904911686426325</v>
      </c>
      <c r="Q27" s="112">
        <f t="shared" si="7"/>
        <v>0.23867595818815332</v>
      </c>
      <c r="R27" s="113">
        <f t="shared" si="7"/>
        <v>0.21630017664615947</v>
      </c>
    </row>
    <row r="28" spans="1:25" ht="12.95">
      <c r="A28" s="32" t="s">
        <v>731</v>
      </c>
      <c r="B28" s="99">
        <f t="shared" si="6"/>
        <v>8.7837837837837843E-2</v>
      </c>
      <c r="C28" s="99">
        <f t="shared" si="6"/>
        <v>0.23323767284111663</v>
      </c>
      <c r="D28" s="99">
        <f t="shared" si="6"/>
        <v>5.4054054054054057E-2</v>
      </c>
      <c r="E28" s="99">
        <f t="shared" si="6"/>
        <v>0.14904988123515439</v>
      </c>
      <c r="F28" s="99">
        <f t="shared" si="6"/>
        <v>0.16890150917600041</v>
      </c>
      <c r="G28" s="102">
        <f t="shared" si="6"/>
        <v>0.16692469123060516</v>
      </c>
      <c r="H28" s="112">
        <f t="shared" si="6"/>
        <v>0.21092449689816917</v>
      </c>
      <c r="I28" s="113">
        <f t="shared" si="6"/>
        <v>0.17507568113017155</v>
      </c>
      <c r="J28" s="16"/>
      <c r="K28" s="99">
        <f t="shared" si="7"/>
        <v>8.7747287811104024E-2</v>
      </c>
      <c r="L28" s="99">
        <f t="shared" si="7"/>
        <v>0.310630464795214</v>
      </c>
      <c r="M28" s="99">
        <f t="shared" si="7"/>
        <v>0.13695652173913042</v>
      </c>
      <c r="N28" s="99">
        <f t="shared" si="7"/>
        <v>0.19982132221560453</v>
      </c>
      <c r="O28" s="99">
        <f t="shared" ref="O28" si="13">O17/O$21</f>
        <v>0.12790697674418605</v>
      </c>
      <c r="P28" s="102">
        <f t="shared" si="7"/>
        <v>0.17408661988870069</v>
      </c>
      <c r="Q28" s="112">
        <f t="shared" si="7"/>
        <v>0.16090094574415131</v>
      </c>
      <c r="R28" s="113">
        <f t="shared" si="7"/>
        <v>0.17085947493451908</v>
      </c>
    </row>
    <row r="29" spans="1:25" ht="12.95">
      <c r="A29" s="32" t="s">
        <v>733</v>
      </c>
      <c r="B29" s="99">
        <f t="shared" si="6"/>
        <v>2.0270270270270271E-2</v>
      </c>
      <c r="C29" s="99">
        <f t="shared" si="6"/>
        <v>0.10148708583355075</v>
      </c>
      <c r="D29" s="99">
        <f t="shared" si="6"/>
        <v>0.31891891891891894</v>
      </c>
      <c r="E29" s="99">
        <f t="shared" si="6"/>
        <v>0.12678147268408552</v>
      </c>
      <c r="F29" s="99">
        <f t="shared" si="6"/>
        <v>0.15444076352737024</v>
      </c>
      <c r="G29" s="102">
        <f t="shared" si="6"/>
        <v>0.13300306189149208</v>
      </c>
      <c r="H29" s="112">
        <f t="shared" si="6"/>
        <v>0.14767740959297926</v>
      </c>
      <c r="I29" s="113">
        <f t="shared" si="6"/>
        <v>0.1357214934409687</v>
      </c>
      <c r="J29" s="16"/>
      <c r="K29" s="99">
        <f t="shared" si="7"/>
        <v>4.4245905126568813E-2</v>
      </c>
      <c r="L29" s="99">
        <f t="shared" si="7"/>
        <v>0.16290842153704557</v>
      </c>
      <c r="M29" s="99">
        <f t="shared" si="7"/>
        <v>0.10652173913043478</v>
      </c>
      <c r="N29" s="99">
        <f t="shared" si="7"/>
        <v>0.104526503871352</v>
      </c>
      <c r="O29" s="99">
        <f t="shared" ref="O29" si="14">O18/O$21</f>
        <v>6.7829457364341081E-2</v>
      </c>
      <c r="P29" s="102">
        <f t="shared" si="7"/>
        <v>9.1176707799016043E-2</v>
      </c>
      <c r="Q29" s="112">
        <f t="shared" si="7"/>
        <v>6.296665007466401E-2</v>
      </c>
      <c r="R29" s="113">
        <f t="shared" si="7"/>
        <v>8.4272400560394714E-2</v>
      </c>
    </row>
    <row r="30" spans="1:25" ht="12.95">
      <c r="A30" s="32" t="s">
        <v>735</v>
      </c>
      <c r="B30" s="99">
        <f t="shared" si="6"/>
        <v>0.134009009009009</v>
      </c>
      <c r="C30" s="99">
        <f t="shared" si="6"/>
        <v>7.7224106444038612E-2</v>
      </c>
      <c r="D30" s="99">
        <f t="shared" si="6"/>
        <v>0</v>
      </c>
      <c r="E30" s="99">
        <f t="shared" si="6"/>
        <v>8.1057007125890743E-2</v>
      </c>
      <c r="F30" s="99">
        <f t="shared" si="6"/>
        <v>0.10164589577746228</v>
      </c>
      <c r="G30" s="102">
        <f t="shared" si="6"/>
        <v>9.8358963773351224E-2</v>
      </c>
      <c r="H30" s="112">
        <f t="shared" si="6"/>
        <v>9.3962778029959143E-2</v>
      </c>
      <c r="I30" s="113">
        <f t="shared" si="6"/>
        <v>9.7544567776656571E-2</v>
      </c>
      <c r="J30" s="16"/>
      <c r="K30" s="99">
        <f t="shared" si="7"/>
        <v>0.15220165922144224</v>
      </c>
      <c r="L30" s="99">
        <f t="shared" si="7"/>
        <v>0.11619880349746893</v>
      </c>
      <c r="M30" s="99">
        <f t="shared" si="7"/>
        <v>5.2173913043478258E-2</v>
      </c>
      <c r="N30" s="99">
        <f t="shared" si="7"/>
        <v>8.8743299583085175E-2</v>
      </c>
      <c r="O30" s="99">
        <f t="shared" ref="O30" si="15">O19/O$21</f>
        <v>0.14922480620155038</v>
      </c>
      <c r="P30" s="102">
        <f t="shared" si="7"/>
        <v>0.11819501572707476</v>
      </c>
      <c r="Q30" s="112">
        <f t="shared" si="7"/>
        <v>0.14609258337481335</v>
      </c>
      <c r="R30" s="113">
        <f t="shared" si="7"/>
        <v>0.12502284217579337</v>
      </c>
    </row>
    <row r="31" spans="1:25" ht="12.95">
      <c r="A31" s="32" t="s">
        <v>737</v>
      </c>
      <c r="B31" s="99">
        <f t="shared" si="6"/>
        <v>6.4189189189189186E-2</v>
      </c>
      <c r="C31" s="99">
        <f t="shared" si="6"/>
        <v>8.4789981737542389E-2</v>
      </c>
      <c r="D31" s="99">
        <f t="shared" si="6"/>
        <v>0.2810810810810811</v>
      </c>
      <c r="E31" s="99">
        <f t="shared" si="6"/>
        <v>7.244655581947744E-2</v>
      </c>
      <c r="F31" s="99">
        <f t="shared" si="6"/>
        <v>0.10506389020350212</v>
      </c>
      <c r="G31" s="102">
        <f t="shared" si="6"/>
        <v>9.598513778511715E-2</v>
      </c>
      <c r="H31" s="112">
        <f t="shared" si="6"/>
        <v>0.15146013012558632</v>
      </c>
      <c r="I31" s="113">
        <f t="shared" si="6"/>
        <v>0.10626191277048996</v>
      </c>
      <c r="J31" s="16"/>
      <c r="K31" s="99">
        <f t="shared" si="7"/>
        <v>0.16113592852584557</v>
      </c>
      <c r="L31" s="99">
        <f t="shared" si="7"/>
        <v>3.2213529682466636E-2</v>
      </c>
      <c r="M31" s="99">
        <f t="shared" si="7"/>
        <v>0.10434782608695652</v>
      </c>
      <c r="N31" s="99">
        <f t="shared" si="7"/>
        <v>0.11494937462775462</v>
      </c>
      <c r="O31" s="99">
        <f t="shared" ref="O31" si="16">O20/O$21</f>
        <v>0.16666666666666666</v>
      </c>
      <c r="P31" s="102">
        <f t="shared" si="7"/>
        <v>0.1188402290507299</v>
      </c>
      <c r="Q31" s="112">
        <f t="shared" si="7"/>
        <v>8.5241413638626182E-2</v>
      </c>
      <c r="R31" s="113">
        <f t="shared" si="7"/>
        <v>0.1106170433087653</v>
      </c>
    </row>
    <row r="32" spans="1:25" ht="12.95">
      <c r="A32" s="26" t="s">
        <v>979</v>
      </c>
      <c r="B32" s="100">
        <f t="shared" ref="B32:I32" si="17">SUM(B23:B31)</f>
        <v>1</v>
      </c>
      <c r="C32" s="100">
        <f t="shared" si="17"/>
        <v>1</v>
      </c>
      <c r="D32" s="100">
        <f t="shared" si="17"/>
        <v>1</v>
      </c>
      <c r="E32" s="100">
        <f t="shared" si="17"/>
        <v>0.99999999999999989</v>
      </c>
      <c r="F32" s="100">
        <f t="shared" si="17"/>
        <v>1</v>
      </c>
      <c r="G32" s="100">
        <f t="shared" si="17"/>
        <v>1</v>
      </c>
      <c r="H32" s="114">
        <f t="shared" si="17"/>
        <v>1</v>
      </c>
      <c r="I32" s="114">
        <f t="shared" si="17"/>
        <v>1</v>
      </c>
      <c r="J32" s="16"/>
      <c r="K32" s="101">
        <f t="shared" ref="K32:R32" si="18">SUM(K23:K31)</f>
        <v>1</v>
      </c>
      <c r="L32" s="101">
        <f t="shared" si="18"/>
        <v>0.99999999999999989</v>
      </c>
      <c r="M32" s="101">
        <f t="shared" si="18"/>
        <v>1</v>
      </c>
      <c r="N32" s="101">
        <f t="shared" si="18"/>
        <v>1</v>
      </c>
      <c r="O32" s="101">
        <f t="shared" ref="O32" si="19">SUM(O23:O31)</f>
        <v>0.99999999999999989</v>
      </c>
      <c r="P32" s="101">
        <f t="shared" si="18"/>
        <v>1.0000000000000002</v>
      </c>
      <c r="Q32" s="115">
        <f t="shared" si="18"/>
        <v>0.99999999999999989</v>
      </c>
      <c r="R32" s="115">
        <f t="shared" si="18"/>
        <v>1</v>
      </c>
    </row>
    <row r="33" spans="1:18" ht="12.95">
      <c r="B33" s="31"/>
      <c r="C33" s="31"/>
      <c r="D33" s="31"/>
      <c r="E33" s="31"/>
      <c r="F33" s="31"/>
      <c r="G33" s="17"/>
      <c r="H33" s="31"/>
      <c r="I33" s="17"/>
      <c r="J33" s="16"/>
      <c r="K33" s="31"/>
      <c r="L33" s="31"/>
      <c r="M33" s="31"/>
      <c r="N33" s="31"/>
      <c r="O33" s="31"/>
      <c r="P33" s="17"/>
      <c r="Q33" s="109"/>
      <c r="R33" s="110"/>
    </row>
    <row r="34" spans="1:18">
      <c r="A34" s="4" t="s">
        <v>208</v>
      </c>
      <c r="B34" s="31"/>
      <c r="C34" s="31"/>
      <c r="D34" s="31"/>
      <c r="E34" s="31"/>
      <c r="F34" s="31"/>
      <c r="G34" s="31"/>
      <c r="H34" s="31"/>
      <c r="I34" s="31"/>
      <c r="K34" s="31"/>
      <c r="L34" s="31"/>
      <c r="M34" s="31"/>
      <c r="N34" s="31"/>
      <c r="O34" s="31"/>
      <c r="P34" s="31"/>
      <c r="Q34" s="109"/>
      <c r="R34" s="109"/>
    </row>
    <row r="35" spans="1:18">
      <c r="B35" s="31"/>
      <c r="C35" s="31"/>
      <c r="D35" s="31"/>
      <c r="E35" s="31"/>
      <c r="F35" s="31"/>
      <c r="G35" s="31"/>
      <c r="H35" s="106"/>
      <c r="I35" s="31"/>
      <c r="K35" s="106">
        <f>K21/P21</f>
        <v>0.37914347931284781</v>
      </c>
      <c r="L35" s="106">
        <f>L21/P21</f>
        <v>0.17525606903782562</v>
      </c>
      <c r="M35" s="31"/>
      <c r="N35" s="106">
        <f>(N21+M21)/P21</f>
        <v>0.4247923219614485</v>
      </c>
      <c r="O35" s="106"/>
      <c r="P35" s="31"/>
      <c r="Q35" s="109"/>
      <c r="R35" s="109"/>
    </row>
    <row r="36" spans="1:18" ht="12.95">
      <c r="A36" s="1" t="s">
        <v>1036</v>
      </c>
      <c r="B36" s="16"/>
      <c r="C36" s="16"/>
      <c r="D36" s="16"/>
      <c r="E36" s="16"/>
      <c r="F36" s="16"/>
      <c r="G36" s="16"/>
      <c r="H36" s="16"/>
      <c r="I36" s="16"/>
      <c r="J36" s="16"/>
      <c r="K36" s="16"/>
      <c r="L36" s="16"/>
      <c r="M36" s="16"/>
      <c r="N36" s="16"/>
      <c r="O36" s="16"/>
      <c r="P36" s="16"/>
      <c r="Q36" s="109"/>
      <c r="R36" s="109"/>
    </row>
    <row r="37" spans="1:18">
      <c r="B37" s="16"/>
      <c r="C37" s="16"/>
      <c r="D37" s="16"/>
      <c r="E37" s="16"/>
      <c r="F37" s="16"/>
      <c r="G37" s="16"/>
      <c r="H37" s="16"/>
      <c r="I37" s="16"/>
      <c r="J37" s="16"/>
      <c r="K37" s="16"/>
      <c r="L37" s="16"/>
      <c r="M37" s="16"/>
      <c r="N37" s="16"/>
      <c r="O37" s="16"/>
      <c r="P37" s="16"/>
      <c r="Q37" s="109"/>
      <c r="R37" s="109"/>
    </row>
    <row r="38" spans="1:18" ht="12.95">
      <c r="A38" s="32" t="s">
        <v>721</v>
      </c>
      <c r="B38" s="31">
        <f>'Table 2 c'!F294</f>
        <v>385</v>
      </c>
      <c r="C38" s="31">
        <f>'Table 2 c'!G294</f>
        <v>117</v>
      </c>
      <c r="D38" s="31">
        <f>'Table 2 c'!H294</f>
        <v>12</v>
      </c>
      <c r="E38" s="31">
        <f>'Table 2 c'!I294</f>
        <v>366</v>
      </c>
      <c r="F38" s="31">
        <f>'Table 2 c'!J294</f>
        <v>1762</v>
      </c>
      <c r="G38" s="17">
        <f t="shared" ref="G38:G46" si="20">SUM(B38:F38)</f>
        <v>2642</v>
      </c>
      <c r="H38" s="109">
        <f>'Table 2 c'!L294</f>
        <v>987</v>
      </c>
      <c r="I38" s="110">
        <f t="shared" ref="I38:I46" si="21">SUM(G38:H38)</f>
        <v>3629</v>
      </c>
      <c r="J38" s="16"/>
      <c r="K38" s="31">
        <f>'Table 2 c'!O294</f>
        <v>944</v>
      </c>
      <c r="L38" s="31">
        <f>'Table 2 c'!P294</f>
        <v>239</v>
      </c>
      <c r="M38" s="31">
        <f>'Table 2 c'!Q294</f>
        <v>10</v>
      </c>
      <c r="N38" s="31">
        <f>'Table 2 c'!R294</f>
        <v>724</v>
      </c>
      <c r="O38" s="31">
        <f>'Table 2 c'!S294</f>
        <v>132</v>
      </c>
      <c r="P38" s="17">
        <f>SUM(K38:O38)</f>
        <v>2049</v>
      </c>
      <c r="Q38" s="109">
        <f>'Table 2 c'!U294</f>
        <v>755</v>
      </c>
      <c r="R38" s="110">
        <f t="shared" ref="R38:R46" si="22">SUM(P38:Q38)</f>
        <v>2804</v>
      </c>
    </row>
    <row r="39" spans="1:18" ht="12.95">
      <c r="A39" s="32" t="s">
        <v>723</v>
      </c>
      <c r="B39" s="31">
        <f>'Table 2 c'!F295</f>
        <v>484</v>
      </c>
      <c r="C39" s="31">
        <f>'Table 2 c'!G295</f>
        <v>318</v>
      </c>
      <c r="D39" s="31">
        <f>'Table 2 c'!H295</f>
        <v>151</v>
      </c>
      <c r="E39" s="31">
        <f>'Table 2 c'!I295</f>
        <v>606</v>
      </c>
      <c r="F39" s="31">
        <f>'Table 2 c'!J295</f>
        <v>1763</v>
      </c>
      <c r="G39" s="17">
        <f t="shared" si="20"/>
        <v>3322</v>
      </c>
      <c r="H39" s="109">
        <f>'Table 2 c'!L295</f>
        <v>1132</v>
      </c>
      <c r="I39" s="110">
        <f t="shared" si="21"/>
        <v>4454</v>
      </c>
      <c r="J39" s="16"/>
      <c r="K39" s="31">
        <f>'Table 2 c'!O295</f>
        <v>1030</v>
      </c>
      <c r="L39" s="31">
        <f>'Table 2 c'!P295</f>
        <v>500</v>
      </c>
      <c r="M39" s="31">
        <f>'Table 2 c'!Q295</f>
        <v>57</v>
      </c>
      <c r="N39" s="31">
        <f>'Table 2 c'!R295</f>
        <v>818</v>
      </c>
      <c r="O39" s="31">
        <f>'Table 2 c'!S295</f>
        <v>48</v>
      </c>
      <c r="P39" s="17">
        <f t="shared" ref="P39:P46" si="23">SUM(K39:O39)</f>
        <v>2453</v>
      </c>
      <c r="Q39" s="109">
        <f>'Table 2 c'!U295</f>
        <v>1154</v>
      </c>
      <c r="R39" s="110">
        <f t="shared" si="22"/>
        <v>3607</v>
      </c>
    </row>
    <row r="40" spans="1:18" ht="12.95">
      <c r="A40" s="32" t="s">
        <v>725</v>
      </c>
      <c r="B40" s="31">
        <f>'Table 2 c'!F296</f>
        <v>0</v>
      </c>
      <c r="C40" s="31">
        <f>'Table 2 c'!G296</f>
        <v>0</v>
      </c>
      <c r="D40" s="31">
        <f>'Table 2 c'!H296</f>
        <v>0</v>
      </c>
      <c r="E40" s="31">
        <f>'Table 2 c'!I296</f>
        <v>0</v>
      </c>
      <c r="F40" s="31"/>
      <c r="G40" s="17">
        <f t="shared" si="20"/>
        <v>0</v>
      </c>
      <c r="H40" s="109">
        <f>'Table 2 c'!L296</f>
        <v>147</v>
      </c>
      <c r="I40" s="110">
        <f t="shared" si="21"/>
        <v>147</v>
      </c>
      <c r="J40" s="16"/>
      <c r="K40" s="31">
        <f>'Table 2 c'!O296</f>
        <v>0</v>
      </c>
      <c r="L40" s="31">
        <f>'Table 2 c'!P296</f>
        <v>0</v>
      </c>
      <c r="M40" s="31">
        <f>'Table 2 c'!Q296</f>
        <v>0</v>
      </c>
      <c r="N40" s="31">
        <f>'Table 2 c'!R296</f>
        <v>0</v>
      </c>
      <c r="O40" s="31"/>
      <c r="P40" s="17">
        <f t="shared" si="23"/>
        <v>0</v>
      </c>
      <c r="Q40" s="109">
        <f>'Table 2 c'!U296</f>
        <v>277</v>
      </c>
      <c r="R40" s="110">
        <f t="shared" si="22"/>
        <v>277</v>
      </c>
    </row>
    <row r="41" spans="1:18" ht="12.95">
      <c r="A41" s="32" t="s">
        <v>727</v>
      </c>
      <c r="B41" s="31">
        <f>'Table 2 c'!F297</f>
        <v>776</v>
      </c>
      <c r="C41" s="31">
        <f>'Table 2 c'!G297</f>
        <v>124</v>
      </c>
      <c r="D41" s="31">
        <f>'Table 2 c'!H297</f>
        <v>25</v>
      </c>
      <c r="E41" s="31">
        <f>'Table 2 c'!I297</f>
        <v>310</v>
      </c>
      <c r="F41" s="31">
        <f>'Table 2 c'!J297</f>
        <v>1548</v>
      </c>
      <c r="G41" s="17">
        <f t="shared" si="20"/>
        <v>2783</v>
      </c>
      <c r="H41" s="109">
        <f>'Table 2 c'!L297</f>
        <v>736</v>
      </c>
      <c r="I41" s="110">
        <f t="shared" si="21"/>
        <v>3519</v>
      </c>
      <c r="J41" s="16"/>
      <c r="K41" s="31">
        <f>'Table 2 c'!O297</f>
        <v>849</v>
      </c>
      <c r="L41" s="31">
        <f>'Table 2 c'!P297</f>
        <v>94</v>
      </c>
      <c r="M41" s="31">
        <f>'Table 2 c'!Q297</f>
        <v>15</v>
      </c>
      <c r="N41" s="31">
        <f>'Table 2 c'!R297</f>
        <v>421</v>
      </c>
      <c r="O41" s="31">
        <f>'Table 2 c'!S297</f>
        <v>51</v>
      </c>
      <c r="P41" s="17">
        <f t="shared" si="23"/>
        <v>1430</v>
      </c>
      <c r="Q41" s="109">
        <f>'Table 2 c'!U297</f>
        <v>834</v>
      </c>
      <c r="R41" s="110">
        <f t="shared" si="22"/>
        <v>2264</v>
      </c>
    </row>
    <row r="42" spans="1:18" ht="12.95">
      <c r="A42" s="32" t="s">
        <v>729</v>
      </c>
      <c r="B42" s="31">
        <f>'Table 2 c'!F298</f>
        <v>1712</v>
      </c>
      <c r="C42" s="31">
        <f>'Table 2 c'!G298</f>
        <v>793</v>
      </c>
      <c r="D42" s="31">
        <f>'Table 2 c'!H298</f>
        <v>45</v>
      </c>
      <c r="E42" s="31">
        <f>'Table 2 c'!I298</f>
        <v>922</v>
      </c>
      <c r="F42" s="31">
        <f>'Table 2 c'!J298</f>
        <v>2881</v>
      </c>
      <c r="G42" s="17">
        <f t="shared" si="20"/>
        <v>6353</v>
      </c>
      <c r="H42" s="109">
        <f>'Table 2 c'!L298</f>
        <v>1997</v>
      </c>
      <c r="I42" s="110">
        <f t="shared" si="21"/>
        <v>8350</v>
      </c>
      <c r="J42" s="16"/>
      <c r="K42" s="31">
        <f>'Table 2 c'!O298</f>
        <v>2698</v>
      </c>
      <c r="L42" s="31">
        <f>'Table 2 c'!P298</f>
        <v>474</v>
      </c>
      <c r="M42" s="31">
        <f>'Table 2 c'!Q298</f>
        <v>82</v>
      </c>
      <c r="N42" s="31">
        <f>'Table 2 c'!R298</f>
        <v>2033</v>
      </c>
      <c r="O42" s="31">
        <f>'Table 2 c'!S298</f>
        <v>21</v>
      </c>
      <c r="P42" s="17">
        <f t="shared" si="23"/>
        <v>5308</v>
      </c>
      <c r="Q42" s="109">
        <f>'Table 2 c'!U298</f>
        <v>2536</v>
      </c>
      <c r="R42" s="110">
        <f t="shared" si="22"/>
        <v>7844</v>
      </c>
    </row>
    <row r="43" spans="1:18" ht="12.95">
      <c r="A43" s="32" t="s">
        <v>731</v>
      </c>
      <c r="B43" s="31">
        <f>'Table 2 c'!F299</f>
        <v>699</v>
      </c>
      <c r="C43" s="31">
        <f>'Table 2 c'!G299</f>
        <v>229</v>
      </c>
      <c r="D43" s="31">
        <f>'Table 2 c'!H299</f>
        <v>2</v>
      </c>
      <c r="E43" s="31">
        <f>'Table 2 c'!I299</f>
        <v>370</v>
      </c>
      <c r="F43" s="31">
        <f>'Table 2 c'!J299</f>
        <v>3782</v>
      </c>
      <c r="G43" s="17">
        <f t="shared" si="20"/>
        <v>5082</v>
      </c>
      <c r="H43" s="109">
        <f>'Table 2 c'!L299</f>
        <v>1020</v>
      </c>
      <c r="I43" s="110">
        <f t="shared" si="21"/>
        <v>6102</v>
      </c>
      <c r="J43" s="16"/>
      <c r="K43" s="31">
        <f>'Table 2 c'!O299</f>
        <v>1500</v>
      </c>
      <c r="L43" s="31">
        <f>'Table 2 c'!P299</f>
        <v>927</v>
      </c>
      <c r="M43" s="31">
        <f>'Table 2 c'!Q299</f>
        <v>47</v>
      </c>
      <c r="N43" s="31">
        <f>'Table 2 c'!R299</f>
        <v>2224</v>
      </c>
      <c r="O43" s="31">
        <f>'Table 2 c'!S299</f>
        <v>110</v>
      </c>
      <c r="P43" s="17">
        <f t="shared" si="23"/>
        <v>4808</v>
      </c>
      <c r="Q43" s="109">
        <f>'Table 2 c'!U299</f>
        <v>1450</v>
      </c>
      <c r="R43" s="110">
        <f t="shared" si="22"/>
        <v>6258</v>
      </c>
    </row>
    <row r="44" spans="1:18" ht="12.95">
      <c r="A44" s="32" t="s">
        <v>733</v>
      </c>
      <c r="B44" s="31">
        <f>'Table 2 c'!F300</f>
        <v>76</v>
      </c>
      <c r="C44" s="31">
        <f>'Table 2 c'!G300</f>
        <v>541</v>
      </c>
      <c r="D44" s="31">
        <f>'Table 2 c'!H300</f>
        <v>11</v>
      </c>
      <c r="E44" s="31">
        <f>'Table 2 c'!I300</f>
        <v>538</v>
      </c>
      <c r="F44" s="31">
        <f>'Table 2 c'!J300</f>
        <v>2063</v>
      </c>
      <c r="G44" s="17">
        <f t="shared" si="20"/>
        <v>3229</v>
      </c>
      <c r="H44" s="109">
        <f>'Table 2 c'!L300</f>
        <v>760</v>
      </c>
      <c r="I44" s="110">
        <f t="shared" si="21"/>
        <v>3989</v>
      </c>
      <c r="J44" s="16"/>
      <c r="K44" s="31">
        <f>'Table 2 c'!O300</f>
        <v>763</v>
      </c>
      <c r="L44" s="31">
        <f>'Table 2 c'!P300</f>
        <v>766</v>
      </c>
      <c r="M44" s="31">
        <f>'Table 2 c'!Q300</f>
        <v>19</v>
      </c>
      <c r="N44" s="31">
        <f>'Table 2 c'!R300</f>
        <v>1200</v>
      </c>
      <c r="O44" s="31">
        <f>'Table 2 c'!S300</f>
        <v>75</v>
      </c>
      <c r="P44" s="17">
        <f t="shared" si="23"/>
        <v>2823</v>
      </c>
      <c r="Q44" s="109">
        <f>'Table 2 c'!U300</f>
        <v>794</v>
      </c>
      <c r="R44" s="110">
        <f t="shared" si="22"/>
        <v>3617</v>
      </c>
    </row>
    <row r="45" spans="1:18" ht="12.95">
      <c r="A45" s="32" t="s">
        <v>735</v>
      </c>
      <c r="B45" s="31">
        <f>'Table 2 c'!F301</f>
        <v>690</v>
      </c>
      <c r="C45" s="31">
        <f>'Table 2 c'!G301</f>
        <v>168</v>
      </c>
      <c r="D45" s="31">
        <f>'Table 2 c'!H301</f>
        <v>59</v>
      </c>
      <c r="E45" s="31">
        <f>'Table 2 c'!I301</f>
        <v>425</v>
      </c>
      <c r="F45" s="31">
        <f>'Table 2 c'!J301</f>
        <v>1960</v>
      </c>
      <c r="G45" s="17">
        <f t="shared" si="20"/>
        <v>3302</v>
      </c>
      <c r="H45" s="109">
        <f>'Table 2 c'!L301</f>
        <v>595</v>
      </c>
      <c r="I45" s="110">
        <f t="shared" si="21"/>
        <v>3897</v>
      </c>
      <c r="J45" s="16"/>
      <c r="K45" s="31">
        <f>'Table 2 c'!O301</f>
        <v>1471</v>
      </c>
      <c r="L45" s="31">
        <f>'Table 2 c'!P301</f>
        <v>503</v>
      </c>
      <c r="M45" s="31">
        <f>'Table 2 c'!Q301</f>
        <v>11</v>
      </c>
      <c r="N45" s="31">
        <f>'Table 2 c'!R301</f>
        <v>965</v>
      </c>
      <c r="O45" s="31">
        <f>'Table 2 c'!S301</f>
        <v>161</v>
      </c>
      <c r="P45" s="17">
        <f t="shared" si="23"/>
        <v>3111</v>
      </c>
      <c r="Q45" s="109">
        <f>'Table 2 c'!U301</f>
        <v>1203</v>
      </c>
      <c r="R45" s="110">
        <f t="shared" si="22"/>
        <v>4314</v>
      </c>
    </row>
    <row r="46" spans="1:18" ht="12.95">
      <c r="A46" s="32" t="s">
        <v>737</v>
      </c>
      <c r="B46" s="31">
        <f>'Table 2 c'!F302</f>
        <v>399</v>
      </c>
      <c r="C46" s="31">
        <f>'Table 2 c'!G302</f>
        <v>50</v>
      </c>
      <c r="D46" s="31">
        <f>'Table 2 c'!H302</f>
        <v>66</v>
      </c>
      <c r="E46" s="31">
        <f>'Table 2 c'!I302</f>
        <v>387</v>
      </c>
      <c r="F46" s="31">
        <f>'Table 2 c'!J302</f>
        <v>1597</v>
      </c>
      <c r="G46" s="17">
        <f t="shared" si="20"/>
        <v>2499</v>
      </c>
      <c r="H46" s="109">
        <f>'Table 2 c'!L302</f>
        <v>513</v>
      </c>
      <c r="I46" s="110">
        <f t="shared" si="21"/>
        <v>3012</v>
      </c>
      <c r="J46" s="16"/>
      <c r="K46" s="31">
        <f>'Table 2 c'!O302</f>
        <v>1007</v>
      </c>
      <c r="L46" s="31">
        <f>'Table 2 c'!P302</f>
        <v>227</v>
      </c>
      <c r="M46" s="31">
        <f>'Table 2 c'!Q302</f>
        <v>13</v>
      </c>
      <c r="N46" s="31">
        <f>'Table 2 c'!R302</f>
        <v>719</v>
      </c>
      <c r="O46" s="31">
        <f>'Table 2 c'!S302</f>
        <v>129</v>
      </c>
      <c r="P46" s="17">
        <f t="shared" si="23"/>
        <v>2095</v>
      </c>
      <c r="Q46" s="109">
        <f>'Table 2 c'!U302</f>
        <v>856</v>
      </c>
      <c r="R46" s="110">
        <f t="shared" si="22"/>
        <v>2951</v>
      </c>
    </row>
    <row r="47" spans="1:18" ht="12.95">
      <c r="A47" s="26" t="s">
        <v>979</v>
      </c>
      <c r="B47" s="18">
        <f t="shared" ref="B47:I47" si="24">SUM(B38:B46)</f>
        <v>5221</v>
      </c>
      <c r="C47" s="18">
        <f t="shared" si="24"/>
        <v>2340</v>
      </c>
      <c r="D47" s="18">
        <f t="shared" si="24"/>
        <v>371</v>
      </c>
      <c r="E47" s="18">
        <f t="shared" si="24"/>
        <v>3924</v>
      </c>
      <c r="F47" s="18">
        <f t="shared" si="24"/>
        <v>17356</v>
      </c>
      <c r="G47" s="18">
        <f t="shared" si="24"/>
        <v>29212</v>
      </c>
      <c r="H47" s="111">
        <f t="shared" si="24"/>
        <v>7887</v>
      </c>
      <c r="I47" s="111">
        <f t="shared" si="24"/>
        <v>37099</v>
      </c>
      <c r="J47" s="16"/>
      <c r="K47" s="18">
        <f t="shared" ref="K47:R47" si="25">SUM(K38:K46)</f>
        <v>10262</v>
      </c>
      <c r="L47" s="18">
        <f t="shared" si="25"/>
        <v>3730</v>
      </c>
      <c r="M47" s="18">
        <f t="shared" si="25"/>
        <v>254</v>
      </c>
      <c r="N47" s="18">
        <f t="shared" si="25"/>
        <v>9104</v>
      </c>
      <c r="O47" s="18">
        <f t="shared" si="25"/>
        <v>727</v>
      </c>
      <c r="P47" s="18">
        <f t="shared" ref="P47" si="26">SUM(P38:P46)</f>
        <v>24077</v>
      </c>
      <c r="Q47" s="111">
        <f t="shared" si="25"/>
        <v>9859</v>
      </c>
      <c r="R47" s="111">
        <f t="shared" si="25"/>
        <v>33936</v>
      </c>
    </row>
    <row r="48" spans="1:18">
      <c r="B48" s="16"/>
      <c r="C48" s="16"/>
      <c r="D48" s="16"/>
      <c r="E48" s="16"/>
      <c r="F48" s="16"/>
      <c r="G48" s="16"/>
      <c r="H48" s="109"/>
      <c r="I48" s="109"/>
      <c r="J48" s="16"/>
      <c r="K48" s="16"/>
      <c r="L48" s="16"/>
      <c r="M48" s="16"/>
      <c r="N48" s="16"/>
      <c r="O48" s="16"/>
      <c r="P48" s="16"/>
      <c r="Q48" s="109"/>
      <c r="R48" s="109"/>
    </row>
    <row r="49" spans="1:18" ht="12.95">
      <c r="A49" s="32" t="s">
        <v>721</v>
      </c>
      <c r="B49" s="99">
        <f>B38/B$47</f>
        <v>7.3740662708293436E-2</v>
      </c>
      <c r="C49" s="99">
        <f>C38/C$47</f>
        <v>0.05</v>
      </c>
      <c r="D49" s="16">
        <v>0</v>
      </c>
      <c r="E49" s="99">
        <f>E38/E$47</f>
        <v>9.3272171253822631E-2</v>
      </c>
      <c r="F49" s="99">
        <f>F38/F$47</f>
        <v>0.10152108780825075</v>
      </c>
      <c r="G49" s="102">
        <f>G38/G$47</f>
        <v>9.0442283992879638E-2</v>
      </c>
      <c r="H49" s="112">
        <f>H38/H$47</f>
        <v>0.12514263978699125</v>
      </c>
      <c r="I49" s="113">
        <f>I38/I$47</f>
        <v>9.7819348230410524E-2</v>
      </c>
      <c r="J49" s="16"/>
      <c r="K49" s="99">
        <f>K38/K$47</f>
        <v>9.1989865523289804E-2</v>
      </c>
      <c r="L49" s="99">
        <f t="shared" ref="L49:L53" si="27">L38/L$47</f>
        <v>6.4075067024128685E-2</v>
      </c>
      <c r="M49" s="16">
        <v>0</v>
      </c>
      <c r="N49" s="99">
        <f>N38/N$47</f>
        <v>7.9525483304042174E-2</v>
      </c>
      <c r="O49" s="99">
        <f t="shared" ref="O49:O57" si="28">O38/O$21</f>
        <v>0.2558139534883721</v>
      </c>
      <c r="P49" s="102">
        <f>P38/P$47</f>
        <v>8.5101964530464758E-2</v>
      </c>
      <c r="Q49" s="112">
        <f>Q38/Q$47</f>
        <v>7.6579774825032962E-2</v>
      </c>
      <c r="R49" s="113">
        <f>R38/R$47</f>
        <v>8.2626119754832625E-2</v>
      </c>
    </row>
    <row r="50" spans="1:18" ht="12.95">
      <c r="A50" s="32" t="s">
        <v>723</v>
      </c>
      <c r="B50" s="99">
        <f t="shared" ref="B50:C57" si="29">B39/B$47</f>
        <v>9.2702547404711746E-2</v>
      </c>
      <c r="C50" s="99">
        <f t="shared" si="29"/>
        <v>0.13589743589743589</v>
      </c>
      <c r="D50" s="16">
        <v>0</v>
      </c>
      <c r="E50" s="99">
        <f t="shared" ref="E50:I57" si="30">E39/E$47</f>
        <v>0.15443425076452599</v>
      </c>
      <c r="F50" s="99">
        <f t="shared" si="30"/>
        <v>0.10157870477068449</v>
      </c>
      <c r="G50" s="102">
        <f t="shared" si="30"/>
        <v>0.11372038888128166</v>
      </c>
      <c r="H50" s="112">
        <f t="shared" si="30"/>
        <v>0.14352732344364144</v>
      </c>
      <c r="I50" s="113">
        <f t="shared" si="30"/>
        <v>0.12005714439742311</v>
      </c>
      <c r="J50" s="16"/>
      <c r="K50" s="99">
        <f t="shared" ref="K50:L57" si="31">K39/K$47</f>
        <v>0.10037029818748781</v>
      </c>
      <c r="L50" s="99">
        <f t="shared" si="27"/>
        <v>0.13404825737265416</v>
      </c>
      <c r="M50" s="16">
        <v>0</v>
      </c>
      <c r="N50" s="99">
        <f t="shared" ref="N50:R57" si="32">N39/N$47</f>
        <v>8.9850615114235505E-2</v>
      </c>
      <c r="O50" s="99">
        <f t="shared" si="28"/>
        <v>9.3023255813953487E-2</v>
      </c>
      <c r="P50" s="102">
        <f t="shared" si="32"/>
        <v>0.10188146363749637</v>
      </c>
      <c r="Q50" s="112">
        <f t="shared" si="32"/>
        <v>0.11705041079216959</v>
      </c>
      <c r="R50" s="113">
        <f t="shared" si="32"/>
        <v>0.10628830740216878</v>
      </c>
    </row>
    <row r="51" spans="1:18" ht="12.95">
      <c r="A51" s="32" t="s">
        <v>725</v>
      </c>
      <c r="B51" s="99">
        <f t="shared" si="29"/>
        <v>0</v>
      </c>
      <c r="C51" s="99">
        <f t="shared" si="29"/>
        <v>0</v>
      </c>
      <c r="D51" s="16">
        <v>0</v>
      </c>
      <c r="E51" s="99">
        <f t="shared" si="30"/>
        <v>0</v>
      </c>
      <c r="F51" s="99">
        <f t="shared" si="30"/>
        <v>0</v>
      </c>
      <c r="G51" s="102">
        <f t="shared" si="30"/>
        <v>0</v>
      </c>
      <c r="H51" s="112">
        <f t="shared" si="30"/>
        <v>1.8638265500190185E-2</v>
      </c>
      <c r="I51" s="113">
        <f t="shared" si="30"/>
        <v>3.9623709533949704E-3</v>
      </c>
      <c r="J51" s="16"/>
      <c r="K51" s="99">
        <f t="shared" si="31"/>
        <v>0</v>
      </c>
      <c r="L51" s="99">
        <f t="shared" si="27"/>
        <v>0</v>
      </c>
      <c r="M51" s="16">
        <v>0</v>
      </c>
      <c r="N51" s="99">
        <f t="shared" si="32"/>
        <v>0</v>
      </c>
      <c r="O51" s="99">
        <f t="shared" si="28"/>
        <v>0</v>
      </c>
      <c r="P51" s="102">
        <f t="shared" si="32"/>
        <v>0</v>
      </c>
      <c r="Q51" s="112">
        <f t="shared" si="32"/>
        <v>2.8096155796733947E-2</v>
      </c>
      <c r="R51" s="113">
        <f t="shared" si="32"/>
        <v>8.1624233851956621E-3</v>
      </c>
    </row>
    <row r="52" spans="1:18" ht="12.95">
      <c r="A52" s="32" t="s">
        <v>727</v>
      </c>
      <c r="B52" s="99">
        <f t="shared" si="29"/>
        <v>0.14863053054970313</v>
      </c>
      <c r="C52" s="99">
        <f t="shared" si="29"/>
        <v>5.2991452991452991E-2</v>
      </c>
      <c r="D52" s="16">
        <v>0</v>
      </c>
      <c r="E52" s="99">
        <f t="shared" si="30"/>
        <v>7.9001019367991851E-2</v>
      </c>
      <c r="F52" s="99">
        <f t="shared" si="30"/>
        <v>8.9191057847430283E-2</v>
      </c>
      <c r="G52" s="102">
        <f t="shared" si="30"/>
        <v>9.5269067506504171E-2</v>
      </c>
      <c r="H52" s="112">
        <f t="shared" si="30"/>
        <v>9.3318118422720933E-2</v>
      </c>
      <c r="I52" s="113">
        <f t="shared" si="30"/>
        <v>9.4854308741475518E-2</v>
      </c>
      <c r="J52" s="16"/>
      <c r="K52" s="99">
        <f t="shared" si="31"/>
        <v>8.2732410836094325E-2</v>
      </c>
      <c r="L52" s="99">
        <f t="shared" si="27"/>
        <v>2.5201072386058981E-2</v>
      </c>
      <c r="M52" s="16">
        <v>0</v>
      </c>
      <c r="N52" s="99">
        <f t="shared" si="32"/>
        <v>4.6243409490333919E-2</v>
      </c>
      <c r="O52" s="99">
        <f t="shared" si="28"/>
        <v>9.8837209302325577E-2</v>
      </c>
      <c r="P52" s="102">
        <f t="shared" si="32"/>
        <v>5.9392781492710885E-2</v>
      </c>
      <c r="Q52" s="112">
        <f t="shared" si="32"/>
        <v>8.4592757886195358E-2</v>
      </c>
      <c r="R52" s="113">
        <f t="shared" si="32"/>
        <v>6.6713814238566718E-2</v>
      </c>
    </row>
    <row r="53" spans="1:18" ht="12.95">
      <c r="A53" s="32" t="s">
        <v>729</v>
      </c>
      <c r="B53" s="99">
        <f t="shared" si="29"/>
        <v>0.32790653131583986</v>
      </c>
      <c r="C53" s="99">
        <f t="shared" si="29"/>
        <v>0.33888888888888891</v>
      </c>
      <c r="D53" s="16">
        <v>0</v>
      </c>
      <c r="E53" s="99">
        <f t="shared" si="30"/>
        <v>0.23496432212028542</v>
      </c>
      <c r="F53" s="99">
        <f t="shared" si="30"/>
        <v>0.16599446877160637</v>
      </c>
      <c r="G53" s="102">
        <f t="shared" si="30"/>
        <v>0.21747911817061483</v>
      </c>
      <c r="H53" s="112">
        <f t="shared" si="30"/>
        <v>0.25320147077469252</v>
      </c>
      <c r="I53" s="113">
        <f t="shared" si="30"/>
        <v>0.22507345211461224</v>
      </c>
      <c r="J53" s="16"/>
      <c r="K53" s="99">
        <f t="shared" si="31"/>
        <v>0.26291171311635159</v>
      </c>
      <c r="L53" s="99">
        <f t="shared" si="27"/>
        <v>0.12707774798927615</v>
      </c>
      <c r="M53" s="16">
        <v>0</v>
      </c>
      <c r="N53" s="99">
        <f t="shared" si="32"/>
        <v>0.22330843585237259</v>
      </c>
      <c r="O53" s="99">
        <f t="shared" si="28"/>
        <v>4.0697674418604654E-2</v>
      </c>
      <c r="P53" s="102">
        <f t="shared" si="32"/>
        <v>0.22045935955476181</v>
      </c>
      <c r="Q53" s="112">
        <f t="shared" si="32"/>
        <v>0.25722689927984582</v>
      </c>
      <c r="R53" s="113">
        <f t="shared" si="32"/>
        <v>0.23114097123998115</v>
      </c>
    </row>
    <row r="54" spans="1:18" ht="12.95">
      <c r="A54" s="32" t="s">
        <v>731</v>
      </c>
      <c r="B54" s="99">
        <f t="shared" si="29"/>
        <v>0.13388239800804444</v>
      </c>
      <c r="C54" s="99">
        <f t="shared" si="29"/>
        <v>9.7863247863247863E-2</v>
      </c>
      <c r="D54" s="31">
        <v>0</v>
      </c>
      <c r="E54" s="99">
        <f>E43/E$47</f>
        <v>9.4291539245667688E-2</v>
      </c>
      <c r="F54" s="99">
        <f t="shared" si="30"/>
        <v>0.21790735192440655</v>
      </c>
      <c r="G54" s="102">
        <f t="shared" si="30"/>
        <v>0.17396960153361632</v>
      </c>
      <c r="H54" s="112">
        <f t="shared" si="30"/>
        <v>0.1293267402054013</v>
      </c>
      <c r="I54" s="113">
        <f t="shared" si="30"/>
        <v>0.16447882692255855</v>
      </c>
      <c r="J54" s="16"/>
      <c r="K54" s="99">
        <f t="shared" si="31"/>
        <v>0.14617033716624439</v>
      </c>
      <c r="L54" s="99">
        <f t="shared" si="31"/>
        <v>0.24852546916890081</v>
      </c>
      <c r="M54" s="31">
        <v>0</v>
      </c>
      <c r="N54" s="99">
        <f t="shared" si="32"/>
        <v>0.24428822495606328</v>
      </c>
      <c r="O54" s="99">
        <f t="shared" si="28"/>
        <v>0.2131782945736434</v>
      </c>
      <c r="P54" s="102">
        <f t="shared" si="32"/>
        <v>0.19969265273912862</v>
      </c>
      <c r="Q54" s="112">
        <f t="shared" si="32"/>
        <v>0.14707373973019577</v>
      </c>
      <c r="R54" s="113">
        <f t="shared" si="32"/>
        <v>0.1844059405940594</v>
      </c>
    </row>
    <row r="55" spans="1:18" ht="12.95">
      <c r="A55" s="32" t="s">
        <v>733</v>
      </c>
      <c r="B55" s="99">
        <f t="shared" si="29"/>
        <v>1.4556598352805976E-2</v>
      </c>
      <c r="C55" s="99">
        <f t="shared" si="29"/>
        <v>0.23119658119658121</v>
      </c>
      <c r="D55" s="31">
        <v>0</v>
      </c>
      <c r="E55" s="99">
        <f>E44/E$47</f>
        <v>0.13710499490316005</v>
      </c>
      <c r="F55" s="99">
        <f t="shared" si="30"/>
        <v>0.11886379350080664</v>
      </c>
      <c r="G55" s="102">
        <f t="shared" si="30"/>
        <v>0.11053676571272079</v>
      </c>
      <c r="H55" s="112">
        <f t="shared" si="30"/>
        <v>9.6361100545200959E-2</v>
      </c>
      <c r="I55" s="113">
        <f t="shared" si="30"/>
        <v>0.10752311383056147</v>
      </c>
      <c r="J55" s="16"/>
      <c r="K55" s="99">
        <f t="shared" si="31"/>
        <v>7.4351978171896316E-2</v>
      </c>
      <c r="L55" s="99">
        <f t="shared" si="31"/>
        <v>0.20536193029490615</v>
      </c>
      <c r="M55" s="31">
        <v>0</v>
      </c>
      <c r="N55" s="99">
        <f t="shared" si="32"/>
        <v>0.13181019332161686</v>
      </c>
      <c r="O55" s="99">
        <f t="shared" si="28"/>
        <v>0.14534883720930233</v>
      </c>
      <c r="P55" s="102">
        <f t="shared" si="32"/>
        <v>0.11724882668106491</v>
      </c>
      <c r="Q55" s="112">
        <f t="shared" si="32"/>
        <v>8.0535551272948577E-2</v>
      </c>
      <c r="R55" s="113">
        <f t="shared" si="32"/>
        <v>0.10658297972654408</v>
      </c>
    </row>
    <row r="56" spans="1:18" ht="12.95">
      <c r="A56" s="32" t="s">
        <v>735</v>
      </c>
      <c r="B56" s="99">
        <f t="shared" si="29"/>
        <v>0.13215859030837004</v>
      </c>
      <c r="C56" s="99">
        <f t="shared" si="29"/>
        <v>7.179487179487179E-2</v>
      </c>
      <c r="D56" s="31">
        <v>0</v>
      </c>
      <c r="E56" s="99">
        <f>E45/E$47</f>
        <v>0.10830784913353721</v>
      </c>
      <c r="F56" s="99">
        <f t="shared" si="30"/>
        <v>0.11292924637013137</v>
      </c>
      <c r="G56" s="102">
        <f t="shared" si="30"/>
        <v>0.11303573873750514</v>
      </c>
      <c r="H56" s="112">
        <f t="shared" si="30"/>
        <v>7.5440598453150751E-2</v>
      </c>
      <c r="I56" s="113">
        <f t="shared" si="30"/>
        <v>0.10504326262163401</v>
      </c>
      <c r="J56" s="16"/>
      <c r="K56" s="99">
        <f t="shared" si="31"/>
        <v>0.14334437731436367</v>
      </c>
      <c r="L56" s="99">
        <f t="shared" si="31"/>
        <v>0.13485254691689008</v>
      </c>
      <c r="M56" s="31">
        <v>0</v>
      </c>
      <c r="N56" s="99">
        <f t="shared" si="32"/>
        <v>0.10599736379613357</v>
      </c>
      <c r="O56" s="99">
        <f t="shared" si="28"/>
        <v>0.31201550387596899</v>
      </c>
      <c r="P56" s="102">
        <f t="shared" si="32"/>
        <v>0.12921044980686963</v>
      </c>
      <c r="Q56" s="112">
        <f t="shared" si="32"/>
        <v>0.12202048889339689</v>
      </c>
      <c r="R56" s="113">
        <f t="shared" si="32"/>
        <v>0.12712164073550211</v>
      </c>
    </row>
    <row r="57" spans="1:18" ht="12.95">
      <c r="A57" s="32" t="s">
        <v>737</v>
      </c>
      <c r="B57" s="99">
        <f t="shared" si="29"/>
        <v>7.6422141352231368E-2</v>
      </c>
      <c r="C57" s="99">
        <f t="shared" si="29"/>
        <v>2.1367521367521368E-2</v>
      </c>
      <c r="D57" s="31">
        <v>0</v>
      </c>
      <c r="E57" s="99">
        <f>E46/E$47</f>
        <v>9.862385321100918E-2</v>
      </c>
      <c r="F57" s="99">
        <f t="shared" si="30"/>
        <v>9.2014289006683569E-2</v>
      </c>
      <c r="G57" s="102">
        <f t="shared" si="30"/>
        <v>8.5547035464877449E-2</v>
      </c>
      <c r="H57" s="112">
        <f t="shared" si="30"/>
        <v>6.5043742868010651E-2</v>
      </c>
      <c r="I57" s="113">
        <f t="shared" si="30"/>
        <v>8.1188172187929591E-2</v>
      </c>
      <c r="J57" s="16"/>
      <c r="K57" s="99">
        <f t="shared" si="31"/>
        <v>9.8129019684272067E-2</v>
      </c>
      <c r="L57" s="99">
        <f t="shared" si="31"/>
        <v>6.0857908847184984E-2</v>
      </c>
      <c r="M57" s="31">
        <v>0</v>
      </c>
      <c r="N57" s="99">
        <f t="shared" si="32"/>
        <v>7.8976274165202115E-2</v>
      </c>
      <c r="O57" s="99">
        <f t="shared" si="28"/>
        <v>0.25</v>
      </c>
      <c r="P57" s="102">
        <f t="shared" si="32"/>
        <v>8.7012501557503008E-2</v>
      </c>
      <c r="Q57" s="112">
        <f t="shared" si="32"/>
        <v>8.6824221523481085E-2</v>
      </c>
      <c r="R57" s="113">
        <f t="shared" si="32"/>
        <v>8.695780292314946E-2</v>
      </c>
    </row>
    <row r="58" spans="1:18" ht="12.95">
      <c r="A58" s="26" t="s">
        <v>979</v>
      </c>
      <c r="B58" s="100">
        <f t="shared" ref="B58:I58" si="33">SUM(B49:B57)</f>
        <v>1.0000000000000002</v>
      </c>
      <c r="C58" s="100">
        <f t="shared" si="33"/>
        <v>1</v>
      </c>
      <c r="D58" s="100">
        <f t="shared" si="33"/>
        <v>0</v>
      </c>
      <c r="E58" s="100">
        <f t="shared" si="33"/>
        <v>1</v>
      </c>
      <c r="F58" s="100">
        <f t="shared" si="33"/>
        <v>1</v>
      </c>
      <c r="G58" s="100">
        <f t="shared" si="33"/>
        <v>0.99999999999999989</v>
      </c>
      <c r="H58" s="114">
        <f t="shared" si="33"/>
        <v>1</v>
      </c>
      <c r="I58" s="114">
        <f t="shared" si="33"/>
        <v>1</v>
      </c>
      <c r="J58" s="16"/>
      <c r="K58" s="101">
        <f t="shared" ref="K58:R58" si="34">SUM(K49:K57)</f>
        <v>1</v>
      </c>
      <c r="L58" s="101">
        <f t="shared" si="34"/>
        <v>1</v>
      </c>
      <c r="M58" s="101">
        <f t="shared" si="34"/>
        <v>0</v>
      </c>
      <c r="N58" s="101">
        <f t="shared" si="34"/>
        <v>1</v>
      </c>
      <c r="O58" s="101">
        <f t="shared" ref="O58" si="35">SUM(O49:O57)</f>
        <v>1.4089147286821706</v>
      </c>
      <c r="P58" s="101">
        <f t="shared" si="34"/>
        <v>1</v>
      </c>
      <c r="Q58" s="115">
        <f t="shared" si="34"/>
        <v>1</v>
      </c>
      <c r="R58" s="115">
        <f t="shared" si="34"/>
        <v>1</v>
      </c>
    </row>
    <row r="59" spans="1:18" ht="12.95">
      <c r="B59" s="31"/>
      <c r="C59" s="31"/>
      <c r="D59" s="31"/>
      <c r="E59" s="31"/>
      <c r="F59" s="31"/>
      <c r="G59" s="17"/>
      <c r="H59" s="31"/>
      <c r="I59" s="17"/>
      <c r="J59" s="16"/>
      <c r="K59" s="31"/>
      <c r="L59" s="31"/>
      <c r="M59" s="31"/>
      <c r="N59" s="31"/>
      <c r="O59" s="31"/>
      <c r="P59" s="17"/>
      <c r="Q59" s="31"/>
      <c r="R59" s="17"/>
    </row>
    <row r="60" spans="1:18">
      <c r="A60" s="4" t="s">
        <v>208</v>
      </c>
      <c r="B60" s="31"/>
      <c r="C60" s="31"/>
      <c r="D60" s="31"/>
      <c r="E60" s="31"/>
      <c r="F60" s="31"/>
      <c r="G60" s="31"/>
      <c r="H60" s="31"/>
      <c r="I60" s="31"/>
      <c r="K60" s="31"/>
      <c r="L60" s="31"/>
      <c r="M60" s="31"/>
      <c r="N60" s="31"/>
      <c r="O60" s="31"/>
      <c r="P60" s="31"/>
      <c r="Q60" s="31"/>
      <c r="R60" s="31"/>
    </row>
    <row r="61" spans="1:18">
      <c r="K61" s="16">
        <f>K47-K21</f>
        <v>860</v>
      </c>
      <c r="L61" s="16">
        <f>L47-L21</f>
        <v>-616</v>
      </c>
      <c r="N61" s="16">
        <f>N47-N21-M21</f>
        <v>-1430</v>
      </c>
      <c r="O61" s="16"/>
      <c r="P61" s="16">
        <f>P47-P21</f>
        <v>-721</v>
      </c>
    </row>
    <row r="62" spans="1:18">
      <c r="K62" s="107">
        <f>K61/K47</f>
        <v>8.380432664198012E-2</v>
      </c>
      <c r="L62" s="107">
        <f>L61/L47</f>
        <v>-0.16514745308310991</v>
      </c>
      <c r="N62" s="107">
        <f>N61/N47</f>
        <v>-0.1570738137082601</v>
      </c>
      <c r="O62" s="107"/>
      <c r="P62" s="107">
        <f>P61/P47</f>
        <v>-2.994559122814304E-2</v>
      </c>
    </row>
    <row r="63" spans="1:18" ht="12.95">
      <c r="A63" s="1" t="s">
        <v>1037</v>
      </c>
    </row>
    <row r="64" spans="1:18" ht="12.95">
      <c r="A64" s="103"/>
      <c r="B64" s="104" t="s">
        <v>991</v>
      </c>
      <c r="C64" s="104" t="s">
        <v>992</v>
      </c>
    </row>
    <row r="65" spans="1:6" ht="12.95">
      <c r="A65" s="103" t="s">
        <v>729</v>
      </c>
      <c r="B65" s="105">
        <f t="shared" ref="B65:B73" si="36">_xlfn.XLOOKUP(A65,A$23:A$31,G$23:G$31)</f>
        <v>0.20063990091856745</v>
      </c>
      <c r="C65" s="105">
        <f t="shared" ref="C65:C73" si="37">_xlfn.XLOOKUP(A65,A$49:A$57,G$49:G$57)</f>
        <v>0.21747911817061483</v>
      </c>
      <c r="D65"/>
    </row>
    <row r="66" spans="1:6" ht="12.95">
      <c r="A66" s="103" t="s">
        <v>731</v>
      </c>
      <c r="B66" s="105">
        <f t="shared" si="36"/>
        <v>0.16692469123060516</v>
      </c>
      <c r="C66" s="105">
        <f t="shared" si="37"/>
        <v>0.17396960153361632</v>
      </c>
      <c r="D66"/>
    </row>
    <row r="67" spans="1:6" ht="12.95">
      <c r="A67" s="103" t="s">
        <v>733</v>
      </c>
      <c r="B67" s="105">
        <f t="shared" si="36"/>
        <v>0.13300306189149208</v>
      </c>
      <c r="C67" s="105">
        <f t="shared" si="37"/>
        <v>0.11053676571272079</v>
      </c>
      <c r="D67"/>
    </row>
    <row r="68" spans="1:6" ht="12.95">
      <c r="A68" s="103" t="s">
        <v>723</v>
      </c>
      <c r="B68" s="105">
        <f t="shared" si="36"/>
        <v>0.12694808545773559</v>
      </c>
      <c r="C68" s="105">
        <f t="shared" si="37"/>
        <v>0.11372038888128166</v>
      </c>
    </row>
    <row r="69" spans="1:6" ht="12.95">
      <c r="A69" s="103" t="s">
        <v>721</v>
      </c>
      <c r="B69" s="105">
        <f t="shared" si="36"/>
        <v>0.12392059724085733</v>
      </c>
      <c r="C69" s="105">
        <f t="shared" si="37"/>
        <v>9.0442283992879638E-2</v>
      </c>
    </row>
    <row r="70" spans="1:6" ht="12.95">
      <c r="A70" s="103" t="s">
        <v>735</v>
      </c>
      <c r="B70" s="105">
        <f t="shared" si="36"/>
        <v>9.8358963773351224E-2</v>
      </c>
      <c r="C70" s="105">
        <f t="shared" si="37"/>
        <v>0.11303573873750514</v>
      </c>
      <c r="D70"/>
    </row>
    <row r="71" spans="1:6" ht="12.95">
      <c r="A71" s="103" t="s">
        <v>737</v>
      </c>
      <c r="B71" s="105">
        <f t="shared" si="36"/>
        <v>9.598513778511715E-2</v>
      </c>
      <c r="C71" s="105">
        <f t="shared" si="37"/>
        <v>8.5547035464877449E-2</v>
      </c>
    </row>
    <row r="72" spans="1:6" ht="12.95">
      <c r="A72" s="103" t="s">
        <v>727</v>
      </c>
      <c r="B72" s="105">
        <f t="shared" si="36"/>
        <v>5.397873877593147E-2</v>
      </c>
      <c r="C72" s="105">
        <f t="shared" si="37"/>
        <v>9.5269067506504171E-2</v>
      </c>
      <c r="D72"/>
    </row>
    <row r="73" spans="1:6" ht="12.95">
      <c r="A73" s="103" t="s">
        <v>725</v>
      </c>
      <c r="B73" s="105">
        <f t="shared" si="36"/>
        <v>2.4082292634258781E-4</v>
      </c>
      <c r="C73" s="105">
        <f t="shared" si="37"/>
        <v>0</v>
      </c>
    </row>
    <row r="74" spans="1:6">
      <c r="C74" s="108"/>
    </row>
    <row r="75" spans="1:6" ht="12.95">
      <c r="A75" s="1" t="s">
        <v>1038</v>
      </c>
    </row>
    <row r="76" spans="1:6" ht="12.95">
      <c r="A76" s="103"/>
      <c r="B76" s="104" t="s">
        <v>991</v>
      </c>
      <c r="C76" s="104" t="s">
        <v>992</v>
      </c>
    </row>
    <row r="77" spans="1:6" ht="12.95">
      <c r="A77" s="103" t="s">
        <v>729</v>
      </c>
      <c r="B77" s="105">
        <f t="shared" ref="B77:B85" si="38">_xlfn.XLOOKUP(A77,A$23:A$31,P$23:P$31)</f>
        <v>0.20904911686426325</v>
      </c>
      <c r="C77" s="105">
        <f t="shared" ref="C77:C85" si="39">_xlfn.XLOOKUP(A77,A$49:A$57,P$49:P$57)</f>
        <v>0.22045935955476181</v>
      </c>
    </row>
    <row r="78" spans="1:6" ht="12.95">
      <c r="A78" s="103" t="s">
        <v>731</v>
      </c>
      <c r="B78" s="105">
        <f t="shared" si="38"/>
        <v>0.17408661988870069</v>
      </c>
      <c r="C78" s="105">
        <f t="shared" si="39"/>
        <v>0.19969265273912862</v>
      </c>
    </row>
    <row r="79" spans="1:6" ht="12.95">
      <c r="A79" s="103" t="s">
        <v>737</v>
      </c>
      <c r="B79" s="105">
        <f t="shared" si="38"/>
        <v>0.1188402290507299</v>
      </c>
      <c r="C79" s="105">
        <f t="shared" si="39"/>
        <v>8.7012501557503008E-2</v>
      </c>
    </row>
    <row r="80" spans="1:6" ht="12.95">
      <c r="A80" s="103" t="s">
        <v>735</v>
      </c>
      <c r="B80" s="105">
        <f t="shared" si="38"/>
        <v>0.11819501572707476</v>
      </c>
      <c r="C80" s="105">
        <f t="shared" si="39"/>
        <v>0.12921044980686963</v>
      </c>
      <c r="D80"/>
      <c r="E80"/>
      <c r="F80"/>
    </row>
    <row r="81" spans="1:6" ht="12.95">
      <c r="A81" s="103" t="s">
        <v>723</v>
      </c>
      <c r="B81" s="105">
        <f t="shared" si="38"/>
        <v>0.11359787079603194</v>
      </c>
      <c r="C81" s="105">
        <f t="shared" si="39"/>
        <v>0.10188146363749637</v>
      </c>
      <c r="D81"/>
      <c r="E81"/>
      <c r="F81"/>
    </row>
    <row r="82" spans="1:6" ht="12.95">
      <c r="A82" s="103" t="s">
        <v>721</v>
      </c>
      <c r="B82" s="105">
        <f t="shared" si="38"/>
        <v>0.10145979514476974</v>
      </c>
      <c r="C82" s="105">
        <f t="shared" si="39"/>
        <v>8.5101964530464758E-2</v>
      </c>
      <c r="D82"/>
      <c r="E82"/>
      <c r="F82"/>
    </row>
    <row r="83" spans="1:6" ht="12.95">
      <c r="A83" s="103" t="s">
        <v>733</v>
      </c>
      <c r="B83" s="105">
        <f t="shared" si="38"/>
        <v>9.1176707799016043E-2</v>
      </c>
      <c r="C83" s="105">
        <f t="shared" si="39"/>
        <v>0.11724882668106491</v>
      </c>
      <c r="D83"/>
      <c r="E83"/>
      <c r="F83"/>
    </row>
    <row r="84" spans="1:6" ht="12.95">
      <c r="A84" s="103" t="s">
        <v>727</v>
      </c>
      <c r="B84" s="105">
        <f t="shared" si="38"/>
        <v>6.5247197354625378E-2</v>
      </c>
      <c r="C84" s="105">
        <f t="shared" si="39"/>
        <v>5.9392781492710885E-2</v>
      </c>
      <c r="D84"/>
      <c r="E84"/>
      <c r="F84"/>
    </row>
    <row r="85" spans="1:6" ht="12.95">
      <c r="A85" s="103" t="s">
        <v>725</v>
      </c>
      <c r="B85" s="105">
        <f t="shared" si="38"/>
        <v>8.3474473747882898E-3</v>
      </c>
      <c r="C85" s="105">
        <f t="shared" si="39"/>
        <v>0</v>
      </c>
      <c r="E85"/>
      <c r="F85"/>
    </row>
    <row r="86" spans="1:6">
      <c r="B86" s="108"/>
      <c r="C86" s="108"/>
    </row>
  </sheetData>
  <sortState xmlns:xlrd2="http://schemas.microsoft.com/office/spreadsheetml/2017/richdata2" ref="A77:C85">
    <sortCondition descending="1" ref="B77:B85"/>
  </sortState>
  <mergeCells count="3">
    <mergeCell ref="A2:R2"/>
    <mergeCell ref="B7:I7"/>
    <mergeCell ref="K7:R7"/>
  </mergeCells>
  <pageMargins left="0.70866141732283472" right="0.70866141732283472" top="0.62992125984251968" bottom="0.62992125984251968" header="0.31496062992125984" footer="0.31496062992125984"/>
  <pageSetup paperSize="8" scale="92" fitToHeight="0" orientation="landscape" r:id="rId1"/>
  <headerFooter>
    <oddFooter>&amp;C&amp;"Calibri"&amp;11&amp;K000000&amp;"arial,Bold"&amp;10&amp;KFF0000OFFICIAL SENSITIVE - COMMERCIAL_x000D_&amp;1#&amp;"Calibri"&amp;12&amp;KFF8C00OFFICIAL SENSITIVE - COMMERCIAL</oddFooter>
    <evenFooter>&amp;C&amp;"arial,Bold"&amp;10&amp;KFF0000OFFICIAL SENSITIVE - COMMERCIAL</evenFooter>
    <firstFooter>&amp;C&amp;"arial,Bold"&amp;10&amp;KFF0000OFFICIAL SENSITIVE - COMMERCIAL</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X68"/>
  <sheetViews>
    <sheetView topLeftCell="A7" zoomScaleNormal="100" workbookViewId="0">
      <pane xSplit="1" ySplit="2" topLeftCell="B33" activePane="bottomRight" state="frozen"/>
      <selection pane="bottomRight" activeCell="B9" sqref="B9"/>
      <selection pane="bottomLeft" activeCell="A9" sqref="A9"/>
      <selection pane="topRight" activeCell="B7" sqref="B7"/>
    </sheetView>
  </sheetViews>
  <sheetFormatPr defaultColWidth="8.5703125" defaultRowHeight="12.6"/>
  <cols>
    <col min="1" max="1" width="58.42578125" style="4" customWidth="1"/>
    <col min="2" max="9" width="10.85546875" style="4" customWidth="1"/>
    <col min="10" max="10" width="4" style="4" customWidth="1"/>
    <col min="11" max="17" width="10.85546875" style="4" customWidth="1"/>
    <col min="18" max="16384" width="8.5703125" style="4"/>
  </cols>
  <sheetData>
    <row r="1" spans="1:24">
      <c r="Q1" s="56" t="str">
        <f>'Table 1'!S1</f>
        <v>Publication date:  5 December 2024</v>
      </c>
    </row>
    <row r="2" spans="1:24" ht="18">
      <c r="A2" s="205" t="s">
        <v>969</v>
      </c>
      <c r="B2" s="205"/>
      <c r="C2" s="205"/>
      <c r="D2" s="205"/>
      <c r="E2" s="205"/>
      <c r="F2" s="205"/>
      <c r="G2" s="205"/>
      <c r="H2" s="205"/>
      <c r="I2" s="205"/>
      <c r="J2" s="205"/>
      <c r="K2" s="205"/>
      <c r="L2" s="205"/>
      <c r="M2" s="205"/>
      <c r="N2" s="205"/>
      <c r="O2" s="205"/>
      <c r="P2" s="205"/>
      <c r="Q2" s="205"/>
    </row>
    <row r="3" spans="1:24" ht="8.25" customHeight="1"/>
    <row r="4" spans="1:24" ht="18.75" customHeight="1">
      <c r="A4" s="3" t="s">
        <v>1039</v>
      </c>
    </row>
    <row r="5" spans="1:24" ht="18.75" customHeight="1">
      <c r="A5" s="3" t="s">
        <v>1040</v>
      </c>
    </row>
    <row r="7" spans="1:24" ht="14.25" customHeight="1">
      <c r="B7" s="200" t="s">
        <v>211</v>
      </c>
      <c r="C7" s="201"/>
      <c r="D7" s="201"/>
      <c r="E7" s="201"/>
      <c r="F7" s="201"/>
      <c r="G7" s="202"/>
      <c r="H7" s="202"/>
      <c r="I7" s="202"/>
      <c r="J7" s="93"/>
      <c r="K7" s="200" t="s">
        <v>212</v>
      </c>
      <c r="L7" s="203"/>
      <c r="M7" s="203"/>
      <c r="N7" s="203"/>
      <c r="O7" s="210"/>
      <c r="P7" s="210"/>
      <c r="Q7" s="210"/>
    </row>
    <row r="8" spans="1:24" ht="51" customHeight="1" thickBot="1">
      <c r="A8" s="15" t="s">
        <v>972</v>
      </c>
      <c r="B8" s="57" t="s">
        <v>43</v>
      </c>
      <c r="C8" s="57" t="s">
        <v>44</v>
      </c>
      <c r="D8" s="57" t="s">
        <v>45</v>
      </c>
      <c r="E8" s="57" t="s">
        <v>46</v>
      </c>
      <c r="F8" s="75" t="s">
        <v>1032</v>
      </c>
      <c r="G8" s="76" t="s">
        <v>952</v>
      </c>
      <c r="H8" s="51" t="s">
        <v>953</v>
      </c>
      <c r="I8" s="55" t="s">
        <v>50</v>
      </c>
      <c r="J8" s="58"/>
      <c r="K8" s="57" t="s">
        <v>43</v>
      </c>
      <c r="L8" s="57" t="s">
        <v>44</v>
      </c>
      <c r="M8" s="57" t="s">
        <v>45</v>
      </c>
      <c r="N8" s="57" t="s">
        <v>46</v>
      </c>
      <c r="O8" s="76" t="s">
        <v>952</v>
      </c>
      <c r="P8" s="51" t="s">
        <v>953</v>
      </c>
      <c r="Q8" s="55" t="s">
        <v>50</v>
      </c>
    </row>
    <row r="9" spans="1:24" ht="12.95">
      <c r="A9" s="1"/>
      <c r="B9" s="16"/>
      <c r="C9" s="16"/>
      <c r="D9" s="16"/>
      <c r="E9" s="16"/>
      <c r="F9" s="16"/>
      <c r="G9" s="16"/>
      <c r="H9" s="16"/>
      <c r="I9" s="16"/>
      <c r="J9" s="16"/>
      <c r="K9" s="16"/>
      <c r="L9" s="16"/>
      <c r="M9" s="16"/>
      <c r="N9" s="16"/>
      <c r="O9" s="16"/>
      <c r="P9" s="16"/>
      <c r="Q9" s="16"/>
      <c r="R9" s="16"/>
      <c r="S9" s="16"/>
      <c r="T9" s="16"/>
      <c r="U9" s="16"/>
      <c r="V9" s="16"/>
      <c r="W9" s="16"/>
      <c r="X9" s="16"/>
    </row>
    <row r="10" spans="1:24" ht="12.95">
      <c r="A10" s="1" t="s">
        <v>1041</v>
      </c>
      <c r="B10" s="16"/>
      <c r="C10" s="16"/>
      <c r="D10" s="16"/>
      <c r="E10" s="16"/>
      <c r="F10" s="16"/>
      <c r="G10" s="16"/>
      <c r="H10" s="16"/>
      <c r="I10" s="16"/>
      <c r="J10" s="16"/>
      <c r="K10" s="16"/>
      <c r="L10" s="16"/>
      <c r="M10" s="16"/>
      <c r="N10" s="16"/>
      <c r="O10" s="16"/>
      <c r="P10" s="16"/>
      <c r="Q10" s="16"/>
      <c r="R10" s="16"/>
      <c r="S10" s="16"/>
      <c r="T10" s="16"/>
      <c r="U10" s="16"/>
      <c r="V10" s="16"/>
      <c r="W10" s="16"/>
      <c r="X10" s="16"/>
    </row>
    <row r="11" spans="1:24">
      <c r="B11" s="16"/>
      <c r="C11" s="16"/>
      <c r="D11" s="16"/>
      <c r="E11" s="16"/>
      <c r="F11" s="16"/>
      <c r="G11" s="16"/>
      <c r="H11" s="16"/>
      <c r="I11" s="16"/>
      <c r="J11" s="16"/>
      <c r="K11" s="16"/>
      <c r="L11" s="16"/>
      <c r="M11" s="16"/>
      <c r="N11" s="16"/>
      <c r="O11" s="16"/>
      <c r="P11" s="16"/>
      <c r="Q11" s="16"/>
      <c r="R11" s="16"/>
      <c r="S11" s="16"/>
      <c r="T11" s="16"/>
      <c r="U11" s="16"/>
      <c r="V11" s="16"/>
      <c r="W11" s="16"/>
      <c r="X11" s="16"/>
    </row>
    <row r="12" spans="1:24" ht="12.95">
      <c r="A12" s="4" t="s">
        <v>725</v>
      </c>
      <c r="B12" s="21"/>
      <c r="C12" s="31"/>
      <c r="D12" s="31"/>
      <c r="E12" s="31"/>
      <c r="F12" s="31"/>
      <c r="G12" s="17">
        <f>SUM(B12:F12)</f>
        <v>0</v>
      </c>
      <c r="H12" s="109">
        <v>671</v>
      </c>
      <c r="I12" s="110">
        <f>SUM(G12:H12)</f>
        <v>671</v>
      </c>
      <c r="J12" s="16"/>
      <c r="K12" s="21"/>
      <c r="L12" s="31"/>
      <c r="M12" s="31"/>
      <c r="N12" s="31"/>
      <c r="O12" s="17">
        <f>SUM(K12:N12)</f>
        <v>0</v>
      </c>
      <c r="P12" s="109">
        <v>382</v>
      </c>
      <c r="Q12" s="110">
        <f>SUM(O12:P12)</f>
        <v>382</v>
      </c>
      <c r="R12" s="16"/>
      <c r="S12" s="16"/>
      <c r="T12" s="16"/>
      <c r="U12" s="16"/>
      <c r="V12" s="16"/>
      <c r="W12" s="16"/>
      <c r="X12" s="16"/>
    </row>
    <row r="13" spans="1:24" ht="12.95">
      <c r="A13" s="4" t="s">
        <v>965</v>
      </c>
      <c r="B13" s="31">
        <v>2850</v>
      </c>
      <c r="C13" s="31">
        <v>365</v>
      </c>
      <c r="D13" s="31">
        <v>59</v>
      </c>
      <c r="E13" s="31">
        <v>1564</v>
      </c>
      <c r="F13" s="31">
        <v>1146</v>
      </c>
      <c r="G13" s="17">
        <f t="shared" ref="G13:G17" si="0">SUM(B13:F13)</f>
        <v>5984</v>
      </c>
      <c r="H13" s="109">
        <v>2547</v>
      </c>
      <c r="I13" s="110">
        <f>SUM(G13:H13)</f>
        <v>8531</v>
      </c>
      <c r="J13" s="16"/>
      <c r="K13" s="31">
        <v>2885</v>
      </c>
      <c r="L13" s="31">
        <v>326</v>
      </c>
      <c r="M13" s="31">
        <v>31</v>
      </c>
      <c r="N13" s="31">
        <v>1434</v>
      </c>
      <c r="O13" s="17">
        <f>SUM(K13:N13)</f>
        <v>4676</v>
      </c>
      <c r="P13" s="109">
        <v>2654</v>
      </c>
      <c r="Q13" s="110">
        <f>SUM(O13:P13)</f>
        <v>7330</v>
      </c>
      <c r="R13" s="16"/>
      <c r="S13" s="16"/>
      <c r="T13" s="16"/>
      <c r="U13" s="16"/>
      <c r="V13" s="16"/>
      <c r="W13" s="16"/>
      <c r="X13" s="16"/>
    </row>
    <row r="14" spans="1:24" ht="12.95">
      <c r="A14" s="4" t="s">
        <v>966</v>
      </c>
      <c r="B14" s="31">
        <v>2989</v>
      </c>
      <c r="C14" s="31">
        <v>290</v>
      </c>
      <c r="D14" s="31">
        <v>23</v>
      </c>
      <c r="E14" s="31">
        <v>2001</v>
      </c>
      <c r="F14" s="31">
        <v>354</v>
      </c>
      <c r="G14" s="17">
        <f t="shared" si="0"/>
        <v>5657</v>
      </c>
      <c r="H14" s="109">
        <v>2133</v>
      </c>
      <c r="I14" s="110">
        <f>SUM(G14:H14)</f>
        <v>7790</v>
      </c>
      <c r="J14" s="16"/>
      <c r="K14" s="31">
        <v>2777</v>
      </c>
      <c r="L14" s="31">
        <v>160</v>
      </c>
      <c r="M14" s="31">
        <v>11</v>
      </c>
      <c r="N14" s="31">
        <v>1552</v>
      </c>
      <c r="O14" s="17">
        <f>SUM(K14:N14)</f>
        <v>4500</v>
      </c>
      <c r="P14" s="109">
        <v>2605</v>
      </c>
      <c r="Q14" s="110">
        <f>SUM(O14:P14)</f>
        <v>7105</v>
      </c>
      <c r="R14" s="16"/>
      <c r="S14" s="16"/>
      <c r="T14" s="16"/>
      <c r="U14" s="16"/>
      <c r="V14" s="16"/>
      <c r="W14" s="16"/>
      <c r="X14" s="16"/>
    </row>
    <row r="15" spans="1:24" ht="12.95">
      <c r="A15" s="4" t="s">
        <v>729</v>
      </c>
      <c r="B15" s="31">
        <v>3180</v>
      </c>
      <c r="C15" s="31">
        <v>188</v>
      </c>
      <c r="D15" s="31">
        <v>18</v>
      </c>
      <c r="E15" s="31">
        <v>1963</v>
      </c>
      <c r="F15" s="31">
        <v>801</v>
      </c>
      <c r="G15" s="17">
        <f t="shared" si="0"/>
        <v>6150</v>
      </c>
      <c r="H15" s="109">
        <v>2754</v>
      </c>
      <c r="I15" s="110">
        <f>SUM(G15:H15)</f>
        <v>8904</v>
      </c>
      <c r="J15" s="16"/>
      <c r="K15" s="31">
        <v>2590</v>
      </c>
      <c r="L15" s="31">
        <v>243</v>
      </c>
      <c r="M15" s="31">
        <v>77</v>
      </c>
      <c r="N15" s="31">
        <v>1726</v>
      </c>
      <c r="O15" s="17">
        <f>SUM(K15:N15)</f>
        <v>4636</v>
      </c>
      <c r="P15" s="109">
        <v>3209</v>
      </c>
      <c r="Q15" s="110">
        <f>SUM(O15:P15)</f>
        <v>7845</v>
      </c>
      <c r="R15" s="16"/>
      <c r="S15" s="16"/>
      <c r="T15" s="16"/>
      <c r="U15" s="16"/>
      <c r="V15" s="16"/>
      <c r="W15" s="16"/>
      <c r="X15" s="16"/>
    </row>
    <row r="16" spans="1:24" ht="12.95">
      <c r="A16" t="s">
        <v>731</v>
      </c>
      <c r="B16" s="31">
        <v>4988</v>
      </c>
      <c r="C16" s="31">
        <v>924</v>
      </c>
      <c r="D16" s="31">
        <v>21</v>
      </c>
      <c r="E16" s="31">
        <v>4325</v>
      </c>
      <c r="F16" s="31">
        <v>1138</v>
      </c>
      <c r="G16" s="17">
        <f t="shared" si="0"/>
        <v>11396</v>
      </c>
      <c r="H16" s="109">
        <v>2739</v>
      </c>
      <c r="I16" s="110">
        <f>SUM(G16:H16)</f>
        <v>14135</v>
      </c>
      <c r="J16" s="16"/>
      <c r="K16" s="31">
        <v>4911</v>
      </c>
      <c r="L16" s="31">
        <v>402</v>
      </c>
      <c r="M16" s="31">
        <v>14</v>
      </c>
      <c r="N16" s="31">
        <v>3422</v>
      </c>
      <c r="O16" s="17">
        <f>SUM(K16:N16)</f>
        <v>8749</v>
      </c>
      <c r="P16" s="109">
        <v>1896</v>
      </c>
      <c r="Q16" s="110">
        <f>SUM(O16:P16)</f>
        <v>10645</v>
      </c>
      <c r="R16" s="16"/>
      <c r="S16" s="16"/>
      <c r="T16" s="16"/>
      <c r="U16" s="16"/>
      <c r="V16" s="16"/>
      <c r="W16" s="16"/>
      <c r="X16" s="16"/>
    </row>
    <row r="17" spans="1:24" ht="12.95">
      <c r="A17" t="s">
        <v>733</v>
      </c>
      <c r="B17" s="31">
        <v>3008</v>
      </c>
      <c r="C17" s="31">
        <v>632</v>
      </c>
      <c r="D17" s="31">
        <v>34</v>
      </c>
      <c r="E17" s="31">
        <v>1648</v>
      </c>
      <c r="F17" s="31">
        <v>1300</v>
      </c>
      <c r="G17" s="17">
        <f t="shared" si="0"/>
        <v>6622</v>
      </c>
      <c r="H17" s="109">
        <v>1312</v>
      </c>
      <c r="I17" s="110">
        <f t="shared" ref="I17" si="1">SUM(G17:H17)</f>
        <v>7934</v>
      </c>
      <c r="J17" s="16"/>
      <c r="K17" s="31">
        <v>3700</v>
      </c>
      <c r="L17" s="31">
        <v>347</v>
      </c>
      <c r="M17" s="31">
        <v>22</v>
      </c>
      <c r="N17" s="31">
        <v>1631</v>
      </c>
      <c r="O17" s="17">
        <f t="shared" ref="O17" si="2">SUM(K17:N17)</f>
        <v>5700</v>
      </c>
      <c r="P17" s="109">
        <v>1445</v>
      </c>
      <c r="Q17" s="110">
        <f t="shared" ref="Q17" si="3">SUM(O17:P17)</f>
        <v>7145</v>
      </c>
      <c r="R17" s="16"/>
      <c r="S17" s="16"/>
      <c r="T17" s="16"/>
      <c r="U17" s="16"/>
      <c r="V17" s="16"/>
      <c r="W17" s="16"/>
      <c r="X17" s="16"/>
    </row>
    <row r="18" spans="1:24" ht="12.95">
      <c r="A18" s="26" t="s">
        <v>979</v>
      </c>
      <c r="B18" s="18">
        <f t="shared" ref="B18:I18" si="4">SUM(B12:B17)</f>
        <v>17015</v>
      </c>
      <c r="C18" s="18">
        <f t="shared" si="4"/>
        <v>2399</v>
      </c>
      <c r="D18" s="18">
        <f t="shared" si="4"/>
        <v>155</v>
      </c>
      <c r="E18" s="18">
        <f t="shared" si="4"/>
        <v>11501</v>
      </c>
      <c r="F18" s="18">
        <f t="shared" si="4"/>
        <v>4739</v>
      </c>
      <c r="G18" s="18">
        <f t="shared" si="4"/>
        <v>35809</v>
      </c>
      <c r="H18" s="111">
        <f t="shared" si="4"/>
        <v>12156</v>
      </c>
      <c r="I18" s="111">
        <f t="shared" si="4"/>
        <v>47965</v>
      </c>
      <c r="J18" s="16"/>
      <c r="K18" s="18">
        <f t="shared" ref="K18:Q18" si="5">SUM(K12:K17)</f>
        <v>16863</v>
      </c>
      <c r="L18" s="18">
        <f t="shared" si="5"/>
        <v>1478</v>
      </c>
      <c r="M18" s="18">
        <f t="shared" si="5"/>
        <v>155</v>
      </c>
      <c r="N18" s="18">
        <f t="shared" si="5"/>
        <v>9765</v>
      </c>
      <c r="O18" s="18">
        <f t="shared" si="5"/>
        <v>28261</v>
      </c>
      <c r="P18" s="111">
        <f t="shared" si="5"/>
        <v>12191</v>
      </c>
      <c r="Q18" s="111">
        <f t="shared" si="5"/>
        <v>40452</v>
      </c>
      <c r="R18" s="16"/>
      <c r="S18" s="16"/>
      <c r="T18" s="16"/>
      <c r="U18" s="16"/>
      <c r="V18" s="16"/>
      <c r="W18" s="16"/>
      <c r="X18" s="16"/>
    </row>
    <row r="19" spans="1:24">
      <c r="B19" s="16"/>
      <c r="C19" s="16"/>
      <c r="D19" s="16"/>
      <c r="E19" s="16"/>
      <c r="F19" s="16"/>
      <c r="G19" s="16"/>
      <c r="H19" s="109"/>
      <c r="I19" s="109"/>
      <c r="J19" s="16"/>
      <c r="K19" s="16"/>
      <c r="L19" s="16"/>
      <c r="M19" s="16"/>
      <c r="N19" s="16"/>
      <c r="O19" s="16"/>
      <c r="P19" s="109"/>
      <c r="Q19" s="109"/>
      <c r="S19" s="16"/>
    </row>
    <row r="20" spans="1:24" ht="12.95">
      <c r="A20" s="4" t="s">
        <v>725</v>
      </c>
      <c r="B20" s="21" t="s">
        <v>55</v>
      </c>
      <c r="C20" s="99">
        <f t="shared" ref="C20:C25" si="6">C12/C$18</f>
        <v>0</v>
      </c>
      <c r="D20" s="31">
        <v>0</v>
      </c>
      <c r="E20" s="99">
        <f t="shared" ref="E20:G20" si="7">E12/E$18</f>
        <v>0</v>
      </c>
      <c r="F20" s="99">
        <f t="shared" ref="F20" si="8">F12/F$18</f>
        <v>0</v>
      </c>
      <c r="G20" s="102">
        <f t="shared" si="7"/>
        <v>0</v>
      </c>
      <c r="H20" s="112">
        <f t="shared" ref="H20:I20" si="9">H12/H$18</f>
        <v>5.5199078644290883E-2</v>
      </c>
      <c r="I20" s="113">
        <f t="shared" si="9"/>
        <v>1.3989367246950902E-2</v>
      </c>
      <c r="J20" s="16"/>
      <c r="K20" s="21" t="s">
        <v>55</v>
      </c>
      <c r="L20" s="99">
        <f t="shared" ref="L20:M20" si="10">L12/L$18</f>
        <v>0</v>
      </c>
      <c r="M20" s="99">
        <f t="shared" si="10"/>
        <v>0</v>
      </c>
      <c r="N20" s="99">
        <f t="shared" ref="N20:O20" si="11">N12/N$18</f>
        <v>0</v>
      </c>
      <c r="O20" s="102">
        <f t="shared" si="11"/>
        <v>0</v>
      </c>
      <c r="P20" s="112">
        <f t="shared" ref="P20:Q20" si="12">P12/P$18</f>
        <v>3.1334591091789023E-2</v>
      </c>
      <c r="Q20" s="113">
        <f t="shared" si="12"/>
        <v>9.4432908138040138E-3</v>
      </c>
      <c r="R20" s="16"/>
      <c r="S20" s="16"/>
      <c r="T20" s="16"/>
      <c r="U20" s="16"/>
      <c r="V20" s="16"/>
      <c r="W20" s="16"/>
      <c r="X20" s="16"/>
    </row>
    <row r="21" spans="1:24" ht="12.95">
      <c r="A21" s="4" t="s">
        <v>965</v>
      </c>
      <c r="B21" s="99">
        <f>B13/B$18</f>
        <v>0.16749926535409931</v>
      </c>
      <c r="C21" s="99">
        <f t="shared" si="6"/>
        <v>0.15214672780325136</v>
      </c>
      <c r="D21" s="16">
        <v>0</v>
      </c>
      <c r="E21" s="99">
        <f t="shared" ref="E21:G21" si="13">E13/E$18</f>
        <v>0.13598817494130946</v>
      </c>
      <c r="F21" s="99">
        <f t="shared" ref="F21" si="14">F13/F$18</f>
        <v>0.2418231694450306</v>
      </c>
      <c r="G21" s="102">
        <f t="shared" si="13"/>
        <v>0.16710882738976235</v>
      </c>
      <c r="H21" s="112">
        <f t="shared" ref="H21:I21" si="15">H13/H$18</f>
        <v>0.20952615992102666</v>
      </c>
      <c r="I21" s="113">
        <f t="shared" si="15"/>
        <v>0.17785885541540708</v>
      </c>
      <c r="J21" s="16"/>
      <c r="K21" s="99">
        <f t="shared" ref="K21:K22" si="16">K13/K$18</f>
        <v>0.17108462313941766</v>
      </c>
      <c r="L21" s="99">
        <f t="shared" ref="L21:M21" si="17">L13/L$18</f>
        <v>0.22056833558863329</v>
      </c>
      <c r="M21" s="99">
        <f t="shared" si="17"/>
        <v>0.2</v>
      </c>
      <c r="N21" s="99">
        <f t="shared" ref="N21:O21" si="18">N13/N$18</f>
        <v>0.14685099846390168</v>
      </c>
      <c r="O21" s="102">
        <f t="shared" si="18"/>
        <v>0.16545769788754822</v>
      </c>
      <c r="P21" s="112">
        <f t="shared" ref="P21:Q21" si="19">P13/P$18</f>
        <v>0.21770158313509966</v>
      </c>
      <c r="Q21" s="113">
        <f t="shared" si="19"/>
        <v>0.18120241273608226</v>
      </c>
    </row>
    <row r="22" spans="1:24" ht="12.95">
      <c r="A22" s="4" t="s">
        <v>966</v>
      </c>
      <c r="B22" s="99">
        <f>B14/B$18</f>
        <v>0.17566852776961506</v>
      </c>
      <c r="C22" s="99">
        <f t="shared" si="6"/>
        <v>0.12088370154230929</v>
      </c>
      <c r="D22" s="31">
        <v>0</v>
      </c>
      <c r="E22" s="99">
        <f t="shared" ref="E22:G22" si="20">E14/E$18</f>
        <v>0.17398487088079298</v>
      </c>
      <c r="F22" s="99">
        <f t="shared" ref="F22" si="21">F14/F$18</f>
        <v>7.4699303650559185E-2</v>
      </c>
      <c r="G22" s="102">
        <f t="shared" si="20"/>
        <v>0.15797704487698624</v>
      </c>
      <c r="H22" s="112">
        <f t="shared" ref="H22:I22" si="22">H14/H$18</f>
        <v>0.17546890424481737</v>
      </c>
      <c r="I22" s="113">
        <f t="shared" si="22"/>
        <v>0.16241009069112894</v>
      </c>
      <c r="J22" s="16"/>
      <c r="K22" s="99">
        <f t="shared" si="16"/>
        <v>0.16468006878965782</v>
      </c>
      <c r="L22" s="99">
        <f t="shared" ref="L22:M22" si="23">L14/L$18</f>
        <v>0.10825439783491204</v>
      </c>
      <c r="M22" s="99">
        <f t="shared" si="23"/>
        <v>7.0967741935483872E-2</v>
      </c>
      <c r="N22" s="99">
        <f t="shared" ref="N22:O22" si="24">N14/N$18</f>
        <v>0.15893497183819766</v>
      </c>
      <c r="O22" s="102">
        <f t="shared" si="24"/>
        <v>0.15923003432291852</v>
      </c>
      <c r="P22" s="112">
        <f t="shared" ref="P22:Q22" si="25">P14/P$18</f>
        <v>0.21368222459191208</v>
      </c>
      <c r="Q22" s="113">
        <f t="shared" si="25"/>
        <v>0.17564026500543856</v>
      </c>
    </row>
    <row r="23" spans="1:24" ht="12.95">
      <c r="A23" s="4" t="s">
        <v>729</v>
      </c>
      <c r="B23" s="99">
        <f>B15/B$18</f>
        <v>0.18689391713194239</v>
      </c>
      <c r="C23" s="99">
        <f t="shared" si="6"/>
        <v>7.8365985827428097E-2</v>
      </c>
      <c r="D23" s="31">
        <v>0</v>
      </c>
      <c r="E23" s="99">
        <f t="shared" ref="E23:G23" si="26">E15/E$18</f>
        <v>0.17068081036431615</v>
      </c>
      <c r="F23" s="99">
        <f t="shared" ref="F23" si="27">F15/F$18</f>
        <v>0.16902300063304496</v>
      </c>
      <c r="G23" s="102">
        <f t="shared" si="26"/>
        <v>0.17174453349716551</v>
      </c>
      <c r="H23" s="112">
        <f t="shared" ref="H23:I23" si="28">H15/H$18</f>
        <v>0.22655478775913129</v>
      </c>
      <c r="I23" s="113">
        <f t="shared" si="28"/>
        <v>0.18563535911602211</v>
      </c>
      <c r="J23" s="16"/>
      <c r="K23" s="99">
        <f t="shared" ref="K23" si="29">K15/K$18</f>
        <v>0.15359070153590701</v>
      </c>
      <c r="L23" s="99">
        <f t="shared" ref="L23:M23" si="30">L15/L$18</f>
        <v>0.16441136671177267</v>
      </c>
      <c r="M23" s="99">
        <f t="shared" si="30"/>
        <v>0.49677419354838709</v>
      </c>
      <c r="N23" s="99">
        <f t="shared" ref="N23:O23" si="31">N15/N$18</f>
        <v>0.17675371223758321</v>
      </c>
      <c r="O23" s="102">
        <f t="shared" si="31"/>
        <v>0.16404231980467782</v>
      </c>
      <c r="P23" s="112">
        <f t="shared" ref="P23:Q23" si="32">P15/P$18</f>
        <v>0.26322697071610202</v>
      </c>
      <c r="Q23" s="113">
        <f t="shared" si="32"/>
        <v>0.19393355087511124</v>
      </c>
    </row>
    <row r="24" spans="1:24" ht="12.95">
      <c r="A24" t="s">
        <v>731</v>
      </c>
      <c r="B24" s="99">
        <f>B16/B$18</f>
        <v>0.29315310020570085</v>
      </c>
      <c r="C24" s="99">
        <f t="shared" si="6"/>
        <v>0.38516048353480614</v>
      </c>
      <c r="D24" s="31">
        <v>0</v>
      </c>
      <c r="E24" s="99">
        <f t="shared" ref="E24:G24" si="33">E16/E$18</f>
        <v>0.37605425615163901</v>
      </c>
      <c r="F24" s="99">
        <f t="shared" ref="F24" si="34">F16/F$18</f>
        <v>0.24013504958852078</v>
      </c>
      <c r="G24" s="102">
        <f t="shared" si="33"/>
        <v>0.318244016867268</v>
      </c>
      <c r="H24" s="112">
        <f t="shared" ref="H24:I24" si="35">H16/H$18</f>
        <v>0.22532082922013821</v>
      </c>
      <c r="I24" s="113">
        <f t="shared" si="35"/>
        <v>0.29469404774314606</v>
      </c>
      <c r="J24" s="16"/>
      <c r="K24" s="99">
        <f t="shared" ref="K24" si="36">K16/K$18</f>
        <v>0.29122931862657891</v>
      </c>
      <c r="L24" s="99">
        <f t="shared" ref="L24:M24" si="37">L16/L$18</f>
        <v>0.27198917456021648</v>
      </c>
      <c r="M24" s="99">
        <f t="shared" si="37"/>
        <v>9.0322580645161285E-2</v>
      </c>
      <c r="N24" s="99">
        <f t="shared" ref="N24:O24" si="38">N16/N$18</f>
        <v>0.3504352278545827</v>
      </c>
      <c r="O24" s="102">
        <f t="shared" si="38"/>
        <v>0.30957857117582532</v>
      </c>
      <c r="P24" s="112">
        <f t="shared" ref="P24:Q24" si="39">P16/P$18</f>
        <v>0.15552456730374867</v>
      </c>
      <c r="Q24" s="113">
        <f t="shared" si="39"/>
        <v>0.26315138930089982</v>
      </c>
    </row>
    <row r="25" spans="1:24" ht="12.95">
      <c r="A25" t="s">
        <v>733</v>
      </c>
      <c r="B25" s="99">
        <f>B17/B$18</f>
        <v>0.17678518953864236</v>
      </c>
      <c r="C25" s="99">
        <f t="shared" si="6"/>
        <v>0.26344310129220511</v>
      </c>
      <c r="D25" s="31">
        <v>0</v>
      </c>
      <c r="E25" s="99">
        <f t="shared" ref="E25:G25" si="40">E17/E$18</f>
        <v>0.14329188766194245</v>
      </c>
      <c r="F25" s="99">
        <f t="shared" ref="F25" si="41">F17/F$18</f>
        <v>0.27431947668284451</v>
      </c>
      <c r="G25" s="102">
        <f t="shared" si="40"/>
        <v>0.1849255773688179</v>
      </c>
      <c r="H25" s="112">
        <f t="shared" ref="H25:I25" si="42">H17/H$18</f>
        <v>0.10793024021059559</v>
      </c>
      <c r="I25" s="113">
        <f t="shared" si="42"/>
        <v>0.16541227978734493</v>
      </c>
      <c r="J25" s="16"/>
      <c r="K25" s="99">
        <f t="shared" ref="K25" si="43">K17/K$18</f>
        <v>0.21941528790843859</v>
      </c>
      <c r="L25" s="99">
        <f t="shared" ref="L25:M25" si="44">L17/L$18</f>
        <v>0.2347767253044655</v>
      </c>
      <c r="M25" s="99">
        <f t="shared" si="44"/>
        <v>0.14193548387096774</v>
      </c>
      <c r="N25" s="99">
        <f t="shared" ref="N25:O25" si="45">N17/N$18</f>
        <v>0.16702508960573476</v>
      </c>
      <c r="O25" s="102">
        <f t="shared" si="45"/>
        <v>0.2016913768090301</v>
      </c>
      <c r="P25" s="112">
        <f t="shared" ref="P25:Q25" si="46">P17/P$18</f>
        <v>0.11853006316134854</v>
      </c>
      <c r="Q25" s="113">
        <f t="shared" si="46"/>
        <v>0.17662909126866411</v>
      </c>
    </row>
    <row r="26" spans="1:24" ht="12.95">
      <c r="A26" s="26" t="s">
        <v>979</v>
      </c>
      <c r="B26" s="100">
        <f t="shared" ref="B26:I26" si="47">SUM(B20:B25)</f>
        <v>1</v>
      </c>
      <c r="C26" s="100">
        <f t="shared" si="47"/>
        <v>1</v>
      </c>
      <c r="D26" s="100">
        <f t="shared" si="47"/>
        <v>0</v>
      </c>
      <c r="E26" s="100">
        <f t="shared" si="47"/>
        <v>1</v>
      </c>
      <c r="F26" s="100">
        <f t="shared" si="47"/>
        <v>1</v>
      </c>
      <c r="G26" s="100">
        <f t="shared" si="47"/>
        <v>1</v>
      </c>
      <c r="H26" s="114">
        <f t="shared" si="47"/>
        <v>1</v>
      </c>
      <c r="I26" s="114">
        <f t="shared" si="47"/>
        <v>1</v>
      </c>
      <c r="J26" s="16"/>
      <c r="K26" s="101">
        <f t="shared" ref="K26:Q26" si="48">SUM(K20:K25)</f>
        <v>1</v>
      </c>
      <c r="L26" s="101">
        <f t="shared" si="48"/>
        <v>1</v>
      </c>
      <c r="M26" s="101">
        <f t="shared" si="48"/>
        <v>1</v>
      </c>
      <c r="N26" s="101">
        <f t="shared" si="48"/>
        <v>1</v>
      </c>
      <c r="O26" s="101">
        <f t="shared" si="48"/>
        <v>1</v>
      </c>
      <c r="P26" s="115">
        <f t="shared" si="48"/>
        <v>0.99999999999999989</v>
      </c>
      <c r="Q26" s="115">
        <f t="shared" si="48"/>
        <v>1</v>
      </c>
    </row>
    <row r="27" spans="1:24" ht="12.95">
      <c r="B27" s="31"/>
      <c r="C27" s="31"/>
      <c r="D27" s="31"/>
      <c r="E27" s="31"/>
      <c r="F27" s="31"/>
      <c r="G27" s="17"/>
      <c r="H27" s="31"/>
      <c r="I27" s="17"/>
      <c r="J27" s="16"/>
      <c r="K27" s="31"/>
      <c r="L27" s="31"/>
      <c r="M27" s="31"/>
      <c r="N27" s="31"/>
      <c r="O27" s="17"/>
      <c r="P27" s="109"/>
      <c r="Q27" s="110"/>
    </row>
    <row r="28" spans="1:24">
      <c r="A28" s="4" t="s">
        <v>208</v>
      </c>
      <c r="B28" s="31"/>
      <c r="C28" s="31"/>
      <c r="D28" s="31"/>
      <c r="E28" s="31"/>
      <c r="F28" s="31"/>
      <c r="G28" s="31"/>
      <c r="H28" s="31"/>
      <c r="I28" s="31"/>
      <c r="K28" s="31"/>
      <c r="L28" s="31"/>
      <c r="M28" s="31"/>
      <c r="N28" s="31"/>
      <c r="O28" s="31"/>
      <c r="P28" s="109"/>
      <c r="Q28" s="109"/>
    </row>
    <row r="29" spans="1:24">
      <c r="B29" s="31"/>
      <c r="C29" s="31"/>
      <c r="D29" s="31"/>
      <c r="E29" s="31"/>
      <c r="F29" s="31"/>
      <c r="G29" s="31"/>
      <c r="H29" s="106"/>
      <c r="I29" s="31"/>
      <c r="K29" s="106">
        <f>K18/O18</f>
        <v>0.59668801528608328</v>
      </c>
      <c r="L29" s="106">
        <f>L18/O18</f>
        <v>5.2298220162060788E-2</v>
      </c>
      <c r="M29" s="31"/>
      <c r="N29" s="106">
        <f>(N18+M18)/O18</f>
        <v>0.3510137645518559</v>
      </c>
      <c r="O29" s="31"/>
      <c r="P29" s="109"/>
      <c r="Q29" s="109"/>
    </row>
    <row r="30" spans="1:24" ht="12.95">
      <c r="A30" s="1" t="s">
        <v>1042</v>
      </c>
      <c r="B30" s="16"/>
      <c r="C30" s="16"/>
      <c r="D30" s="16"/>
      <c r="E30" s="16"/>
      <c r="F30" s="16"/>
      <c r="G30" s="16"/>
      <c r="H30" s="16"/>
      <c r="I30" s="16"/>
      <c r="J30" s="16"/>
      <c r="K30" s="16"/>
      <c r="L30" s="16"/>
      <c r="M30" s="16"/>
      <c r="N30" s="16"/>
      <c r="O30" s="16"/>
      <c r="P30" s="109"/>
      <c r="Q30" s="109"/>
    </row>
    <row r="31" spans="1:24">
      <c r="B31" s="16"/>
      <c r="C31" s="16"/>
      <c r="D31" s="16"/>
      <c r="E31" s="16"/>
      <c r="F31" s="16"/>
      <c r="G31" s="16"/>
      <c r="H31" s="16"/>
      <c r="I31" s="16"/>
      <c r="J31" s="16"/>
      <c r="K31" s="16"/>
      <c r="L31" s="16"/>
      <c r="M31" s="16"/>
      <c r="N31" s="16"/>
      <c r="O31" s="16"/>
      <c r="P31" s="109"/>
      <c r="Q31" s="109"/>
    </row>
    <row r="32" spans="1:24" ht="15">
      <c r="A32" s="4" t="s">
        <v>725</v>
      </c>
      <c r="B32" s="21"/>
      <c r="C32" s="31">
        <v>0</v>
      </c>
      <c r="D32" s="31">
        <v>0</v>
      </c>
      <c r="E32" s="31">
        <v>9</v>
      </c>
      <c r="F32" s="31"/>
      <c r="G32" s="17">
        <f t="shared" ref="G32:G37" si="49">SUM(B32:E32)</f>
        <v>9</v>
      </c>
      <c r="H32" s="109">
        <v>284</v>
      </c>
      <c r="I32" s="110">
        <f t="shared" ref="I32:I37" si="50">SUM(G32:H32)</f>
        <v>293</v>
      </c>
      <c r="J32" s="19" t="s">
        <v>799</v>
      </c>
      <c r="K32" s="21"/>
      <c r="L32" s="31">
        <v>7</v>
      </c>
      <c r="M32" s="31">
        <v>0</v>
      </c>
      <c r="N32" s="31">
        <v>4</v>
      </c>
      <c r="O32" s="17">
        <f t="shared" ref="O32:O37" si="51">SUM(K32:N32)</f>
        <v>11</v>
      </c>
      <c r="P32" s="109">
        <v>815</v>
      </c>
      <c r="Q32" s="110">
        <f t="shared" ref="Q32:Q37" si="52">SUM(O32:P32)</f>
        <v>826</v>
      </c>
    </row>
    <row r="33" spans="1:17" ht="15">
      <c r="A33" s="4" t="s">
        <v>965</v>
      </c>
      <c r="B33" s="31">
        <v>3283</v>
      </c>
      <c r="C33" s="31">
        <v>151</v>
      </c>
      <c r="D33" s="31">
        <v>0</v>
      </c>
      <c r="E33" s="31">
        <v>1378</v>
      </c>
      <c r="F33" s="31"/>
      <c r="G33" s="17">
        <f t="shared" si="49"/>
        <v>4812</v>
      </c>
      <c r="H33" s="109">
        <v>2544</v>
      </c>
      <c r="I33" s="110">
        <f t="shared" si="50"/>
        <v>7356</v>
      </c>
      <c r="J33" s="19"/>
      <c r="K33" s="31">
        <v>3770</v>
      </c>
      <c r="L33" s="31">
        <v>313</v>
      </c>
      <c r="M33" s="31">
        <v>38</v>
      </c>
      <c r="N33" s="31">
        <v>1292</v>
      </c>
      <c r="O33" s="17">
        <f t="shared" si="51"/>
        <v>5413</v>
      </c>
      <c r="P33" s="109">
        <v>1882</v>
      </c>
      <c r="Q33" s="110">
        <f t="shared" si="52"/>
        <v>7295</v>
      </c>
    </row>
    <row r="34" spans="1:17" ht="15">
      <c r="A34" s="4" t="s">
        <v>966</v>
      </c>
      <c r="B34" s="31">
        <v>2876</v>
      </c>
      <c r="C34" s="31">
        <v>105</v>
      </c>
      <c r="D34" s="31">
        <v>15</v>
      </c>
      <c r="E34" s="31">
        <v>1803</v>
      </c>
      <c r="F34" s="31"/>
      <c r="G34" s="17">
        <f t="shared" si="49"/>
        <v>4799</v>
      </c>
      <c r="H34" s="109">
        <v>2697</v>
      </c>
      <c r="I34" s="110">
        <f t="shared" si="50"/>
        <v>7496</v>
      </c>
      <c r="J34" s="19"/>
      <c r="K34" s="31">
        <v>3534</v>
      </c>
      <c r="L34" s="31">
        <v>158</v>
      </c>
      <c r="M34" s="31">
        <v>0</v>
      </c>
      <c r="N34" s="31">
        <v>1242</v>
      </c>
      <c r="O34" s="17">
        <f t="shared" si="51"/>
        <v>4934</v>
      </c>
      <c r="P34" s="109">
        <v>1909</v>
      </c>
      <c r="Q34" s="110">
        <f t="shared" si="52"/>
        <v>6843</v>
      </c>
    </row>
    <row r="35" spans="1:17" ht="15">
      <c r="A35" s="4" t="s">
        <v>729</v>
      </c>
      <c r="B35" s="31">
        <v>2705</v>
      </c>
      <c r="C35" s="31">
        <v>424</v>
      </c>
      <c r="D35" s="31">
        <v>162</v>
      </c>
      <c r="E35" s="31">
        <v>2202</v>
      </c>
      <c r="F35" s="31"/>
      <c r="G35" s="17">
        <f t="shared" si="49"/>
        <v>5493</v>
      </c>
      <c r="H35" s="109">
        <v>5053</v>
      </c>
      <c r="I35" s="110">
        <f t="shared" si="50"/>
        <v>10546</v>
      </c>
      <c r="J35" s="19"/>
      <c r="K35" s="31">
        <v>2624</v>
      </c>
      <c r="L35" s="31">
        <v>180</v>
      </c>
      <c r="M35" s="31">
        <v>13</v>
      </c>
      <c r="N35" s="31">
        <v>1571</v>
      </c>
      <c r="O35" s="17">
        <f t="shared" si="51"/>
        <v>4388</v>
      </c>
      <c r="P35" s="109">
        <v>3739</v>
      </c>
      <c r="Q35" s="110">
        <f t="shared" si="52"/>
        <v>8127</v>
      </c>
    </row>
    <row r="36" spans="1:17" ht="15">
      <c r="A36" t="s">
        <v>731</v>
      </c>
      <c r="B36" s="31">
        <v>5581</v>
      </c>
      <c r="C36" s="31">
        <v>302</v>
      </c>
      <c r="D36" s="31">
        <v>34</v>
      </c>
      <c r="E36" s="31">
        <v>4138</v>
      </c>
      <c r="F36" s="31"/>
      <c r="G36" s="17">
        <f t="shared" si="49"/>
        <v>10055</v>
      </c>
      <c r="H36" s="109">
        <v>2135</v>
      </c>
      <c r="I36" s="110">
        <f t="shared" si="50"/>
        <v>12190</v>
      </c>
      <c r="J36" s="19"/>
      <c r="K36" s="31">
        <v>4742</v>
      </c>
      <c r="L36" s="31">
        <v>195</v>
      </c>
      <c r="M36" s="31">
        <v>0</v>
      </c>
      <c r="N36" s="31">
        <v>3033</v>
      </c>
      <c r="O36" s="17">
        <f t="shared" si="51"/>
        <v>7970</v>
      </c>
      <c r="P36" s="109">
        <v>1913</v>
      </c>
      <c r="Q36" s="110">
        <f t="shared" si="52"/>
        <v>9883</v>
      </c>
    </row>
    <row r="37" spans="1:17" ht="15">
      <c r="A37" t="s">
        <v>733</v>
      </c>
      <c r="B37" s="31">
        <v>3327</v>
      </c>
      <c r="C37" s="31">
        <v>273</v>
      </c>
      <c r="D37" s="31">
        <v>106</v>
      </c>
      <c r="E37" s="31">
        <v>1693</v>
      </c>
      <c r="F37" s="31"/>
      <c r="G37" s="17">
        <f t="shared" si="49"/>
        <v>5399</v>
      </c>
      <c r="H37" s="109">
        <v>2690</v>
      </c>
      <c r="I37" s="110">
        <f t="shared" si="50"/>
        <v>8089</v>
      </c>
      <c r="J37" s="19"/>
      <c r="K37" s="31">
        <v>4219</v>
      </c>
      <c r="L37" s="31">
        <v>142</v>
      </c>
      <c r="M37" s="31">
        <v>4</v>
      </c>
      <c r="N37" s="31">
        <v>1645</v>
      </c>
      <c r="O37" s="17">
        <f t="shared" si="51"/>
        <v>6010</v>
      </c>
      <c r="P37" s="109">
        <v>1366</v>
      </c>
      <c r="Q37" s="110">
        <f t="shared" si="52"/>
        <v>7376</v>
      </c>
    </row>
    <row r="38" spans="1:17" ht="12.95">
      <c r="A38" s="26" t="s">
        <v>979</v>
      </c>
      <c r="B38" s="18">
        <f t="shared" ref="B38:I38" si="53">SUM(B32:B37)</f>
        <v>17772</v>
      </c>
      <c r="C38" s="18">
        <f t="shared" si="53"/>
        <v>1255</v>
      </c>
      <c r="D38" s="18">
        <f t="shared" si="53"/>
        <v>317</v>
      </c>
      <c r="E38" s="18">
        <f t="shared" si="53"/>
        <v>11223</v>
      </c>
      <c r="F38" s="18"/>
      <c r="G38" s="18">
        <f t="shared" si="53"/>
        <v>30567</v>
      </c>
      <c r="H38" s="111">
        <f t="shared" si="53"/>
        <v>15403</v>
      </c>
      <c r="I38" s="111">
        <f t="shared" si="53"/>
        <v>45970</v>
      </c>
      <c r="J38" s="16"/>
      <c r="K38" s="18">
        <f t="shared" ref="K38:Q38" si="54">SUM(K32:K37)</f>
        <v>18889</v>
      </c>
      <c r="L38" s="18">
        <f t="shared" si="54"/>
        <v>995</v>
      </c>
      <c r="M38" s="18">
        <f t="shared" si="54"/>
        <v>55</v>
      </c>
      <c r="N38" s="18">
        <f t="shared" si="54"/>
        <v>8787</v>
      </c>
      <c r="O38" s="18">
        <f t="shared" si="54"/>
        <v>28726</v>
      </c>
      <c r="P38" s="111">
        <f t="shared" si="54"/>
        <v>11624</v>
      </c>
      <c r="Q38" s="111">
        <f t="shared" si="54"/>
        <v>40350</v>
      </c>
    </row>
    <row r="39" spans="1:17">
      <c r="B39" s="16"/>
      <c r="C39" s="16"/>
      <c r="D39" s="16"/>
      <c r="E39" s="16"/>
      <c r="F39" s="16"/>
      <c r="G39" s="16"/>
      <c r="H39" s="109"/>
      <c r="I39" s="109"/>
      <c r="J39" s="16"/>
      <c r="K39" s="16"/>
      <c r="L39" s="16"/>
      <c r="M39" s="16"/>
      <c r="N39" s="16"/>
      <c r="O39" s="16"/>
      <c r="P39" s="109"/>
      <c r="Q39" s="109"/>
    </row>
    <row r="40" spans="1:17" ht="12.95">
      <c r="A40" s="4" t="s">
        <v>725</v>
      </c>
      <c r="B40" s="21" t="s">
        <v>55</v>
      </c>
      <c r="C40" s="99">
        <f t="shared" ref="C40:E40" si="55">C32/C$38</f>
        <v>0</v>
      </c>
      <c r="D40" s="16">
        <v>0</v>
      </c>
      <c r="E40" s="99">
        <f t="shared" si="55"/>
        <v>8.0192461908580592E-4</v>
      </c>
      <c r="F40" s="99"/>
      <c r="G40" s="102">
        <f>G32/G$38</f>
        <v>2.9443517518892924E-4</v>
      </c>
      <c r="H40" s="112">
        <f t="shared" ref="H40" si="56">H32/H$38</f>
        <v>1.8437966629877296E-2</v>
      </c>
      <c r="I40" s="113">
        <f t="shared" ref="I40:I45" si="57">I32/I$38</f>
        <v>6.3737219926038721E-3</v>
      </c>
      <c r="J40" s="16"/>
      <c r="K40" s="21" t="s">
        <v>55</v>
      </c>
      <c r="L40" s="99">
        <f t="shared" ref="L40" si="58">L32/L$38</f>
        <v>7.0351758793969852E-3</v>
      </c>
      <c r="M40" s="16">
        <v>0</v>
      </c>
      <c r="N40" s="99">
        <f t="shared" ref="N40" si="59">N32/N$38</f>
        <v>4.5521793558666213E-4</v>
      </c>
      <c r="O40" s="102">
        <f>O32/O$38</f>
        <v>3.8292835758546264E-4</v>
      </c>
      <c r="P40" s="112">
        <f t="shared" ref="P40:Q45" si="60">P32/P$38</f>
        <v>7.0113558155540268E-2</v>
      </c>
      <c r="Q40" s="113">
        <f t="shared" si="60"/>
        <v>2.0470879801734822E-2</v>
      </c>
    </row>
    <row r="41" spans="1:17" ht="12.95">
      <c r="A41" s="4" t="s">
        <v>965</v>
      </c>
      <c r="B41" s="99">
        <f t="shared" ref="B41:C45" si="61">B33/B$38</f>
        <v>0.18472878685572811</v>
      </c>
      <c r="C41" s="99">
        <f t="shared" ref="C41" si="62">C33/C$18</f>
        <v>6.2942892872030018E-2</v>
      </c>
      <c r="D41" s="16">
        <v>0</v>
      </c>
      <c r="E41" s="99">
        <f t="shared" ref="E41:H41" si="63">E33/E$38</f>
        <v>0.12278356945558229</v>
      </c>
      <c r="F41" s="99"/>
      <c r="G41" s="102">
        <f t="shared" si="63"/>
        <v>0.15742467366768084</v>
      </c>
      <c r="H41" s="112">
        <f t="shared" si="63"/>
        <v>0.16516263065636563</v>
      </c>
      <c r="I41" s="113">
        <f t="shared" si="57"/>
        <v>0.16001740265390471</v>
      </c>
      <c r="J41" s="16"/>
      <c r="K41" s="99">
        <f t="shared" ref="K41:L42" si="64">K33/K$38</f>
        <v>0.19958706125258086</v>
      </c>
      <c r="L41" s="99">
        <f t="shared" ref="L41" si="65">L33/L$18</f>
        <v>0.21177266576454667</v>
      </c>
      <c r="M41" s="16">
        <v>0</v>
      </c>
      <c r="N41" s="99">
        <f t="shared" ref="N41:P41" si="66">N33/N$38</f>
        <v>0.14703539319449185</v>
      </c>
      <c r="O41" s="102">
        <f t="shared" si="66"/>
        <v>0.18843556360091904</v>
      </c>
      <c r="P41" s="112">
        <f t="shared" si="66"/>
        <v>0.161906400550585</v>
      </c>
      <c r="Q41" s="113">
        <f t="shared" si="60"/>
        <v>0.18079306071871126</v>
      </c>
    </row>
    <row r="42" spans="1:17" ht="12.95">
      <c r="A42" s="4" t="s">
        <v>966</v>
      </c>
      <c r="B42" s="99">
        <f t="shared" si="61"/>
        <v>0.16182759396803961</v>
      </c>
      <c r="C42" s="99">
        <f t="shared" si="61"/>
        <v>8.3665338645418322E-2</v>
      </c>
      <c r="D42" s="31">
        <v>0</v>
      </c>
      <c r="E42" s="99">
        <f t="shared" ref="E42:H42" si="67">E34/E$38</f>
        <v>0.16065223202352313</v>
      </c>
      <c r="F42" s="99"/>
      <c r="G42" s="102">
        <f t="shared" si="67"/>
        <v>0.15699937841463016</v>
      </c>
      <c r="H42" s="112">
        <f t="shared" si="67"/>
        <v>0.17509576056612347</v>
      </c>
      <c r="I42" s="113">
        <f t="shared" si="57"/>
        <v>0.16306286708723081</v>
      </c>
      <c r="J42" s="16"/>
      <c r="K42" s="99">
        <f t="shared" si="64"/>
        <v>0.18709301709989942</v>
      </c>
      <c r="L42" s="99">
        <f t="shared" si="64"/>
        <v>0.15879396984924624</v>
      </c>
      <c r="M42" s="31">
        <v>0</v>
      </c>
      <c r="N42" s="99">
        <f t="shared" ref="N42:P42" si="68">N34/N$38</f>
        <v>0.1413451689996586</v>
      </c>
      <c r="O42" s="102">
        <f t="shared" si="68"/>
        <v>0.1717607742115157</v>
      </c>
      <c r="P42" s="112">
        <f t="shared" si="68"/>
        <v>0.16422918100481762</v>
      </c>
      <c r="Q42" s="113">
        <f t="shared" si="60"/>
        <v>0.16959107806691451</v>
      </c>
    </row>
    <row r="43" spans="1:17" ht="12.95">
      <c r="A43" s="4" t="s">
        <v>729</v>
      </c>
      <c r="B43" s="99">
        <f t="shared" si="61"/>
        <v>0.15220571685797885</v>
      </c>
      <c r="C43" s="99">
        <f t="shared" si="61"/>
        <v>0.33784860557768925</v>
      </c>
      <c r="D43" s="31">
        <v>0</v>
      </c>
      <c r="E43" s="99">
        <f t="shared" ref="E43:H43" si="69">E35/E$38</f>
        <v>0.19620422346966052</v>
      </c>
      <c r="F43" s="99"/>
      <c r="G43" s="102">
        <f t="shared" si="69"/>
        <v>0.17970360192364315</v>
      </c>
      <c r="H43" s="112">
        <f t="shared" si="69"/>
        <v>0.32805297669285205</v>
      </c>
      <c r="I43" s="113">
        <f t="shared" si="57"/>
        <v>0.2294104850989776</v>
      </c>
      <c r="J43" s="16"/>
      <c r="K43" s="99">
        <f t="shared" ref="K43:L43" si="70">K35/K$38</f>
        <v>0.13891682990100057</v>
      </c>
      <c r="L43" s="99">
        <f t="shared" si="70"/>
        <v>0.18090452261306533</v>
      </c>
      <c r="M43" s="31">
        <v>0</v>
      </c>
      <c r="N43" s="99">
        <f t="shared" ref="N43:P43" si="71">N35/N$38</f>
        <v>0.17878684420166155</v>
      </c>
      <c r="O43" s="102">
        <f t="shared" si="71"/>
        <v>0.15275360300772819</v>
      </c>
      <c r="P43" s="112">
        <f t="shared" si="71"/>
        <v>0.32166207845836203</v>
      </c>
      <c r="Q43" s="113">
        <f t="shared" si="60"/>
        <v>0.20141263940520446</v>
      </c>
    </row>
    <row r="44" spans="1:17" ht="12.95">
      <c r="A44" t="s">
        <v>731</v>
      </c>
      <c r="B44" s="99">
        <f t="shared" si="61"/>
        <v>0.31403331082601843</v>
      </c>
      <c r="C44" s="99">
        <f t="shared" si="61"/>
        <v>0.24063745019920318</v>
      </c>
      <c r="D44" s="31">
        <v>0</v>
      </c>
      <c r="E44" s="99">
        <f t="shared" ref="E44:H44" si="72">E36/E$38</f>
        <v>0.36870711930856276</v>
      </c>
      <c r="F44" s="99"/>
      <c r="G44" s="102">
        <f t="shared" si="72"/>
        <v>0.32894952072496481</v>
      </c>
      <c r="H44" s="112">
        <f t="shared" si="72"/>
        <v>0.13860936181263389</v>
      </c>
      <c r="I44" s="113">
        <f t="shared" si="57"/>
        <v>0.26517293887317817</v>
      </c>
      <c r="J44" s="16"/>
      <c r="K44" s="99">
        <f t="shared" ref="K44:L44" si="73">K36/K$38</f>
        <v>0.25104558208481126</v>
      </c>
      <c r="L44" s="99">
        <f t="shared" si="73"/>
        <v>0.19597989949748743</v>
      </c>
      <c r="M44" s="31">
        <v>0</v>
      </c>
      <c r="N44" s="99">
        <f t="shared" ref="N44:P44" si="74">N36/N$38</f>
        <v>0.34516899965858655</v>
      </c>
      <c r="O44" s="102">
        <f t="shared" si="74"/>
        <v>0.27744900090510338</v>
      </c>
      <c r="P44" s="112">
        <f t="shared" si="74"/>
        <v>0.1645732966276669</v>
      </c>
      <c r="Q44" s="113">
        <f t="shared" si="60"/>
        <v>0.24493184634448575</v>
      </c>
    </row>
    <row r="45" spans="1:17" ht="12.95">
      <c r="A45" t="s">
        <v>733</v>
      </c>
      <c r="B45" s="99">
        <f t="shared" si="61"/>
        <v>0.18720459149223498</v>
      </c>
      <c r="C45" s="99">
        <f t="shared" si="61"/>
        <v>0.21752988047808766</v>
      </c>
      <c r="D45" s="31">
        <v>0</v>
      </c>
      <c r="E45" s="99">
        <f t="shared" ref="E45:H45" si="75">E37/E$38</f>
        <v>0.1508509311235855</v>
      </c>
      <c r="F45" s="99"/>
      <c r="G45" s="102">
        <f t="shared" si="75"/>
        <v>0.17662839009389211</v>
      </c>
      <c r="H45" s="112">
        <f t="shared" si="75"/>
        <v>0.17464130364214764</v>
      </c>
      <c r="I45" s="113">
        <f t="shared" si="57"/>
        <v>0.17596258429410486</v>
      </c>
      <c r="J45" s="16"/>
      <c r="K45" s="99">
        <f t="shared" ref="K45:L45" si="76">K37/K$38</f>
        <v>0.22335750966170786</v>
      </c>
      <c r="L45" s="99">
        <f t="shared" si="76"/>
        <v>0.14271356783919598</v>
      </c>
      <c r="M45" s="31">
        <v>0</v>
      </c>
      <c r="N45" s="99">
        <f t="shared" ref="N45:P45" si="77">N37/N$38</f>
        <v>0.1872083760100148</v>
      </c>
      <c r="O45" s="102">
        <f t="shared" si="77"/>
        <v>0.20921812991714822</v>
      </c>
      <c r="P45" s="112">
        <f t="shared" si="77"/>
        <v>0.11751548520302822</v>
      </c>
      <c r="Q45" s="113">
        <f t="shared" si="60"/>
        <v>0.1828004956629492</v>
      </c>
    </row>
    <row r="46" spans="1:17" ht="12.95">
      <c r="A46" s="26" t="s">
        <v>979</v>
      </c>
      <c r="B46" s="100">
        <f t="shared" ref="B46:I46" si="78">SUM(B40:B45)</f>
        <v>1</v>
      </c>
      <c r="C46" s="100">
        <f t="shared" si="78"/>
        <v>0.94262416777242841</v>
      </c>
      <c r="D46" s="100">
        <f t="shared" si="78"/>
        <v>0</v>
      </c>
      <c r="E46" s="100">
        <f t="shared" si="78"/>
        <v>1</v>
      </c>
      <c r="F46" s="100"/>
      <c r="G46" s="100">
        <f t="shared" si="78"/>
        <v>1</v>
      </c>
      <c r="H46" s="114">
        <f t="shared" si="78"/>
        <v>1</v>
      </c>
      <c r="I46" s="114">
        <f t="shared" si="78"/>
        <v>0.99999999999999989</v>
      </c>
      <c r="J46" s="16"/>
      <c r="K46" s="101">
        <f t="shared" ref="K46:Q46" si="79">SUM(K40:K45)</f>
        <v>0.99999999999999989</v>
      </c>
      <c r="L46" s="101">
        <f t="shared" si="79"/>
        <v>0.89719980144293865</v>
      </c>
      <c r="M46" s="101">
        <f t="shared" si="79"/>
        <v>0</v>
      </c>
      <c r="N46" s="101">
        <f t="shared" si="79"/>
        <v>1</v>
      </c>
      <c r="O46" s="101">
        <f t="shared" si="79"/>
        <v>1</v>
      </c>
      <c r="P46" s="115">
        <f t="shared" si="79"/>
        <v>1</v>
      </c>
      <c r="Q46" s="115">
        <f t="shared" si="79"/>
        <v>1</v>
      </c>
    </row>
    <row r="47" spans="1:17" ht="12.95">
      <c r="B47" s="31"/>
      <c r="C47" s="31"/>
      <c r="D47" s="31"/>
      <c r="E47" s="31"/>
      <c r="F47" s="31"/>
      <c r="G47" s="17"/>
      <c r="H47" s="31"/>
      <c r="I47" s="17"/>
      <c r="J47" s="16"/>
      <c r="K47" s="31"/>
      <c r="L47" s="31"/>
      <c r="M47" s="31"/>
      <c r="N47" s="31"/>
      <c r="O47" s="17"/>
      <c r="P47" s="31"/>
      <c r="Q47" s="17"/>
    </row>
    <row r="48" spans="1:17">
      <c r="A48" s="4" t="s">
        <v>208</v>
      </c>
      <c r="B48" s="31"/>
      <c r="C48" s="31"/>
      <c r="D48" s="31"/>
      <c r="E48" s="31"/>
      <c r="F48" s="31"/>
      <c r="G48" s="31"/>
      <c r="H48" s="31"/>
      <c r="I48" s="31"/>
      <c r="K48" s="31"/>
      <c r="L48" s="31"/>
      <c r="M48" s="31"/>
      <c r="N48" s="31"/>
      <c r="O48" s="31"/>
      <c r="P48" s="31"/>
      <c r="Q48" s="31"/>
    </row>
    <row r="49" spans="1:15">
      <c r="K49" s="16">
        <f>K38-K18</f>
        <v>2026</v>
      </c>
      <c r="L49" s="16">
        <f>L38-L18</f>
        <v>-483</v>
      </c>
      <c r="N49" s="16">
        <f>N38-N18-M18</f>
        <v>-1133</v>
      </c>
      <c r="O49" s="16">
        <f>O38-O18</f>
        <v>465</v>
      </c>
    </row>
    <row r="50" spans="1:15">
      <c r="K50" s="107">
        <f>K49/K38</f>
        <v>0.10725819259886707</v>
      </c>
      <c r="L50" s="107">
        <f>L49/L38</f>
        <v>-0.48542713567839196</v>
      </c>
      <c r="N50" s="107">
        <f>N49/N38</f>
        <v>-0.12894048025492205</v>
      </c>
      <c r="O50" s="107">
        <f>O49/O38</f>
        <v>1.6187426025203649E-2</v>
      </c>
    </row>
    <row r="51" spans="1:15" ht="12.95">
      <c r="A51" s="1" t="s">
        <v>1043</v>
      </c>
    </row>
    <row r="52" spans="1:15" ht="12.95">
      <c r="A52" s="103"/>
      <c r="B52" s="104" t="s">
        <v>1023</v>
      </c>
      <c r="C52" s="104" t="s">
        <v>1022</v>
      </c>
    </row>
    <row r="53" spans="1:15" ht="12.95">
      <c r="A53" s="103" t="s">
        <v>731</v>
      </c>
      <c r="B53" s="105">
        <v>0.318244016867268</v>
      </c>
      <c r="C53" s="105">
        <v>0.32894952072496481</v>
      </c>
    </row>
    <row r="54" spans="1:15" ht="12.95">
      <c r="A54" s="103" t="s">
        <v>733</v>
      </c>
      <c r="B54" s="105">
        <v>0.1849255773688179</v>
      </c>
      <c r="C54" s="105">
        <v>0.17662839009389211</v>
      </c>
    </row>
    <row r="55" spans="1:15" ht="12.95">
      <c r="A55" s="103" t="s">
        <v>729</v>
      </c>
      <c r="B55" s="105">
        <v>0.17174453349716551</v>
      </c>
      <c r="C55" s="105">
        <v>0.17970360192364315</v>
      </c>
    </row>
    <row r="56" spans="1:15" ht="12.95">
      <c r="A56" s="103" t="s">
        <v>965</v>
      </c>
      <c r="B56" s="105">
        <v>0.16710882738976235</v>
      </c>
      <c r="C56" s="105">
        <v>0.15742467366768084</v>
      </c>
    </row>
    <row r="57" spans="1:15" ht="12.95">
      <c r="A57" s="103" t="s">
        <v>966</v>
      </c>
      <c r="B57" s="105">
        <v>0.15797704487698624</v>
      </c>
      <c r="C57" s="105">
        <v>0.15699937841463016</v>
      </c>
    </row>
    <row r="58" spans="1:15" ht="12.95">
      <c r="A58" s="103" t="s">
        <v>725</v>
      </c>
      <c r="B58" s="105">
        <v>0</v>
      </c>
      <c r="C58" s="105">
        <v>2.9443517518892924E-4</v>
      </c>
    </row>
    <row r="59" spans="1:15">
      <c r="C59" s="108"/>
    </row>
    <row r="60" spans="1:15" ht="12.95">
      <c r="A60" s="1" t="s">
        <v>1044</v>
      </c>
    </row>
    <row r="61" spans="1:15" ht="12.95">
      <c r="A61" s="103"/>
      <c r="B61" s="104" t="s">
        <v>1023</v>
      </c>
      <c r="C61" s="104" t="s">
        <v>1022</v>
      </c>
    </row>
    <row r="62" spans="1:15" ht="12.95">
      <c r="A62" s="103" t="s">
        <v>731</v>
      </c>
      <c r="B62" s="105">
        <v>0.30957857117582532</v>
      </c>
      <c r="C62" s="105">
        <v>0.27744900090510338</v>
      </c>
    </row>
    <row r="63" spans="1:15" ht="12.95">
      <c r="A63" s="103" t="s">
        <v>733</v>
      </c>
      <c r="B63" s="105">
        <v>0.2016913768090301</v>
      </c>
      <c r="C63" s="105">
        <v>0.20921812991714822</v>
      </c>
    </row>
    <row r="64" spans="1:15" ht="12.95">
      <c r="A64" s="103" t="s">
        <v>965</v>
      </c>
      <c r="B64" s="105">
        <v>0.16545769788754822</v>
      </c>
      <c r="C64" s="105">
        <v>0.18843556360091904</v>
      </c>
    </row>
    <row r="65" spans="1:6" ht="12.95">
      <c r="A65" s="103" t="s">
        <v>729</v>
      </c>
      <c r="B65" s="105">
        <v>0.16404231980467782</v>
      </c>
      <c r="C65" s="105">
        <v>0.15275360300772819</v>
      </c>
      <c r="E65" s="149"/>
      <c r="F65" s="149"/>
    </row>
    <row r="66" spans="1:6" ht="12.95">
      <c r="A66" s="103" t="s">
        <v>966</v>
      </c>
      <c r="B66" s="105">
        <v>0.15923003432291852</v>
      </c>
      <c r="C66" s="105">
        <v>0.1717607742115157</v>
      </c>
    </row>
    <row r="67" spans="1:6" ht="12.95">
      <c r="A67" s="103" t="s">
        <v>725</v>
      </c>
      <c r="B67" s="105">
        <v>0</v>
      </c>
      <c r="C67" s="105">
        <v>3.8292835758546264E-4</v>
      </c>
    </row>
    <row r="68" spans="1:6">
      <c r="B68" s="108"/>
      <c r="C68" s="108"/>
    </row>
  </sheetData>
  <sortState xmlns:xlrd2="http://schemas.microsoft.com/office/spreadsheetml/2017/richdata2" ref="A62:C67">
    <sortCondition descending="1" ref="B62:B67"/>
  </sortState>
  <mergeCells count="3">
    <mergeCell ref="B7:I7"/>
    <mergeCell ref="K7:Q7"/>
    <mergeCell ref="A2:Q2"/>
  </mergeCells>
  <pageMargins left="0.70866141732283472" right="0.70866141732283472" top="0.62992125984251968" bottom="0.62992125984251968" header="0.31496062992125984" footer="0.31496062992125984"/>
  <pageSetup paperSize="8" scale="92" fitToHeight="0" orientation="landscape" r:id="rId1"/>
  <headerFooter>
    <oddFooter>&amp;C&amp;"Calibri"&amp;11&amp;K000000&amp;"arial,Bold"&amp;10&amp;KFF0000OFFICIAL SENSITIVE - COMMERCIAL_x000D_&amp;1#&amp;"Calibri"&amp;12&amp;KFF8C00OFFICIAL SENSITIVE - COMMERCIAL</oddFooter>
    <evenFooter>&amp;C&amp;"arial,Bold"&amp;10&amp;KFF0000OFFICIAL SENSITIVE - COMMERCIAL</evenFooter>
    <firstFooter>&amp;C&amp;"arial,Bold"&amp;10&amp;KFF0000OFFICIAL SENSITIVE - COMMERCIAL</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68"/>
  <sheetViews>
    <sheetView workbookViewId="0">
      <pane xSplit="2" ySplit="2" topLeftCell="C3" activePane="bottomRight" state="frozen"/>
      <selection pane="bottomRight" activeCell="H4" sqref="H4"/>
      <selection pane="bottomLeft" activeCell="A3" sqref="A3"/>
      <selection pane="topRight" activeCell="C1" sqref="C1"/>
    </sheetView>
  </sheetViews>
  <sheetFormatPr defaultRowHeight="12.6"/>
  <cols>
    <col min="2" max="2" width="60.85546875" bestFit="1" customWidth="1"/>
  </cols>
  <sheetData>
    <row r="1" spans="1:20" ht="12.95">
      <c r="B1" s="128"/>
      <c r="C1" s="131" t="s">
        <v>1045</v>
      </c>
      <c r="D1" s="78"/>
      <c r="E1" s="78"/>
      <c r="F1" s="78"/>
      <c r="G1" s="78"/>
      <c r="H1" s="78"/>
      <c r="I1" s="78"/>
      <c r="J1" s="78"/>
      <c r="K1" s="132"/>
      <c r="L1" s="131" t="s">
        <v>1046</v>
      </c>
      <c r="M1" s="78"/>
      <c r="N1" s="78"/>
      <c r="O1" s="78"/>
      <c r="P1" s="78"/>
      <c r="Q1" s="78"/>
      <c r="R1" s="78"/>
      <c r="S1" s="78"/>
      <c r="T1" s="132"/>
    </row>
    <row r="2" spans="1:20" ht="25.5" customHeight="1">
      <c r="A2" s="6" t="s">
        <v>1047</v>
      </c>
      <c r="B2" s="6" t="s">
        <v>1048</v>
      </c>
      <c r="C2" s="133" t="s">
        <v>1013</v>
      </c>
      <c r="D2" s="6" t="s">
        <v>1014</v>
      </c>
      <c r="E2" s="6" t="s">
        <v>1015</v>
      </c>
      <c r="F2" s="6" t="s">
        <v>1016</v>
      </c>
      <c r="G2" s="6" t="s">
        <v>1017</v>
      </c>
      <c r="H2" s="6" t="s">
        <v>1018</v>
      </c>
      <c r="I2" s="6" t="s">
        <v>1019</v>
      </c>
      <c r="J2" s="6" t="s">
        <v>1020</v>
      </c>
      <c r="K2" s="134" t="s">
        <v>1049</v>
      </c>
      <c r="L2" s="133" t="s">
        <v>1013</v>
      </c>
      <c r="M2" s="6" t="s">
        <v>1014</v>
      </c>
      <c r="N2" s="6" t="s">
        <v>1015</v>
      </c>
      <c r="O2" s="6" t="s">
        <v>1016</v>
      </c>
      <c r="P2" s="6" t="s">
        <v>1017</v>
      </c>
      <c r="Q2" s="6" t="s">
        <v>1018</v>
      </c>
      <c r="R2" s="6" t="s">
        <v>1019</v>
      </c>
      <c r="S2" s="6" t="s">
        <v>1020</v>
      </c>
      <c r="T2" s="134" t="s">
        <v>1049</v>
      </c>
    </row>
    <row r="3" spans="1:20" ht="12.95">
      <c r="A3" s="5" t="s">
        <v>1026</v>
      </c>
      <c r="B3" s="2" t="s">
        <v>1050</v>
      </c>
      <c r="C3" s="135"/>
      <c r="D3" s="136"/>
      <c r="E3" s="31">
        <v>45</v>
      </c>
      <c r="F3" s="31">
        <v>17</v>
      </c>
      <c r="G3" s="31">
        <v>206</v>
      </c>
      <c r="H3" s="31">
        <v>120</v>
      </c>
      <c r="I3" s="136"/>
      <c r="J3" s="136"/>
      <c r="K3" s="130">
        <f>SUM(C3:J3)</f>
        <v>388</v>
      </c>
      <c r="L3" s="135"/>
      <c r="M3" s="136"/>
      <c r="N3" s="31">
        <v>0</v>
      </c>
      <c r="O3" s="31">
        <v>0</v>
      </c>
      <c r="P3" s="31">
        <v>45</v>
      </c>
      <c r="Q3" s="31">
        <v>13</v>
      </c>
      <c r="R3" s="136"/>
      <c r="S3" s="136"/>
      <c r="T3" s="130">
        <f t="shared" ref="T3:T29" si="0">SUM(L3:S3)</f>
        <v>58</v>
      </c>
    </row>
    <row r="4" spans="1:20" ht="12.95">
      <c r="A4" s="5" t="s">
        <v>1026</v>
      </c>
      <c r="B4" s="2" t="s">
        <v>115</v>
      </c>
      <c r="C4" s="135"/>
      <c r="D4" s="136"/>
      <c r="E4" s="136"/>
      <c r="F4" s="136"/>
      <c r="G4" s="31">
        <v>1989</v>
      </c>
      <c r="H4" s="31">
        <v>10394</v>
      </c>
      <c r="I4" s="31">
        <v>305</v>
      </c>
      <c r="J4" s="31">
        <v>198</v>
      </c>
      <c r="K4" s="130">
        <f t="shared" ref="K4:K29" si="1">SUM(C4:J4)</f>
        <v>12886</v>
      </c>
      <c r="L4" s="135"/>
      <c r="M4" s="136"/>
      <c r="N4" s="136"/>
      <c r="O4" s="136"/>
      <c r="P4" s="31">
        <v>259</v>
      </c>
      <c r="Q4" s="31">
        <v>2066</v>
      </c>
      <c r="R4" s="31">
        <v>5223</v>
      </c>
      <c r="S4" s="31">
        <v>4648</v>
      </c>
      <c r="T4" s="130">
        <f t="shared" si="0"/>
        <v>12196</v>
      </c>
    </row>
    <row r="5" spans="1:20" ht="12.95">
      <c r="A5" s="5" t="s">
        <v>1026</v>
      </c>
      <c r="B5" s="2" t="s">
        <v>120</v>
      </c>
      <c r="C5" s="135"/>
      <c r="D5" s="136"/>
      <c r="E5" s="31">
        <v>10060</v>
      </c>
      <c r="F5" s="31">
        <v>22517</v>
      </c>
      <c r="G5" s="31">
        <v>26327</v>
      </c>
      <c r="H5" s="31">
        <v>5484</v>
      </c>
      <c r="I5" s="31">
        <v>14</v>
      </c>
      <c r="J5" s="31">
        <v>0</v>
      </c>
      <c r="K5" s="130">
        <f t="shared" si="1"/>
        <v>64402</v>
      </c>
      <c r="L5" s="135"/>
      <c r="M5" s="136"/>
      <c r="N5" s="31">
        <v>1932</v>
      </c>
      <c r="O5" s="31">
        <v>8773</v>
      </c>
      <c r="P5" s="31">
        <v>20304</v>
      </c>
      <c r="Q5" s="31">
        <v>32587</v>
      </c>
      <c r="R5" s="31">
        <v>3282</v>
      </c>
      <c r="S5" s="31">
        <v>542</v>
      </c>
      <c r="T5" s="130">
        <f t="shared" si="0"/>
        <v>67420</v>
      </c>
    </row>
    <row r="6" spans="1:20" ht="12.95">
      <c r="A6" s="5" t="s">
        <v>1026</v>
      </c>
      <c r="B6" s="2" t="s">
        <v>161</v>
      </c>
      <c r="C6" s="135"/>
      <c r="D6" s="136"/>
      <c r="E6" s="136"/>
      <c r="F6" s="136"/>
      <c r="G6" s="136"/>
      <c r="H6" s="31">
        <v>5764</v>
      </c>
      <c r="I6" s="31">
        <v>19441</v>
      </c>
      <c r="J6" s="31">
        <v>21642</v>
      </c>
      <c r="K6" s="130">
        <f t="shared" si="1"/>
        <v>46847</v>
      </c>
      <c r="L6" s="135"/>
      <c r="M6" s="136"/>
      <c r="N6" s="136"/>
      <c r="O6" s="136"/>
      <c r="P6" s="136"/>
      <c r="Q6" s="31">
        <v>0</v>
      </c>
      <c r="R6" s="31">
        <v>6388</v>
      </c>
      <c r="S6" s="31">
        <v>15065</v>
      </c>
      <c r="T6" s="130">
        <f t="shared" si="0"/>
        <v>21453</v>
      </c>
    </row>
    <row r="7" spans="1:20" ht="12.95">
      <c r="A7" s="5" t="s">
        <v>1026</v>
      </c>
      <c r="B7" s="2" t="s">
        <v>1051</v>
      </c>
      <c r="C7" s="135"/>
      <c r="D7" s="136"/>
      <c r="E7" s="136"/>
      <c r="F7" s="136"/>
      <c r="G7" s="136"/>
      <c r="H7" s="136"/>
      <c r="I7" s="31">
        <v>163</v>
      </c>
      <c r="J7" s="31">
        <v>47</v>
      </c>
      <c r="K7" s="130">
        <f t="shared" si="1"/>
        <v>210</v>
      </c>
      <c r="L7" s="135"/>
      <c r="M7" s="136"/>
      <c r="N7" s="136"/>
      <c r="O7" s="136"/>
      <c r="P7" s="136"/>
      <c r="Q7" s="136"/>
      <c r="R7" s="31">
        <v>0</v>
      </c>
      <c r="S7" s="31">
        <v>3</v>
      </c>
      <c r="T7" s="130">
        <f t="shared" si="0"/>
        <v>3</v>
      </c>
    </row>
    <row r="8" spans="1:20" ht="12.95">
      <c r="A8" s="5" t="s">
        <v>1026</v>
      </c>
      <c r="B8" s="2" t="s">
        <v>1052</v>
      </c>
      <c r="C8" s="135"/>
      <c r="D8" s="136"/>
      <c r="E8" s="136"/>
      <c r="F8" s="136"/>
      <c r="G8" s="31">
        <v>873</v>
      </c>
      <c r="H8" s="31">
        <v>1238</v>
      </c>
      <c r="I8" s="31">
        <v>716</v>
      </c>
      <c r="J8" s="31">
        <v>570</v>
      </c>
      <c r="K8" s="130">
        <f t="shared" si="1"/>
        <v>3397</v>
      </c>
      <c r="L8" s="135"/>
      <c r="M8" s="136"/>
      <c r="N8" s="136"/>
      <c r="O8" s="136"/>
      <c r="P8" s="31">
        <v>10</v>
      </c>
      <c r="Q8" s="31">
        <v>426</v>
      </c>
      <c r="R8" s="31">
        <v>813</v>
      </c>
      <c r="S8" s="31">
        <v>798</v>
      </c>
      <c r="T8" s="130">
        <f t="shared" si="0"/>
        <v>2047</v>
      </c>
    </row>
    <row r="9" spans="1:20" ht="12.95">
      <c r="A9" s="5" t="s">
        <v>1026</v>
      </c>
      <c r="B9" s="2" t="s">
        <v>1053</v>
      </c>
      <c r="C9" s="135"/>
      <c r="D9" s="136"/>
      <c r="E9" s="31">
        <v>24</v>
      </c>
      <c r="F9" s="31">
        <v>0</v>
      </c>
      <c r="G9" s="31">
        <v>78</v>
      </c>
      <c r="H9" s="31">
        <v>19</v>
      </c>
      <c r="I9" s="136"/>
      <c r="J9" s="136"/>
      <c r="K9" s="130">
        <f t="shared" si="1"/>
        <v>121</v>
      </c>
      <c r="L9" s="135"/>
      <c r="M9" s="136"/>
      <c r="N9" s="31">
        <v>10</v>
      </c>
      <c r="O9" s="31">
        <v>14</v>
      </c>
      <c r="P9" s="31">
        <v>2</v>
      </c>
      <c r="Q9" s="31">
        <v>25</v>
      </c>
      <c r="R9" s="136"/>
      <c r="S9" s="136"/>
      <c r="T9" s="130">
        <f t="shared" si="0"/>
        <v>51</v>
      </c>
    </row>
    <row r="10" spans="1:20" ht="12.95">
      <c r="A10" s="5" t="s">
        <v>1026</v>
      </c>
      <c r="B10" s="2" t="s">
        <v>89</v>
      </c>
      <c r="C10" s="135"/>
      <c r="D10" s="136"/>
      <c r="E10" s="31">
        <v>73</v>
      </c>
      <c r="F10" s="31">
        <v>421</v>
      </c>
      <c r="G10" s="31">
        <v>959</v>
      </c>
      <c r="H10" s="31">
        <v>1336</v>
      </c>
      <c r="I10" s="136"/>
      <c r="J10" s="136"/>
      <c r="K10" s="130">
        <f t="shared" si="1"/>
        <v>2789</v>
      </c>
      <c r="L10" s="135"/>
      <c r="M10" s="136"/>
      <c r="N10" s="31">
        <v>25</v>
      </c>
      <c r="O10" s="31">
        <v>375</v>
      </c>
      <c r="P10" s="31">
        <v>780</v>
      </c>
      <c r="Q10" s="31">
        <v>1520</v>
      </c>
      <c r="R10" s="31">
        <v>57</v>
      </c>
      <c r="S10" s="31">
        <v>2</v>
      </c>
      <c r="T10" s="130">
        <f t="shared" si="0"/>
        <v>2759</v>
      </c>
    </row>
    <row r="11" spans="1:20" ht="12.95">
      <c r="A11" s="5" t="s">
        <v>1026</v>
      </c>
      <c r="B11" s="2" t="s">
        <v>133</v>
      </c>
      <c r="C11" s="135"/>
      <c r="D11" s="136"/>
      <c r="E11" s="136"/>
      <c r="F11" s="136"/>
      <c r="G11" s="31">
        <v>224</v>
      </c>
      <c r="H11" s="31">
        <v>656</v>
      </c>
      <c r="I11" s="136"/>
      <c r="J11" s="136"/>
      <c r="K11" s="130">
        <f t="shared" si="1"/>
        <v>880</v>
      </c>
      <c r="L11" s="135"/>
      <c r="M11" s="136"/>
      <c r="N11" s="136"/>
      <c r="O11" s="136"/>
      <c r="P11" s="31">
        <v>91</v>
      </c>
      <c r="Q11" s="31">
        <v>713</v>
      </c>
      <c r="R11" s="31">
        <v>50</v>
      </c>
      <c r="S11" s="31">
        <v>14</v>
      </c>
      <c r="T11" s="130">
        <f t="shared" si="0"/>
        <v>868</v>
      </c>
    </row>
    <row r="12" spans="1:20" ht="12.95">
      <c r="A12" s="5" t="s">
        <v>1026</v>
      </c>
      <c r="B12" s="2" t="s">
        <v>1054</v>
      </c>
      <c r="C12" s="135"/>
      <c r="D12" s="136"/>
      <c r="E12" s="136"/>
      <c r="F12" s="136"/>
      <c r="G12" s="136"/>
      <c r="H12" s="136"/>
      <c r="I12" s="136"/>
      <c r="J12" s="136"/>
      <c r="K12" s="130">
        <f t="shared" si="1"/>
        <v>0</v>
      </c>
      <c r="L12" s="135"/>
      <c r="M12" s="136"/>
      <c r="N12" s="31">
        <v>2708</v>
      </c>
      <c r="O12" s="31">
        <v>7043</v>
      </c>
      <c r="P12" s="31">
        <v>958</v>
      </c>
      <c r="Q12" s="136"/>
      <c r="R12" s="136"/>
      <c r="S12" s="136"/>
      <c r="T12" s="130">
        <f t="shared" si="0"/>
        <v>10709</v>
      </c>
    </row>
    <row r="13" spans="1:20" ht="12.95">
      <c r="A13" s="5" t="s">
        <v>1026</v>
      </c>
      <c r="B13" s="2" t="s">
        <v>1055</v>
      </c>
      <c r="C13" s="135"/>
      <c r="D13" s="136"/>
      <c r="E13" s="136"/>
      <c r="F13" s="31">
        <v>368</v>
      </c>
      <c r="G13" s="31">
        <v>41</v>
      </c>
      <c r="H13" s="31">
        <v>0</v>
      </c>
      <c r="I13" s="136"/>
      <c r="J13" s="136"/>
      <c r="K13" s="130">
        <f t="shared" si="1"/>
        <v>409</v>
      </c>
      <c r="L13" s="135"/>
      <c r="M13" s="136"/>
      <c r="N13" s="136"/>
      <c r="O13" s="31">
        <v>3</v>
      </c>
      <c r="P13" s="31">
        <v>183</v>
      </c>
      <c r="Q13" s="31">
        <v>109</v>
      </c>
      <c r="R13" s="31">
        <v>53</v>
      </c>
      <c r="S13" s="31">
        <v>43</v>
      </c>
      <c r="T13" s="130">
        <f t="shared" si="0"/>
        <v>391</v>
      </c>
    </row>
    <row r="14" spans="1:20" ht="12.95">
      <c r="A14" s="5" t="s">
        <v>1026</v>
      </c>
      <c r="B14" s="2" t="s">
        <v>146</v>
      </c>
      <c r="C14" s="135"/>
      <c r="D14" s="136"/>
      <c r="E14" s="31">
        <v>91</v>
      </c>
      <c r="F14" s="31">
        <v>524</v>
      </c>
      <c r="G14" s="31">
        <v>372</v>
      </c>
      <c r="H14" s="31">
        <v>139</v>
      </c>
      <c r="I14" s="136"/>
      <c r="J14" s="136"/>
      <c r="K14" s="130">
        <f t="shared" si="1"/>
        <v>1126</v>
      </c>
      <c r="L14" s="135"/>
      <c r="M14" s="136"/>
      <c r="N14" s="31">
        <v>0</v>
      </c>
      <c r="O14" s="31">
        <v>22</v>
      </c>
      <c r="P14" s="31">
        <v>575</v>
      </c>
      <c r="Q14" s="31">
        <v>419</v>
      </c>
      <c r="R14" s="31">
        <v>112</v>
      </c>
      <c r="S14" s="136"/>
      <c r="T14" s="130">
        <f t="shared" si="0"/>
        <v>1128</v>
      </c>
    </row>
    <row r="15" spans="1:20" ht="12.95">
      <c r="A15" s="5" t="s">
        <v>1026</v>
      </c>
      <c r="B15" s="2" t="s">
        <v>1056</v>
      </c>
      <c r="C15" s="135"/>
      <c r="D15" s="136"/>
      <c r="E15" s="136"/>
      <c r="F15" s="136"/>
      <c r="G15" s="136"/>
      <c r="H15" s="136"/>
      <c r="I15" s="31">
        <v>20</v>
      </c>
      <c r="J15" s="31">
        <v>232</v>
      </c>
      <c r="K15" s="130">
        <f t="shared" si="1"/>
        <v>252</v>
      </c>
      <c r="L15" s="135"/>
      <c r="M15" s="136"/>
      <c r="N15" s="136"/>
      <c r="O15" s="136"/>
      <c r="P15" s="136"/>
      <c r="Q15" s="136"/>
      <c r="R15" s="31">
        <v>0</v>
      </c>
      <c r="S15" s="31">
        <v>97</v>
      </c>
      <c r="T15" s="130">
        <f t="shared" si="0"/>
        <v>97</v>
      </c>
    </row>
    <row r="16" spans="1:20" ht="12.95">
      <c r="A16" s="5" t="s">
        <v>1026</v>
      </c>
      <c r="B16" s="2" t="s">
        <v>1057</v>
      </c>
      <c r="C16" s="137">
        <v>4175</v>
      </c>
      <c r="D16" s="31">
        <v>2646</v>
      </c>
      <c r="E16" s="136"/>
      <c r="F16" s="136"/>
      <c r="G16" s="136"/>
      <c r="H16" s="136"/>
      <c r="I16" s="136"/>
      <c r="J16" s="136"/>
      <c r="K16" s="130">
        <f t="shared" si="1"/>
        <v>6821</v>
      </c>
      <c r="L16" s="137">
        <v>35</v>
      </c>
      <c r="M16" s="31">
        <v>3798</v>
      </c>
      <c r="N16" s="31">
        <v>2307</v>
      </c>
      <c r="O16" s="31">
        <v>606</v>
      </c>
      <c r="P16" s="31">
        <v>75</v>
      </c>
      <c r="Q16" s="136"/>
      <c r="R16" s="136"/>
      <c r="S16" s="136"/>
      <c r="T16" s="130">
        <f t="shared" si="0"/>
        <v>6821</v>
      </c>
    </row>
    <row r="17" spans="1:20" ht="12.95">
      <c r="A17" s="5" t="s">
        <v>1026</v>
      </c>
      <c r="B17" s="2" t="s">
        <v>189</v>
      </c>
      <c r="C17" s="137">
        <v>1691</v>
      </c>
      <c r="D17" s="31">
        <v>856</v>
      </c>
      <c r="E17" s="136"/>
      <c r="F17" s="136"/>
      <c r="G17" s="136"/>
      <c r="H17" s="136"/>
      <c r="I17" s="136"/>
      <c r="J17" s="136"/>
      <c r="K17" s="130">
        <f t="shared" si="1"/>
        <v>2547</v>
      </c>
      <c r="L17" s="137">
        <v>0</v>
      </c>
      <c r="M17" s="31">
        <v>1555</v>
      </c>
      <c r="N17" s="31">
        <v>985</v>
      </c>
      <c r="O17" s="136"/>
      <c r="P17" s="136"/>
      <c r="Q17" s="136"/>
      <c r="R17" s="136"/>
      <c r="S17" s="136"/>
      <c r="T17" s="130">
        <f t="shared" si="0"/>
        <v>2540</v>
      </c>
    </row>
    <row r="18" spans="1:20" ht="12.95">
      <c r="A18" s="5" t="s">
        <v>1026</v>
      </c>
      <c r="B18" s="2" t="s">
        <v>1058</v>
      </c>
      <c r="C18" s="135"/>
      <c r="D18" s="136"/>
      <c r="E18" s="136"/>
      <c r="F18" s="136"/>
      <c r="G18" s="136"/>
      <c r="H18" s="136"/>
      <c r="I18" s="136"/>
      <c r="J18" s="136"/>
      <c r="K18" s="130">
        <f t="shared" si="1"/>
        <v>0</v>
      </c>
      <c r="L18" s="135"/>
      <c r="M18" s="136"/>
      <c r="N18" s="31">
        <v>1285</v>
      </c>
      <c r="O18" s="31">
        <v>1010</v>
      </c>
      <c r="P18" s="31">
        <v>865</v>
      </c>
      <c r="Q18" s="31">
        <v>644</v>
      </c>
      <c r="R18" s="136"/>
      <c r="S18" s="136"/>
      <c r="T18" s="130">
        <f t="shared" si="0"/>
        <v>3804</v>
      </c>
    </row>
    <row r="19" spans="1:20" ht="12.95">
      <c r="A19" s="5" t="s">
        <v>1026</v>
      </c>
      <c r="B19" s="2" t="s">
        <v>1059</v>
      </c>
      <c r="C19" s="137">
        <v>32332</v>
      </c>
      <c r="D19" s="31">
        <v>28240</v>
      </c>
      <c r="E19" s="31">
        <v>453</v>
      </c>
      <c r="F19" s="31">
        <v>853</v>
      </c>
      <c r="G19" s="31">
        <v>148</v>
      </c>
      <c r="H19" s="31">
        <v>85</v>
      </c>
      <c r="I19" s="31">
        <v>13</v>
      </c>
      <c r="J19" s="31">
        <v>0</v>
      </c>
      <c r="K19" s="130">
        <f t="shared" si="1"/>
        <v>62124</v>
      </c>
      <c r="L19" s="137">
        <v>40334</v>
      </c>
      <c r="M19" s="31">
        <v>37570</v>
      </c>
      <c r="N19" s="31">
        <v>26146</v>
      </c>
      <c r="O19" s="31">
        <v>10332</v>
      </c>
      <c r="P19" s="31">
        <v>2761</v>
      </c>
      <c r="Q19" s="31">
        <v>1288</v>
      </c>
      <c r="R19" s="31">
        <v>364</v>
      </c>
      <c r="S19" s="31">
        <v>86</v>
      </c>
      <c r="T19" s="130">
        <f t="shared" si="0"/>
        <v>118881</v>
      </c>
    </row>
    <row r="20" spans="1:20" ht="12.95">
      <c r="A20" s="5" t="s">
        <v>1026</v>
      </c>
      <c r="B20" s="2" t="s">
        <v>1060</v>
      </c>
      <c r="C20" s="135"/>
      <c r="D20" s="136"/>
      <c r="E20" s="136"/>
      <c r="F20" s="136"/>
      <c r="G20" s="136"/>
      <c r="H20" s="136"/>
      <c r="I20" s="136"/>
      <c r="J20" s="31">
        <v>110</v>
      </c>
      <c r="K20" s="130">
        <f t="shared" si="1"/>
        <v>110</v>
      </c>
      <c r="L20" s="135"/>
      <c r="M20" s="136"/>
      <c r="N20" s="136"/>
      <c r="O20" s="136"/>
      <c r="P20" s="136"/>
      <c r="Q20" s="136"/>
      <c r="R20" s="136"/>
      <c r="S20" s="31">
        <v>33</v>
      </c>
      <c r="T20" s="130">
        <f t="shared" si="0"/>
        <v>33</v>
      </c>
    </row>
    <row r="21" spans="1:20" ht="12.95">
      <c r="A21" s="5" t="s">
        <v>1026</v>
      </c>
      <c r="B21" s="2" t="s">
        <v>1061</v>
      </c>
      <c r="C21" s="137">
        <v>28</v>
      </c>
      <c r="D21" s="31">
        <v>395</v>
      </c>
      <c r="E21" s="31">
        <v>450</v>
      </c>
      <c r="F21" s="31">
        <v>293</v>
      </c>
      <c r="G21" s="31">
        <v>365</v>
      </c>
      <c r="H21" s="31">
        <v>442</v>
      </c>
      <c r="I21" s="136"/>
      <c r="J21" s="136"/>
      <c r="K21" s="130">
        <f t="shared" si="1"/>
        <v>1973</v>
      </c>
      <c r="L21" s="137">
        <v>181</v>
      </c>
      <c r="M21" s="31">
        <v>117</v>
      </c>
      <c r="N21" s="31">
        <v>160</v>
      </c>
      <c r="O21" s="31">
        <v>385</v>
      </c>
      <c r="P21" s="31">
        <v>371</v>
      </c>
      <c r="Q21" s="31">
        <v>239</v>
      </c>
      <c r="R21" s="136"/>
      <c r="S21" s="136"/>
      <c r="T21" s="130">
        <f t="shared" si="0"/>
        <v>1453</v>
      </c>
    </row>
    <row r="22" spans="1:20" ht="12.95">
      <c r="A22" s="5" t="s">
        <v>1026</v>
      </c>
      <c r="B22" s="2" t="s">
        <v>127</v>
      </c>
      <c r="C22" s="135"/>
      <c r="D22" s="136"/>
      <c r="E22" s="136"/>
      <c r="F22" s="136"/>
      <c r="G22" s="136"/>
      <c r="H22" s="136"/>
      <c r="I22" s="136"/>
      <c r="J22" s="136"/>
      <c r="K22" s="130">
        <f t="shared" si="1"/>
        <v>0</v>
      </c>
      <c r="L22" s="135"/>
      <c r="M22" s="136"/>
      <c r="N22" s="136"/>
      <c r="O22" s="136"/>
      <c r="P22" s="136"/>
      <c r="Q22" s="136"/>
      <c r="R22" s="136"/>
      <c r="S22" s="136"/>
      <c r="T22" s="130">
        <f t="shared" si="0"/>
        <v>0</v>
      </c>
    </row>
    <row r="23" spans="1:20" ht="12.95">
      <c r="A23" s="5" t="s">
        <v>1026</v>
      </c>
      <c r="B23" s="2" t="s">
        <v>59</v>
      </c>
      <c r="C23" s="135"/>
      <c r="D23" s="136"/>
      <c r="E23" s="136"/>
      <c r="F23" s="136"/>
      <c r="G23" s="31">
        <v>145</v>
      </c>
      <c r="H23" s="31">
        <v>170</v>
      </c>
      <c r="I23" s="31">
        <v>22</v>
      </c>
      <c r="J23" s="31">
        <v>189</v>
      </c>
      <c r="K23" s="130">
        <f t="shared" si="1"/>
        <v>526</v>
      </c>
      <c r="L23" s="135"/>
      <c r="M23" s="136"/>
      <c r="N23" s="136"/>
      <c r="O23" s="136"/>
      <c r="P23" s="31">
        <v>0</v>
      </c>
      <c r="Q23" s="31">
        <v>96</v>
      </c>
      <c r="R23" s="31">
        <v>124</v>
      </c>
      <c r="S23" s="31">
        <v>97</v>
      </c>
      <c r="T23" s="130">
        <f t="shared" si="0"/>
        <v>317</v>
      </c>
    </row>
    <row r="24" spans="1:20" ht="12.95">
      <c r="A24" s="5" t="s">
        <v>1026</v>
      </c>
      <c r="B24" s="2" t="s">
        <v>1028</v>
      </c>
      <c r="C24" s="135"/>
      <c r="D24" s="136"/>
      <c r="E24" s="136"/>
      <c r="F24" s="136"/>
      <c r="G24" s="136"/>
      <c r="H24" s="136"/>
      <c r="I24" s="136"/>
      <c r="J24" s="31">
        <v>5074</v>
      </c>
      <c r="K24" s="130">
        <f t="shared" si="1"/>
        <v>5074</v>
      </c>
      <c r="L24" s="135"/>
      <c r="M24" s="136"/>
      <c r="N24" s="136"/>
      <c r="O24" s="136"/>
      <c r="P24" s="136"/>
      <c r="Q24" s="136"/>
      <c r="R24" s="136"/>
      <c r="S24" s="31">
        <v>1080</v>
      </c>
      <c r="T24" s="130">
        <f t="shared" si="0"/>
        <v>1080</v>
      </c>
    </row>
    <row r="25" spans="1:20" ht="12.95">
      <c r="A25" s="5" t="s">
        <v>1026</v>
      </c>
      <c r="B25" s="2" t="s">
        <v>1062</v>
      </c>
      <c r="C25" s="135"/>
      <c r="D25" s="136"/>
      <c r="E25" s="136"/>
      <c r="F25" s="31">
        <v>140</v>
      </c>
      <c r="G25" s="31">
        <v>425</v>
      </c>
      <c r="H25" s="31">
        <v>415</v>
      </c>
      <c r="I25" s="31">
        <v>27</v>
      </c>
      <c r="J25" s="31">
        <v>25</v>
      </c>
      <c r="K25" s="130">
        <f t="shared" si="1"/>
        <v>1032</v>
      </c>
      <c r="L25" s="135"/>
      <c r="M25" s="136"/>
      <c r="N25" s="136"/>
      <c r="O25" s="31">
        <v>33</v>
      </c>
      <c r="P25" s="31">
        <v>288</v>
      </c>
      <c r="Q25" s="31">
        <v>299</v>
      </c>
      <c r="R25" s="31">
        <v>231</v>
      </c>
      <c r="S25" s="31">
        <v>4</v>
      </c>
      <c r="T25" s="130">
        <f t="shared" si="0"/>
        <v>855</v>
      </c>
    </row>
    <row r="26" spans="1:20" ht="12.95">
      <c r="A26" s="5" t="s">
        <v>1026</v>
      </c>
      <c r="B26" s="2" t="s">
        <v>1063</v>
      </c>
      <c r="C26" s="135"/>
      <c r="D26" s="136"/>
      <c r="E26" s="136"/>
      <c r="F26" s="136"/>
      <c r="G26" s="136"/>
      <c r="H26" s="136"/>
      <c r="I26" s="31">
        <v>594</v>
      </c>
      <c r="J26" s="31">
        <v>937</v>
      </c>
      <c r="K26" s="130">
        <f t="shared" si="1"/>
        <v>1531</v>
      </c>
      <c r="L26" s="135"/>
      <c r="M26" s="136"/>
      <c r="N26" s="136"/>
      <c r="O26" s="136"/>
      <c r="P26" s="136"/>
      <c r="Q26" s="136"/>
      <c r="R26" s="31">
        <v>643</v>
      </c>
      <c r="S26" s="31">
        <v>338</v>
      </c>
      <c r="T26" s="130">
        <f t="shared" si="0"/>
        <v>981</v>
      </c>
    </row>
    <row r="27" spans="1:20" ht="12.95">
      <c r="A27" s="5" t="s">
        <v>1026</v>
      </c>
      <c r="B27" s="2" t="s">
        <v>1064</v>
      </c>
      <c r="C27" s="135"/>
      <c r="D27" s="136"/>
      <c r="E27" s="136"/>
      <c r="F27" s="136"/>
      <c r="G27" s="136"/>
      <c r="H27" s="136"/>
      <c r="I27" s="136"/>
      <c r="J27" s="31">
        <v>26</v>
      </c>
      <c r="K27" s="130">
        <f t="shared" si="1"/>
        <v>26</v>
      </c>
      <c r="L27" s="135"/>
      <c r="M27" s="136"/>
      <c r="N27" s="136"/>
      <c r="O27" s="136"/>
      <c r="P27" s="136"/>
      <c r="Q27" s="136"/>
      <c r="R27" s="136"/>
      <c r="S27" s="31">
        <v>8</v>
      </c>
      <c r="T27" s="130">
        <f t="shared" si="0"/>
        <v>8</v>
      </c>
    </row>
    <row r="28" spans="1:20" ht="12.95">
      <c r="A28" s="5" t="s">
        <v>1026</v>
      </c>
      <c r="B28" s="2" t="s">
        <v>143</v>
      </c>
      <c r="C28" s="135"/>
      <c r="D28" s="136"/>
      <c r="E28" s="31">
        <v>71</v>
      </c>
      <c r="F28" s="31">
        <v>112</v>
      </c>
      <c r="G28" s="31">
        <v>240</v>
      </c>
      <c r="H28" s="31">
        <v>196</v>
      </c>
      <c r="I28" s="136"/>
      <c r="J28" s="136"/>
      <c r="K28" s="130">
        <f t="shared" si="1"/>
        <v>619</v>
      </c>
      <c r="L28" s="135"/>
      <c r="M28" s="136"/>
      <c r="N28" s="31">
        <v>0</v>
      </c>
      <c r="O28" s="31">
        <v>4</v>
      </c>
      <c r="P28" s="31">
        <v>39</v>
      </c>
      <c r="Q28" s="31">
        <v>420</v>
      </c>
      <c r="R28" s="31">
        <v>52</v>
      </c>
      <c r="S28" s="136"/>
      <c r="T28" s="130">
        <f t="shared" si="0"/>
        <v>515</v>
      </c>
    </row>
    <row r="29" spans="1:20" ht="12.95">
      <c r="A29" s="5" t="s">
        <v>1026</v>
      </c>
      <c r="B29" s="1" t="s">
        <v>1065</v>
      </c>
      <c r="C29" s="129">
        <f>SUBTOTAL(9,C3:C28)</f>
        <v>38226</v>
      </c>
      <c r="D29" s="129">
        <f>SUBTOTAL(9,D3:D28)</f>
        <v>32137</v>
      </c>
      <c r="E29" s="129">
        <f>SUBTOTAL(9,E3:E28)</f>
        <v>11267</v>
      </c>
      <c r="F29" s="129">
        <f>SUBTOTAL(9,F3:F28)</f>
        <v>25245</v>
      </c>
      <c r="G29" s="129">
        <f t="shared" ref="G29:J29" si="2">SUBTOTAL(9,G3:G28)</f>
        <v>32392</v>
      </c>
      <c r="H29" s="129">
        <f t="shared" si="2"/>
        <v>26458</v>
      </c>
      <c r="I29" s="129">
        <f t="shared" si="2"/>
        <v>21315</v>
      </c>
      <c r="J29" s="129">
        <f t="shared" si="2"/>
        <v>29050</v>
      </c>
      <c r="K29" s="130">
        <f t="shared" si="1"/>
        <v>216090</v>
      </c>
      <c r="L29" s="129">
        <f t="shared" ref="L29:S29" si="3">SUBTOTAL(9,L3:L28)</f>
        <v>40550</v>
      </c>
      <c r="M29" s="129">
        <f t="shared" si="3"/>
        <v>43040</v>
      </c>
      <c r="N29" s="129">
        <f t="shared" si="3"/>
        <v>35558</v>
      </c>
      <c r="O29" s="129">
        <f t="shared" si="3"/>
        <v>28600</v>
      </c>
      <c r="P29" s="129">
        <f t="shared" si="3"/>
        <v>27606</v>
      </c>
      <c r="Q29" s="129">
        <f t="shared" si="3"/>
        <v>40864</v>
      </c>
      <c r="R29" s="129">
        <f t="shared" si="3"/>
        <v>17392</v>
      </c>
      <c r="S29" s="129">
        <f t="shared" si="3"/>
        <v>22858</v>
      </c>
      <c r="T29" s="130">
        <f t="shared" si="0"/>
        <v>256468</v>
      </c>
    </row>
    <row r="30" spans="1:20" ht="12.95">
      <c r="A30" s="5" t="s">
        <v>1001</v>
      </c>
      <c r="B30" s="2" t="s">
        <v>1050</v>
      </c>
      <c r="C30" s="135"/>
      <c r="D30" s="136"/>
      <c r="E30" s="136"/>
      <c r="F30" s="31">
        <v>629</v>
      </c>
      <c r="G30" s="31">
        <v>736</v>
      </c>
      <c r="H30" s="31">
        <v>1343</v>
      </c>
      <c r="I30" s="136"/>
      <c r="J30" s="136"/>
      <c r="K30" s="130">
        <f t="shared" ref="K30:K39" si="4">SUM(C30:J30)</f>
        <v>2708</v>
      </c>
      <c r="L30" s="135"/>
      <c r="M30" s="136"/>
      <c r="N30" s="136"/>
      <c r="O30" s="31">
        <v>0</v>
      </c>
      <c r="P30" s="31">
        <v>10</v>
      </c>
      <c r="Q30" s="31">
        <v>354</v>
      </c>
      <c r="R30" s="136"/>
      <c r="S30" s="136"/>
      <c r="T30" s="130">
        <f t="shared" ref="T30:T39" si="5">SUM(L30:S30)</f>
        <v>364</v>
      </c>
    </row>
    <row r="31" spans="1:20" ht="12.95">
      <c r="A31" s="5" t="s">
        <v>1001</v>
      </c>
      <c r="B31" s="2" t="s">
        <v>1066</v>
      </c>
      <c r="C31" s="135"/>
      <c r="D31" s="136"/>
      <c r="E31" s="136"/>
      <c r="F31" s="136"/>
      <c r="G31" s="31">
        <v>102</v>
      </c>
      <c r="H31" s="31">
        <v>2228</v>
      </c>
      <c r="I31" s="31">
        <v>2878</v>
      </c>
      <c r="J31" s="31">
        <v>414</v>
      </c>
      <c r="K31" s="130">
        <f t="shared" si="4"/>
        <v>5622</v>
      </c>
      <c r="L31" s="135"/>
      <c r="M31" s="136"/>
      <c r="N31" s="136"/>
      <c r="O31" s="136"/>
      <c r="P31" s="31">
        <v>0</v>
      </c>
      <c r="Q31" s="31">
        <v>143</v>
      </c>
      <c r="R31" s="31">
        <v>525</v>
      </c>
      <c r="S31" s="31">
        <v>1073</v>
      </c>
      <c r="T31" s="130">
        <f t="shared" si="5"/>
        <v>1741</v>
      </c>
    </row>
    <row r="32" spans="1:20" ht="12.95">
      <c r="A32" s="5" t="s">
        <v>1001</v>
      </c>
      <c r="B32" s="2" t="s">
        <v>1051</v>
      </c>
      <c r="C32" s="135"/>
      <c r="D32" s="136"/>
      <c r="E32" s="136"/>
      <c r="F32" s="136"/>
      <c r="G32" s="136"/>
      <c r="H32" s="31">
        <v>22</v>
      </c>
      <c r="I32" s="31">
        <v>2748</v>
      </c>
      <c r="J32" s="31">
        <v>1120</v>
      </c>
      <c r="K32" s="130">
        <f t="shared" si="4"/>
        <v>3890</v>
      </c>
      <c r="L32" s="135"/>
      <c r="M32" s="136"/>
      <c r="N32" s="136"/>
      <c r="O32" s="136"/>
      <c r="P32" s="136"/>
      <c r="Q32" s="31">
        <v>0</v>
      </c>
      <c r="R32" s="31">
        <v>162</v>
      </c>
      <c r="S32" s="31">
        <v>187</v>
      </c>
      <c r="T32" s="130">
        <f t="shared" si="5"/>
        <v>349</v>
      </c>
    </row>
    <row r="33" spans="1:20" ht="12.95">
      <c r="A33" s="5" t="s">
        <v>1001</v>
      </c>
      <c r="B33" s="2" t="s">
        <v>1053</v>
      </c>
      <c r="C33" s="135"/>
      <c r="D33" s="136"/>
      <c r="E33" s="31">
        <v>18</v>
      </c>
      <c r="F33" s="31">
        <v>220</v>
      </c>
      <c r="G33" s="31">
        <v>709</v>
      </c>
      <c r="H33" s="31">
        <v>752</v>
      </c>
      <c r="I33" s="136"/>
      <c r="J33" s="136"/>
      <c r="K33" s="130">
        <f t="shared" si="4"/>
        <v>1699</v>
      </c>
      <c r="L33" s="135"/>
      <c r="M33" s="136"/>
      <c r="N33" s="31">
        <v>72</v>
      </c>
      <c r="O33" s="31">
        <v>256</v>
      </c>
      <c r="P33" s="31">
        <v>127</v>
      </c>
      <c r="Q33" s="31">
        <v>157</v>
      </c>
      <c r="R33" s="136"/>
      <c r="S33" s="136"/>
      <c r="T33" s="130">
        <f t="shared" si="5"/>
        <v>612</v>
      </c>
    </row>
    <row r="34" spans="1:20" ht="12.95">
      <c r="A34" s="5" t="s">
        <v>1001</v>
      </c>
      <c r="B34" s="2" t="s">
        <v>1055</v>
      </c>
      <c r="C34" s="135"/>
      <c r="D34" s="136"/>
      <c r="E34" s="136"/>
      <c r="F34" s="31">
        <v>9559</v>
      </c>
      <c r="G34" s="31">
        <v>849</v>
      </c>
      <c r="H34" s="31">
        <v>53</v>
      </c>
      <c r="I34" s="136"/>
      <c r="J34" s="136"/>
      <c r="K34" s="130">
        <f t="shared" si="4"/>
        <v>10461</v>
      </c>
      <c r="L34" s="135"/>
      <c r="M34" s="136"/>
      <c r="N34" s="136"/>
      <c r="O34" s="31">
        <v>45</v>
      </c>
      <c r="P34" s="31">
        <v>2840</v>
      </c>
      <c r="Q34" s="31">
        <v>4575</v>
      </c>
      <c r="R34" s="31">
        <v>2019</v>
      </c>
      <c r="S34" s="31">
        <v>585</v>
      </c>
      <c r="T34" s="130">
        <f t="shared" si="5"/>
        <v>10064</v>
      </c>
    </row>
    <row r="35" spans="1:20" ht="12.95">
      <c r="A35" s="5" t="s">
        <v>1001</v>
      </c>
      <c r="B35" s="2" t="s">
        <v>1057</v>
      </c>
      <c r="C35" s="137">
        <v>6564</v>
      </c>
      <c r="D35" s="31">
        <v>3177</v>
      </c>
      <c r="E35" s="136"/>
      <c r="F35" s="136"/>
      <c r="G35" s="136"/>
      <c r="H35" s="136"/>
      <c r="I35" s="136"/>
      <c r="J35" s="136"/>
      <c r="K35" s="130">
        <f t="shared" si="4"/>
        <v>9741</v>
      </c>
      <c r="L35" s="137">
        <v>43</v>
      </c>
      <c r="M35" s="31">
        <v>4726</v>
      </c>
      <c r="N35" s="31">
        <v>3834</v>
      </c>
      <c r="O35" s="31">
        <v>983</v>
      </c>
      <c r="P35" s="31">
        <v>159</v>
      </c>
      <c r="Q35" s="136"/>
      <c r="R35" s="136"/>
      <c r="S35" s="136"/>
      <c r="T35" s="130">
        <f t="shared" si="5"/>
        <v>9745</v>
      </c>
    </row>
    <row r="36" spans="1:20" ht="12.95">
      <c r="A36" s="5" t="s">
        <v>1001</v>
      </c>
      <c r="B36" s="2" t="s">
        <v>1061</v>
      </c>
      <c r="C36" s="137">
        <v>2711</v>
      </c>
      <c r="D36" s="31">
        <v>2786</v>
      </c>
      <c r="E36" s="31">
        <v>4053</v>
      </c>
      <c r="F36" s="31">
        <v>4125</v>
      </c>
      <c r="G36" s="31">
        <v>3513</v>
      </c>
      <c r="H36" s="31">
        <v>4504</v>
      </c>
      <c r="I36" s="136"/>
      <c r="J36" s="136"/>
      <c r="K36" s="130">
        <f t="shared" si="4"/>
        <v>21692</v>
      </c>
      <c r="L36" s="137">
        <v>2734</v>
      </c>
      <c r="M36" s="31">
        <v>2632</v>
      </c>
      <c r="N36" s="31">
        <v>2637</v>
      </c>
      <c r="O36" s="31">
        <v>3856</v>
      </c>
      <c r="P36" s="31">
        <v>3685</v>
      </c>
      <c r="Q36" s="31">
        <v>4671</v>
      </c>
      <c r="R36" s="136"/>
      <c r="S36" s="136"/>
      <c r="T36" s="130">
        <f t="shared" si="5"/>
        <v>20215</v>
      </c>
    </row>
    <row r="37" spans="1:20" ht="12.95">
      <c r="A37" s="5" t="s">
        <v>1001</v>
      </c>
      <c r="B37" s="2" t="s">
        <v>1063</v>
      </c>
      <c r="C37" s="135"/>
      <c r="D37" s="136"/>
      <c r="E37" s="136"/>
      <c r="F37" s="136"/>
      <c r="G37" s="136"/>
      <c r="H37" s="136"/>
      <c r="I37" s="31">
        <v>6067</v>
      </c>
      <c r="J37" s="31">
        <v>6842</v>
      </c>
      <c r="K37" s="130">
        <f t="shared" si="4"/>
        <v>12909</v>
      </c>
      <c r="L37" s="135"/>
      <c r="M37" s="136"/>
      <c r="N37" s="136"/>
      <c r="O37" s="136"/>
      <c r="P37" s="136"/>
      <c r="Q37" s="136"/>
      <c r="R37" s="31">
        <v>5207</v>
      </c>
      <c r="S37" s="31">
        <v>5730</v>
      </c>
      <c r="T37" s="130">
        <f t="shared" si="5"/>
        <v>10937</v>
      </c>
    </row>
    <row r="38" spans="1:20" ht="12.95">
      <c r="A38" s="5" t="s">
        <v>1001</v>
      </c>
      <c r="B38" s="2" t="s">
        <v>1064</v>
      </c>
      <c r="C38" s="135"/>
      <c r="D38" s="136"/>
      <c r="E38" s="136"/>
      <c r="F38" s="136"/>
      <c r="G38" s="136"/>
      <c r="H38" s="136"/>
      <c r="I38" s="136"/>
      <c r="J38" s="31">
        <v>3298</v>
      </c>
      <c r="K38" s="130">
        <f t="shared" si="4"/>
        <v>3298</v>
      </c>
      <c r="L38" s="135"/>
      <c r="M38" s="136"/>
      <c r="N38" s="136"/>
      <c r="O38" s="136"/>
      <c r="P38" s="136"/>
      <c r="Q38" s="136"/>
      <c r="R38" s="136"/>
      <c r="S38" s="31">
        <v>566</v>
      </c>
      <c r="T38" s="130">
        <f t="shared" si="5"/>
        <v>566</v>
      </c>
    </row>
    <row r="39" spans="1:20" ht="12.95">
      <c r="A39" s="5" t="s">
        <v>1001</v>
      </c>
      <c r="B39" s="1" t="s">
        <v>1067</v>
      </c>
      <c r="C39" s="129">
        <f>SUBTOTAL(9,C30:C38)</f>
        <v>9275</v>
      </c>
      <c r="D39" s="129">
        <f t="shared" ref="D39:J39" si="6">SUBTOTAL(9,D30:D38)</f>
        <v>5963</v>
      </c>
      <c r="E39" s="129">
        <f t="shared" si="6"/>
        <v>4071</v>
      </c>
      <c r="F39" s="129">
        <f t="shared" si="6"/>
        <v>14533</v>
      </c>
      <c r="G39" s="129">
        <f t="shared" si="6"/>
        <v>5909</v>
      </c>
      <c r="H39" s="129">
        <f t="shared" si="6"/>
        <v>8902</v>
      </c>
      <c r="I39" s="129">
        <f t="shared" si="6"/>
        <v>11693</v>
      </c>
      <c r="J39" s="129">
        <f t="shared" si="6"/>
        <v>11674</v>
      </c>
      <c r="K39" s="130">
        <f t="shared" si="4"/>
        <v>72020</v>
      </c>
      <c r="L39" s="129">
        <f t="shared" ref="L39:S39" si="7">SUBTOTAL(9,L30:L38)</f>
        <v>2777</v>
      </c>
      <c r="M39" s="129">
        <f t="shared" si="7"/>
        <v>7358</v>
      </c>
      <c r="N39" s="129">
        <f t="shared" si="7"/>
        <v>6543</v>
      </c>
      <c r="O39" s="129">
        <f t="shared" si="7"/>
        <v>5140</v>
      </c>
      <c r="P39" s="129">
        <f t="shared" si="7"/>
        <v>6821</v>
      </c>
      <c r="Q39" s="129">
        <f t="shared" si="7"/>
        <v>9900</v>
      </c>
      <c r="R39" s="129">
        <f t="shared" si="7"/>
        <v>7913</v>
      </c>
      <c r="S39" s="129">
        <f t="shared" si="7"/>
        <v>8141</v>
      </c>
      <c r="T39" s="130">
        <f t="shared" si="5"/>
        <v>54593</v>
      </c>
    </row>
    <row r="40" spans="1:20" ht="12.95">
      <c r="A40" s="5" t="s">
        <v>50</v>
      </c>
      <c r="B40" s="2" t="s">
        <v>1050</v>
      </c>
      <c r="C40" s="135"/>
      <c r="D40" s="136"/>
      <c r="E40" s="31">
        <v>45</v>
      </c>
      <c r="F40" s="31">
        <v>646</v>
      </c>
      <c r="G40" s="31">
        <v>942</v>
      </c>
      <c r="H40" s="31">
        <v>1463</v>
      </c>
      <c r="I40" s="136"/>
      <c r="J40" s="136"/>
      <c r="K40" s="130">
        <f t="shared" ref="K40:K66" si="8">SUM(C40:J40)</f>
        <v>3096</v>
      </c>
      <c r="L40" s="135"/>
      <c r="M40" s="136"/>
      <c r="N40" s="136"/>
      <c r="O40" s="136"/>
      <c r="P40" s="31">
        <v>55</v>
      </c>
      <c r="Q40" s="31">
        <v>367</v>
      </c>
      <c r="R40" s="136"/>
      <c r="S40" s="136"/>
      <c r="T40" s="130">
        <f t="shared" ref="T40:T66" si="9">SUM(L40:S40)</f>
        <v>422</v>
      </c>
    </row>
    <row r="41" spans="1:20" ht="12.95">
      <c r="A41" s="5" t="s">
        <v>50</v>
      </c>
      <c r="B41" s="2" t="s">
        <v>115</v>
      </c>
      <c r="C41" s="135"/>
      <c r="D41" s="136"/>
      <c r="E41" s="136"/>
      <c r="F41" s="136"/>
      <c r="G41" s="31">
        <v>1989</v>
      </c>
      <c r="H41" s="31">
        <v>10394</v>
      </c>
      <c r="I41" s="31">
        <v>305</v>
      </c>
      <c r="J41" s="31">
        <v>198</v>
      </c>
      <c r="K41" s="130">
        <f t="shared" si="8"/>
        <v>12886</v>
      </c>
      <c r="L41" s="135"/>
      <c r="M41" s="136"/>
      <c r="N41" s="136"/>
      <c r="O41" s="136"/>
      <c r="P41" s="31">
        <v>259</v>
      </c>
      <c r="Q41" s="31">
        <v>2066</v>
      </c>
      <c r="R41" s="31">
        <v>5223</v>
      </c>
      <c r="S41" s="31">
        <v>4648</v>
      </c>
      <c r="T41" s="130">
        <f t="shared" si="9"/>
        <v>12196</v>
      </c>
    </row>
    <row r="42" spans="1:20" ht="12.95">
      <c r="A42" s="5" t="s">
        <v>50</v>
      </c>
      <c r="B42" s="2" t="s">
        <v>120</v>
      </c>
      <c r="C42" s="135"/>
      <c r="D42" s="136"/>
      <c r="E42" s="31">
        <v>10060</v>
      </c>
      <c r="F42" s="31">
        <v>22517</v>
      </c>
      <c r="G42" s="31">
        <v>26327</v>
      </c>
      <c r="H42" s="31">
        <v>5484</v>
      </c>
      <c r="I42" s="31">
        <v>14</v>
      </c>
      <c r="J42" s="31">
        <v>0</v>
      </c>
      <c r="K42" s="130">
        <f t="shared" si="8"/>
        <v>64402</v>
      </c>
      <c r="L42" s="135"/>
      <c r="M42" s="136"/>
      <c r="N42" s="31">
        <v>1932</v>
      </c>
      <c r="O42" s="31">
        <v>8773</v>
      </c>
      <c r="P42" s="31">
        <v>20304</v>
      </c>
      <c r="Q42" s="31">
        <v>32587</v>
      </c>
      <c r="R42" s="31">
        <v>3282</v>
      </c>
      <c r="S42" s="31">
        <v>542</v>
      </c>
      <c r="T42" s="130">
        <f t="shared" si="9"/>
        <v>67420</v>
      </c>
    </row>
    <row r="43" spans="1:20" ht="12.95">
      <c r="A43" s="5" t="s">
        <v>50</v>
      </c>
      <c r="B43" s="2" t="s">
        <v>161</v>
      </c>
      <c r="C43" s="135"/>
      <c r="D43" s="136"/>
      <c r="E43" s="136"/>
      <c r="F43" s="136"/>
      <c r="G43" s="136"/>
      <c r="H43" s="31">
        <v>5764</v>
      </c>
      <c r="I43" s="31">
        <v>19441</v>
      </c>
      <c r="J43" s="31">
        <v>21642</v>
      </c>
      <c r="K43" s="130">
        <f t="shared" si="8"/>
        <v>46847</v>
      </c>
      <c r="L43" s="135"/>
      <c r="M43" s="136"/>
      <c r="N43" s="136"/>
      <c r="O43" s="136"/>
      <c r="P43" s="136"/>
      <c r="Q43" s="136"/>
      <c r="R43" s="31">
        <v>6388</v>
      </c>
      <c r="S43" s="31">
        <v>15065</v>
      </c>
      <c r="T43" s="130">
        <f t="shared" si="9"/>
        <v>21453</v>
      </c>
    </row>
    <row r="44" spans="1:20" ht="12.95">
      <c r="A44" s="5" t="s">
        <v>50</v>
      </c>
      <c r="B44" s="2" t="s">
        <v>1066</v>
      </c>
      <c r="C44" s="135"/>
      <c r="D44" s="136"/>
      <c r="E44" s="136"/>
      <c r="F44" s="136"/>
      <c r="G44" s="31">
        <v>102</v>
      </c>
      <c r="H44" s="31">
        <v>2228</v>
      </c>
      <c r="I44" s="31">
        <v>2878</v>
      </c>
      <c r="J44" s="31">
        <v>414</v>
      </c>
      <c r="K44" s="130">
        <f t="shared" si="8"/>
        <v>5622</v>
      </c>
      <c r="L44" s="135"/>
      <c r="M44" s="136"/>
      <c r="N44" s="136"/>
      <c r="O44" s="136"/>
      <c r="P44" s="136"/>
      <c r="Q44" s="31">
        <v>143</v>
      </c>
      <c r="R44" s="31">
        <v>525</v>
      </c>
      <c r="S44" s="31">
        <v>1073</v>
      </c>
      <c r="T44" s="130">
        <f t="shared" si="9"/>
        <v>1741</v>
      </c>
    </row>
    <row r="45" spans="1:20" ht="12.95">
      <c r="A45" s="5" t="s">
        <v>50</v>
      </c>
      <c r="B45" s="2" t="s">
        <v>1051</v>
      </c>
      <c r="C45" s="135"/>
      <c r="D45" s="136"/>
      <c r="E45" s="136"/>
      <c r="F45" s="136"/>
      <c r="G45" s="136"/>
      <c r="H45" s="31">
        <v>22</v>
      </c>
      <c r="I45" s="31">
        <v>2911</v>
      </c>
      <c r="J45" s="31">
        <v>1167</v>
      </c>
      <c r="K45" s="130">
        <f t="shared" si="8"/>
        <v>4100</v>
      </c>
      <c r="L45" s="135"/>
      <c r="M45" s="136"/>
      <c r="N45" s="136"/>
      <c r="O45" s="136"/>
      <c r="P45" s="136"/>
      <c r="Q45" s="136"/>
      <c r="R45" s="31">
        <v>162</v>
      </c>
      <c r="S45" s="31">
        <v>190</v>
      </c>
      <c r="T45" s="130">
        <f t="shared" si="9"/>
        <v>352</v>
      </c>
    </row>
    <row r="46" spans="1:20" ht="12.95">
      <c r="A46" s="5" t="s">
        <v>50</v>
      </c>
      <c r="B46" s="2" t="s">
        <v>1052</v>
      </c>
      <c r="C46" s="135"/>
      <c r="D46" s="136"/>
      <c r="E46" s="136"/>
      <c r="F46" s="136"/>
      <c r="G46" s="31">
        <v>873</v>
      </c>
      <c r="H46" s="31">
        <v>1238</v>
      </c>
      <c r="I46" s="31">
        <v>716</v>
      </c>
      <c r="J46" s="31">
        <v>570</v>
      </c>
      <c r="K46" s="130">
        <f t="shared" si="8"/>
        <v>3397</v>
      </c>
      <c r="L46" s="135"/>
      <c r="M46" s="136"/>
      <c r="N46" s="136"/>
      <c r="O46" s="136"/>
      <c r="P46" s="31">
        <v>10</v>
      </c>
      <c r="Q46" s="31">
        <v>426</v>
      </c>
      <c r="R46" s="31">
        <v>813</v>
      </c>
      <c r="S46" s="31">
        <v>798</v>
      </c>
      <c r="T46" s="130">
        <f t="shared" si="9"/>
        <v>2047</v>
      </c>
    </row>
    <row r="47" spans="1:20" ht="12.95">
      <c r="A47" s="5" t="s">
        <v>50</v>
      </c>
      <c r="B47" s="2" t="s">
        <v>1053</v>
      </c>
      <c r="C47" s="135"/>
      <c r="D47" s="136"/>
      <c r="E47" s="31">
        <v>42</v>
      </c>
      <c r="F47" s="31">
        <v>220</v>
      </c>
      <c r="G47" s="31">
        <v>787</v>
      </c>
      <c r="H47" s="31">
        <v>771</v>
      </c>
      <c r="I47" s="136"/>
      <c r="J47" s="136"/>
      <c r="K47" s="130">
        <f t="shared" si="8"/>
        <v>1820</v>
      </c>
      <c r="L47" s="135"/>
      <c r="M47" s="136"/>
      <c r="N47" s="31">
        <v>82</v>
      </c>
      <c r="O47" s="31">
        <v>270</v>
      </c>
      <c r="P47" s="31">
        <v>129</v>
      </c>
      <c r="Q47" s="31">
        <v>182</v>
      </c>
      <c r="R47" s="136"/>
      <c r="S47" s="136"/>
      <c r="T47" s="130">
        <f t="shared" si="9"/>
        <v>663</v>
      </c>
    </row>
    <row r="48" spans="1:20" ht="12.95">
      <c r="A48" s="5" t="s">
        <v>50</v>
      </c>
      <c r="B48" s="2" t="s">
        <v>89</v>
      </c>
      <c r="C48" s="135"/>
      <c r="D48" s="136"/>
      <c r="E48" s="31">
        <v>73</v>
      </c>
      <c r="F48" s="31">
        <v>421</v>
      </c>
      <c r="G48" s="31">
        <v>959</v>
      </c>
      <c r="H48" s="31">
        <v>1336</v>
      </c>
      <c r="I48" s="136"/>
      <c r="J48" s="136"/>
      <c r="K48" s="130">
        <f t="shared" si="8"/>
        <v>2789</v>
      </c>
      <c r="L48" s="135"/>
      <c r="M48" s="136"/>
      <c r="N48" s="31">
        <v>25</v>
      </c>
      <c r="O48" s="31">
        <v>375</v>
      </c>
      <c r="P48" s="31">
        <v>780</v>
      </c>
      <c r="Q48" s="31">
        <v>1520</v>
      </c>
      <c r="R48" s="31">
        <v>57</v>
      </c>
      <c r="S48" s="31">
        <v>2</v>
      </c>
      <c r="T48" s="130">
        <f t="shared" si="9"/>
        <v>2759</v>
      </c>
    </row>
    <row r="49" spans="1:20" ht="12.95">
      <c r="A49" s="5" t="s">
        <v>50</v>
      </c>
      <c r="B49" s="2" t="s">
        <v>133</v>
      </c>
      <c r="C49" s="135"/>
      <c r="D49" s="136"/>
      <c r="E49" s="136"/>
      <c r="F49" s="136"/>
      <c r="G49" s="31">
        <v>224</v>
      </c>
      <c r="H49" s="31">
        <v>656</v>
      </c>
      <c r="I49" s="136"/>
      <c r="J49" s="136"/>
      <c r="K49" s="130">
        <f t="shared" si="8"/>
        <v>880</v>
      </c>
      <c r="L49" s="135"/>
      <c r="M49" s="136"/>
      <c r="N49" s="136"/>
      <c r="O49" s="136"/>
      <c r="P49" s="31">
        <v>91</v>
      </c>
      <c r="Q49" s="31">
        <v>713</v>
      </c>
      <c r="R49" s="31">
        <v>50</v>
      </c>
      <c r="S49" s="31">
        <v>14</v>
      </c>
      <c r="T49" s="130">
        <f t="shared" si="9"/>
        <v>868</v>
      </c>
    </row>
    <row r="50" spans="1:20" ht="12.95">
      <c r="A50" s="5" t="s">
        <v>50</v>
      </c>
      <c r="B50" s="2" t="s">
        <v>1054</v>
      </c>
      <c r="C50" s="135"/>
      <c r="D50" s="136"/>
      <c r="E50" s="136"/>
      <c r="F50" s="136"/>
      <c r="G50" s="136"/>
      <c r="H50" s="136"/>
      <c r="I50" s="136"/>
      <c r="J50" s="136"/>
      <c r="K50" s="130">
        <f t="shared" si="8"/>
        <v>0</v>
      </c>
      <c r="L50" s="135"/>
      <c r="M50" s="136"/>
      <c r="N50" s="31">
        <v>2708</v>
      </c>
      <c r="O50" s="31">
        <v>7043</v>
      </c>
      <c r="P50" s="31">
        <v>958</v>
      </c>
      <c r="Q50" s="136"/>
      <c r="R50" s="136"/>
      <c r="S50" s="136"/>
      <c r="T50" s="130">
        <f t="shared" si="9"/>
        <v>10709</v>
      </c>
    </row>
    <row r="51" spans="1:20" ht="12.95">
      <c r="A51" s="5" t="s">
        <v>50</v>
      </c>
      <c r="B51" s="2" t="s">
        <v>1055</v>
      </c>
      <c r="C51" s="135"/>
      <c r="D51" s="136"/>
      <c r="E51" s="136"/>
      <c r="F51" s="31">
        <v>9927</v>
      </c>
      <c r="G51" s="31">
        <v>890</v>
      </c>
      <c r="H51" s="31">
        <v>53</v>
      </c>
      <c r="I51" s="136"/>
      <c r="J51" s="136"/>
      <c r="K51" s="130">
        <f t="shared" si="8"/>
        <v>10870</v>
      </c>
      <c r="L51" s="135"/>
      <c r="M51" s="136"/>
      <c r="N51" s="136"/>
      <c r="O51" s="31">
        <v>48</v>
      </c>
      <c r="P51" s="31">
        <v>3023</v>
      </c>
      <c r="Q51" s="31">
        <v>4684</v>
      </c>
      <c r="R51" s="31">
        <v>2072</v>
      </c>
      <c r="S51" s="31">
        <v>628</v>
      </c>
      <c r="T51" s="130">
        <f t="shared" si="9"/>
        <v>10455</v>
      </c>
    </row>
    <row r="52" spans="1:20" ht="12.95">
      <c r="A52" s="5" t="s">
        <v>50</v>
      </c>
      <c r="B52" s="2" t="s">
        <v>146</v>
      </c>
      <c r="C52" s="135"/>
      <c r="D52" s="136"/>
      <c r="E52" s="31">
        <v>91</v>
      </c>
      <c r="F52" s="31">
        <v>524</v>
      </c>
      <c r="G52" s="31">
        <v>372</v>
      </c>
      <c r="H52" s="31">
        <v>139</v>
      </c>
      <c r="I52" s="136"/>
      <c r="J52" s="136"/>
      <c r="K52" s="130">
        <f t="shared" si="8"/>
        <v>1126</v>
      </c>
      <c r="L52" s="135"/>
      <c r="M52" s="136"/>
      <c r="N52" s="136"/>
      <c r="O52" s="31">
        <v>22</v>
      </c>
      <c r="P52" s="31">
        <v>575</v>
      </c>
      <c r="Q52" s="31">
        <v>419</v>
      </c>
      <c r="R52" s="31">
        <v>112</v>
      </c>
      <c r="S52" s="136"/>
      <c r="T52" s="130">
        <f t="shared" si="9"/>
        <v>1128</v>
      </c>
    </row>
    <row r="53" spans="1:20" ht="12.95">
      <c r="A53" s="5" t="s">
        <v>50</v>
      </c>
      <c r="B53" s="2" t="s">
        <v>1056</v>
      </c>
      <c r="C53" s="135"/>
      <c r="D53" s="136"/>
      <c r="E53" s="136"/>
      <c r="F53" s="136"/>
      <c r="G53" s="136"/>
      <c r="H53" s="136"/>
      <c r="I53" s="31">
        <v>20</v>
      </c>
      <c r="J53" s="31">
        <v>232</v>
      </c>
      <c r="K53" s="130">
        <f t="shared" si="8"/>
        <v>252</v>
      </c>
      <c r="L53" s="135"/>
      <c r="M53" s="136"/>
      <c r="N53" s="136"/>
      <c r="O53" s="136"/>
      <c r="P53" s="136"/>
      <c r="Q53" s="136"/>
      <c r="R53" s="136"/>
      <c r="S53" s="31">
        <v>97</v>
      </c>
      <c r="T53" s="130">
        <f t="shared" si="9"/>
        <v>97</v>
      </c>
    </row>
    <row r="54" spans="1:20" ht="12.95">
      <c r="A54" s="5" t="s">
        <v>50</v>
      </c>
      <c r="B54" s="2" t="s">
        <v>1057</v>
      </c>
      <c r="C54" s="137">
        <v>10739</v>
      </c>
      <c r="D54" s="31">
        <v>5823</v>
      </c>
      <c r="E54" s="136"/>
      <c r="F54" s="136"/>
      <c r="G54" s="136"/>
      <c r="H54" s="136"/>
      <c r="I54" s="136"/>
      <c r="J54" s="136"/>
      <c r="K54" s="130">
        <f t="shared" si="8"/>
        <v>16562</v>
      </c>
      <c r="L54" s="137">
        <v>78</v>
      </c>
      <c r="M54" s="31">
        <v>8524</v>
      </c>
      <c r="N54" s="31">
        <v>6141</v>
      </c>
      <c r="O54" s="31">
        <v>1589</v>
      </c>
      <c r="P54" s="31">
        <v>234</v>
      </c>
      <c r="Q54" s="136"/>
      <c r="R54" s="136"/>
      <c r="S54" s="136"/>
      <c r="T54" s="130">
        <f t="shared" si="9"/>
        <v>16566</v>
      </c>
    </row>
    <row r="55" spans="1:20" ht="12.95">
      <c r="A55" s="5" t="s">
        <v>50</v>
      </c>
      <c r="B55" s="2" t="s">
        <v>189</v>
      </c>
      <c r="C55" s="137">
        <v>1691</v>
      </c>
      <c r="D55" s="31">
        <v>856</v>
      </c>
      <c r="E55" s="136"/>
      <c r="F55" s="136"/>
      <c r="G55" s="136"/>
      <c r="H55" s="136"/>
      <c r="I55" s="136"/>
      <c r="J55" s="136"/>
      <c r="K55" s="130">
        <f t="shared" si="8"/>
        <v>2547</v>
      </c>
      <c r="L55" s="135"/>
      <c r="M55" s="31">
        <v>1555</v>
      </c>
      <c r="N55" s="31">
        <v>985</v>
      </c>
      <c r="O55" s="136"/>
      <c r="P55" s="136"/>
      <c r="Q55" s="136"/>
      <c r="R55" s="136"/>
      <c r="S55" s="136"/>
      <c r="T55" s="130">
        <f t="shared" si="9"/>
        <v>2540</v>
      </c>
    </row>
    <row r="56" spans="1:20" ht="12.95">
      <c r="A56" s="5" t="s">
        <v>50</v>
      </c>
      <c r="B56" s="2" t="s">
        <v>1058</v>
      </c>
      <c r="C56" s="135"/>
      <c r="D56" s="136"/>
      <c r="E56" s="136"/>
      <c r="F56" s="136"/>
      <c r="G56" s="136"/>
      <c r="H56" s="136"/>
      <c r="I56" s="136"/>
      <c r="J56" s="136"/>
      <c r="K56" s="130">
        <f t="shared" si="8"/>
        <v>0</v>
      </c>
      <c r="L56" s="135"/>
      <c r="M56" s="136"/>
      <c r="N56" s="31">
        <v>1285</v>
      </c>
      <c r="O56" s="31">
        <v>1010</v>
      </c>
      <c r="P56" s="31">
        <v>865</v>
      </c>
      <c r="Q56" s="31">
        <v>644</v>
      </c>
      <c r="R56" s="136"/>
      <c r="S56" s="136"/>
      <c r="T56" s="130">
        <f t="shared" si="9"/>
        <v>3804</v>
      </c>
    </row>
    <row r="57" spans="1:20" ht="12.95">
      <c r="A57" s="5" t="s">
        <v>50</v>
      </c>
      <c r="B57" s="2" t="s">
        <v>1059</v>
      </c>
      <c r="C57" s="137">
        <v>32332</v>
      </c>
      <c r="D57" s="31">
        <v>28240</v>
      </c>
      <c r="E57" s="31">
        <v>453</v>
      </c>
      <c r="F57" s="31">
        <v>853</v>
      </c>
      <c r="G57" s="31">
        <v>148</v>
      </c>
      <c r="H57" s="31">
        <v>85</v>
      </c>
      <c r="I57" s="31">
        <v>13</v>
      </c>
      <c r="J57" s="136"/>
      <c r="K57" s="130">
        <f t="shared" si="8"/>
        <v>62124</v>
      </c>
      <c r="L57" s="137">
        <v>40334</v>
      </c>
      <c r="M57" s="31">
        <v>37570</v>
      </c>
      <c r="N57" s="31">
        <v>26146</v>
      </c>
      <c r="O57" s="31">
        <v>10332</v>
      </c>
      <c r="P57" s="31">
        <v>2761</v>
      </c>
      <c r="Q57" s="31">
        <v>1288</v>
      </c>
      <c r="R57" s="31">
        <v>364</v>
      </c>
      <c r="S57" s="31">
        <v>86</v>
      </c>
      <c r="T57" s="130">
        <f t="shared" si="9"/>
        <v>118881</v>
      </c>
    </row>
    <row r="58" spans="1:20" ht="12.95">
      <c r="A58" s="5" t="s">
        <v>50</v>
      </c>
      <c r="B58" s="2" t="s">
        <v>1060</v>
      </c>
      <c r="C58" s="135"/>
      <c r="D58" s="136"/>
      <c r="E58" s="136"/>
      <c r="F58" s="136"/>
      <c r="G58" s="136"/>
      <c r="H58" s="136"/>
      <c r="I58" s="136"/>
      <c r="J58" s="31">
        <v>110</v>
      </c>
      <c r="K58" s="130">
        <f t="shared" si="8"/>
        <v>110</v>
      </c>
      <c r="L58" s="135"/>
      <c r="M58" s="136"/>
      <c r="N58" s="136"/>
      <c r="O58" s="136"/>
      <c r="P58" s="136"/>
      <c r="Q58" s="136"/>
      <c r="R58" s="136"/>
      <c r="S58" s="31">
        <v>33</v>
      </c>
      <c r="T58" s="130">
        <f t="shared" si="9"/>
        <v>33</v>
      </c>
    </row>
    <row r="59" spans="1:20" ht="12.95">
      <c r="A59" s="5" t="s">
        <v>50</v>
      </c>
      <c r="B59" s="2" t="s">
        <v>1061</v>
      </c>
      <c r="C59" s="137">
        <v>2739</v>
      </c>
      <c r="D59" s="31">
        <v>3181</v>
      </c>
      <c r="E59" s="31">
        <v>4503</v>
      </c>
      <c r="F59" s="31">
        <v>4418</v>
      </c>
      <c r="G59" s="31">
        <v>3878</v>
      </c>
      <c r="H59" s="31">
        <v>4946</v>
      </c>
      <c r="I59" s="136"/>
      <c r="J59" s="136"/>
      <c r="K59" s="130">
        <f t="shared" si="8"/>
        <v>23665</v>
      </c>
      <c r="L59" s="137">
        <v>2915</v>
      </c>
      <c r="M59" s="31">
        <v>2749</v>
      </c>
      <c r="N59" s="31">
        <v>2797</v>
      </c>
      <c r="O59" s="31">
        <v>4241</v>
      </c>
      <c r="P59" s="31">
        <v>4056</v>
      </c>
      <c r="Q59" s="31">
        <v>4910</v>
      </c>
      <c r="R59" s="136"/>
      <c r="S59" s="136"/>
      <c r="T59" s="130">
        <f t="shared" si="9"/>
        <v>21668</v>
      </c>
    </row>
    <row r="60" spans="1:20" ht="12.95">
      <c r="A60" s="5" t="s">
        <v>50</v>
      </c>
      <c r="B60" s="2" t="s">
        <v>127</v>
      </c>
      <c r="C60" s="135"/>
      <c r="D60" s="136"/>
      <c r="E60" s="136"/>
      <c r="F60" s="136"/>
      <c r="G60" s="136"/>
      <c r="H60" s="136"/>
      <c r="I60" s="136"/>
      <c r="J60" s="136"/>
      <c r="K60" s="130">
        <f t="shared" si="8"/>
        <v>0</v>
      </c>
      <c r="L60" s="135"/>
      <c r="M60" s="136"/>
      <c r="N60" s="136"/>
      <c r="O60" s="136"/>
      <c r="P60" s="136"/>
      <c r="Q60" s="136"/>
      <c r="R60" s="136"/>
      <c r="S60" s="136"/>
      <c r="T60" s="130">
        <f t="shared" si="9"/>
        <v>0</v>
      </c>
    </row>
    <row r="61" spans="1:20" ht="12.95">
      <c r="A61" s="5" t="s">
        <v>50</v>
      </c>
      <c r="B61" s="2" t="s">
        <v>59</v>
      </c>
      <c r="C61" s="135"/>
      <c r="D61" s="136"/>
      <c r="E61" s="136"/>
      <c r="F61" s="136"/>
      <c r="G61" s="31">
        <v>145</v>
      </c>
      <c r="H61" s="31">
        <v>170</v>
      </c>
      <c r="I61" s="31">
        <v>22</v>
      </c>
      <c r="J61" s="31">
        <v>189</v>
      </c>
      <c r="K61" s="130">
        <f t="shared" si="8"/>
        <v>526</v>
      </c>
      <c r="L61" s="135"/>
      <c r="M61" s="136"/>
      <c r="N61" s="136"/>
      <c r="O61" s="136"/>
      <c r="P61" s="136"/>
      <c r="Q61" s="31">
        <v>96</v>
      </c>
      <c r="R61" s="31">
        <v>124</v>
      </c>
      <c r="S61" s="31">
        <v>97</v>
      </c>
      <c r="T61" s="130">
        <f t="shared" si="9"/>
        <v>317</v>
      </c>
    </row>
    <row r="62" spans="1:20" ht="12.95">
      <c r="A62" s="5" t="s">
        <v>50</v>
      </c>
      <c r="B62" s="2" t="s">
        <v>1028</v>
      </c>
      <c r="C62" s="135"/>
      <c r="D62" s="136"/>
      <c r="E62" s="136"/>
      <c r="F62" s="136"/>
      <c r="G62" s="136"/>
      <c r="H62" s="136"/>
      <c r="I62" s="136"/>
      <c r="J62" s="31">
        <v>5074</v>
      </c>
      <c r="K62" s="130">
        <f t="shared" si="8"/>
        <v>5074</v>
      </c>
      <c r="L62" s="135"/>
      <c r="M62" s="136"/>
      <c r="N62" s="136"/>
      <c r="O62" s="136"/>
      <c r="P62" s="136"/>
      <c r="Q62" s="136"/>
      <c r="R62" s="136"/>
      <c r="S62" s="31">
        <v>1080</v>
      </c>
      <c r="T62" s="130">
        <f t="shared" si="9"/>
        <v>1080</v>
      </c>
    </row>
    <row r="63" spans="1:20" ht="12.95">
      <c r="A63" s="5" t="s">
        <v>50</v>
      </c>
      <c r="B63" s="2" t="s">
        <v>1062</v>
      </c>
      <c r="C63" s="135"/>
      <c r="D63" s="136"/>
      <c r="E63" s="136"/>
      <c r="F63" s="31">
        <v>140</v>
      </c>
      <c r="G63" s="31">
        <v>425</v>
      </c>
      <c r="H63" s="31">
        <v>415</v>
      </c>
      <c r="I63" s="31">
        <v>27</v>
      </c>
      <c r="J63" s="31">
        <v>25</v>
      </c>
      <c r="K63" s="130">
        <f t="shared" si="8"/>
        <v>1032</v>
      </c>
      <c r="L63" s="135"/>
      <c r="M63" s="136"/>
      <c r="N63" s="136"/>
      <c r="O63" s="31">
        <v>33</v>
      </c>
      <c r="P63" s="31">
        <v>288</v>
      </c>
      <c r="Q63" s="31">
        <v>299</v>
      </c>
      <c r="R63" s="31">
        <v>231</v>
      </c>
      <c r="S63" s="31">
        <v>4</v>
      </c>
      <c r="T63" s="130">
        <f t="shared" si="9"/>
        <v>855</v>
      </c>
    </row>
    <row r="64" spans="1:20" ht="12.95">
      <c r="A64" s="5" t="s">
        <v>50</v>
      </c>
      <c r="B64" s="2" t="s">
        <v>1063</v>
      </c>
      <c r="C64" s="135"/>
      <c r="D64" s="136"/>
      <c r="E64" s="136"/>
      <c r="F64" s="136"/>
      <c r="G64" s="136"/>
      <c r="H64" s="136"/>
      <c r="I64" s="31">
        <v>6661</v>
      </c>
      <c r="J64" s="31">
        <v>7779</v>
      </c>
      <c r="K64" s="130">
        <f t="shared" si="8"/>
        <v>14440</v>
      </c>
      <c r="L64" s="135"/>
      <c r="M64" s="136"/>
      <c r="N64" s="136"/>
      <c r="O64" s="136"/>
      <c r="P64" s="136"/>
      <c r="Q64" s="136"/>
      <c r="R64" s="31">
        <v>5850</v>
      </c>
      <c r="S64" s="31">
        <v>6068</v>
      </c>
      <c r="T64" s="130">
        <f t="shared" si="9"/>
        <v>11918</v>
      </c>
    </row>
    <row r="65" spans="1:20" ht="12.95">
      <c r="A65" s="5" t="s">
        <v>50</v>
      </c>
      <c r="B65" s="2" t="s">
        <v>1064</v>
      </c>
      <c r="C65" s="135"/>
      <c r="D65" s="136"/>
      <c r="E65" s="136"/>
      <c r="F65" s="136"/>
      <c r="G65" s="136"/>
      <c r="H65" s="136"/>
      <c r="I65" s="136"/>
      <c r="J65" s="31">
        <v>3324</v>
      </c>
      <c r="K65" s="130">
        <f t="shared" si="8"/>
        <v>3324</v>
      </c>
      <c r="L65" s="135"/>
      <c r="M65" s="136"/>
      <c r="N65" s="136"/>
      <c r="O65" s="136"/>
      <c r="P65" s="136"/>
      <c r="Q65" s="136"/>
      <c r="R65" s="136"/>
      <c r="S65" s="31">
        <v>574</v>
      </c>
      <c r="T65" s="130">
        <f t="shared" si="9"/>
        <v>574</v>
      </c>
    </row>
    <row r="66" spans="1:20" ht="12.95">
      <c r="A66" s="5" t="s">
        <v>50</v>
      </c>
      <c r="B66" s="2" t="s">
        <v>143</v>
      </c>
      <c r="C66" s="135"/>
      <c r="D66" s="136"/>
      <c r="E66" s="31">
        <v>71</v>
      </c>
      <c r="F66" s="31">
        <v>112</v>
      </c>
      <c r="G66" s="31">
        <v>240</v>
      </c>
      <c r="H66" s="31">
        <v>196</v>
      </c>
      <c r="I66" s="136"/>
      <c r="J66" s="136"/>
      <c r="K66" s="130">
        <f t="shared" si="8"/>
        <v>619</v>
      </c>
      <c r="L66" s="135"/>
      <c r="M66" s="136"/>
      <c r="N66" s="136"/>
      <c r="O66" s="31">
        <v>4</v>
      </c>
      <c r="P66" s="31">
        <v>39</v>
      </c>
      <c r="Q66" s="31">
        <v>420</v>
      </c>
      <c r="R66" s="31">
        <v>52</v>
      </c>
      <c r="S66" s="136"/>
      <c r="T66" s="130">
        <f t="shared" si="9"/>
        <v>515</v>
      </c>
    </row>
    <row r="67" spans="1:20" ht="12.95">
      <c r="A67" s="5" t="s">
        <v>50</v>
      </c>
      <c r="B67" s="1" t="s">
        <v>1049</v>
      </c>
      <c r="C67" s="129">
        <f>SUBTOTAL(9,C40:C66)</f>
        <v>47501</v>
      </c>
      <c r="D67" s="129">
        <f t="shared" ref="D67:J67" si="10">SUBTOTAL(9,D40:D66)</f>
        <v>38100</v>
      </c>
      <c r="E67" s="129">
        <f t="shared" si="10"/>
        <v>15338</v>
      </c>
      <c r="F67" s="129">
        <f t="shared" si="10"/>
        <v>39778</v>
      </c>
      <c r="G67" s="129">
        <f t="shared" si="10"/>
        <v>38301</v>
      </c>
      <c r="H67" s="129">
        <f t="shared" si="10"/>
        <v>35360</v>
      </c>
      <c r="I67" s="129">
        <f t="shared" si="10"/>
        <v>33008</v>
      </c>
      <c r="J67" s="129">
        <f t="shared" si="10"/>
        <v>40724</v>
      </c>
      <c r="K67" s="129">
        <f t="shared" ref="K67" si="11">SUM(K40:K66)</f>
        <v>288110</v>
      </c>
      <c r="L67" s="129">
        <f t="shared" ref="L67:S67" si="12">SUBTOTAL(9,L40:L66)</f>
        <v>43327</v>
      </c>
      <c r="M67" s="129">
        <f t="shared" si="12"/>
        <v>50398</v>
      </c>
      <c r="N67" s="129">
        <f t="shared" si="12"/>
        <v>42101</v>
      </c>
      <c r="O67" s="129">
        <f t="shared" si="12"/>
        <v>33740</v>
      </c>
      <c r="P67" s="129">
        <f t="shared" si="12"/>
        <v>34427</v>
      </c>
      <c r="Q67" s="129">
        <f t="shared" si="12"/>
        <v>50764</v>
      </c>
      <c r="R67" s="129">
        <f t="shared" si="12"/>
        <v>25305</v>
      </c>
      <c r="S67" s="129">
        <f t="shared" si="12"/>
        <v>30999</v>
      </c>
      <c r="T67" s="129">
        <f t="shared" ref="T67" si="13">SUM(T40:T66)</f>
        <v>311061</v>
      </c>
    </row>
    <row r="68" spans="1:20">
      <c r="K68" s="31">
        <f>K39+K29-K67</f>
        <v>0</v>
      </c>
      <c r="T68" s="31">
        <f>T39+T29-T67</f>
        <v>0</v>
      </c>
    </row>
  </sheetData>
  <autoFilter ref="A2:T68" xr:uid="{00000000-0009-0000-0000-000011000000}"/>
  <pageMargins left="0.7" right="0.7" top="0.75" bottom="0.75" header="0.3" footer="0.3"/>
  <pageSetup paperSize="9" orientation="portrait" r:id="rId1"/>
  <headerFooter>
    <oddFooter>&amp;C&amp;"Calibri"&amp;11&amp;K000000&amp;"arial,Bold"&amp;10&amp;KFF0000OFFICIAL SENSITIVE - COMMERCIAL_x000D_&amp;1#&amp;"Calibri"&amp;12&amp;KFF8C00OFFICIAL SENSITIVE - COMMERCIAL</oddFooter>
    <evenFooter>&amp;C&amp;"arial,Bold"&amp;10&amp;KFF0000OFFICIAL SENSITIVE - COMMERCIAL</evenFooter>
    <firstFooter>&amp;C&amp;"arial,Bold"&amp;10&amp;KFF0000OFFICIAL SENSITIVE - COMMERCIAL</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3"/>
  <sheetViews>
    <sheetView workbookViewId="0">
      <selection activeCell="K32" sqref="K32"/>
    </sheetView>
  </sheetViews>
  <sheetFormatPr defaultRowHeight="12.6"/>
  <cols>
    <col min="1" max="1" width="44.42578125" customWidth="1"/>
  </cols>
  <sheetData>
    <row r="1" spans="1:7" ht="12.95">
      <c r="C1" s="207" t="s">
        <v>1068</v>
      </c>
      <c r="D1" s="207"/>
      <c r="E1" s="207"/>
      <c r="F1" s="207"/>
    </row>
    <row r="2" spans="1:7" ht="26.1">
      <c r="C2" s="92" t="s">
        <v>1069</v>
      </c>
      <c r="D2" s="92" t="s">
        <v>1070</v>
      </c>
      <c r="E2" s="1" t="s">
        <v>166</v>
      </c>
      <c r="F2" s="92" t="s">
        <v>1071</v>
      </c>
      <c r="G2" s="92" t="s">
        <v>1072</v>
      </c>
    </row>
    <row r="3" spans="1:7" ht="14.45">
      <c r="A3" s="2" t="s">
        <v>1073</v>
      </c>
      <c r="C3">
        <v>132</v>
      </c>
      <c r="D3">
        <v>132</v>
      </c>
      <c r="E3">
        <v>206</v>
      </c>
      <c r="F3">
        <f t="shared" ref="F3:F22" si="0">C3-E3</f>
        <v>-74</v>
      </c>
      <c r="G3">
        <f t="shared" ref="G3:G22" si="1">D3-E3</f>
        <v>-74</v>
      </c>
    </row>
    <row r="4" spans="1:7" ht="14.45">
      <c r="A4" s="2" t="s">
        <v>1074</v>
      </c>
      <c r="C4">
        <v>10394</v>
      </c>
      <c r="D4">
        <f>10394-362</f>
        <v>10032</v>
      </c>
      <c r="E4">
        <v>1994</v>
      </c>
      <c r="F4">
        <f t="shared" si="0"/>
        <v>8400</v>
      </c>
      <c r="G4">
        <f t="shared" si="1"/>
        <v>8038</v>
      </c>
    </row>
    <row r="5" spans="1:7" ht="14.45">
      <c r="A5" s="2" t="s">
        <v>1075</v>
      </c>
      <c r="C5">
        <v>5484</v>
      </c>
      <c r="D5">
        <f>5484-1471</f>
        <v>4013</v>
      </c>
      <c r="E5">
        <v>26692</v>
      </c>
      <c r="F5">
        <f t="shared" si="0"/>
        <v>-21208</v>
      </c>
      <c r="G5">
        <f t="shared" si="1"/>
        <v>-22679</v>
      </c>
    </row>
    <row r="6" spans="1:7" ht="14.45">
      <c r="A6" s="2" t="s">
        <v>121</v>
      </c>
      <c r="C6">
        <v>5764</v>
      </c>
      <c r="D6">
        <v>5764</v>
      </c>
      <c r="F6">
        <f t="shared" si="0"/>
        <v>5764</v>
      </c>
      <c r="G6">
        <f t="shared" si="1"/>
        <v>5764</v>
      </c>
    </row>
    <row r="7" spans="1:7" ht="14.45">
      <c r="A7" s="2" t="s">
        <v>1076</v>
      </c>
      <c r="F7">
        <f t="shared" si="0"/>
        <v>0</v>
      </c>
      <c r="G7">
        <f t="shared" si="1"/>
        <v>0</v>
      </c>
    </row>
    <row r="8" spans="1:7" ht="14.45">
      <c r="A8" s="2" t="s">
        <v>1077</v>
      </c>
      <c r="F8">
        <f t="shared" si="0"/>
        <v>0</v>
      </c>
      <c r="G8">
        <f t="shared" si="1"/>
        <v>0</v>
      </c>
    </row>
    <row r="9" spans="1:7" ht="14.45">
      <c r="A9" s="2" t="s">
        <v>94</v>
      </c>
      <c r="C9">
        <v>1238</v>
      </c>
      <c r="D9">
        <v>1238</v>
      </c>
      <c r="E9">
        <v>873</v>
      </c>
      <c r="F9">
        <f t="shared" si="0"/>
        <v>365</v>
      </c>
      <c r="G9">
        <f t="shared" si="1"/>
        <v>365</v>
      </c>
    </row>
    <row r="10" spans="1:7" ht="14.45">
      <c r="A10" s="2" t="s">
        <v>1078</v>
      </c>
      <c r="C10">
        <v>19</v>
      </c>
      <c r="D10">
        <v>19</v>
      </c>
      <c r="E10">
        <v>78</v>
      </c>
      <c r="F10">
        <f t="shared" si="0"/>
        <v>-59</v>
      </c>
      <c r="G10">
        <f t="shared" si="1"/>
        <v>-59</v>
      </c>
    </row>
    <row r="11" spans="1:7">
      <c r="A11" s="52" t="s">
        <v>153</v>
      </c>
      <c r="C11">
        <v>1336</v>
      </c>
      <c r="D11">
        <v>1336</v>
      </c>
      <c r="E11">
        <v>960</v>
      </c>
      <c r="F11">
        <f t="shared" si="0"/>
        <v>376</v>
      </c>
      <c r="G11">
        <f t="shared" si="1"/>
        <v>376</v>
      </c>
    </row>
    <row r="12" spans="1:7">
      <c r="A12" s="2" t="s">
        <v>154</v>
      </c>
      <c r="C12">
        <v>656</v>
      </c>
      <c r="D12">
        <v>656</v>
      </c>
      <c r="E12">
        <v>224</v>
      </c>
      <c r="F12">
        <f t="shared" si="0"/>
        <v>432</v>
      </c>
      <c r="G12">
        <f t="shared" si="1"/>
        <v>432</v>
      </c>
    </row>
    <row r="13" spans="1:7">
      <c r="A13" s="2" t="s">
        <v>1054</v>
      </c>
      <c r="F13">
        <f t="shared" si="0"/>
        <v>0</v>
      </c>
      <c r="G13">
        <f t="shared" si="1"/>
        <v>0</v>
      </c>
    </row>
    <row r="14" spans="1:7" ht="14.45">
      <c r="A14" s="2" t="s">
        <v>1079</v>
      </c>
      <c r="E14">
        <v>46</v>
      </c>
      <c r="F14">
        <f t="shared" si="0"/>
        <v>-46</v>
      </c>
      <c r="G14">
        <f t="shared" si="1"/>
        <v>-46</v>
      </c>
    </row>
    <row r="15" spans="1:7">
      <c r="A15" s="52" t="s">
        <v>155</v>
      </c>
      <c r="C15">
        <v>139</v>
      </c>
      <c r="D15">
        <f>139-8</f>
        <v>131</v>
      </c>
      <c r="E15">
        <v>369</v>
      </c>
      <c r="F15">
        <f t="shared" si="0"/>
        <v>-230</v>
      </c>
      <c r="G15">
        <f t="shared" si="1"/>
        <v>-238</v>
      </c>
    </row>
    <row r="16" spans="1:7">
      <c r="A16" s="2" t="s">
        <v>1057</v>
      </c>
      <c r="F16">
        <f t="shared" si="0"/>
        <v>0</v>
      </c>
      <c r="G16">
        <f t="shared" si="1"/>
        <v>0</v>
      </c>
    </row>
    <row r="17" spans="1:7" ht="14.45">
      <c r="A17" s="2" t="s">
        <v>1080</v>
      </c>
      <c r="F17">
        <f t="shared" si="0"/>
        <v>0</v>
      </c>
      <c r="G17">
        <f t="shared" si="1"/>
        <v>0</v>
      </c>
    </row>
    <row r="18" spans="1:7" ht="14.45">
      <c r="A18" s="2" t="s">
        <v>1081</v>
      </c>
      <c r="C18">
        <v>85</v>
      </c>
      <c r="D18">
        <f>85-53</f>
        <v>32</v>
      </c>
      <c r="E18">
        <v>148</v>
      </c>
      <c r="F18">
        <f t="shared" si="0"/>
        <v>-63</v>
      </c>
      <c r="G18">
        <f t="shared" si="1"/>
        <v>-116</v>
      </c>
    </row>
    <row r="19" spans="1:7" ht="14.45">
      <c r="A19" s="2" t="s">
        <v>1082</v>
      </c>
      <c r="C19">
        <v>470</v>
      </c>
      <c r="D19">
        <v>470</v>
      </c>
      <c r="E19">
        <v>433</v>
      </c>
      <c r="F19">
        <f t="shared" si="0"/>
        <v>37</v>
      </c>
      <c r="G19">
        <f t="shared" si="1"/>
        <v>37</v>
      </c>
    </row>
    <row r="20" spans="1:7" ht="14.45">
      <c r="A20" s="2" t="s">
        <v>1083</v>
      </c>
      <c r="C20">
        <v>170</v>
      </c>
      <c r="D20">
        <f>170-11</f>
        <v>159</v>
      </c>
      <c r="E20">
        <v>145</v>
      </c>
      <c r="F20">
        <f t="shared" si="0"/>
        <v>25</v>
      </c>
      <c r="G20">
        <f t="shared" si="1"/>
        <v>14</v>
      </c>
    </row>
    <row r="21" spans="1:7" ht="14.45">
      <c r="A21" s="2" t="s">
        <v>1084</v>
      </c>
      <c r="C21">
        <v>415</v>
      </c>
      <c r="D21">
        <v>415</v>
      </c>
      <c r="E21">
        <v>425</v>
      </c>
      <c r="F21">
        <f t="shared" si="0"/>
        <v>-10</v>
      </c>
      <c r="G21">
        <f t="shared" si="1"/>
        <v>-10</v>
      </c>
    </row>
    <row r="22" spans="1:7" ht="14.45">
      <c r="A22" s="2" t="s">
        <v>1085</v>
      </c>
      <c r="C22">
        <v>196</v>
      </c>
      <c r="D22">
        <f>196-19</f>
        <v>177</v>
      </c>
      <c r="E22">
        <v>240</v>
      </c>
      <c r="F22">
        <f t="shared" si="0"/>
        <v>-44</v>
      </c>
      <c r="G22">
        <f t="shared" si="1"/>
        <v>-63</v>
      </c>
    </row>
    <row r="23" spans="1:7">
      <c r="C23">
        <f>SUM(C3:C22)</f>
        <v>26498</v>
      </c>
      <c r="D23">
        <f>SUM(D3:D22)</f>
        <v>24574</v>
      </c>
      <c r="E23">
        <f>SUM(E3:E22)</f>
        <v>32833</v>
      </c>
      <c r="F23">
        <f>SUM(F3:F22)</f>
        <v>-6335</v>
      </c>
      <c r="G23">
        <f>SUM(G3:G22)</f>
        <v>-8259</v>
      </c>
    </row>
  </sheetData>
  <mergeCells count="1">
    <mergeCell ref="C1:F1"/>
  </mergeCells>
  <pageMargins left="0.7" right="0.7" top="0.75" bottom="0.75" header="0.3" footer="0.3"/>
  <pageSetup paperSize="9" orientation="portrait" r:id="rId1"/>
  <headerFooter>
    <oddFooter>&amp;C&amp;"Calibri"&amp;11&amp;K000000&amp;"arial,Bold"&amp;10&amp;KFF0000OFFICIAL SENSITIVE - COMMERCIAL_x000D_&amp;1#&amp;"Calibri"&amp;12&amp;KFF8C00OFFICIAL SENSITIVE - COMMERCIAL</oddFooter>
    <evenFooter>&amp;C&amp;"arial,Bold"&amp;10&amp;KFF0000OFFICIAL SENSITIVE - COMMERCIAL</evenFooter>
    <firstFooter>&amp;C&amp;"arial,Bold"&amp;10&amp;KFF0000OFFICIAL SENSITIVE - COMMERCIAL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667"/>
  <sheetViews>
    <sheetView zoomScaleNormal="100" zoomScaleSheetLayoutView="70" workbookViewId="0">
      <pane xSplit="2" ySplit="10" topLeftCell="C11" activePane="bottomRight" state="frozen"/>
      <selection pane="bottomRight" activeCell="S20" sqref="A8:S20"/>
      <selection pane="bottomLeft" activeCell="B2" sqref="B2"/>
      <selection pane="topRight" activeCell="B2" sqref="B2"/>
    </sheetView>
  </sheetViews>
  <sheetFormatPr defaultRowHeight="14.45"/>
  <cols>
    <col min="1" max="1" width="8.140625" customWidth="1"/>
    <col min="2" max="2" width="64.85546875" bestFit="1" customWidth="1"/>
    <col min="3" max="4" width="10.85546875" customWidth="1"/>
    <col min="5" max="5" width="11" customWidth="1"/>
    <col min="6" max="10" width="10.85546875" customWidth="1"/>
    <col min="11" max="11" width="4" style="86" customWidth="1"/>
    <col min="12" max="13" width="10.85546875" customWidth="1"/>
    <col min="14" max="14" width="11" customWidth="1"/>
    <col min="15" max="19" width="10.85546875" customWidth="1"/>
    <col min="20" max="20" width="2.28515625" style="86" customWidth="1"/>
  </cols>
  <sheetData>
    <row r="1" spans="1:23" ht="12.75" customHeight="1">
      <c r="S1" s="56" t="s">
        <v>35</v>
      </c>
    </row>
    <row r="2" spans="1:23" ht="18">
      <c r="A2" s="185" t="s">
        <v>36</v>
      </c>
      <c r="K2"/>
    </row>
    <row r="3" spans="1:23">
      <c r="A3" s="186" t="s">
        <v>37</v>
      </c>
      <c r="B3" s="186"/>
      <c r="C3" s="186"/>
      <c r="D3" s="186"/>
      <c r="E3" s="186"/>
      <c r="F3" s="186"/>
      <c r="G3" s="186"/>
      <c r="H3" s="186"/>
      <c r="I3" s="186"/>
      <c r="J3" s="186"/>
      <c r="K3" s="186"/>
      <c r="L3" s="186"/>
      <c r="M3" s="186"/>
      <c r="N3" s="186"/>
      <c r="O3" s="186"/>
      <c r="P3" s="186"/>
      <c r="Q3" s="186"/>
      <c r="R3" s="186"/>
      <c r="S3" s="186"/>
    </row>
    <row r="4" spans="1:23" ht="8.25" customHeight="1">
      <c r="A4" s="186"/>
      <c r="B4" s="186"/>
      <c r="C4" s="186"/>
      <c r="D4" s="186"/>
      <c r="E4" s="186"/>
      <c r="F4" s="186"/>
      <c r="G4" s="186"/>
      <c r="H4" s="186"/>
      <c r="I4" s="186"/>
      <c r="J4" s="186"/>
      <c r="K4" s="186"/>
      <c r="L4" s="186"/>
      <c r="M4" s="186"/>
      <c r="N4" s="186"/>
      <c r="O4" s="186"/>
      <c r="P4" s="186"/>
      <c r="Q4" s="186"/>
      <c r="R4" s="186"/>
      <c r="S4" s="186"/>
    </row>
    <row r="5" spans="1:23" ht="15.6">
      <c r="A5" s="3" t="s">
        <v>38</v>
      </c>
      <c r="B5" s="3"/>
      <c r="C5" s="3"/>
      <c r="D5" s="3"/>
      <c r="E5" s="3"/>
      <c r="F5" s="3"/>
      <c r="G5" s="3"/>
      <c r="H5" s="3"/>
      <c r="I5" s="3"/>
      <c r="J5" s="3"/>
      <c r="K5" s="3"/>
      <c r="L5" s="3"/>
      <c r="M5" s="3"/>
      <c r="N5" s="3"/>
      <c r="O5" s="3"/>
      <c r="P5" s="3"/>
      <c r="Q5" s="3"/>
      <c r="R5" s="3"/>
      <c r="S5" s="3"/>
    </row>
    <row r="6" spans="1:23" ht="17.45">
      <c r="A6" s="3" t="s">
        <v>39</v>
      </c>
      <c r="B6" s="138"/>
      <c r="C6" s="138"/>
      <c r="D6" s="138"/>
      <c r="E6" s="138"/>
      <c r="F6" s="138"/>
      <c r="G6" s="138"/>
      <c r="H6" s="138"/>
      <c r="I6" s="138"/>
      <c r="J6" s="138"/>
      <c r="K6" s="138"/>
      <c r="L6" s="138"/>
      <c r="M6" s="138"/>
      <c r="N6" s="138"/>
      <c r="O6" s="138"/>
      <c r="P6" s="138"/>
      <c r="Q6" s="138"/>
      <c r="R6" s="138"/>
      <c r="S6" s="138"/>
    </row>
    <row r="7" spans="1:23">
      <c r="A7" s="138"/>
      <c r="B7" s="138"/>
      <c r="C7" s="138"/>
      <c r="D7" s="138"/>
      <c r="E7" s="138"/>
      <c r="F7" s="138"/>
      <c r="G7" s="138"/>
      <c r="H7" s="138"/>
      <c r="I7" s="138"/>
      <c r="J7" s="138"/>
      <c r="K7" s="138"/>
      <c r="L7" s="138"/>
      <c r="M7" s="138"/>
      <c r="N7" s="138"/>
      <c r="O7" s="138"/>
      <c r="P7" s="138"/>
      <c r="Q7" s="138"/>
      <c r="R7" s="138"/>
      <c r="S7" s="138"/>
    </row>
    <row r="8" spans="1:23" ht="15">
      <c r="C8" s="197" t="s">
        <v>40</v>
      </c>
      <c r="D8" s="197"/>
      <c r="E8" s="197"/>
      <c r="F8" s="197"/>
      <c r="G8" s="197"/>
      <c r="H8" s="197"/>
      <c r="I8" s="197"/>
      <c r="J8" s="197"/>
      <c r="L8" s="198" t="s">
        <v>41</v>
      </c>
      <c r="M8" s="198"/>
      <c r="N8" s="198"/>
      <c r="O8" s="198"/>
      <c r="P8" s="198"/>
      <c r="Q8" s="198"/>
      <c r="R8" s="198"/>
      <c r="S8" s="198"/>
    </row>
    <row r="9" spans="1:23" ht="26.1" customHeight="1">
      <c r="C9" s="72"/>
      <c r="D9" s="160"/>
      <c r="E9" s="199" t="s">
        <v>42</v>
      </c>
      <c r="F9" s="199"/>
      <c r="G9" s="160"/>
      <c r="H9" s="73"/>
      <c r="I9" s="160"/>
      <c r="J9" s="73"/>
      <c r="L9" s="72"/>
      <c r="M9" s="160"/>
      <c r="N9" s="199" t="s">
        <v>42</v>
      </c>
      <c r="O9" s="199"/>
      <c r="P9" s="160"/>
      <c r="Q9" s="73"/>
      <c r="R9" s="160"/>
      <c r="S9" s="73"/>
    </row>
    <row r="10" spans="1:23" ht="42.95" customHeight="1" thickBot="1">
      <c r="A10" s="23"/>
      <c r="B10" s="23"/>
      <c r="C10" s="75" t="s">
        <v>43</v>
      </c>
      <c r="D10" s="75" t="s">
        <v>44</v>
      </c>
      <c r="E10" s="75" t="s">
        <v>45</v>
      </c>
      <c r="F10" s="75" t="s">
        <v>46</v>
      </c>
      <c r="G10" s="75" t="s">
        <v>47</v>
      </c>
      <c r="H10" s="74" t="s">
        <v>48</v>
      </c>
      <c r="I10" s="75" t="s">
        <v>49</v>
      </c>
      <c r="J10" s="74" t="s">
        <v>50</v>
      </c>
      <c r="K10" s="87"/>
      <c r="L10" s="75" t="s">
        <v>43</v>
      </c>
      <c r="M10" s="75" t="s">
        <v>44</v>
      </c>
      <c r="N10" s="75" t="s">
        <v>45</v>
      </c>
      <c r="O10" s="75" t="s">
        <v>46</v>
      </c>
      <c r="P10" s="75" t="s">
        <v>51</v>
      </c>
      <c r="Q10" s="74" t="s">
        <v>48</v>
      </c>
      <c r="R10" s="75" t="s">
        <v>49</v>
      </c>
      <c r="S10" s="74" t="s">
        <v>50</v>
      </c>
    </row>
    <row r="11" spans="1:23" ht="17.25" customHeight="1">
      <c r="A11" s="6" t="s">
        <v>52</v>
      </c>
      <c r="B11" s="5" t="s">
        <v>53</v>
      </c>
      <c r="C11" s="8"/>
      <c r="D11" s="8"/>
      <c r="E11" s="8"/>
      <c r="F11" s="8"/>
      <c r="G11" s="8"/>
      <c r="H11" s="8"/>
      <c r="I11" s="8"/>
      <c r="J11" s="8"/>
      <c r="K11" s="13"/>
      <c r="L11" s="8"/>
      <c r="M11" s="8"/>
      <c r="N11" s="8"/>
      <c r="O11" s="8"/>
      <c r="P11" s="8"/>
      <c r="Q11" s="8"/>
      <c r="R11" s="8"/>
      <c r="S11" s="8"/>
      <c r="T11" s="89"/>
    </row>
    <row r="12" spans="1:23" ht="15">
      <c r="B12" s="2" t="s">
        <v>54</v>
      </c>
      <c r="C12" s="10">
        <v>893</v>
      </c>
      <c r="D12" s="10">
        <v>1921</v>
      </c>
      <c r="E12" s="7" t="s">
        <v>55</v>
      </c>
      <c r="F12" s="10">
        <v>1220</v>
      </c>
      <c r="G12" s="10">
        <v>8547</v>
      </c>
      <c r="H12" s="7">
        <f t="shared" ref="H12" si="0">SUM(C12:G12)</f>
        <v>12581</v>
      </c>
      <c r="I12" s="7" t="s">
        <v>55</v>
      </c>
      <c r="J12" s="7">
        <f t="shared" ref="J12" si="1">SUM(H12:I12)</f>
        <v>12581</v>
      </c>
      <c r="K12" s="13"/>
      <c r="L12" s="10">
        <v>1968</v>
      </c>
      <c r="M12" s="10">
        <v>1106</v>
      </c>
      <c r="N12" s="7" t="s">
        <v>55</v>
      </c>
      <c r="O12" s="10">
        <v>3074</v>
      </c>
      <c r="P12" s="7" t="s">
        <v>55</v>
      </c>
      <c r="Q12" s="7">
        <f>SUM(L12:O12)</f>
        <v>6148</v>
      </c>
      <c r="R12" s="7" t="s">
        <v>55</v>
      </c>
      <c r="S12" s="7">
        <f t="shared" ref="S12:S19" si="2">SUM(Q12:R12)</f>
        <v>6148</v>
      </c>
      <c r="T12" s="13"/>
      <c r="V12" s="31"/>
      <c r="W12" s="31"/>
    </row>
    <row r="13" spans="1:23" ht="15">
      <c r="B13" s="2" t="s">
        <v>56</v>
      </c>
      <c r="C13" s="21" t="s">
        <v>55</v>
      </c>
      <c r="D13" s="21" t="s">
        <v>55</v>
      </c>
      <c r="E13" s="21" t="s">
        <v>55</v>
      </c>
      <c r="F13" s="21" t="s">
        <v>55</v>
      </c>
      <c r="G13" s="7" t="s">
        <v>55</v>
      </c>
      <c r="H13" s="21" t="s">
        <v>55</v>
      </c>
      <c r="I13" s="21" t="s">
        <v>55</v>
      </c>
      <c r="J13" s="21" t="s">
        <v>55</v>
      </c>
      <c r="K13" s="13"/>
      <c r="L13" s="7" t="s">
        <v>55</v>
      </c>
      <c r="M13" s="10">
        <v>0</v>
      </c>
      <c r="N13" s="8">
        <v>0</v>
      </c>
      <c r="O13" s="10">
        <v>0</v>
      </c>
      <c r="P13" s="7" t="s">
        <v>55</v>
      </c>
      <c r="Q13" s="7">
        <f>SUM(L13:O13)</f>
        <v>0</v>
      </c>
      <c r="R13" s="8">
        <v>2</v>
      </c>
      <c r="S13" s="7">
        <f t="shared" si="2"/>
        <v>2</v>
      </c>
      <c r="T13" s="13"/>
      <c r="U13" s="31"/>
      <c r="V13" s="31"/>
    </row>
    <row r="14" spans="1:23" ht="15">
      <c r="B14" s="2" t="s">
        <v>57</v>
      </c>
      <c r="C14" s="8">
        <v>123</v>
      </c>
      <c r="D14" s="29">
        <v>0</v>
      </c>
      <c r="E14" s="29">
        <v>54</v>
      </c>
      <c r="F14" s="29">
        <v>44</v>
      </c>
      <c r="G14" s="7" t="s">
        <v>55</v>
      </c>
      <c r="H14" s="7">
        <f t="shared" ref="H14:H19" si="3">SUM(C14:G14)</f>
        <v>221</v>
      </c>
      <c r="I14" s="29">
        <v>1001</v>
      </c>
      <c r="J14" s="7">
        <f t="shared" ref="J14:J19" si="4">SUM(H14:I14)</f>
        <v>1222</v>
      </c>
      <c r="K14" s="13"/>
      <c r="L14" s="10">
        <v>0</v>
      </c>
      <c r="M14" s="10">
        <v>7</v>
      </c>
      <c r="N14" s="10">
        <v>14</v>
      </c>
      <c r="O14" s="10">
        <v>11</v>
      </c>
      <c r="P14" s="7" t="s">
        <v>55</v>
      </c>
      <c r="Q14" s="7">
        <f t="shared" ref="Q14:Q17" si="5">SUM(L14:O14)</f>
        <v>32</v>
      </c>
      <c r="R14" s="10">
        <v>445</v>
      </c>
      <c r="S14" s="7">
        <f t="shared" si="2"/>
        <v>477</v>
      </c>
      <c r="T14" s="13"/>
      <c r="V14" s="31"/>
      <c r="W14" s="31"/>
    </row>
    <row r="15" spans="1:23" ht="15">
      <c r="B15" s="2" t="s">
        <v>58</v>
      </c>
      <c r="C15" s="8">
        <v>0</v>
      </c>
      <c r="D15" s="8">
        <v>0</v>
      </c>
      <c r="E15" s="8">
        <v>0</v>
      </c>
      <c r="F15" s="8">
        <v>0</v>
      </c>
      <c r="G15" s="7" t="s">
        <v>55</v>
      </c>
      <c r="H15" s="7">
        <f t="shared" si="3"/>
        <v>0</v>
      </c>
      <c r="I15" s="8">
        <v>41</v>
      </c>
      <c r="J15" s="7">
        <f t="shared" si="4"/>
        <v>41</v>
      </c>
      <c r="K15" s="13"/>
      <c r="L15" s="10">
        <v>1</v>
      </c>
      <c r="M15" s="10">
        <v>0</v>
      </c>
      <c r="N15" s="10">
        <v>24</v>
      </c>
      <c r="O15" s="10">
        <v>1</v>
      </c>
      <c r="P15" s="7" t="s">
        <v>55</v>
      </c>
      <c r="Q15" s="7">
        <f t="shared" si="5"/>
        <v>26</v>
      </c>
      <c r="R15" s="10">
        <v>72</v>
      </c>
      <c r="S15" s="7">
        <f t="shared" si="2"/>
        <v>98</v>
      </c>
      <c r="T15" s="13"/>
      <c r="V15" s="31"/>
      <c r="W15" s="31"/>
    </row>
    <row r="16" spans="1:23" ht="15">
      <c r="B16" s="2" t="s">
        <v>59</v>
      </c>
      <c r="C16" s="8">
        <v>0</v>
      </c>
      <c r="D16" s="8">
        <v>0</v>
      </c>
      <c r="E16" s="7" t="s">
        <v>55</v>
      </c>
      <c r="F16" s="7" t="s">
        <v>55</v>
      </c>
      <c r="G16" s="7" t="s">
        <v>55</v>
      </c>
      <c r="H16" s="7">
        <f t="shared" si="3"/>
        <v>0</v>
      </c>
      <c r="I16" s="7" t="s">
        <v>55</v>
      </c>
      <c r="J16" s="7">
        <f t="shared" si="4"/>
        <v>0</v>
      </c>
      <c r="K16" s="13"/>
      <c r="L16" s="8">
        <v>106</v>
      </c>
      <c r="M16" s="8">
        <v>0</v>
      </c>
      <c r="N16" s="7" t="s">
        <v>55</v>
      </c>
      <c r="O16" s="7" t="s">
        <v>55</v>
      </c>
      <c r="P16" s="7" t="s">
        <v>55</v>
      </c>
      <c r="Q16" s="7">
        <f t="shared" si="5"/>
        <v>106</v>
      </c>
      <c r="R16" s="7" t="s">
        <v>55</v>
      </c>
      <c r="S16" s="7">
        <f t="shared" si="2"/>
        <v>106</v>
      </c>
      <c r="T16" s="89"/>
      <c r="V16" s="31"/>
      <c r="W16" s="31"/>
    </row>
    <row r="17" spans="1:23" ht="15">
      <c r="B17" s="2" t="s">
        <v>60</v>
      </c>
      <c r="C17" s="8">
        <v>0</v>
      </c>
      <c r="D17" s="8">
        <v>0</v>
      </c>
      <c r="E17" s="7" t="s">
        <v>55</v>
      </c>
      <c r="F17" s="8">
        <v>0</v>
      </c>
      <c r="G17" s="7" t="s">
        <v>55</v>
      </c>
      <c r="H17" s="7">
        <f t="shared" si="3"/>
        <v>0</v>
      </c>
      <c r="I17" s="7" t="s">
        <v>55</v>
      </c>
      <c r="J17" s="7">
        <f t="shared" si="4"/>
        <v>0</v>
      </c>
      <c r="K17" s="13"/>
      <c r="L17" s="8">
        <v>1148</v>
      </c>
      <c r="M17" s="8">
        <v>769</v>
      </c>
      <c r="N17" s="7" t="s">
        <v>55</v>
      </c>
      <c r="O17" s="8">
        <v>1458</v>
      </c>
      <c r="P17" s="7" t="s">
        <v>55</v>
      </c>
      <c r="Q17" s="7">
        <f t="shared" si="5"/>
        <v>3375</v>
      </c>
      <c r="R17" s="7" t="s">
        <v>55</v>
      </c>
      <c r="S17" s="7">
        <f t="shared" si="2"/>
        <v>3375</v>
      </c>
      <c r="T17" s="13"/>
      <c r="V17" s="31"/>
      <c r="W17" s="31"/>
    </row>
    <row r="18" spans="1:23" ht="15">
      <c r="B18" s="2" t="s">
        <v>61</v>
      </c>
      <c r="C18" s="8">
        <v>49</v>
      </c>
      <c r="D18" s="10">
        <v>81</v>
      </c>
      <c r="E18" s="8">
        <v>28</v>
      </c>
      <c r="F18" s="10">
        <v>53</v>
      </c>
      <c r="G18" s="7" t="s">
        <v>55</v>
      </c>
      <c r="H18" s="7">
        <f t="shared" si="3"/>
        <v>211</v>
      </c>
      <c r="I18" s="10">
        <v>1088</v>
      </c>
      <c r="J18" s="7">
        <f t="shared" si="4"/>
        <v>1299</v>
      </c>
      <c r="K18" s="13"/>
      <c r="L18" s="8">
        <v>18</v>
      </c>
      <c r="M18" s="10">
        <v>83</v>
      </c>
      <c r="N18" s="8">
        <v>22</v>
      </c>
      <c r="O18" s="10">
        <v>191</v>
      </c>
      <c r="P18" s="10">
        <v>0</v>
      </c>
      <c r="Q18" s="7">
        <f>SUM(L18:P18)</f>
        <v>314</v>
      </c>
      <c r="R18" s="10">
        <v>1620</v>
      </c>
      <c r="S18" s="7">
        <f t="shared" si="2"/>
        <v>1934</v>
      </c>
      <c r="T18" s="89"/>
      <c r="V18" s="31"/>
      <c r="W18" s="31"/>
    </row>
    <row r="19" spans="1:23" ht="15">
      <c r="B19" s="2" t="s">
        <v>62</v>
      </c>
      <c r="C19" s="8">
        <v>33</v>
      </c>
      <c r="D19" s="10">
        <v>0</v>
      </c>
      <c r="E19" s="8">
        <v>8</v>
      </c>
      <c r="F19" s="10">
        <v>19</v>
      </c>
      <c r="G19" s="7" t="s">
        <v>55</v>
      </c>
      <c r="H19" s="7">
        <f t="shared" si="3"/>
        <v>60</v>
      </c>
      <c r="I19" s="10">
        <v>479</v>
      </c>
      <c r="J19" s="7">
        <f t="shared" si="4"/>
        <v>539</v>
      </c>
      <c r="K19" s="13"/>
      <c r="L19" s="8">
        <v>140</v>
      </c>
      <c r="M19" s="10">
        <v>26</v>
      </c>
      <c r="N19" s="8">
        <v>40</v>
      </c>
      <c r="O19" s="10">
        <v>227</v>
      </c>
      <c r="P19" s="7" t="s">
        <v>55</v>
      </c>
      <c r="Q19" s="7">
        <f t="shared" ref="Q19" si="6">SUM(L19:O19)</f>
        <v>433</v>
      </c>
      <c r="R19" s="10">
        <v>1722</v>
      </c>
      <c r="S19" s="7">
        <f t="shared" si="2"/>
        <v>2155</v>
      </c>
      <c r="T19" s="89"/>
      <c r="V19" s="31"/>
      <c r="W19" s="31"/>
    </row>
    <row r="20" spans="1:23" ht="15.6" thickBot="1">
      <c r="A20" s="23"/>
      <c r="B20" s="24" t="s">
        <v>63</v>
      </c>
      <c r="C20" s="25">
        <f t="shared" ref="C20:J20" si="7">SUM(C12:C19)</f>
        <v>1098</v>
      </c>
      <c r="D20" s="25">
        <f t="shared" si="7"/>
        <v>2002</v>
      </c>
      <c r="E20" s="25">
        <f t="shared" si="7"/>
        <v>90</v>
      </c>
      <c r="F20" s="25">
        <f t="shared" si="7"/>
        <v>1336</v>
      </c>
      <c r="G20" s="25">
        <f t="shared" si="7"/>
        <v>8547</v>
      </c>
      <c r="H20" s="25">
        <f t="shared" si="7"/>
        <v>13073</v>
      </c>
      <c r="I20" s="25">
        <f t="shared" si="7"/>
        <v>2609</v>
      </c>
      <c r="J20" s="25">
        <f t="shared" si="7"/>
        <v>15682</v>
      </c>
      <c r="K20" s="141"/>
      <c r="L20" s="25">
        <f t="shared" ref="L20:S20" si="8">SUM(L12:L19)</f>
        <v>3381</v>
      </c>
      <c r="M20" s="25">
        <f t="shared" si="8"/>
        <v>1991</v>
      </c>
      <c r="N20" s="25">
        <f t="shared" si="8"/>
        <v>100</v>
      </c>
      <c r="O20" s="25">
        <f t="shared" si="8"/>
        <v>4962</v>
      </c>
      <c r="P20" s="25">
        <f t="shared" si="8"/>
        <v>0</v>
      </c>
      <c r="Q20" s="25">
        <f t="shared" si="8"/>
        <v>10434</v>
      </c>
      <c r="R20" s="25">
        <f t="shared" si="8"/>
        <v>3861</v>
      </c>
      <c r="S20" s="25">
        <f t="shared" si="8"/>
        <v>14295</v>
      </c>
      <c r="T20" s="13"/>
      <c r="U20" s="31"/>
      <c r="V20" s="31"/>
      <c r="W20" s="31"/>
    </row>
    <row r="21" spans="1:23" ht="15">
      <c r="B21" s="1"/>
      <c r="C21" s="7"/>
      <c r="D21" s="7"/>
      <c r="E21" s="7"/>
      <c r="F21" s="7"/>
      <c r="G21" s="7"/>
      <c r="H21" s="7"/>
      <c r="I21" s="7"/>
      <c r="J21" s="7"/>
      <c r="K21" s="13"/>
      <c r="L21" s="7"/>
      <c r="M21" s="7"/>
      <c r="N21" s="7"/>
      <c r="O21" s="7"/>
      <c r="P21" s="7"/>
      <c r="Q21" s="7"/>
      <c r="R21" s="7"/>
      <c r="S21" s="7"/>
      <c r="T21" s="13"/>
    </row>
    <row r="22" spans="1:23" ht="17.25" customHeight="1">
      <c r="A22" s="6" t="s">
        <v>64</v>
      </c>
      <c r="B22" s="5" t="s">
        <v>65</v>
      </c>
      <c r="C22" s="8"/>
      <c r="D22" s="8"/>
      <c r="E22" s="8"/>
      <c r="F22" s="8"/>
      <c r="G22" s="8"/>
      <c r="H22" s="8"/>
      <c r="I22" s="8"/>
      <c r="J22" s="8"/>
      <c r="K22" s="13"/>
      <c r="L22" s="8"/>
      <c r="M22" s="8"/>
      <c r="N22" s="8"/>
      <c r="O22" s="8"/>
      <c r="P22" s="8"/>
      <c r="Q22" s="8"/>
      <c r="R22" s="8"/>
      <c r="S22" s="8"/>
      <c r="T22" s="89"/>
    </row>
    <row r="23" spans="1:23" ht="15">
      <c r="B23" s="2" t="s">
        <v>66</v>
      </c>
      <c r="C23" s="10">
        <v>0</v>
      </c>
      <c r="D23" s="10">
        <v>0</v>
      </c>
      <c r="E23" s="7" t="s">
        <v>55</v>
      </c>
      <c r="F23" s="10">
        <v>0</v>
      </c>
      <c r="G23" s="7" t="s">
        <v>55</v>
      </c>
      <c r="H23" s="7">
        <f t="shared" ref="H23:H31" si="9">SUM(C23:G23)</f>
        <v>0</v>
      </c>
      <c r="I23" s="7" t="s">
        <v>55</v>
      </c>
      <c r="J23" s="7">
        <f t="shared" ref="J23:J31" si="10">SUM(H23:I23)</f>
        <v>0</v>
      </c>
      <c r="K23" s="13"/>
      <c r="L23" s="10">
        <v>54</v>
      </c>
      <c r="M23" s="10">
        <v>0</v>
      </c>
      <c r="N23" s="7" t="s">
        <v>55</v>
      </c>
      <c r="O23" s="10">
        <v>43</v>
      </c>
      <c r="P23" s="7" t="s">
        <v>55</v>
      </c>
      <c r="Q23" s="7">
        <f>SUM(L23:O23)</f>
        <v>97</v>
      </c>
      <c r="R23" s="7" t="s">
        <v>55</v>
      </c>
      <c r="S23" s="7">
        <f t="shared" ref="S23:S31" si="11">SUM(Q23:R23)</f>
        <v>97</v>
      </c>
      <c r="T23" s="13"/>
      <c r="V23" s="31"/>
      <c r="W23" s="31"/>
    </row>
    <row r="24" spans="1:23" ht="15">
      <c r="B24" s="2" t="s">
        <v>54</v>
      </c>
      <c r="C24" s="10">
        <v>1010</v>
      </c>
      <c r="D24" s="10">
        <v>727</v>
      </c>
      <c r="E24" s="7" t="s">
        <v>55</v>
      </c>
      <c r="F24" s="10">
        <v>950</v>
      </c>
      <c r="G24" s="10">
        <v>6104</v>
      </c>
      <c r="H24" s="7">
        <f t="shared" ref="H24" si="12">SUM(C24:G24)</f>
        <v>8791</v>
      </c>
      <c r="I24" s="7" t="s">
        <v>55</v>
      </c>
      <c r="J24" s="7">
        <f t="shared" ref="J24" si="13">SUM(H24:I24)</f>
        <v>8791</v>
      </c>
      <c r="K24" s="13"/>
      <c r="L24" s="10">
        <v>1334</v>
      </c>
      <c r="M24" s="10">
        <v>322</v>
      </c>
      <c r="N24" s="7" t="s">
        <v>55</v>
      </c>
      <c r="O24" s="10">
        <v>1157</v>
      </c>
      <c r="P24" s="7" t="s">
        <v>55</v>
      </c>
      <c r="Q24" s="7">
        <f>SUM(L24:O24)</f>
        <v>2813</v>
      </c>
      <c r="R24" s="7" t="s">
        <v>55</v>
      </c>
      <c r="S24" s="7">
        <f t="shared" si="11"/>
        <v>2813</v>
      </c>
      <c r="T24" s="13"/>
      <c r="V24" s="31"/>
      <c r="W24" s="31"/>
    </row>
    <row r="25" spans="1:23" ht="15">
      <c r="B25" s="2" t="s">
        <v>67</v>
      </c>
      <c r="C25" s="7" t="s">
        <v>55</v>
      </c>
      <c r="D25" s="7" t="s">
        <v>55</v>
      </c>
      <c r="E25" s="7" t="s">
        <v>55</v>
      </c>
      <c r="F25" s="7" t="s">
        <v>55</v>
      </c>
      <c r="G25" s="7" t="s">
        <v>55</v>
      </c>
      <c r="H25" s="7" t="s">
        <v>55</v>
      </c>
      <c r="I25" s="7" t="s">
        <v>55</v>
      </c>
      <c r="J25" s="7" t="s">
        <v>55</v>
      </c>
      <c r="K25" s="13"/>
      <c r="L25" s="7" t="s">
        <v>55</v>
      </c>
      <c r="M25" s="7" t="s">
        <v>55</v>
      </c>
      <c r="N25" s="7" t="s">
        <v>55</v>
      </c>
      <c r="O25" s="7" t="s">
        <v>55</v>
      </c>
      <c r="P25" s="10">
        <v>493</v>
      </c>
      <c r="Q25" s="7">
        <f>SUM(L25:P25)</f>
        <v>493</v>
      </c>
      <c r="R25" s="7" t="s">
        <v>55</v>
      </c>
      <c r="S25" s="7">
        <f t="shared" si="11"/>
        <v>493</v>
      </c>
      <c r="T25" s="13"/>
      <c r="V25" s="31"/>
      <c r="W25" s="31"/>
    </row>
    <row r="26" spans="1:23" ht="15">
      <c r="B26" s="2" t="s">
        <v>57</v>
      </c>
      <c r="C26" s="8">
        <v>10</v>
      </c>
      <c r="D26" s="29">
        <v>0</v>
      </c>
      <c r="E26" s="29">
        <v>8</v>
      </c>
      <c r="F26" s="29">
        <v>5</v>
      </c>
      <c r="G26" s="7" t="s">
        <v>55</v>
      </c>
      <c r="H26" s="7">
        <f t="shared" si="9"/>
        <v>23</v>
      </c>
      <c r="I26" s="29">
        <v>375</v>
      </c>
      <c r="J26" s="7">
        <f t="shared" si="10"/>
        <v>398</v>
      </c>
      <c r="K26" s="13"/>
      <c r="L26" s="10">
        <v>0</v>
      </c>
      <c r="M26" s="10">
        <v>0</v>
      </c>
      <c r="N26" s="10">
        <v>6</v>
      </c>
      <c r="O26" s="10">
        <v>0</v>
      </c>
      <c r="P26" s="7" t="s">
        <v>55</v>
      </c>
      <c r="Q26" s="7">
        <f t="shared" ref="Q26:Q31" si="14">SUM(L26:O26)</f>
        <v>6</v>
      </c>
      <c r="R26" s="10">
        <v>268</v>
      </c>
      <c r="S26" s="7">
        <f t="shared" si="11"/>
        <v>274</v>
      </c>
      <c r="T26" s="13"/>
      <c r="V26" s="31"/>
      <c r="W26" s="31"/>
    </row>
    <row r="27" spans="1:23" ht="15">
      <c r="B27" s="2" t="s">
        <v>58</v>
      </c>
      <c r="C27" s="8">
        <v>0</v>
      </c>
      <c r="D27" s="8">
        <v>80</v>
      </c>
      <c r="E27" s="8">
        <v>4</v>
      </c>
      <c r="F27" s="8">
        <v>30</v>
      </c>
      <c r="G27" s="7" t="s">
        <v>55</v>
      </c>
      <c r="H27" s="7">
        <f t="shared" si="9"/>
        <v>114</v>
      </c>
      <c r="I27" s="8">
        <v>106</v>
      </c>
      <c r="J27" s="7">
        <f t="shared" si="10"/>
        <v>220</v>
      </c>
      <c r="K27" s="13"/>
      <c r="L27" s="10">
        <v>0</v>
      </c>
      <c r="M27" s="10">
        <v>29</v>
      </c>
      <c r="N27" s="10">
        <v>22</v>
      </c>
      <c r="O27" s="10">
        <v>35</v>
      </c>
      <c r="P27" s="7" t="s">
        <v>55</v>
      </c>
      <c r="Q27" s="7">
        <f t="shared" si="14"/>
        <v>86</v>
      </c>
      <c r="R27" s="10">
        <v>250</v>
      </c>
      <c r="S27" s="7">
        <f t="shared" si="11"/>
        <v>336</v>
      </c>
      <c r="T27" s="13"/>
      <c r="V27" s="31"/>
      <c r="W27" s="31"/>
    </row>
    <row r="28" spans="1:23" ht="15">
      <c r="B28" s="2" t="s">
        <v>59</v>
      </c>
      <c r="C28" s="8">
        <v>0</v>
      </c>
      <c r="D28" s="8">
        <v>0</v>
      </c>
      <c r="E28" s="7" t="s">
        <v>55</v>
      </c>
      <c r="F28" s="7" t="s">
        <v>55</v>
      </c>
      <c r="G28" s="7" t="s">
        <v>55</v>
      </c>
      <c r="H28" s="7">
        <f t="shared" si="9"/>
        <v>0</v>
      </c>
      <c r="I28" s="7" t="s">
        <v>55</v>
      </c>
      <c r="J28" s="7">
        <f t="shared" si="10"/>
        <v>0</v>
      </c>
      <c r="K28" s="13"/>
      <c r="L28" s="8">
        <v>26</v>
      </c>
      <c r="M28" s="8">
        <v>6</v>
      </c>
      <c r="N28" s="7" t="s">
        <v>55</v>
      </c>
      <c r="O28" s="7" t="s">
        <v>55</v>
      </c>
      <c r="P28" s="7" t="s">
        <v>55</v>
      </c>
      <c r="Q28" s="7">
        <f t="shared" si="14"/>
        <v>32</v>
      </c>
      <c r="R28" s="7" t="s">
        <v>55</v>
      </c>
      <c r="S28" s="7">
        <f t="shared" si="11"/>
        <v>32</v>
      </c>
      <c r="T28" s="89"/>
      <c r="V28" s="31"/>
      <c r="W28" s="31"/>
    </row>
    <row r="29" spans="1:23" ht="15">
      <c r="B29" s="2" t="s">
        <v>60</v>
      </c>
      <c r="C29" s="10">
        <v>4</v>
      </c>
      <c r="D29" s="8">
        <v>0</v>
      </c>
      <c r="E29" s="7" t="s">
        <v>55</v>
      </c>
      <c r="F29" s="10">
        <v>24</v>
      </c>
      <c r="G29" s="10">
        <v>2494</v>
      </c>
      <c r="H29" s="7">
        <f t="shared" si="9"/>
        <v>2522</v>
      </c>
      <c r="I29" s="7" t="s">
        <v>55</v>
      </c>
      <c r="J29" s="7">
        <f t="shared" si="10"/>
        <v>2522</v>
      </c>
      <c r="K29" s="13"/>
      <c r="L29" s="8">
        <v>1628</v>
      </c>
      <c r="M29" s="8">
        <v>635</v>
      </c>
      <c r="N29" s="7" t="s">
        <v>55</v>
      </c>
      <c r="O29" s="8">
        <v>1326</v>
      </c>
      <c r="P29" s="7" t="s">
        <v>55</v>
      </c>
      <c r="Q29" s="7">
        <f t="shared" si="14"/>
        <v>3589</v>
      </c>
      <c r="R29" s="7" t="s">
        <v>55</v>
      </c>
      <c r="S29" s="7">
        <f t="shared" si="11"/>
        <v>3589</v>
      </c>
      <c r="T29" s="13"/>
      <c r="V29" s="31"/>
      <c r="W29" s="31"/>
    </row>
    <row r="30" spans="1:23" ht="15">
      <c r="B30" s="2" t="s">
        <v>68</v>
      </c>
      <c r="C30" s="8">
        <v>0</v>
      </c>
      <c r="D30" s="10">
        <v>0</v>
      </c>
      <c r="E30" s="8">
        <v>10</v>
      </c>
      <c r="F30" s="10">
        <v>14</v>
      </c>
      <c r="G30" s="7" t="s">
        <v>55</v>
      </c>
      <c r="H30" s="7">
        <f t="shared" si="9"/>
        <v>24</v>
      </c>
      <c r="I30" s="10">
        <v>370</v>
      </c>
      <c r="J30" s="7">
        <f t="shared" si="10"/>
        <v>394</v>
      </c>
      <c r="K30" s="13"/>
      <c r="L30" s="8">
        <v>35</v>
      </c>
      <c r="M30" s="10">
        <v>182</v>
      </c>
      <c r="N30" s="8">
        <v>71</v>
      </c>
      <c r="O30" s="10">
        <v>198</v>
      </c>
      <c r="P30" s="10">
        <v>2</v>
      </c>
      <c r="Q30" s="7">
        <f>SUM(L30:P30)</f>
        <v>488</v>
      </c>
      <c r="R30" s="10">
        <f>2067-2</f>
        <v>2065</v>
      </c>
      <c r="S30" s="7">
        <f t="shared" si="11"/>
        <v>2553</v>
      </c>
      <c r="T30" s="89"/>
      <c r="V30" s="31"/>
      <c r="W30" s="31"/>
    </row>
    <row r="31" spans="1:23" ht="15">
      <c r="B31" s="2" t="s">
        <v>62</v>
      </c>
      <c r="C31" s="8">
        <v>29</v>
      </c>
      <c r="D31" s="10">
        <v>0</v>
      </c>
      <c r="E31" s="8">
        <v>0</v>
      </c>
      <c r="F31" s="10">
        <v>121</v>
      </c>
      <c r="G31" s="7" t="s">
        <v>55</v>
      </c>
      <c r="H31" s="7">
        <f t="shared" si="9"/>
        <v>150</v>
      </c>
      <c r="I31" s="10">
        <v>748</v>
      </c>
      <c r="J31" s="7">
        <f t="shared" si="10"/>
        <v>898</v>
      </c>
      <c r="K31" s="13"/>
      <c r="L31" s="8">
        <v>33</v>
      </c>
      <c r="M31" s="10">
        <v>44</v>
      </c>
      <c r="N31" s="8">
        <v>41</v>
      </c>
      <c r="O31" s="10">
        <v>207</v>
      </c>
      <c r="P31" s="7" t="s">
        <v>55</v>
      </c>
      <c r="Q31" s="7">
        <f t="shared" si="14"/>
        <v>325</v>
      </c>
      <c r="R31" s="10">
        <v>1206</v>
      </c>
      <c r="S31" s="7">
        <f t="shared" si="11"/>
        <v>1531</v>
      </c>
      <c r="T31" s="89"/>
      <c r="V31" s="31"/>
      <c r="W31" s="31"/>
    </row>
    <row r="32" spans="1:23" ht="15">
      <c r="B32" s="1" t="s">
        <v>69</v>
      </c>
      <c r="C32" s="7">
        <f t="shared" ref="C32:J32" si="15">SUM(C23:C31)</f>
        <v>1053</v>
      </c>
      <c r="D32" s="7">
        <f t="shared" si="15"/>
        <v>807</v>
      </c>
      <c r="E32" s="7">
        <f t="shared" si="15"/>
        <v>22</v>
      </c>
      <c r="F32" s="7">
        <f t="shared" si="15"/>
        <v>1144</v>
      </c>
      <c r="G32" s="7">
        <f t="shared" si="15"/>
        <v>8598</v>
      </c>
      <c r="H32" s="7">
        <f t="shared" si="15"/>
        <v>11624</v>
      </c>
      <c r="I32" s="7">
        <f t="shared" si="15"/>
        <v>1599</v>
      </c>
      <c r="J32" s="7">
        <f t="shared" si="15"/>
        <v>13223</v>
      </c>
      <c r="K32" s="13"/>
      <c r="L32" s="7">
        <f t="shared" ref="L32:S32" si="16">SUM(L23:L31)</f>
        <v>3110</v>
      </c>
      <c r="M32" s="7">
        <f t="shared" si="16"/>
        <v>1218</v>
      </c>
      <c r="N32" s="7">
        <f t="shared" si="16"/>
        <v>140</v>
      </c>
      <c r="O32" s="7">
        <f t="shared" si="16"/>
        <v>2966</v>
      </c>
      <c r="P32" s="7">
        <f t="shared" si="16"/>
        <v>495</v>
      </c>
      <c r="Q32" s="7">
        <f t="shared" si="16"/>
        <v>7929</v>
      </c>
      <c r="R32" s="7">
        <f t="shared" si="16"/>
        <v>3789</v>
      </c>
      <c r="S32" s="7">
        <f t="shared" si="16"/>
        <v>11718</v>
      </c>
      <c r="T32" s="13"/>
      <c r="U32" s="31"/>
      <c r="V32" s="31"/>
      <c r="W32" s="31"/>
    </row>
    <row r="33" spans="1:22" ht="15">
      <c r="B33" s="1"/>
      <c r="C33" s="7"/>
      <c r="D33" s="7"/>
      <c r="E33" s="7"/>
      <c r="F33" s="7"/>
      <c r="G33" s="7"/>
      <c r="H33" s="7"/>
      <c r="I33" s="7"/>
      <c r="J33" s="7"/>
      <c r="K33" s="13"/>
      <c r="L33" s="7"/>
      <c r="M33" s="7"/>
      <c r="N33" s="7"/>
      <c r="O33" s="7"/>
      <c r="P33" s="7"/>
      <c r="Q33" s="7"/>
      <c r="R33" s="7"/>
      <c r="S33" s="7"/>
      <c r="T33" s="13"/>
    </row>
    <row r="34" spans="1:22" ht="17.25" customHeight="1">
      <c r="A34" s="6"/>
      <c r="B34" s="5" t="s">
        <v>70</v>
      </c>
      <c r="C34" s="8"/>
      <c r="D34" s="8"/>
      <c r="E34" s="8"/>
      <c r="F34" s="8"/>
      <c r="G34" s="8"/>
      <c r="H34" s="8"/>
      <c r="I34" s="8"/>
      <c r="J34" s="8"/>
      <c r="K34" s="13"/>
      <c r="L34" s="8"/>
      <c r="M34" s="8"/>
      <c r="N34" s="8"/>
      <c r="O34" s="8"/>
      <c r="P34" s="8"/>
      <c r="Q34" s="8"/>
      <c r="R34" s="8"/>
      <c r="S34" s="8"/>
      <c r="T34" s="89"/>
    </row>
    <row r="35" spans="1:22" ht="15">
      <c r="B35" s="2" t="s">
        <v>66</v>
      </c>
      <c r="C35" s="10">
        <v>0</v>
      </c>
      <c r="D35" s="10">
        <v>0</v>
      </c>
      <c r="E35" s="7" t="s">
        <v>55</v>
      </c>
      <c r="F35" s="10">
        <v>0</v>
      </c>
      <c r="G35" s="7" t="s">
        <v>55</v>
      </c>
      <c r="H35" s="7">
        <f t="shared" ref="H35" si="17">SUM(C35:G35)</f>
        <v>0</v>
      </c>
      <c r="I35" s="7" t="s">
        <v>55</v>
      </c>
      <c r="J35" s="7">
        <f t="shared" ref="J35:J36" si="18">SUM(H35:I35)</f>
        <v>0</v>
      </c>
      <c r="K35" s="13"/>
      <c r="L35" s="10">
        <v>27</v>
      </c>
      <c r="M35" s="10">
        <v>0</v>
      </c>
      <c r="N35" s="7" t="s">
        <v>55</v>
      </c>
      <c r="O35" s="10">
        <v>11</v>
      </c>
      <c r="P35" s="7" t="s">
        <v>55</v>
      </c>
      <c r="Q35" s="7">
        <f>SUM(L35:O35)</f>
        <v>38</v>
      </c>
      <c r="R35" s="7" t="s">
        <v>55</v>
      </c>
      <c r="S35" s="7">
        <f t="shared" ref="S35:S43" si="19">SUM(Q35:R35)</f>
        <v>38</v>
      </c>
      <c r="T35" s="13"/>
    </row>
    <row r="36" spans="1:22" ht="15">
      <c r="B36" s="2" t="s">
        <v>54</v>
      </c>
      <c r="C36" s="10">
        <v>1355</v>
      </c>
      <c r="D36" s="10">
        <v>2578</v>
      </c>
      <c r="E36" s="7" t="s">
        <v>55</v>
      </c>
      <c r="F36" s="10">
        <v>1553</v>
      </c>
      <c r="G36" s="10">
        <v>7766</v>
      </c>
      <c r="H36" s="7">
        <f t="shared" ref="H36" si="20">SUM(C36:G36)</f>
        <v>13252</v>
      </c>
      <c r="I36" s="7" t="s">
        <v>55</v>
      </c>
      <c r="J36" s="7">
        <f t="shared" si="18"/>
        <v>13252</v>
      </c>
      <c r="K36" s="13"/>
      <c r="L36" s="10">
        <v>2734</v>
      </c>
      <c r="M36" s="10">
        <v>1382</v>
      </c>
      <c r="N36" s="7" t="s">
        <v>55</v>
      </c>
      <c r="O36" s="10">
        <v>2915</v>
      </c>
      <c r="P36" s="7" t="s">
        <v>55</v>
      </c>
      <c r="Q36" s="7">
        <f>SUM(L36:O36)</f>
        <v>7031</v>
      </c>
      <c r="R36" s="7" t="s">
        <v>55</v>
      </c>
      <c r="S36" s="7">
        <f t="shared" si="19"/>
        <v>7031</v>
      </c>
      <c r="T36" s="13"/>
    </row>
    <row r="37" spans="1:22" ht="15">
      <c r="B37" s="2" t="s">
        <v>67</v>
      </c>
      <c r="C37" s="7" t="s">
        <v>55</v>
      </c>
      <c r="D37" s="7" t="s">
        <v>55</v>
      </c>
      <c r="E37" s="7" t="s">
        <v>55</v>
      </c>
      <c r="F37" s="7" t="s">
        <v>55</v>
      </c>
      <c r="G37" s="7" t="s">
        <v>55</v>
      </c>
      <c r="H37" s="7" t="s">
        <v>55</v>
      </c>
      <c r="I37" s="7" t="s">
        <v>55</v>
      </c>
      <c r="J37" s="7" t="s">
        <v>55</v>
      </c>
      <c r="K37" s="13"/>
      <c r="L37" s="7" t="s">
        <v>55</v>
      </c>
      <c r="M37" s="7" t="s">
        <v>55</v>
      </c>
      <c r="N37" s="7" t="s">
        <v>55</v>
      </c>
      <c r="O37" s="7" t="s">
        <v>55</v>
      </c>
      <c r="P37" s="10">
        <v>21</v>
      </c>
      <c r="Q37" s="7">
        <f>SUM(L37:P37)</f>
        <v>21</v>
      </c>
      <c r="R37" s="7" t="s">
        <v>55</v>
      </c>
      <c r="S37" s="7">
        <f t="shared" si="19"/>
        <v>21</v>
      </c>
      <c r="T37" s="13"/>
    </row>
    <row r="38" spans="1:22" ht="15">
      <c r="B38" s="2" t="s">
        <v>57</v>
      </c>
      <c r="C38" s="8">
        <v>8</v>
      </c>
      <c r="D38" s="29">
        <v>0</v>
      </c>
      <c r="E38" s="29">
        <v>51</v>
      </c>
      <c r="F38" s="29">
        <v>32</v>
      </c>
      <c r="G38" s="7" t="s">
        <v>55</v>
      </c>
      <c r="H38" s="7">
        <f t="shared" ref="H38:H43" si="21">SUM(C38:G38)</f>
        <v>91</v>
      </c>
      <c r="I38" s="29">
        <v>1493</v>
      </c>
      <c r="J38" s="7">
        <f t="shared" ref="J38:J43" si="22">SUM(H38:I38)</f>
        <v>1584</v>
      </c>
      <c r="K38" s="13"/>
      <c r="L38" s="10">
        <v>0</v>
      </c>
      <c r="M38" s="10">
        <v>1</v>
      </c>
      <c r="N38" s="10">
        <v>40</v>
      </c>
      <c r="O38" s="10">
        <v>27</v>
      </c>
      <c r="P38" s="7" t="s">
        <v>55</v>
      </c>
      <c r="Q38" s="7">
        <f t="shared" ref="Q38:Q41" si="23">SUM(L38:O38)</f>
        <v>68</v>
      </c>
      <c r="R38" s="10">
        <v>374</v>
      </c>
      <c r="S38" s="7">
        <f t="shared" si="19"/>
        <v>442</v>
      </c>
      <c r="T38" s="13"/>
    </row>
    <row r="39" spans="1:22" ht="15">
      <c r="B39" s="2" t="s">
        <v>58</v>
      </c>
      <c r="C39" s="8">
        <v>7</v>
      </c>
      <c r="D39" s="8">
        <v>283</v>
      </c>
      <c r="E39" s="8">
        <v>24</v>
      </c>
      <c r="F39" s="8">
        <v>334</v>
      </c>
      <c r="G39" s="7" t="s">
        <v>55</v>
      </c>
      <c r="H39" s="7">
        <f t="shared" si="21"/>
        <v>648</v>
      </c>
      <c r="I39" s="8">
        <v>1501</v>
      </c>
      <c r="J39" s="7">
        <f t="shared" si="22"/>
        <v>2149</v>
      </c>
      <c r="K39" s="13"/>
      <c r="L39" s="10">
        <v>45</v>
      </c>
      <c r="M39" s="10">
        <v>62</v>
      </c>
      <c r="N39" s="10">
        <v>16</v>
      </c>
      <c r="O39" s="10">
        <v>18</v>
      </c>
      <c r="P39" s="7" t="s">
        <v>55</v>
      </c>
      <c r="Q39" s="7">
        <f t="shared" si="23"/>
        <v>141</v>
      </c>
      <c r="R39" s="10">
        <v>109</v>
      </c>
      <c r="S39" s="7">
        <f t="shared" si="19"/>
        <v>250</v>
      </c>
      <c r="T39" s="13"/>
    </row>
    <row r="40" spans="1:22" ht="15">
      <c r="B40" s="2" t="s">
        <v>59</v>
      </c>
      <c r="C40" s="8">
        <v>0</v>
      </c>
      <c r="D40" s="8">
        <v>0</v>
      </c>
      <c r="E40" s="7" t="s">
        <v>55</v>
      </c>
      <c r="F40" s="7" t="s">
        <v>55</v>
      </c>
      <c r="G40" s="7" t="s">
        <v>55</v>
      </c>
      <c r="H40" s="7">
        <f t="shared" si="21"/>
        <v>0</v>
      </c>
      <c r="I40" s="7" t="s">
        <v>55</v>
      </c>
      <c r="J40" s="7">
        <f t="shared" si="22"/>
        <v>0</v>
      </c>
      <c r="K40" s="13"/>
      <c r="L40" s="8">
        <v>66</v>
      </c>
      <c r="M40" s="8">
        <v>0</v>
      </c>
      <c r="N40" s="7" t="s">
        <v>55</v>
      </c>
      <c r="O40" s="7" t="s">
        <v>55</v>
      </c>
      <c r="P40" s="7" t="s">
        <v>55</v>
      </c>
      <c r="Q40" s="7">
        <f t="shared" si="23"/>
        <v>66</v>
      </c>
      <c r="R40" s="7" t="s">
        <v>55</v>
      </c>
      <c r="S40" s="7">
        <f t="shared" si="19"/>
        <v>66</v>
      </c>
      <c r="T40" s="89"/>
    </row>
    <row r="41" spans="1:22" ht="15">
      <c r="B41" s="2" t="s">
        <v>60</v>
      </c>
      <c r="C41" s="10">
        <v>81</v>
      </c>
      <c r="D41" s="8">
        <v>43</v>
      </c>
      <c r="E41" s="7" t="s">
        <v>55</v>
      </c>
      <c r="F41" s="10">
        <v>80</v>
      </c>
      <c r="G41" s="10">
        <v>2653</v>
      </c>
      <c r="H41" s="7">
        <f t="shared" si="21"/>
        <v>2857</v>
      </c>
      <c r="I41" s="7" t="s">
        <v>55</v>
      </c>
      <c r="J41" s="7">
        <f t="shared" si="22"/>
        <v>2857</v>
      </c>
      <c r="K41" s="13"/>
      <c r="L41" s="8">
        <v>3403</v>
      </c>
      <c r="M41" s="8">
        <v>1427</v>
      </c>
      <c r="N41" s="7" t="s">
        <v>55</v>
      </c>
      <c r="O41" s="8">
        <v>3619</v>
      </c>
      <c r="P41" s="7" t="s">
        <v>55</v>
      </c>
      <c r="Q41" s="7">
        <f t="shared" si="23"/>
        <v>8449</v>
      </c>
      <c r="R41" s="7" t="s">
        <v>55</v>
      </c>
      <c r="S41" s="7">
        <f t="shared" si="19"/>
        <v>8449</v>
      </c>
      <c r="T41" s="13"/>
    </row>
    <row r="42" spans="1:22" ht="15">
      <c r="B42" s="2" t="s">
        <v>68</v>
      </c>
      <c r="C42" s="8">
        <v>160</v>
      </c>
      <c r="D42" s="10">
        <v>122</v>
      </c>
      <c r="E42" s="8">
        <v>88</v>
      </c>
      <c r="F42" s="10">
        <v>207</v>
      </c>
      <c r="G42" s="7" t="s">
        <v>55</v>
      </c>
      <c r="H42" s="7">
        <f t="shared" si="21"/>
        <v>577</v>
      </c>
      <c r="I42" s="10">
        <v>1706</v>
      </c>
      <c r="J42" s="7">
        <f t="shared" si="22"/>
        <v>2283</v>
      </c>
      <c r="K42" s="13"/>
      <c r="L42" s="8">
        <v>14</v>
      </c>
      <c r="M42" s="10">
        <v>218</v>
      </c>
      <c r="N42" s="8">
        <v>83</v>
      </c>
      <c r="O42" s="10">
        <v>288</v>
      </c>
      <c r="P42" s="10">
        <v>0</v>
      </c>
      <c r="Q42" s="7">
        <f>SUM(L42:P42)</f>
        <v>603</v>
      </c>
      <c r="R42" s="10">
        <v>2248</v>
      </c>
      <c r="S42" s="7">
        <f t="shared" si="19"/>
        <v>2851</v>
      </c>
      <c r="T42" s="89"/>
    </row>
    <row r="43" spans="1:22" ht="15">
      <c r="B43" s="2" t="s">
        <v>62</v>
      </c>
      <c r="C43" s="8">
        <v>0</v>
      </c>
      <c r="D43" s="10">
        <v>0</v>
      </c>
      <c r="E43" s="8">
        <v>0</v>
      </c>
      <c r="F43" s="10">
        <v>18</v>
      </c>
      <c r="G43" s="7" t="s">
        <v>55</v>
      </c>
      <c r="H43" s="7">
        <f t="shared" si="21"/>
        <v>18</v>
      </c>
      <c r="I43" s="10">
        <v>310</v>
      </c>
      <c r="J43" s="7">
        <f t="shared" si="22"/>
        <v>328</v>
      </c>
      <c r="K43" s="13"/>
      <c r="L43" s="8">
        <v>3</v>
      </c>
      <c r="M43" s="10">
        <v>38</v>
      </c>
      <c r="N43" s="8">
        <v>181</v>
      </c>
      <c r="O43" s="10">
        <v>230</v>
      </c>
      <c r="P43" s="7" t="s">
        <v>55</v>
      </c>
      <c r="Q43" s="7">
        <f t="shared" ref="Q43" si="24">SUM(L43:O43)</f>
        <v>452</v>
      </c>
      <c r="R43" s="10">
        <v>1516</v>
      </c>
      <c r="S43" s="7">
        <f t="shared" si="19"/>
        <v>1968</v>
      </c>
      <c r="T43" s="89"/>
    </row>
    <row r="44" spans="1:22" ht="15">
      <c r="B44" s="1" t="s">
        <v>71</v>
      </c>
      <c r="C44" s="7">
        <f t="shared" ref="C44:J44" si="25">SUM(C35:C43)</f>
        <v>1611</v>
      </c>
      <c r="D44" s="7">
        <f t="shared" si="25"/>
        <v>3026</v>
      </c>
      <c r="E44" s="7">
        <f t="shared" si="25"/>
        <v>163</v>
      </c>
      <c r="F44" s="7">
        <f t="shared" si="25"/>
        <v>2224</v>
      </c>
      <c r="G44" s="7">
        <f t="shared" si="25"/>
        <v>10419</v>
      </c>
      <c r="H44" s="7">
        <f t="shared" si="25"/>
        <v>17443</v>
      </c>
      <c r="I44" s="7">
        <f t="shared" si="25"/>
        <v>5010</v>
      </c>
      <c r="J44" s="7">
        <f t="shared" si="25"/>
        <v>22453</v>
      </c>
      <c r="K44" s="13"/>
      <c r="L44" s="7">
        <f t="shared" ref="L44:S44" si="26">SUM(L35:L43)</f>
        <v>6292</v>
      </c>
      <c r="M44" s="7">
        <f t="shared" si="26"/>
        <v>3128</v>
      </c>
      <c r="N44" s="7">
        <f t="shared" si="26"/>
        <v>320</v>
      </c>
      <c r="O44" s="7">
        <f t="shared" si="26"/>
        <v>7108</v>
      </c>
      <c r="P44" s="7">
        <f t="shared" si="26"/>
        <v>21</v>
      </c>
      <c r="Q44" s="7">
        <f t="shared" si="26"/>
        <v>16869</v>
      </c>
      <c r="R44" s="7">
        <f t="shared" si="26"/>
        <v>4247</v>
      </c>
      <c r="S44" s="7">
        <f t="shared" si="26"/>
        <v>21116</v>
      </c>
      <c r="T44" s="13"/>
      <c r="U44" s="31"/>
    </row>
    <row r="45" spans="1:22" ht="15">
      <c r="B45" s="1"/>
      <c r="C45" s="7"/>
      <c r="D45" s="7"/>
      <c r="E45" s="7"/>
      <c r="F45" s="7"/>
      <c r="G45" s="7"/>
      <c r="H45" s="7"/>
      <c r="I45" s="7"/>
      <c r="J45" s="7"/>
      <c r="K45" s="13"/>
      <c r="L45" s="7"/>
      <c r="M45" s="7"/>
      <c r="N45" s="7"/>
      <c r="O45" s="7"/>
      <c r="P45" s="7"/>
      <c r="Q45" s="7"/>
      <c r="R45" s="7"/>
      <c r="S45" s="7"/>
      <c r="T45" s="13"/>
    </row>
    <row r="46" spans="1:22" ht="17.25" customHeight="1">
      <c r="A46" s="6"/>
      <c r="B46" s="5" t="s">
        <v>64</v>
      </c>
      <c r="C46" s="8"/>
      <c r="D46" s="8"/>
      <c r="E46" s="8"/>
      <c r="F46" s="8"/>
      <c r="G46" s="8"/>
      <c r="H46" s="8"/>
      <c r="I46" s="8"/>
      <c r="J46" s="8"/>
      <c r="K46" s="13"/>
      <c r="L46" s="8"/>
      <c r="M46" s="8"/>
      <c r="N46" s="8"/>
      <c r="O46" s="8"/>
      <c r="P46" s="8"/>
      <c r="Q46" s="8"/>
      <c r="R46" s="8"/>
      <c r="S46" s="8"/>
      <c r="T46" s="89"/>
    </row>
    <row r="47" spans="1:22" ht="15">
      <c r="B47" s="2" t="s">
        <v>66</v>
      </c>
      <c r="C47" s="10">
        <f>SUM(C35,C23)</f>
        <v>0</v>
      </c>
      <c r="D47" s="10">
        <f>SUM(D35,D23)</f>
        <v>0</v>
      </c>
      <c r="E47" s="7" t="s">
        <v>55</v>
      </c>
      <c r="F47" s="10">
        <f>SUM(F35,F23)</f>
        <v>0</v>
      </c>
      <c r="G47" s="7" t="s">
        <v>55</v>
      </c>
      <c r="H47" s="7">
        <f t="shared" ref="H47" si="27">SUM(C47:G47)</f>
        <v>0</v>
      </c>
      <c r="I47" s="7" t="s">
        <v>55</v>
      </c>
      <c r="J47" s="7">
        <f t="shared" ref="J47:J48" si="28">SUM(H47:I47)</f>
        <v>0</v>
      </c>
      <c r="K47" s="13"/>
      <c r="L47" s="10">
        <f t="shared" ref="L47:M47" si="29">SUM(L35,L23)</f>
        <v>81</v>
      </c>
      <c r="M47" s="10">
        <f t="shared" si="29"/>
        <v>0</v>
      </c>
      <c r="N47" s="7" t="s">
        <v>55</v>
      </c>
      <c r="O47" s="10">
        <f t="shared" ref="O47:P49" si="30">SUM(O35,O23)</f>
        <v>54</v>
      </c>
      <c r="P47" s="7" t="s">
        <v>55</v>
      </c>
      <c r="Q47" s="7">
        <f>SUM(L47:O47)</f>
        <v>135</v>
      </c>
      <c r="R47" s="7" t="s">
        <v>55</v>
      </c>
      <c r="S47" s="7">
        <f t="shared" ref="S47:S55" si="31">SUM(Q47:R47)</f>
        <v>135</v>
      </c>
      <c r="T47" s="13"/>
      <c r="U47" s="31"/>
      <c r="V47" s="31"/>
    </row>
    <row r="48" spans="1:22" ht="15">
      <c r="B48" s="2" t="s">
        <v>54</v>
      </c>
      <c r="C48" s="10">
        <f t="shared" ref="C48:D48" si="32">SUM(C36,C24)</f>
        <v>2365</v>
      </c>
      <c r="D48" s="10">
        <f t="shared" si="32"/>
        <v>3305</v>
      </c>
      <c r="E48" s="7" t="s">
        <v>55</v>
      </c>
      <c r="F48" s="10">
        <f>SUM(F36,F24)</f>
        <v>2503</v>
      </c>
      <c r="G48" s="10">
        <f>SUM(G36,G24)</f>
        <v>13870</v>
      </c>
      <c r="H48" s="7">
        <f t="shared" ref="H48" si="33">SUM(C48:G48)</f>
        <v>22043</v>
      </c>
      <c r="I48" s="7" t="s">
        <v>55</v>
      </c>
      <c r="J48" s="7">
        <f t="shared" si="28"/>
        <v>22043</v>
      </c>
      <c r="K48" s="13"/>
      <c r="L48" s="10">
        <f t="shared" ref="L48:M48" si="34">SUM(L36,L24)</f>
        <v>4068</v>
      </c>
      <c r="M48" s="10">
        <f t="shared" si="34"/>
        <v>1704</v>
      </c>
      <c r="N48" s="7" t="s">
        <v>55</v>
      </c>
      <c r="O48" s="10">
        <f t="shared" si="30"/>
        <v>4072</v>
      </c>
      <c r="P48" s="7" t="s">
        <v>55</v>
      </c>
      <c r="Q48" s="7">
        <f>SUM(L48:O48)</f>
        <v>9844</v>
      </c>
      <c r="R48" s="7" t="s">
        <v>55</v>
      </c>
      <c r="S48" s="7">
        <f t="shared" si="31"/>
        <v>9844</v>
      </c>
      <c r="T48" s="13"/>
      <c r="U48" s="31"/>
      <c r="V48" s="31"/>
    </row>
    <row r="49" spans="1:22" ht="15">
      <c r="B49" s="2" t="s">
        <v>67</v>
      </c>
      <c r="C49" s="7" t="s">
        <v>55</v>
      </c>
      <c r="D49" s="7" t="s">
        <v>55</v>
      </c>
      <c r="E49" s="7" t="s">
        <v>55</v>
      </c>
      <c r="F49" s="7" t="s">
        <v>55</v>
      </c>
      <c r="G49" s="7" t="s">
        <v>55</v>
      </c>
      <c r="H49" s="7" t="s">
        <v>55</v>
      </c>
      <c r="I49" s="7" t="s">
        <v>55</v>
      </c>
      <c r="J49" s="7" t="s">
        <v>55</v>
      </c>
      <c r="K49" s="13"/>
      <c r="L49" s="7" t="s">
        <v>55</v>
      </c>
      <c r="M49" s="7" t="s">
        <v>55</v>
      </c>
      <c r="N49" s="7" t="s">
        <v>55</v>
      </c>
      <c r="O49" s="7" t="s">
        <v>55</v>
      </c>
      <c r="P49" s="10">
        <f t="shared" si="30"/>
        <v>514</v>
      </c>
      <c r="Q49" s="7">
        <f>SUM(L49:P49)</f>
        <v>514</v>
      </c>
      <c r="R49" s="7" t="s">
        <v>55</v>
      </c>
      <c r="S49" s="7">
        <f t="shared" si="31"/>
        <v>514</v>
      </c>
      <c r="T49" s="13"/>
    </row>
    <row r="50" spans="1:22" ht="15">
      <c r="B50" s="2" t="s">
        <v>57</v>
      </c>
      <c r="C50" s="10">
        <f t="shared" ref="C50:F50" si="35">SUM(C38,C26)</f>
        <v>18</v>
      </c>
      <c r="D50" s="10">
        <f t="shared" si="35"/>
        <v>0</v>
      </c>
      <c r="E50" s="10">
        <f t="shared" si="35"/>
        <v>59</v>
      </c>
      <c r="F50" s="10">
        <f t="shared" si="35"/>
        <v>37</v>
      </c>
      <c r="G50" s="7" t="s">
        <v>55</v>
      </c>
      <c r="H50" s="7">
        <f t="shared" ref="H50:H55" si="36">SUM(C50:G50)</f>
        <v>114</v>
      </c>
      <c r="I50" s="10">
        <f t="shared" ref="I50:I51" si="37">SUM(I38,I26)</f>
        <v>1868</v>
      </c>
      <c r="J50" s="7">
        <f t="shared" ref="J50:J55" si="38">SUM(H50:I50)</f>
        <v>1982</v>
      </c>
      <c r="K50" s="13"/>
      <c r="L50" s="10">
        <f t="shared" ref="L50:O50" si="39">SUM(L38,L26)</f>
        <v>0</v>
      </c>
      <c r="M50" s="10">
        <f t="shared" si="39"/>
        <v>1</v>
      </c>
      <c r="N50" s="10">
        <f t="shared" si="39"/>
        <v>46</v>
      </c>
      <c r="O50" s="10">
        <f t="shared" si="39"/>
        <v>27</v>
      </c>
      <c r="P50" s="7" t="s">
        <v>55</v>
      </c>
      <c r="Q50" s="7">
        <f t="shared" ref="Q50:Q53" si="40">SUM(L50:O50)</f>
        <v>74</v>
      </c>
      <c r="R50" s="10">
        <f t="shared" ref="R50" si="41">SUM(R38,R26)</f>
        <v>642</v>
      </c>
      <c r="S50" s="7">
        <f t="shared" si="31"/>
        <v>716</v>
      </c>
      <c r="T50" s="13"/>
      <c r="U50" s="31"/>
      <c r="V50" s="31"/>
    </row>
    <row r="51" spans="1:22" ht="15">
      <c r="B51" s="2" t="s">
        <v>58</v>
      </c>
      <c r="C51" s="10">
        <f t="shared" ref="C51:F51" si="42">SUM(C39,C27)</f>
        <v>7</v>
      </c>
      <c r="D51" s="10">
        <f t="shared" si="42"/>
        <v>363</v>
      </c>
      <c r="E51" s="10">
        <f t="shared" si="42"/>
        <v>28</v>
      </c>
      <c r="F51" s="10">
        <f t="shared" si="42"/>
        <v>364</v>
      </c>
      <c r="G51" s="7" t="s">
        <v>55</v>
      </c>
      <c r="H51" s="7">
        <f t="shared" si="36"/>
        <v>762</v>
      </c>
      <c r="I51" s="10">
        <f t="shared" si="37"/>
        <v>1607</v>
      </c>
      <c r="J51" s="7">
        <f t="shared" si="38"/>
        <v>2369</v>
      </c>
      <c r="K51" s="13"/>
      <c r="L51" s="10">
        <f t="shared" ref="L51:O51" si="43">SUM(L39,L27)</f>
        <v>45</v>
      </c>
      <c r="M51" s="10">
        <f t="shared" si="43"/>
        <v>91</v>
      </c>
      <c r="N51" s="10">
        <f t="shared" si="43"/>
        <v>38</v>
      </c>
      <c r="O51" s="10">
        <f t="shared" si="43"/>
        <v>53</v>
      </c>
      <c r="P51" s="7" t="s">
        <v>55</v>
      </c>
      <c r="Q51" s="7">
        <f t="shared" si="40"/>
        <v>227</v>
      </c>
      <c r="R51" s="10">
        <f t="shared" ref="R51" si="44">SUM(R39,R27)</f>
        <v>359</v>
      </c>
      <c r="S51" s="7">
        <f t="shared" si="31"/>
        <v>586</v>
      </c>
      <c r="T51" s="13"/>
      <c r="U51" s="31"/>
      <c r="V51" s="31"/>
    </row>
    <row r="52" spans="1:22" ht="15">
      <c r="B52" s="2" t="s">
        <v>59</v>
      </c>
      <c r="C52" s="10">
        <f t="shared" ref="C52:D52" si="45">SUM(C40,C28)</f>
        <v>0</v>
      </c>
      <c r="D52" s="10">
        <f t="shared" si="45"/>
        <v>0</v>
      </c>
      <c r="E52" s="7" t="s">
        <v>55</v>
      </c>
      <c r="F52" s="7" t="s">
        <v>55</v>
      </c>
      <c r="G52" s="7" t="s">
        <v>55</v>
      </c>
      <c r="H52" s="7">
        <f t="shared" si="36"/>
        <v>0</v>
      </c>
      <c r="I52" s="7" t="s">
        <v>55</v>
      </c>
      <c r="J52" s="7">
        <f t="shared" si="38"/>
        <v>0</v>
      </c>
      <c r="K52" s="13"/>
      <c r="L52" s="10">
        <f t="shared" ref="L52:M52" si="46">SUM(L40,L28)</f>
        <v>92</v>
      </c>
      <c r="M52" s="10">
        <f t="shared" si="46"/>
        <v>6</v>
      </c>
      <c r="N52" s="7" t="s">
        <v>55</v>
      </c>
      <c r="O52" s="7" t="s">
        <v>55</v>
      </c>
      <c r="P52" s="7" t="s">
        <v>55</v>
      </c>
      <c r="Q52" s="7">
        <f t="shared" si="40"/>
        <v>98</v>
      </c>
      <c r="R52" s="7" t="s">
        <v>55</v>
      </c>
      <c r="S52" s="7">
        <f t="shared" si="31"/>
        <v>98</v>
      </c>
      <c r="T52" s="89"/>
      <c r="U52" s="31"/>
      <c r="V52" s="31"/>
    </row>
    <row r="53" spans="1:22" ht="15">
      <c r="B53" s="2" t="s">
        <v>60</v>
      </c>
      <c r="C53" s="10">
        <f t="shared" ref="C53:D53" si="47">SUM(C41,C29)</f>
        <v>85</v>
      </c>
      <c r="D53" s="10">
        <f t="shared" si="47"/>
        <v>43</v>
      </c>
      <c r="E53" s="7" t="s">
        <v>55</v>
      </c>
      <c r="F53" s="10">
        <f t="shared" ref="F53:F55" si="48">SUM(F41,F29)</f>
        <v>104</v>
      </c>
      <c r="G53" s="10">
        <f>SUM(G41,G29)</f>
        <v>5147</v>
      </c>
      <c r="H53" s="7">
        <f t="shared" si="36"/>
        <v>5379</v>
      </c>
      <c r="I53" s="7" t="s">
        <v>55</v>
      </c>
      <c r="J53" s="7">
        <f t="shared" si="38"/>
        <v>5379</v>
      </c>
      <c r="K53" s="13"/>
      <c r="L53" s="10">
        <f t="shared" ref="L53:M53" si="49">SUM(L41,L29)</f>
        <v>5031</v>
      </c>
      <c r="M53" s="10">
        <f t="shared" si="49"/>
        <v>2062</v>
      </c>
      <c r="N53" s="7" t="s">
        <v>55</v>
      </c>
      <c r="O53" s="10">
        <f t="shared" ref="O53" si="50">SUM(O41,O29)</f>
        <v>4945</v>
      </c>
      <c r="P53" s="7" t="s">
        <v>55</v>
      </c>
      <c r="Q53" s="7">
        <f t="shared" si="40"/>
        <v>12038</v>
      </c>
      <c r="R53" s="7" t="s">
        <v>55</v>
      </c>
      <c r="S53" s="7">
        <f t="shared" si="31"/>
        <v>12038</v>
      </c>
      <c r="T53" s="13"/>
      <c r="U53" s="31"/>
      <c r="V53" s="31"/>
    </row>
    <row r="54" spans="1:22" ht="15">
      <c r="B54" s="2" t="s">
        <v>68</v>
      </c>
      <c r="C54" s="10">
        <f t="shared" ref="C54:E54" si="51">SUM(C42,C30)</f>
        <v>160</v>
      </c>
      <c r="D54" s="10">
        <f t="shared" si="51"/>
        <v>122</v>
      </c>
      <c r="E54" s="10">
        <f t="shared" si="51"/>
        <v>98</v>
      </c>
      <c r="F54" s="10">
        <f t="shared" si="48"/>
        <v>221</v>
      </c>
      <c r="G54" s="7" t="s">
        <v>55</v>
      </c>
      <c r="H54" s="7">
        <f t="shared" si="36"/>
        <v>601</v>
      </c>
      <c r="I54" s="10">
        <f t="shared" ref="I54:I55" si="52">SUM(I42,I30)</f>
        <v>2076</v>
      </c>
      <c r="J54" s="7">
        <f t="shared" si="38"/>
        <v>2677</v>
      </c>
      <c r="K54" s="13"/>
      <c r="L54" s="10">
        <f t="shared" ref="L54:P54" si="53">SUM(L42,L30)</f>
        <v>49</v>
      </c>
      <c r="M54" s="10">
        <f t="shared" si="53"/>
        <v>400</v>
      </c>
      <c r="N54" s="10">
        <f t="shared" si="53"/>
        <v>154</v>
      </c>
      <c r="O54" s="10">
        <f t="shared" si="53"/>
        <v>486</v>
      </c>
      <c r="P54" s="10">
        <f t="shared" si="53"/>
        <v>2</v>
      </c>
      <c r="Q54" s="7">
        <f>SUM(L54:P54)</f>
        <v>1091</v>
      </c>
      <c r="R54" s="10">
        <f t="shared" ref="R54" si="54">SUM(R42,R30)</f>
        <v>4313</v>
      </c>
      <c r="S54" s="7">
        <f t="shared" si="31"/>
        <v>5404</v>
      </c>
      <c r="T54" s="89"/>
      <c r="U54" s="31"/>
      <c r="V54" s="31"/>
    </row>
    <row r="55" spans="1:22" ht="15">
      <c r="B55" s="2" t="s">
        <v>62</v>
      </c>
      <c r="C55" s="10">
        <f t="shared" ref="C55:E55" si="55">SUM(C43,C31)</f>
        <v>29</v>
      </c>
      <c r="D55" s="10">
        <f t="shared" si="55"/>
        <v>0</v>
      </c>
      <c r="E55" s="10">
        <f t="shared" si="55"/>
        <v>0</v>
      </c>
      <c r="F55" s="10">
        <f t="shared" si="48"/>
        <v>139</v>
      </c>
      <c r="G55" s="7" t="s">
        <v>55</v>
      </c>
      <c r="H55" s="7">
        <f t="shared" si="36"/>
        <v>168</v>
      </c>
      <c r="I55" s="10">
        <f t="shared" si="52"/>
        <v>1058</v>
      </c>
      <c r="J55" s="7">
        <f t="shared" si="38"/>
        <v>1226</v>
      </c>
      <c r="K55" s="13"/>
      <c r="L55" s="10">
        <f t="shared" ref="L55:O55" si="56">SUM(L43,L31)</f>
        <v>36</v>
      </c>
      <c r="M55" s="10">
        <f t="shared" si="56"/>
        <v>82</v>
      </c>
      <c r="N55" s="10">
        <f t="shared" si="56"/>
        <v>222</v>
      </c>
      <c r="O55" s="10">
        <f t="shared" si="56"/>
        <v>437</v>
      </c>
      <c r="P55" s="7" t="s">
        <v>55</v>
      </c>
      <c r="Q55" s="7">
        <f t="shared" ref="Q55" si="57">SUM(L55:O55)</f>
        <v>777</v>
      </c>
      <c r="R55" s="10">
        <f t="shared" ref="R55" si="58">SUM(R43,R31)</f>
        <v>2722</v>
      </c>
      <c r="S55" s="7">
        <f t="shared" si="31"/>
        <v>3499</v>
      </c>
      <c r="T55" s="89"/>
      <c r="U55" s="31"/>
      <c r="V55" s="31"/>
    </row>
    <row r="56" spans="1:22" ht="15.6" thickBot="1">
      <c r="A56" s="23"/>
      <c r="B56" s="24" t="s">
        <v>72</v>
      </c>
      <c r="C56" s="25">
        <f t="shared" ref="C56:J56" si="59">SUM(C47:C55)</f>
        <v>2664</v>
      </c>
      <c r="D56" s="25">
        <f t="shared" si="59"/>
        <v>3833</v>
      </c>
      <c r="E56" s="25">
        <f t="shared" si="59"/>
        <v>185</v>
      </c>
      <c r="F56" s="25">
        <f t="shared" si="59"/>
        <v>3368</v>
      </c>
      <c r="G56" s="25">
        <f t="shared" si="59"/>
        <v>19017</v>
      </c>
      <c r="H56" s="25">
        <f t="shared" si="59"/>
        <v>29067</v>
      </c>
      <c r="I56" s="25">
        <f t="shared" si="59"/>
        <v>6609</v>
      </c>
      <c r="J56" s="25">
        <f t="shared" si="59"/>
        <v>35676</v>
      </c>
      <c r="K56" s="141"/>
      <c r="L56" s="25">
        <f t="shared" ref="L56:S56" si="60">SUM(L47:L55)</f>
        <v>9402</v>
      </c>
      <c r="M56" s="25">
        <f t="shared" si="60"/>
        <v>4346</v>
      </c>
      <c r="N56" s="25">
        <f t="shared" si="60"/>
        <v>460</v>
      </c>
      <c r="O56" s="25">
        <f t="shared" si="60"/>
        <v>10074</v>
      </c>
      <c r="P56" s="25">
        <f t="shared" si="60"/>
        <v>516</v>
      </c>
      <c r="Q56" s="25">
        <f t="shared" si="60"/>
        <v>24798</v>
      </c>
      <c r="R56" s="25">
        <f t="shared" si="60"/>
        <v>8036</v>
      </c>
      <c r="S56" s="25">
        <f t="shared" si="60"/>
        <v>32834</v>
      </c>
      <c r="T56" s="13"/>
      <c r="U56" s="31"/>
    </row>
    <row r="57" spans="1:22" ht="15">
      <c r="B57" s="1"/>
      <c r="C57" s="7"/>
      <c r="D57" s="7"/>
      <c r="E57" s="7"/>
      <c r="F57" s="7"/>
      <c r="G57" s="7"/>
      <c r="H57" s="7"/>
      <c r="I57" s="7"/>
      <c r="J57" s="7"/>
      <c r="K57" s="13"/>
      <c r="L57" s="7"/>
      <c r="M57" s="7"/>
      <c r="N57" s="7"/>
      <c r="O57" s="7"/>
      <c r="P57" s="7"/>
      <c r="Q57" s="7"/>
      <c r="R57" s="7"/>
      <c r="S57" s="7"/>
      <c r="T57" s="13"/>
    </row>
    <row r="58" spans="1:22" ht="17.25" customHeight="1">
      <c r="A58" s="6" t="s">
        <v>73</v>
      </c>
      <c r="B58" s="5" t="s">
        <v>74</v>
      </c>
      <c r="C58" s="8"/>
      <c r="D58" s="8"/>
      <c r="E58" s="8"/>
      <c r="F58" s="8"/>
      <c r="G58" s="8"/>
      <c r="H58" s="8"/>
      <c r="I58" s="8"/>
      <c r="J58" s="8"/>
      <c r="K58" s="13"/>
      <c r="L58" s="8"/>
      <c r="M58" s="8"/>
      <c r="N58" s="8"/>
      <c r="O58" s="8"/>
      <c r="P58" s="8"/>
      <c r="Q58" s="8"/>
      <c r="R58" s="8"/>
      <c r="S58" s="8"/>
      <c r="T58" s="89"/>
    </row>
    <row r="59" spans="1:22" ht="15">
      <c r="B59" s="2" t="s">
        <v>66</v>
      </c>
      <c r="C59" s="10">
        <v>0</v>
      </c>
      <c r="D59" s="10">
        <v>0</v>
      </c>
      <c r="E59" s="7" t="s">
        <v>55</v>
      </c>
      <c r="F59" s="10">
        <v>0</v>
      </c>
      <c r="G59" s="7" t="s">
        <v>55</v>
      </c>
      <c r="H59" s="7">
        <f t="shared" ref="H59:H67" si="61">SUM(C59:G59)</f>
        <v>0</v>
      </c>
      <c r="I59" s="7" t="s">
        <v>55</v>
      </c>
      <c r="J59" s="7">
        <f t="shared" ref="J59:J67" si="62">SUM(H59:I59)</f>
        <v>0</v>
      </c>
      <c r="K59" s="13"/>
      <c r="L59" s="10">
        <v>98</v>
      </c>
      <c r="M59" s="10">
        <v>0</v>
      </c>
      <c r="N59" s="7" t="s">
        <v>55</v>
      </c>
      <c r="O59" s="10">
        <v>17</v>
      </c>
      <c r="P59" s="7" t="s">
        <v>55</v>
      </c>
      <c r="Q59" s="7">
        <f>SUM(L59:O59)</f>
        <v>115</v>
      </c>
      <c r="R59" s="7" t="s">
        <v>55</v>
      </c>
      <c r="S59" s="7">
        <f t="shared" ref="S59:S67" si="63">SUM(Q59:R59)</f>
        <v>115</v>
      </c>
      <c r="T59" s="13"/>
      <c r="U59" s="31"/>
      <c r="V59" s="31"/>
    </row>
    <row r="60" spans="1:22" ht="15">
      <c r="B60" s="2" t="s">
        <v>54</v>
      </c>
      <c r="C60" s="10">
        <v>1849</v>
      </c>
      <c r="D60" s="10">
        <v>589</v>
      </c>
      <c r="E60" s="7" t="s">
        <v>55</v>
      </c>
      <c r="F60" s="10">
        <v>1034</v>
      </c>
      <c r="G60" s="8">
        <v>3445</v>
      </c>
      <c r="H60" s="7">
        <f t="shared" si="61"/>
        <v>6917</v>
      </c>
      <c r="I60" s="7" t="s">
        <v>55</v>
      </c>
      <c r="J60" s="7">
        <f t="shared" si="62"/>
        <v>6917</v>
      </c>
      <c r="K60" s="13"/>
      <c r="L60" s="10">
        <v>394</v>
      </c>
      <c r="M60" s="10">
        <v>156</v>
      </c>
      <c r="N60" s="7" t="s">
        <v>55</v>
      </c>
      <c r="O60" s="10">
        <v>618</v>
      </c>
      <c r="P60" s="7" t="s">
        <v>55</v>
      </c>
      <c r="Q60" s="7">
        <f>SUM(L60:O60)</f>
        <v>1168</v>
      </c>
      <c r="R60" s="7" t="s">
        <v>55</v>
      </c>
      <c r="S60" s="7">
        <f t="shared" si="63"/>
        <v>1168</v>
      </c>
      <c r="T60" s="13"/>
      <c r="U60" s="31"/>
      <c r="V60" s="31"/>
    </row>
    <row r="61" spans="1:22" ht="15">
      <c r="B61" s="2" t="s">
        <v>67</v>
      </c>
      <c r="C61" s="7" t="s">
        <v>55</v>
      </c>
      <c r="D61" s="7" t="s">
        <v>55</v>
      </c>
      <c r="E61" s="7" t="s">
        <v>55</v>
      </c>
      <c r="F61" s="7" t="s">
        <v>55</v>
      </c>
      <c r="G61" s="7" t="s">
        <v>55</v>
      </c>
      <c r="H61" s="7" t="s">
        <v>55</v>
      </c>
      <c r="I61" s="7" t="s">
        <v>55</v>
      </c>
      <c r="J61" s="7" t="s">
        <v>55</v>
      </c>
      <c r="K61" s="13"/>
      <c r="L61" s="7" t="s">
        <v>55</v>
      </c>
      <c r="M61" s="7" t="s">
        <v>55</v>
      </c>
      <c r="N61" s="7" t="s">
        <v>55</v>
      </c>
      <c r="O61" s="7" t="s">
        <v>55</v>
      </c>
      <c r="P61" s="10">
        <v>31</v>
      </c>
      <c r="Q61" s="7">
        <f>SUM(L61:P61)</f>
        <v>31</v>
      </c>
      <c r="R61" s="7" t="s">
        <v>55</v>
      </c>
      <c r="S61" s="7">
        <f t="shared" si="63"/>
        <v>31</v>
      </c>
      <c r="T61" s="13"/>
      <c r="U61" s="31"/>
      <c r="V61" s="31"/>
    </row>
    <row r="62" spans="1:22" ht="15">
      <c r="B62" s="2" t="s">
        <v>57</v>
      </c>
      <c r="C62" s="8">
        <v>0</v>
      </c>
      <c r="D62" s="29">
        <v>4</v>
      </c>
      <c r="E62" s="29">
        <v>10</v>
      </c>
      <c r="F62" s="29">
        <v>45</v>
      </c>
      <c r="G62" s="7" t="s">
        <v>55</v>
      </c>
      <c r="H62" s="7">
        <f t="shared" si="61"/>
        <v>59</v>
      </c>
      <c r="I62" s="29">
        <v>777</v>
      </c>
      <c r="J62" s="7">
        <f t="shared" si="62"/>
        <v>836</v>
      </c>
      <c r="K62" s="13"/>
      <c r="L62" s="10">
        <v>0</v>
      </c>
      <c r="M62" s="10">
        <v>0</v>
      </c>
      <c r="N62" s="10">
        <v>0</v>
      </c>
      <c r="O62" s="10">
        <v>0</v>
      </c>
      <c r="P62" s="7" t="s">
        <v>55</v>
      </c>
      <c r="Q62" s="7">
        <f t="shared" ref="Q62" si="64">SUM(L62:O62)</f>
        <v>0</v>
      </c>
      <c r="R62" s="10">
        <v>47</v>
      </c>
      <c r="S62" s="7">
        <f t="shared" si="63"/>
        <v>47</v>
      </c>
      <c r="T62" s="13"/>
      <c r="U62" s="31"/>
      <c r="V62" s="31"/>
    </row>
    <row r="63" spans="1:22" ht="15">
      <c r="B63" s="2" t="s">
        <v>58</v>
      </c>
      <c r="C63" s="8">
        <v>0</v>
      </c>
      <c r="D63" s="8">
        <v>103</v>
      </c>
      <c r="E63" s="8">
        <v>0</v>
      </c>
      <c r="F63" s="8">
        <v>34</v>
      </c>
      <c r="G63" s="7" t="s">
        <v>55</v>
      </c>
      <c r="H63" s="7">
        <f t="shared" si="61"/>
        <v>137</v>
      </c>
      <c r="I63" s="8">
        <v>76</v>
      </c>
      <c r="J63" s="7">
        <f t="shared" si="62"/>
        <v>213</v>
      </c>
      <c r="K63" s="13"/>
      <c r="L63" s="10">
        <v>0</v>
      </c>
      <c r="M63" s="10">
        <v>34</v>
      </c>
      <c r="N63" s="10">
        <v>20</v>
      </c>
      <c r="O63" s="10">
        <v>0</v>
      </c>
      <c r="P63" s="7" t="s">
        <v>55</v>
      </c>
      <c r="Q63" s="7">
        <f t="shared" ref="Q63:Q67" si="65">SUM(L63:O63)</f>
        <v>54</v>
      </c>
      <c r="R63" s="10">
        <v>123</v>
      </c>
      <c r="S63" s="7">
        <f t="shared" si="63"/>
        <v>177</v>
      </c>
      <c r="T63" s="13"/>
      <c r="U63" s="31"/>
      <c r="V63" s="31"/>
    </row>
    <row r="64" spans="1:22" ht="15">
      <c r="B64" s="2" t="s">
        <v>59</v>
      </c>
      <c r="C64" s="8">
        <v>3</v>
      </c>
      <c r="D64" s="8">
        <v>0</v>
      </c>
      <c r="E64" s="7" t="s">
        <v>55</v>
      </c>
      <c r="F64" s="7" t="s">
        <v>55</v>
      </c>
      <c r="G64" s="7" t="s">
        <v>55</v>
      </c>
      <c r="H64" s="7">
        <f t="shared" si="61"/>
        <v>3</v>
      </c>
      <c r="I64" s="7" t="s">
        <v>55</v>
      </c>
      <c r="J64" s="7">
        <f t="shared" si="62"/>
        <v>3</v>
      </c>
      <c r="K64" s="13"/>
      <c r="L64" s="8">
        <v>94</v>
      </c>
      <c r="M64" s="8">
        <v>6</v>
      </c>
      <c r="N64" s="7" t="s">
        <v>55</v>
      </c>
      <c r="O64" s="7" t="s">
        <v>55</v>
      </c>
      <c r="P64" s="7" t="s">
        <v>55</v>
      </c>
      <c r="Q64" s="7">
        <f t="shared" si="65"/>
        <v>100</v>
      </c>
      <c r="R64" s="7" t="s">
        <v>55</v>
      </c>
      <c r="S64" s="7">
        <f t="shared" si="63"/>
        <v>100</v>
      </c>
      <c r="T64" s="89"/>
      <c r="U64" s="31"/>
      <c r="V64" s="31"/>
    </row>
    <row r="65" spans="1:22" ht="15">
      <c r="B65" s="2" t="s">
        <v>60</v>
      </c>
      <c r="C65" s="10">
        <v>255</v>
      </c>
      <c r="D65" s="8">
        <v>22</v>
      </c>
      <c r="E65" s="7" t="s">
        <v>55</v>
      </c>
      <c r="F65" s="10">
        <v>68</v>
      </c>
      <c r="G65" s="10">
        <v>2776</v>
      </c>
      <c r="H65" s="7">
        <f t="shared" si="61"/>
        <v>3121</v>
      </c>
      <c r="I65" s="7" t="s">
        <v>55</v>
      </c>
      <c r="J65" s="7">
        <f t="shared" si="62"/>
        <v>3121</v>
      </c>
      <c r="K65" s="13"/>
      <c r="L65" s="8">
        <v>3086</v>
      </c>
      <c r="M65" s="8">
        <v>803</v>
      </c>
      <c r="N65" s="7" t="s">
        <v>55</v>
      </c>
      <c r="O65" s="8">
        <v>2053</v>
      </c>
      <c r="P65" s="7" t="s">
        <v>55</v>
      </c>
      <c r="Q65" s="7">
        <f t="shared" si="65"/>
        <v>5942</v>
      </c>
      <c r="R65" s="7" t="s">
        <v>55</v>
      </c>
      <c r="S65" s="7">
        <f t="shared" si="63"/>
        <v>5942</v>
      </c>
      <c r="T65" s="13"/>
      <c r="U65" s="31"/>
      <c r="V65" s="31"/>
    </row>
    <row r="66" spans="1:22" ht="15">
      <c r="B66" s="2" t="s">
        <v>68</v>
      </c>
      <c r="C66" s="8">
        <v>7</v>
      </c>
      <c r="D66" s="10">
        <v>77</v>
      </c>
      <c r="E66" s="8">
        <v>212</v>
      </c>
      <c r="F66" s="10">
        <v>267</v>
      </c>
      <c r="G66" s="7" t="s">
        <v>55</v>
      </c>
      <c r="H66" s="7">
        <f t="shared" si="61"/>
        <v>563</v>
      </c>
      <c r="I66" s="10">
        <v>1804</v>
      </c>
      <c r="J66" s="7">
        <f t="shared" si="62"/>
        <v>2367</v>
      </c>
      <c r="K66" s="13"/>
      <c r="L66" s="8">
        <v>0</v>
      </c>
      <c r="M66" s="10">
        <v>103</v>
      </c>
      <c r="N66" s="8">
        <v>42</v>
      </c>
      <c r="O66" s="10">
        <v>182</v>
      </c>
      <c r="P66" s="10">
        <v>9</v>
      </c>
      <c r="Q66" s="7">
        <f>SUM(L66:P66)</f>
        <v>336</v>
      </c>
      <c r="R66" s="10">
        <f>2518-9</f>
        <v>2509</v>
      </c>
      <c r="S66" s="7">
        <f t="shared" si="63"/>
        <v>2845</v>
      </c>
      <c r="T66" s="13"/>
      <c r="U66" s="31"/>
      <c r="V66" s="31"/>
    </row>
    <row r="67" spans="1:22" ht="15">
      <c r="B67" s="2" t="s">
        <v>62</v>
      </c>
      <c r="C67" s="8">
        <v>81</v>
      </c>
      <c r="D67" s="10">
        <v>0</v>
      </c>
      <c r="E67" s="8">
        <v>15</v>
      </c>
      <c r="F67" s="10">
        <v>113</v>
      </c>
      <c r="G67" s="7" t="s">
        <v>55</v>
      </c>
      <c r="H67" s="7">
        <f t="shared" si="61"/>
        <v>209</v>
      </c>
      <c r="I67" s="10">
        <v>1114</v>
      </c>
      <c r="J67" s="7">
        <f t="shared" si="62"/>
        <v>1323</v>
      </c>
      <c r="K67" s="13"/>
      <c r="L67" s="8">
        <v>5</v>
      </c>
      <c r="M67" s="10">
        <v>27</v>
      </c>
      <c r="N67" s="8">
        <v>31</v>
      </c>
      <c r="O67" s="10">
        <v>98</v>
      </c>
      <c r="P67" s="7" t="s">
        <v>55</v>
      </c>
      <c r="Q67" s="7">
        <f t="shared" si="65"/>
        <v>161</v>
      </c>
      <c r="R67" s="10">
        <v>1799</v>
      </c>
      <c r="S67" s="7">
        <f t="shared" si="63"/>
        <v>1960</v>
      </c>
      <c r="T67" s="89"/>
      <c r="U67" s="31"/>
      <c r="V67" s="31"/>
    </row>
    <row r="68" spans="1:22" ht="15">
      <c r="B68" s="1" t="s">
        <v>75</v>
      </c>
      <c r="C68" s="7">
        <f t="shared" ref="C68:J68" si="66">SUM(C59:C67)</f>
        <v>2195</v>
      </c>
      <c r="D68" s="7">
        <f t="shared" si="66"/>
        <v>795</v>
      </c>
      <c r="E68" s="7">
        <f t="shared" si="66"/>
        <v>237</v>
      </c>
      <c r="F68" s="7">
        <f t="shared" si="66"/>
        <v>1561</v>
      </c>
      <c r="G68" s="7">
        <f t="shared" si="66"/>
        <v>6221</v>
      </c>
      <c r="H68" s="7">
        <f t="shared" si="66"/>
        <v>11009</v>
      </c>
      <c r="I68" s="7">
        <f t="shared" si="66"/>
        <v>3771</v>
      </c>
      <c r="J68" s="7">
        <f t="shared" si="66"/>
        <v>14780</v>
      </c>
      <c r="K68" s="13"/>
      <c r="L68" s="7">
        <f t="shared" ref="L68:S68" si="67">SUM(L59:L67)</f>
        <v>3677</v>
      </c>
      <c r="M68" s="7">
        <f t="shared" si="67"/>
        <v>1129</v>
      </c>
      <c r="N68" s="7">
        <f t="shared" si="67"/>
        <v>93</v>
      </c>
      <c r="O68" s="7">
        <f t="shared" si="67"/>
        <v>2968</v>
      </c>
      <c r="P68" s="7">
        <f t="shared" si="67"/>
        <v>40</v>
      </c>
      <c r="Q68" s="7">
        <f t="shared" si="67"/>
        <v>7907</v>
      </c>
      <c r="R68" s="7">
        <f t="shared" si="67"/>
        <v>4478</v>
      </c>
      <c r="S68" s="7">
        <f t="shared" si="67"/>
        <v>12385</v>
      </c>
      <c r="T68" s="13"/>
      <c r="U68" s="31"/>
      <c r="V68" s="31"/>
    </row>
    <row r="69" spans="1:22" ht="15">
      <c r="B69" s="1"/>
      <c r="C69" s="7"/>
      <c r="D69" s="7"/>
      <c r="E69" s="7"/>
      <c r="F69" s="7"/>
      <c r="G69" s="7"/>
      <c r="H69" s="7"/>
      <c r="I69" s="7"/>
      <c r="J69" s="7"/>
      <c r="K69" s="13"/>
      <c r="L69" s="7"/>
      <c r="M69" s="7"/>
      <c r="N69" s="7"/>
      <c r="O69" s="7"/>
      <c r="P69" s="7"/>
      <c r="Q69" s="7"/>
      <c r="R69" s="7"/>
      <c r="S69" s="7"/>
      <c r="T69" s="13"/>
    </row>
    <row r="70" spans="1:22" ht="17.25" customHeight="1">
      <c r="A70" s="6"/>
      <c r="B70" s="5" t="s">
        <v>76</v>
      </c>
      <c r="C70" s="8"/>
      <c r="D70" s="8"/>
      <c r="E70" s="8"/>
      <c r="F70" s="8"/>
      <c r="G70" s="8"/>
      <c r="H70" s="8"/>
      <c r="I70" s="8"/>
      <c r="J70" s="8"/>
      <c r="K70" s="13"/>
      <c r="L70" s="8"/>
      <c r="M70" s="8"/>
      <c r="N70" s="8"/>
      <c r="O70" s="8"/>
      <c r="P70" s="8"/>
      <c r="Q70" s="8"/>
      <c r="R70" s="8"/>
      <c r="S70" s="8"/>
      <c r="T70" s="89"/>
    </row>
    <row r="71" spans="1:22" ht="15">
      <c r="B71" s="2" t="s">
        <v>77</v>
      </c>
      <c r="C71" s="10">
        <v>5</v>
      </c>
      <c r="D71" s="10">
        <v>0</v>
      </c>
      <c r="E71" s="7" t="s">
        <v>55</v>
      </c>
      <c r="F71" s="10">
        <v>0</v>
      </c>
      <c r="G71" s="7" t="s">
        <v>55</v>
      </c>
      <c r="H71" s="7">
        <f>SUM(C71:G71)</f>
        <v>5</v>
      </c>
      <c r="I71" s="7" t="s">
        <v>55</v>
      </c>
      <c r="J71" s="7">
        <f t="shared" ref="J71:J80" si="68">SUM(H71:I71)</f>
        <v>5</v>
      </c>
      <c r="K71" s="13"/>
      <c r="L71" s="10">
        <v>31</v>
      </c>
      <c r="M71" s="10">
        <v>0</v>
      </c>
      <c r="N71" s="7" t="s">
        <v>55</v>
      </c>
      <c r="O71" s="10">
        <v>0</v>
      </c>
      <c r="P71" s="7" t="s">
        <v>55</v>
      </c>
      <c r="Q71" s="7">
        <f>SUM(L71:O71)</f>
        <v>31</v>
      </c>
      <c r="R71" s="7" t="s">
        <v>55</v>
      </c>
      <c r="S71" s="7">
        <f t="shared" ref="S71:S80" si="69">SUM(Q71:R71)</f>
        <v>31</v>
      </c>
      <c r="T71" s="13"/>
      <c r="U71" s="31"/>
      <c r="V71" s="31"/>
    </row>
    <row r="72" spans="1:22" ht="15">
      <c r="B72" s="2" t="s">
        <v>54</v>
      </c>
      <c r="C72" s="10">
        <v>2158</v>
      </c>
      <c r="D72" s="10">
        <v>935</v>
      </c>
      <c r="E72" s="7" t="s">
        <v>55</v>
      </c>
      <c r="F72" s="10">
        <v>1192</v>
      </c>
      <c r="G72" s="8">
        <v>5323</v>
      </c>
      <c r="H72" s="7">
        <f>SUM(C72:G72)</f>
        <v>9608</v>
      </c>
      <c r="I72" s="7" t="s">
        <v>55</v>
      </c>
      <c r="J72" s="7">
        <f t="shared" si="68"/>
        <v>9608</v>
      </c>
      <c r="K72" s="13"/>
      <c r="L72" s="10">
        <v>1217</v>
      </c>
      <c r="M72" s="10">
        <v>384</v>
      </c>
      <c r="N72" s="7" t="s">
        <v>55</v>
      </c>
      <c r="O72" s="10">
        <v>1151</v>
      </c>
      <c r="P72" s="7" t="s">
        <v>55</v>
      </c>
      <c r="Q72" s="7">
        <f>SUM(L72:O72)</f>
        <v>2752</v>
      </c>
      <c r="R72" s="7" t="s">
        <v>55</v>
      </c>
      <c r="S72" s="7">
        <f t="shared" si="69"/>
        <v>2752</v>
      </c>
      <c r="T72" s="13"/>
      <c r="U72" s="31"/>
      <c r="V72" s="31"/>
    </row>
    <row r="73" spans="1:22" ht="15">
      <c r="B73" s="2" t="s">
        <v>67</v>
      </c>
      <c r="C73" s="7" t="s">
        <v>55</v>
      </c>
      <c r="D73" s="7" t="s">
        <v>55</v>
      </c>
      <c r="E73" s="7" t="s">
        <v>55</v>
      </c>
      <c r="F73" s="7" t="s">
        <v>55</v>
      </c>
      <c r="G73" s="7" t="s">
        <v>55</v>
      </c>
      <c r="H73" s="7" t="s">
        <v>55</v>
      </c>
      <c r="I73" s="7" t="s">
        <v>55</v>
      </c>
      <c r="J73" s="7" t="s">
        <v>55</v>
      </c>
      <c r="K73" s="13"/>
      <c r="L73" s="7" t="s">
        <v>55</v>
      </c>
      <c r="M73" s="7" t="s">
        <v>55</v>
      </c>
      <c r="N73" s="7" t="s">
        <v>55</v>
      </c>
      <c r="O73" s="7" t="s">
        <v>55</v>
      </c>
      <c r="P73" s="10">
        <v>686</v>
      </c>
      <c r="Q73" s="7">
        <f>SUM(L73:P73)</f>
        <v>686</v>
      </c>
      <c r="R73" s="7" t="s">
        <v>55</v>
      </c>
      <c r="S73" s="7">
        <f t="shared" si="69"/>
        <v>686</v>
      </c>
      <c r="T73" s="13"/>
      <c r="U73" s="31"/>
      <c r="V73" s="31"/>
    </row>
    <row r="74" spans="1:22" ht="15">
      <c r="B74" s="2" t="s">
        <v>56</v>
      </c>
      <c r="C74" s="21" t="s">
        <v>55</v>
      </c>
      <c r="D74" s="21" t="s">
        <v>55</v>
      </c>
      <c r="E74" s="21" t="s">
        <v>55</v>
      </c>
      <c r="F74" s="21" t="s">
        <v>55</v>
      </c>
      <c r="G74" s="7" t="s">
        <v>55</v>
      </c>
      <c r="H74" s="21" t="s">
        <v>55</v>
      </c>
      <c r="I74" s="21" t="s">
        <v>55</v>
      </c>
      <c r="J74" s="21" t="s">
        <v>55</v>
      </c>
      <c r="K74" s="13"/>
      <c r="L74" s="7" t="s">
        <v>55</v>
      </c>
      <c r="M74" s="10">
        <v>0</v>
      </c>
      <c r="N74" s="8">
        <v>0</v>
      </c>
      <c r="O74" s="10">
        <v>0</v>
      </c>
      <c r="P74" s="7" t="s">
        <v>55</v>
      </c>
      <c r="Q74" s="7">
        <f>SUM(L74:O74)</f>
        <v>0</v>
      </c>
      <c r="R74" s="7">
        <v>4</v>
      </c>
      <c r="S74" s="7">
        <f t="shared" si="69"/>
        <v>4</v>
      </c>
      <c r="T74" s="13"/>
      <c r="U74" s="31"/>
      <c r="V74" s="31"/>
    </row>
    <row r="75" spans="1:22" ht="15">
      <c r="B75" s="2" t="s">
        <v>57</v>
      </c>
      <c r="C75" s="8">
        <v>0</v>
      </c>
      <c r="D75" s="29">
        <v>10</v>
      </c>
      <c r="E75" s="29">
        <v>36</v>
      </c>
      <c r="F75" s="29">
        <v>26</v>
      </c>
      <c r="G75" s="7" t="s">
        <v>55</v>
      </c>
      <c r="H75" s="7">
        <f t="shared" ref="H75:H80" si="70">SUM(C75:G75)</f>
        <v>72</v>
      </c>
      <c r="I75" s="29">
        <v>588</v>
      </c>
      <c r="J75" s="7">
        <f t="shared" si="68"/>
        <v>660</v>
      </c>
      <c r="K75" s="13"/>
      <c r="L75" s="10">
        <v>0</v>
      </c>
      <c r="M75" s="10">
        <v>0</v>
      </c>
      <c r="N75" s="10">
        <v>4</v>
      </c>
      <c r="O75" s="10">
        <v>10</v>
      </c>
      <c r="P75" s="7" t="s">
        <v>55</v>
      </c>
      <c r="Q75" s="7">
        <f t="shared" ref="Q75:Q80" si="71">SUM(L75:O75)</f>
        <v>14</v>
      </c>
      <c r="R75" s="10">
        <v>169</v>
      </c>
      <c r="S75" s="7">
        <f t="shared" si="69"/>
        <v>183</v>
      </c>
      <c r="T75" s="13"/>
      <c r="U75" s="31"/>
      <c r="V75" s="31"/>
    </row>
    <row r="76" spans="1:22" ht="15">
      <c r="B76" s="2" t="s">
        <v>58</v>
      </c>
      <c r="C76" s="8">
        <v>0</v>
      </c>
      <c r="D76" s="8">
        <v>0</v>
      </c>
      <c r="E76" s="8">
        <v>25</v>
      </c>
      <c r="F76" s="8">
        <v>24</v>
      </c>
      <c r="G76" s="7" t="s">
        <v>55</v>
      </c>
      <c r="H76" s="7">
        <f t="shared" si="70"/>
        <v>49</v>
      </c>
      <c r="I76" s="8">
        <v>294</v>
      </c>
      <c r="J76" s="7">
        <f t="shared" si="68"/>
        <v>343</v>
      </c>
      <c r="K76" s="13"/>
      <c r="L76" s="10">
        <v>0</v>
      </c>
      <c r="M76" s="10">
        <v>67</v>
      </c>
      <c r="N76" s="10">
        <v>95</v>
      </c>
      <c r="O76" s="10">
        <v>18</v>
      </c>
      <c r="P76" s="7" t="s">
        <v>55</v>
      </c>
      <c r="Q76" s="7">
        <f t="shared" si="71"/>
        <v>180</v>
      </c>
      <c r="R76" s="10">
        <v>454</v>
      </c>
      <c r="S76" s="7">
        <f t="shared" si="69"/>
        <v>634</v>
      </c>
      <c r="T76" s="13"/>
      <c r="U76" s="31"/>
      <c r="V76" s="31"/>
    </row>
    <row r="77" spans="1:22" ht="15">
      <c r="B77" s="2" t="s">
        <v>59</v>
      </c>
      <c r="C77" s="8">
        <v>101</v>
      </c>
      <c r="D77" s="8">
        <v>34</v>
      </c>
      <c r="E77" s="7" t="s">
        <v>55</v>
      </c>
      <c r="F77" s="7" t="s">
        <v>55</v>
      </c>
      <c r="G77" s="7" t="s">
        <v>55</v>
      </c>
      <c r="H77" s="7">
        <f t="shared" si="70"/>
        <v>135</v>
      </c>
      <c r="I77" s="7" t="s">
        <v>55</v>
      </c>
      <c r="J77" s="7">
        <f t="shared" si="68"/>
        <v>135</v>
      </c>
      <c r="K77" s="13"/>
      <c r="L77" s="8">
        <v>387</v>
      </c>
      <c r="M77" s="8">
        <v>66</v>
      </c>
      <c r="N77" s="7" t="s">
        <v>55</v>
      </c>
      <c r="O77" s="7" t="s">
        <v>55</v>
      </c>
      <c r="P77" s="7" t="s">
        <v>55</v>
      </c>
      <c r="Q77" s="7">
        <f t="shared" si="71"/>
        <v>453</v>
      </c>
      <c r="R77" s="7" t="s">
        <v>55</v>
      </c>
      <c r="S77" s="7">
        <f t="shared" si="69"/>
        <v>453</v>
      </c>
      <c r="T77" s="89"/>
      <c r="U77" s="31"/>
      <c r="V77" s="31"/>
    </row>
    <row r="78" spans="1:22" ht="15">
      <c r="B78" s="2" t="s">
        <v>60</v>
      </c>
      <c r="C78" s="10">
        <v>702</v>
      </c>
      <c r="D78" s="8">
        <v>146</v>
      </c>
      <c r="E78" s="7" t="s">
        <v>55</v>
      </c>
      <c r="F78" s="10">
        <v>651</v>
      </c>
      <c r="G78" s="10">
        <v>5812</v>
      </c>
      <c r="H78" s="7">
        <f t="shared" si="70"/>
        <v>7311</v>
      </c>
      <c r="I78" s="7" t="s">
        <v>55</v>
      </c>
      <c r="J78" s="7">
        <f t="shared" si="68"/>
        <v>7311</v>
      </c>
      <c r="K78" s="13"/>
      <c r="L78" s="8">
        <v>4924</v>
      </c>
      <c r="M78" s="8">
        <v>1756</v>
      </c>
      <c r="N78" s="7" t="s">
        <v>55</v>
      </c>
      <c r="O78" s="8">
        <v>4443</v>
      </c>
      <c r="P78" s="7" t="s">
        <v>55</v>
      </c>
      <c r="Q78" s="7">
        <f t="shared" si="71"/>
        <v>11123</v>
      </c>
      <c r="R78" s="7" t="s">
        <v>55</v>
      </c>
      <c r="S78" s="7">
        <f t="shared" si="69"/>
        <v>11123</v>
      </c>
      <c r="T78" s="13"/>
      <c r="U78" s="31"/>
      <c r="V78" s="31"/>
    </row>
    <row r="79" spans="1:22" ht="15">
      <c r="B79" s="2" t="s">
        <v>68</v>
      </c>
      <c r="C79" s="8">
        <v>60</v>
      </c>
      <c r="D79" s="10">
        <v>420</v>
      </c>
      <c r="E79" s="8">
        <v>72</v>
      </c>
      <c r="F79" s="10">
        <v>390</v>
      </c>
      <c r="G79" s="7" t="s">
        <v>55</v>
      </c>
      <c r="H79" s="7">
        <f t="shared" si="70"/>
        <v>942</v>
      </c>
      <c r="I79" s="10">
        <v>3125</v>
      </c>
      <c r="J79" s="7">
        <f t="shared" si="68"/>
        <v>4067</v>
      </c>
      <c r="K79" s="13"/>
      <c r="L79" s="8">
        <v>15</v>
      </c>
      <c r="M79" s="10">
        <v>299</v>
      </c>
      <c r="N79" s="8">
        <v>35</v>
      </c>
      <c r="O79" s="10">
        <v>320</v>
      </c>
      <c r="P79" s="10">
        <v>1</v>
      </c>
      <c r="Q79" s="7">
        <f>SUM(L79:P79)</f>
        <v>670</v>
      </c>
      <c r="R79" s="10">
        <f>2969-1</f>
        <v>2968</v>
      </c>
      <c r="S79" s="7">
        <f t="shared" si="69"/>
        <v>3638</v>
      </c>
      <c r="T79" s="13"/>
      <c r="U79" s="31"/>
      <c r="V79" s="31"/>
    </row>
    <row r="80" spans="1:22" ht="15">
      <c r="B80" s="2" t="s">
        <v>62</v>
      </c>
      <c r="C80" s="8">
        <v>0</v>
      </c>
      <c r="D80" s="10">
        <v>0</v>
      </c>
      <c r="E80" s="8">
        <v>1</v>
      </c>
      <c r="F80" s="10">
        <v>80</v>
      </c>
      <c r="G80" s="7" t="s">
        <v>55</v>
      </c>
      <c r="H80" s="7">
        <f t="shared" si="70"/>
        <v>81</v>
      </c>
      <c r="I80" s="10">
        <v>109</v>
      </c>
      <c r="J80" s="7">
        <f t="shared" si="68"/>
        <v>190</v>
      </c>
      <c r="K80" s="13"/>
      <c r="L80" s="8">
        <v>11</v>
      </c>
      <c r="M80" s="10">
        <v>29</v>
      </c>
      <c r="N80" s="8">
        <v>27</v>
      </c>
      <c r="O80" s="10">
        <v>194</v>
      </c>
      <c r="P80" s="7" t="s">
        <v>55</v>
      </c>
      <c r="Q80" s="7">
        <f t="shared" si="71"/>
        <v>261</v>
      </c>
      <c r="R80" s="10">
        <v>1786</v>
      </c>
      <c r="S80" s="7">
        <f t="shared" si="69"/>
        <v>2047</v>
      </c>
      <c r="T80" s="89"/>
      <c r="U80" s="31"/>
      <c r="V80" s="31"/>
    </row>
    <row r="81" spans="1:22" ht="15">
      <c r="B81" s="1" t="s">
        <v>78</v>
      </c>
      <c r="C81" s="7">
        <f t="shared" ref="C81:J81" si="72">SUM(C71:C80)</f>
        <v>3026</v>
      </c>
      <c r="D81" s="7">
        <f t="shared" si="72"/>
        <v>1545</v>
      </c>
      <c r="E81" s="7">
        <f t="shared" si="72"/>
        <v>134</v>
      </c>
      <c r="F81" s="7">
        <f t="shared" si="72"/>
        <v>2363</v>
      </c>
      <c r="G81" s="7">
        <f t="shared" si="72"/>
        <v>11135</v>
      </c>
      <c r="H81" s="7">
        <f t="shared" si="72"/>
        <v>18203</v>
      </c>
      <c r="I81" s="7">
        <f t="shared" si="72"/>
        <v>4116</v>
      </c>
      <c r="J81" s="7">
        <f t="shared" si="72"/>
        <v>22319</v>
      </c>
      <c r="K81" s="13"/>
      <c r="L81" s="7">
        <f t="shared" ref="L81:S81" si="73">SUM(L71:L80)</f>
        <v>6585</v>
      </c>
      <c r="M81" s="7">
        <f t="shared" si="73"/>
        <v>2601</v>
      </c>
      <c r="N81" s="7">
        <f t="shared" si="73"/>
        <v>161</v>
      </c>
      <c r="O81" s="7">
        <f t="shared" si="73"/>
        <v>6136</v>
      </c>
      <c r="P81" s="7">
        <f t="shared" si="73"/>
        <v>687</v>
      </c>
      <c r="Q81" s="7">
        <f t="shared" si="73"/>
        <v>16170</v>
      </c>
      <c r="R81" s="7">
        <f t="shared" si="73"/>
        <v>5381</v>
      </c>
      <c r="S81" s="7">
        <f t="shared" si="73"/>
        <v>21551</v>
      </c>
      <c r="T81" s="13"/>
      <c r="U81" s="31"/>
      <c r="V81" s="31"/>
    </row>
    <row r="82" spans="1:22" ht="15">
      <c r="B82" s="1"/>
      <c r="C82" s="7"/>
      <c r="D82" s="7"/>
      <c r="E82" s="7"/>
      <c r="F82" s="7"/>
      <c r="G82" s="7"/>
      <c r="H82" s="7"/>
      <c r="I82" s="7"/>
      <c r="J82" s="7"/>
      <c r="K82" s="13"/>
      <c r="L82" s="7"/>
      <c r="M82" s="7"/>
      <c r="N82" s="7"/>
      <c r="O82" s="7"/>
      <c r="P82" s="7"/>
      <c r="Q82" s="7"/>
      <c r="R82" s="7"/>
      <c r="S82" s="7"/>
      <c r="T82" s="13"/>
    </row>
    <row r="83" spans="1:22" ht="17.25" customHeight="1">
      <c r="A83" s="6"/>
      <c r="B83" s="5" t="s">
        <v>73</v>
      </c>
      <c r="C83" s="8"/>
      <c r="D83" s="8"/>
      <c r="E83" s="8"/>
      <c r="F83" s="8"/>
      <c r="G83" s="8"/>
      <c r="H83" s="8"/>
      <c r="I83" s="8"/>
      <c r="J83" s="8"/>
      <c r="K83" s="13"/>
      <c r="L83" s="8"/>
      <c r="M83" s="8"/>
      <c r="N83" s="8"/>
      <c r="O83" s="8"/>
      <c r="P83" s="8"/>
      <c r="Q83" s="8"/>
      <c r="R83" s="8"/>
      <c r="S83" s="8"/>
      <c r="T83" s="89"/>
    </row>
    <row r="84" spans="1:22" ht="15">
      <c r="B84" s="2" t="s">
        <v>77</v>
      </c>
      <c r="C84" s="10">
        <f>SUM(C59,C71)</f>
        <v>5</v>
      </c>
      <c r="D84" s="10">
        <f>SUM(D59,D71)</f>
        <v>0</v>
      </c>
      <c r="E84" s="7" t="s">
        <v>55</v>
      </c>
      <c r="F84" s="10">
        <f>SUM(F59,F71)</f>
        <v>0</v>
      </c>
      <c r="G84" s="7" t="s">
        <v>55</v>
      </c>
      <c r="H84" s="7">
        <f>SUM(C84:G84)</f>
        <v>5</v>
      </c>
      <c r="I84" s="7" t="s">
        <v>55</v>
      </c>
      <c r="J84" s="7">
        <f t="shared" ref="J84:J93" si="74">SUM(H84:I84)</f>
        <v>5</v>
      </c>
      <c r="K84" s="13"/>
      <c r="L84" s="10">
        <f>SUM(L59,L71)</f>
        <v>129</v>
      </c>
      <c r="M84" s="10">
        <f>SUM(M59,M71)</f>
        <v>0</v>
      </c>
      <c r="N84" s="7" t="s">
        <v>55</v>
      </c>
      <c r="O84" s="10">
        <f>SUM(O59,O71)</f>
        <v>17</v>
      </c>
      <c r="P84" s="7" t="s">
        <v>55</v>
      </c>
      <c r="Q84" s="7">
        <f>SUM(L84:O84)</f>
        <v>146</v>
      </c>
      <c r="R84" s="7" t="s">
        <v>55</v>
      </c>
      <c r="S84" s="7">
        <f t="shared" ref="S84:S93" si="75">SUM(Q84:R84)</f>
        <v>146</v>
      </c>
      <c r="T84" s="13"/>
      <c r="U84" s="31"/>
      <c r="V84" s="31"/>
    </row>
    <row r="85" spans="1:22" ht="15">
      <c r="B85" s="2" t="s">
        <v>54</v>
      </c>
      <c r="C85" s="10">
        <f t="shared" ref="C85:D85" si="76">SUM(C60,C72)</f>
        <v>4007</v>
      </c>
      <c r="D85" s="10">
        <f t="shared" si="76"/>
        <v>1524</v>
      </c>
      <c r="E85" s="7" t="s">
        <v>55</v>
      </c>
      <c r="F85" s="10">
        <f>SUM(F60,F72)</f>
        <v>2226</v>
      </c>
      <c r="G85" s="10">
        <f>SUM(G60,G72)</f>
        <v>8768</v>
      </c>
      <c r="H85" s="7">
        <f>SUM(C85:G85)</f>
        <v>16525</v>
      </c>
      <c r="I85" s="7" t="s">
        <v>55</v>
      </c>
      <c r="J85" s="7">
        <f t="shared" si="74"/>
        <v>16525</v>
      </c>
      <c r="K85" s="13"/>
      <c r="L85" s="10">
        <f>SUM(L60,L72)</f>
        <v>1611</v>
      </c>
      <c r="M85" s="10">
        <f>SUM(M60,M72)</f>
        <v>540</v>
      </c>
      <c r="N85" s="7" t="s">
        <v>55</v>
      </c>
      <c r="O85" s="10">
        <f>SUM(O60,O72)</f>
        <v>1769</v>
      </c>
      <c r="P85" s="7" t="s">
        <v>55</v>
      </c>
      <c r="Q85" s="7">
        <f>SUM(L85:O85)</f>
        <v>3920</v>
      </c>
      <c r="R85" s="7" t="s">
        <v>55</v>
      </c>
      <c r="S85" s="7">
        <f t="shared" si="75"/>
        <v>3920</v>
      </c>
      <c r="T85" s="13"/>
      <c r="U85" s="31"/>
      <c r="V85" s="31"/>
    </row>
    <row r="86" spans="1:22" ht="15">
      <c r="B86" s="2" t="s">
        <v>67</v>
      </c>
      <c r="C86" s="7" t="s">
        <v>55</v>
      </c>
      <c r="D86" s="7" t="s">
        <v>55</v>
      </c>
      <c r="E86" s="7" t="s">
        <v>55</v>
      </c>
      <c r="F86" s="7" t="s">
        <v>55</v>
      </c>
      <c r="G86" s="7" t="s">
        <v>55</v>
      </c>
      <c r="H86" s="7" t="s">
        <v>55</v>
      </c>
      <c r="I86" s="7" t="s">
        <v>55</v>
      </c>
      <c r="J86" s="7" t="s">
        <v>55</v>
      </c>
      <c r="K86" s="13"/>
      <c r="L86" s="7" t="s">
        <v>55</v>
      </c>
      <c r="M86" s="7" t="s">
        <v>55</v>
      </c>
      <c r="N86" s="7" t="s">
        <v>55</v>
      </c>
      <c r="O86" s="7" t="s">
        <v>55</v>
      </c>
      <c r="P86" s="10">
        <f>P73+P61</f>
        <v>717</v>
      </c>
      <c r="Q86" s="7">
        <f>SUM(L86:P86)</f>
        <v>717</v>
      </c>
      <c r="R86" s="7" t="s">
        <v>55</v>
      </c>
      <c r="S86" s="7">
        <f t="shared" si="75"/>
        <v>717</v>
      </c>
      <c r="T86" s="13"/>
      <c r="U86" s="31"/>
      <c r="V86" s="31"/>
    </row>
    <row r="87" spans="1:22" ht="15">
      <c r="B87" s="2" t="s">
        <v>56</v>
      </c>
      <c r="C87" s="21" t="s">
        <v>55</v>
      </c>
      <c r="D87" s="21" t="s">
        <v>55</v>
      </c>
      <c r="E87" s="21" t="s">
        <v>55</v>
      </c>
      <c r="F87" s="21" t="s">
        <v>55</v>
      </c>
      <c r="G87" s="7" t="s">
        <v>55</v>
      </c>
      <c r="H87" s="21" t="s">
        <v>55</v>
      </c>
      <c r="I87" s="21" t="s">
        <v>55</v>
      </c>
      <c r="J87" s="21" t="s">
        <v>55</v>
      </c>
      <c r="K87" s="13"/>
      <c r="L87" s="7" t="s">
        <v>55</v>
      </c>
      <c r="M87" s="10">
        <f>M74</f>
        <v>0</v>
      </c>
      <c r="N87" s="10">
        <f>N74</f>
        <v>0</v>
      </c>
      <c r="O87" s="10">
        <f>O74</f>
        <v>0</v>
      </c>
      <c r="P87" s="7" t="s">
        <v>55</v>
      </c>
      <c r="Q87" s="7">
        <f>SUM(L87:O87)</f>
        <v>0</v>
      </c>
      <c r="R87" s="8">
        <f>R74</f>
        <v>4</v>
      </c>
      <c r="S87" s="7">
        <f t="shared" si="75"/>
        <v>4</v>
      </c>
      <c r="T87" s="13"/>
      <c r="U87" s="31"/>
      <c r="V87" s="31"/>
    </row>
    <row r="88" spans="1:22" ht="15">
      <c r="B88" s="2" t="s">
        <v>57</v>
      </c>
      <c r="C88" s="10">
        <f t="shared" ref="C88:F89" si="77">SUM(C62,C75)</f>
        <v>0</v>
      </c>
      <c r="D88" s="10">
        <f t="shared" si="77"/>
        <v>14</v>
      </c>
      <c r="E88" s="10">
        <f t="shared" si="77"/>
        <v>46</v>
      </c>
      <c r="F88" s="10">
        <f t="shared" si="77"/>
        <v>71</v>
      </c>
      <c r="G88" s="7" t="s">
        <v>55</v>
      </c>
      <c r="H88" s="7">
        <f t="shared" ref="H88:H93" si="78">SUM(C88:G88)</f>
        <v>131</v>
      </c>
      <c r="I88" s="10">
        <f>SUM(I62,I75)</f>
        <v>1365</v>
      </c>
      <c r="J88" s="7">
        <f t="shared" si="74"/>
        <v>1496</v>
      </c>
      <c r="K88" s="13"/>
      <c r="L88" s="10">
        <f t="shared" ref="L88" si="79">SUM(L62,L75)</f>
        <v>0</v>
      </c>
      <c r="M88" s="10">
        <f t="shared" ref="M88:O89" si="80">SUM(M62,M75)</f>
        <v>0</v>
      </c>
      <c r="N88" s="10">
        <f t="shared" si="80"/>
        <v>4</v>
      </c>
      <c r="O88" s="10">
        <f t="shared" si="80"/>
        <v>10</v>
      </c>
      <c r="P88" s="7" t="s">
        <v>55</v>
      </c>
      <c r="Q88" s="7">
        <f t="shared" ref="Q88:Q93" si="81">SUM(L88:O88)</f>
        <v>14</v>
      </c>
      <c r="R88" s="10">
        <f>SUM(R62,R75)</f>
        <v>216</v>
      </c>
      <c r="S88" s="7">
        <f t="shared" si="75"/>
        <v>230</v>
      </c>
      <c r="T88" s="13"/>
      <c r="U88" s="31"/>
      <c r="V88" s="31"/>
    </row>
    <row r="89" spans="1:22" ht="15">
      <c r="B89" s="2" t="s">
        <v>58</v>
      </c>
      <c r="C89" s="10">
        <f t="shared" si="77"/>
        <v>0</v>
      </c>
      <c r="D89" s="10">
        <f t="shared" si="77"/>
        <v>103</v>
      </c>
      <c r="E89" s="10">
        <f t="shared" si="77"/>
        <v>25</v>
      </c>
      <c r="F89" s="10">
        <f t="shared" si="77"/>
        <v>58</v>
      </c>
      <c r="G89" s="7" t="s">
        <v>55</v>
      </c>
      <c r="H89" s="7">
        <f t="shared" si="78"/>
        <v>186</v>
      </c>
      <c r="I89" s="10">
        <f>SUM(I63,I76)</f>
        <v>370</v>
      </c>
      <c r="J89" s="7">
        <f t="shared" si="74"/>
        <v>556</v>
      </c>
      <c r="K89" s="13"/>
      <c r="L89" s="10">
        <f t="shared" ref="L89" si="82">SUM(L63,L76)</f>
        <v>0</v>
      </c>
      <c r="M89" s="10">
        <f t="shared" si="80"/>
        <v>101</v>
      </c>
      <c r="N89" s="10">
        <f t="shared" si="80"/>
        <v>115</v>
      </c>
      <c r="O89" s="10">
        <f t="shared" si="80"/>
        <v>18</v>
      </c>
      <c r="P89" s="7" t="s">
        <v>55</v>
      </c>
      <c r="Q89" s="7">
        <f t="shared" si="81"/>
        <v>234</v>
      </c>
      <c r="R89" s="10">
        <f>SUM(R63,R76)</f>
        <v>577</v>
      </c>
      <c r="S89" s="7">
        <f t="shared" si="75"/>
        <v>811</v>
      </c>
      <c r="T89" s="13"/>
      <c r="U89" s="31"/>
      <c r="V89" s="31"/>
    </row>
    <row r="90" spans="1:22" ht="15">
      <c r="B90" s="2" t="s">
        <v>59</v>
      </c>
      <c r="C90" s="10">
        <f t="shared" ref="C90:D93" si="83">SUM(C64,C77)</f>
        <v>104</v>
      </c>
      <c r="D90" s="10">
        <f t="shared" si="83"/>
        <v>34</v>
      </c>
      <c r="E90" s="7" t="s">
        <v>55</v>
      </c>
      <c r="F90" s="7" t="s">
        <v>55</v>
      </c>
      <c r="G90" s="7" t="s">
        <v>55</v>
      </c>
      <c r="H90" s="7">
        <f t="shared" si="78"/>
        <v>138</v>
      </c>
      <c r="I90" s="7" t="s">
        <v>55</v>
      </c>
      <c r="J90" s="7">
        <f t="shared" si="74"/>
        <v>138</v>
      </c>
      <c r="K90" s="13"/>
      <c r="L90" s="10">
        <f>SUM(L64,L77)</f>
        <v>481</v>
      </c>
      <c r="M90" s="10">
        <f>SUM(M64,M77)</f>
        <v>72</v>
      </c>
      <c r="N90" s="7" t="s">
        <v>55</v>
      </c>
      <c r="O90" s="7" t="s">
        <v>55</v>
      </c>
      <c r="P90" s="7" t="s">
        <v>55</v>
      </c>
      <c r="Q90" s="7">
        <f t="shared" si="81"/>
        <v>553</v>
      </c>
      <c r="R90" s="7" t="s">
        <v>55</v>
      </c>
      <c r="S90" s="7">
        <f t="shared" si="75"/>
        <v>553</v>
      </c>
      <c r="T90" s="89"/>
      <c r="U90" s="31"/>
      <c r="V90" s="31"/>
    </row>
    <row r="91" spans="1:22" ht="15">
      <c r="B91" s="2" t="s">
        <v>60</v>
      </c>
      <c r="C91" s="10">
        <f t="shared" si="83"/>
        <v>957</v>
      </c>
      <c r="D91" s="10">
        <f t="shared" si="83"/>
        <v>168</v>
      </c>
      <c r="E91" s="7" t="s">
        <v>55</v>
      </c>
      <c r="F91" s="10">
        <f>SUM(F65,F78)</f>
        <v>719</v>
      </c>
      <c r="G91" s="10">
        <f>SUM(G65,G78)</f>
        <v>8588</v>
      </c>
      <c r="H91" s="7">
        <f t="shared" si="78"/>
        <v>10432</v>
      </c>
      <c r="I91" s="7" t="s">
        <v>55</v>
      </c>
      <c r="J91" s="7">
        <f t="shared" si="74"/>
        <v>10432</v>
      </c>
      <c r="K91" s="13"/>
      <c r="L91" s="10">
        <f>SUM(L65,L78)</f>
        <v>8010</v>
      </c>
      <c r="M91" s="10">
        <f>SUM(M65,M78)</f>
        <v>2559</v>
      </c>
      <c r="N91" s="7" t="s">
        <v>55</v>
      </c>
      <c r="O91" s="10">
        <f>SUM(O65,O78)</f>
        <v>6496</v>
      </c>
      <c r="P91" s="7" t="s">
        <v>55</v>
      </c>
      <c r="Q91" s="7">
        <f t="shared" si="81"/>
        <v>17065</v>
      </c>
      <c r="R91" s="7" t="s">
        <v>55</v>
      </c>
      <c r="S91" s="7">
        <f t="shared" si="75"/>
        <v>17065</v>
      </c>
      <c r="T91" s="13"/>
      <c r="U91" s="31"/>
      <c r="V91" s="31"/>
    </row>
    <row r="92" spans="1:22" ht="15">
      <c r="B92" s="2" t="s">
        <v>68</v>
      </c>
      <c r="C92" s="10">
        <f t="shared" si="83"/>
        <v>67</v>
      </c>
      <c r="D92" s="10">
        <f t="shared" si="83"/>
        <v>497</v>
      </c>
      <c r="E92" s="10">
        <f>SUM(E66,E79)</f>
        <v>284</v>
      </c>
      <c r="F92" s="10">
        <f>SUM(F66,F79)</f>
        <v>657</v>
      </c>
      <c r="G92" s="7" t="s">
        <v>55</v>
      </c>
      <c r="H92" s="7">
        <f t="shared" si="78"/>
        <v>1505</v>
      </c>
      <c r="I92" s="10">
        <f>SUM(I66,I79)</f>
        <v>4929</v>
      </c>
      <c r="J92" s="7">
        <f t="shared" si="74"/>
        <v>6434</v>
      </c>
      <c r="K92" s="13"/>
      <c r="L92" s="10">
        <f t="shared" ref="L92" si="84">SUM(L66,L79)</f>
        <v>15</v>
      </c>
      <c r="M92" s="10">
        <f>SUM(M66,M79)</f>
        <v>402</v>
      </c>
      <c r="N92" s="10">
        <f>SUM(N66,N79)</f>
        <v>77</v>
      </c>
      <c r="O92" s="10">
        <f>SUM(O66,O79)</f>
        <v>502</v>
      </c>
      <c r="P92" s="10">
        <f>SUM(P66,P79)</f>
        <v>10</v>
      </c>
      <c r="Q92" s="7">
        <f>SUM(L92:P92)</f>
        <v>1006</v>
      </c>
      <c r="R92" s="10">
        <f>SUM(R66,R79)</f>
        <v>5477</v>
      </c>
      <c r="S92" s="7">
        <f t="shared" si="75"/>
        <v>6483</v>
      </c>
      <c r="T92" s="13"/>
      <c r="U92" s="31"/>
      <c r="V92" s="31"/>
    </row>
    <row r="93" spans="1:22" ht="15">
      <c r="B93" s="2" t="s">
        <v>62</v>
      </c>
      <c r="C93" s="10">
        <f t="shared" si="83"/>
        <v>81</v>
      </c>
      <c r="D93" s="10">
        <f t="shared" si="83"/>
        <v>0</v>
      </c>
      <c r="E93" s="10">
        <f>SUM(E67,E80)</f>
        <v>16</v>
      </c>
      <c r="F93" s="10">
        <f>SUM(F67,F80)</f>
        <v>193</v>
      </c>
      <c r="G93" s="7" t="s">
        <v>55</v>
      </c>
      <c r="H93" s="7">
        <f t="shared" si="78"/>
        <v>290</v>
      </c>
      <c r="I93" s="10">
        <f>SUM(I67,I80)</f>
        <v>1223</v>
      </c>
      <c r="J93" s="7">
        <f t="shared" si="74"/>
        <v>1513</v>
      </c>
      <c r="K93" s="13"/>
      <c r="L93" s="10">
        <f t="shared" ref="L93" si="85">SUM(L67,L80)</f>
        <v>16</v>
      </c>
      <c r="M93" s="10">
        <f>SUM(M67,M80)</f>
        <v>56</v>
      </c>
      <c r="N93" s="10">
        <f>SUM(N67,N80)</f>
        <v>58</v>
      </c>
      <c r="O93" s="10">
        <f>SUM(O67,O80)</f>
        <v>292</v>
      </c>
      <c r="P93" s="7" t="s">
        <v>55</v>
      </c>
      <c r="Q93" s="7">
        <f t="shared" si="81"/>
        <v>422</v>
      </c>
      <c r="R93" s="10">
        <f>SUM(R67,R80)</f>
        <v>3585</v>
      </c>
      <c r="S93" s="7">
        <f t="shared" si="75"/>
        <v>4007</v>
      </c>
      <c r="T93" s="89"/>
      <c r="U93" s="31"/>
      <c r="V93" s="31"/>
    </row>
    <row r="94" spans="1:22" ht="15.6" thickBot="1">
      <c r="A94" s="23"/>
      <c r="B94" s="24" t="s">
        <v>79</v>
      </c>
      <c r="C94" s="25">
        <f t="shared" ref="C94:J94" si="86">SUM(C84:C93)</f>
        <v>5221</v>
      </c>
      <c r="D94" s="25">
        <f t="shared" si="86"/>
        <v>2340</v>
      </c>
      <c r="E94" s="25">
        <f t="shared" si="86"/>
        <v>371</v>
      </c>
      <c r="F94" s="25">
        <f t="shared" si="86"/>
        <v>3924</v>
      </c>
      <c r="G94" s="25">
        <f t="shared" si="86"/>
        <v>17356</v>
      </c>
      <c r="H94" s="25">
        <f t="shared" si="86"/>
        <v>29212</v>
      </c>
      <c r="I94" s="25">
        <f t="shared" si="86"/>
        <v>7887</v>
      </c>
      <c r="J94" s="25">
        <f t="shared" si="86"/>
        <v>37099</v>
      </c>
      <c r="K94" s="141"/>
      <c r="L94" s="25">
        <f t="shared" ref="L94:S94" si="87">SUM(L84:L93)</f>
        <v>10262</v>
      </c>
      <c r="M94" s="25">
        <f t="shared" si="87"/>
        <v>3730</v>
      </c>
      <c r="N94" s="25">
        <f t="shared" si="87"/>
        <v>254</v>
      </c>
      <c r="O94" s="25">
        <f t="shared" si="87"/>
        <v>9104</v>
      </c>
      <c r="P94" s="25">
        <f t="shared" si="87"/>
        <v>727</v>
      </c>
      <c r="Q94" s="25">
        <f t="shared" si="87"/>
        <v>24077</v>
      </c>
      <c r="R94" s="25">
        <f t="shared" si="87"/>
        <v>9859</v>
      </c>
      <c r="S94" s="25">
        <f t="shared" si="87"/>
        <v>33936</v>
      </c>
      <c r="T94" s="13"/>
      <c r="U94" s="31"/>
      <c r="V94" s="31"/>
    </row>
    <row r="95" spans="1:22" ht="15">
      <c r="B95" s="1"/>
      <c r="C95" s="170"/>
      <c r="D95" s="170"/>
      <c r="E95" s="170"/>
      <c r="F95" s="170"/>
      <c r="G95" s="170"/>
      <c r="H95" s="95"/>
      <c r="I95" s="170"/>
      <c r="J95" s="170"/>
      <c r="K95" s="98"/>
      <c r="L95" s="170"/>
      <c r="M95" s="170"/>
      <c r="N95" s="170"/>
      <c r="O95" s="170"/>
      <c r="P95" s="95"/>
      <c r="Q95" s="95"/>
      <c r="R95" s="170"/>
      <c r="S95" s="170"/>
      <c r="T95" s="13"/>
    </row>
    <row r="96" spans="1:22" ht="17.25" customHeight="1">
      <c r="A96" s="6" t="s">
        <v>80</v>
      </c>
      <c r="B96" s="5" t="s">
        <v>81</v>
      </c>
      <c r="C96" s="8"/>
      <c r="D96" s="8"/>
      <c r="E96" s="8"/>
      <c r="F96" s="8"/>
      <c r="G96" s="8"/>
      <c r="H96" s="8"/>
      <c r="I96" s="8"/>
      <c r="J96" s="8"/>
      <c r="K96" s="13"/>
      <c r="L96" s="8"/>
      <c r="M96" s="8"/>
      <c r="N96" s="8"/>
      <c r="O96" s="8"/>
      <c r="P96" s="8"/>
      <c r="Q96" s="8"/>
      <c r="R96" s="8"/>
      <c r="S96" s="8"/>
      <c r="T96" s="89"/>
    </row>
    <row r="97" spans="1:22" ht="15">
      <c r="B97" s="2" t="s">
        <v>77</v>
      </c>
      <c r="C97" s="10">
        <v>10</v>
      </c>
      <c r="D97" s="10">
        <v>0</v>
      </c>
      <c r="E97" s="7" t="s">
        <v>55</v>
      </c>
      <c r="F97" s="10">
        <v>0</v>
      </c>
      <c r="G97" s="7" t="s">
        <v>55</v>
      </c>
      <c r="H97" s="7">
        <f t="shared" ref="H97:H104" si="88">SUM(C97:G97)</f>
        <v>10</v>
      </c>
      <c r="I97" s="7" t="s">
        <v>55</v>
      </c>
      <c r="J97" s="7">
        <f t="shared" ref="J97:J104" si="89">SUM(H97:I97)</f>
        <v>10</v>
      </c>
      <c r="K97" s="13"/>
      <c r="L97" s="10">
        <v>265</v>
      </c>
      <c r="M97" s="10">
        <v>0</v>
      </c>
      <c r="N97" s="7" t="s">
        <v>55</v>
      </c>
      <c r="O97" s="10">
        <v>87</v>
      </c>
      <c r="P97" s="7" t="s">
        <v>55</v>
      </c>
      <c r="Q97" s="7">
        <f>SUM(L97:O97)</f>
        <v>352</v>
      </c>
      <c r="R97" s="7" t="s">
        <v>55</v>
      </c>
      <c r="S97" s="7">
        <f t="shared" ref="S97:S104" si="90">SUM(Q97:R97)</f>
        <v>352</v>
      </c>
      <c r="T97" s="13"/>
      <c r="U97" s="31"/>
      <c r="V97" s="31"/>
    </row>
    <row r="98" spans="1:22" ht="15">
      <c r="B98" s="2" t="s">
        <v>54</v>
      </c>
      <c r="C98" s="10">
        <v>542</v>
      </c>
      <c r="D98" s="10">
        <v>264</v>
      </c>
      <c r="E98" s="7" t="s">
        <v>55</v>
      </c>
      <c r="F98" s="10">
        <v>202</v>
      </c>
      <c r="G98" s="8">
        <v>1391</v>
      </c>
      <c r="H98" s="7">
        <f t="shared" si="88"/>
        <v>2399</v>
      </c>
      <c r="I98" s="7" t="s">
        <v>55</v>
      </c>
      <c r="J98" s="7">
        <f t="shared" si="89"/>
        <v>2399</v>
      </c>
      <c r="K98" s="13"/>
      <c r="L98" s="10">
        <v>12</v>
      </c>
      <c r="M98" s="10">
        <v>0</v>
      </c>
      <c r="N98" s="7" t="s">
        <v>55</v>
      </c>
      <c r="O98" s="10">
        <v>0</v>
      </c>
      <c r="P98" s="7" t="s">
        <v>55</v>
      </c>
      <c r="Q98" s="7">
        <f>SUM(L98:O98)</f>
        <v>12</v>
      </c>
      <c r="R98" s="7" t="s">
        <v>55</v>
      </c>
      <c r="S98" s="7">
        <f t="shared" si="90"/>
        <v>12</v>
      </c>
      <c r="T98" s="13"/>
      <c r="U98" s="31"/>
      <c r="V98" s="31"/>
    </row>
    <row r="99" spans="1:22" ht="15">
      <c r="B99" s="2" t="s">
        <v>82</v>
      </c>
      <c r="C99" s="8">
        <v>0</v>
      </c>
      <c r="D99" s="8">
        <v>0</v>
      </c>
      <c r="E99" s="7" t="s">
        <v>55</v>
      </c>
      <c r="F99" s="8">
        <v>0</v>
      </c>
      <c r="G99" s="7" t="s">
        <v>55</v>
      </c>
      <c r="H99" s="7">
        <f t="shared" si="88"/>
        <v>0</v>
      </c>
      <c r="I99" s="7" t="s">
        <v>55</v>
      </c>
      <c r="J99" s="7">
        <f t="shared" si="89"/>
        <v>0</v>
      </c>
      <c r="K99" s="13"/>
      <c r="L99" s="8">
        <v>145</v>
      </c>
      <c r="M99" s="8">
        <v>61</v>
      </c>
      <c r="N99" s="7" t="s">
        <v>55</v>
      </c>
      <c r="O99" s="8">
        <v>78</v>
      </c>
      <c r="P99" s="7" t="s">
        <v>55</v>
      </c>
      <c r="Q99" s="7">
        <f t="shared" ref="Q99:Q104" si="91">SUM(L99:O99)</f>
        <v>284</v>
      </c>
      <c r="R99" s="7" t="s">
        <v>55</v>
      </c>
      <c r="S99" s="7">
        <f t="shared" si="90"/>
        <v>284</v>
      </c>
      <c r="T99" s="89"/>
      <c r="U99" s="31"/>
      <c r="V99" s="31"/>
    </row>
    <row r="100" spans="1:22" ht="15">
      <c r="B100" s="2" t="s">
        <v>58</v>
      </c>
      <c r="C100" s="8">
        <v>0</v>
      </c>
      <c r="D100" s="8">
        <v>0</v>
      </c>
      <c r="E100" s="8">
        <v>52</v>
      </c>
      <c r="F100" s="8">
        <v>8</v>
      </c>
      <c r="G100" s="7" t="s">
        <v>55</v>
      </c>
      <c r="H100" s="7">
        <f t="shared" si="88"/>
        <v>60</v>
      </c>
      <c r="I100" s="8">
        <v>148</v>
      </c>
      <c r="J100" s="7">
        <f t="shared" si="89"/>
        <v>208</v>
      </c>
      <c r="K100" s="13"/>
      <c r="L100" s="8">
        <v>0</v>
      </c>
      <c r="M100" s="10">
        <v>7</v>
      </c>
      <c r="N100" s="10">
        <v>2</v>
      </c>
      <c r="O100" s="10">
        <v>6</v>
      </c>
      <c r="P100" s="7" t="s">
        <v>55</v>
      </c>
      <c r="Q100" s="7">
        <f t="shared" si="91"/>
        <v>15</v>
      </c>
      <c r="R100" s="10">
        <v>140</v>
      </c>
      <c r="S100" s="7">
        <f t="shared" si="90"/>
        <v>155</v>
      </c>
      <c r="T100" s="13"/>
      <c r="U100" s="31"/>
      <c r="V100" s="31"/>
    </row>
    <row r="101" spans="1:22" ht="15">
      <c r="B101" s="2" t="s">
        <v>83</v>
      </c>
      <c r="C101" s="8">
        <v>164</v>
      </c>
      <c r="D101" s="8">
        <v>14</v>
      </c>
      <c r="E101" s="7" t="s">
        <v>55</v>
      </c>
      <c r="F101" s="7" t="s">
        <v>55</v>
      </c>
      <c r="G101" s="7" t="s">
        <v>55</v>
      </c>
      <c r="H101" s="7">
        <f t="shared" si="88"/>
        <v>178</v>
      </c>
      <c r="I101" s="7" t="s">
        <v>55</v>
      </c>
      <c r="J101" s="7">
        <f t="shared" si="89"/>
        <v>178</v>
      </c>
      <c r="K101" s="13"/>
      <c r="L101" s="8">
        <v>88</v>
      </c>
      <c r="M101" s="8">
        <v>0</v>
      </c>
      <c r="N101" s="7" t="s">
        <v>55</v>
      </c>
      <c r="O101" s="7" t="s">
        <v>55</v>
      </c>
      <c r="P101" s="7" t="s">
        <v>55</v>
      </c>
      <c r="Q101" s="7">
        <f t="shared" si="91"/>
        <v>88</v>
      </c>
      <c r="R101" s="7" t="s">
        <v>55</v>
      </c>
      <c r="S101" s="7">
        <f t="shared" si="90"/>
        <v>88</v>
      </c>
      <c r="T101" s="89"/>
      <c r="U101" s="31"/>
      <c r="V101" s="31"/>
    </row>
    <row r="102" spans="1:22" ht="15">
      <c r="B102" s="2" t="s">
        <v>84</v>
      </c>
      <c r="C102" s="10">
        <v>988</v>
      </c>
      <c r="D102" s="8">
        <v>227</v>
      </c>
      <c r="E102" s="7" t="s">
        <v>55</v>
      </c>
      <c r="F102" s="10">
        <v>749</v>
      </c>
      <c r="G102" s="10">
        <v>6310</v>
      </c>
      <c r="H102" s="7">
        <f t="shared" si="88"/>
        <v>8274</v>
      </c>
      <c r="I102" s="7" t="s">
        <v>55</v>
      </c>
      <c r="J102" s="7">
        <f t="shared" si="89"/>
        <v>8274</v>
      </c>
      <c r="K102" s="13"/>
      <c r="L102" s="8">
        <v>4836</v>
      </c>
      <c r="M102" s="8">
        <v>957</v>
      </c>
      <c r="N102" s="7" t="s">
        <v>55</v>
      </c>
      <c r="O102" s="8">
        <v>3036</v>
      </c>
      <c r="P102" s="7" t="s">
        <v>55</v>
      </c>
      <c r="Q102" s="7">
        <f t="shared" si="91"/>
        <v>8829</v>
      </c>
      <c r="R102" s="7" t="s">
        <v>55</v>
      </c>
      <c r="S102" s="7">
        <f t="shared" si="90"/>
        <v>8829</v>
      </c>
      <c r="T102" s="13"/>
      <c r="U102" s="31"/>
      <c r="V102" s="31"/>
    </row>
    <row r="103" spans="1:22" ht="15">
      <c r="B103" s="2" t="s">
        <v>61</v>
      </c>
      <c r="C103" s="8">
        <v>0</v>
      </c>
      <c r="D103" s="10">
        <v>282</v>
      </c>
      <c r="E103" s="8">
        <v>55</v>
      </c>
      <c r="F103" s="10">
        <v>134</v>
      </c>
      <c r="G103" s="7" t="s">
        <v>55</v>
      </c>
      <c r="H103" s="7">
        <f t="shared" si="88"/>
        <v>471</v>
      </c>
      <c r="I103" s="10">
        <v>2181</v>
      </c>
      <c r="J103" s="7">
        <f t="shared" si="89"/>
        <v>2652</v>
      </c>
      <c r="K103" s="13"/>
      <c r="L103" s="8">
        <v>0</v>
      </c>
      <c r="M103" s="10">
        <v>132</v>
      </c>
      <c r="N103" s="8">
        <v>40</v>
      </c>
      <c r="O103" s="10">
        <v>173</v>
      </c>
      <c r="P103" s="7" t="s">
        <v>55</v>
      </c>
      <c r="Q103" s="7">
        <f t="shared" si="91"/>
        <v>345</v>
      </c>
      <c r="R103" s="10">
        <v>1730</v>
      </c>
      <c r="S103" s="7">
        <f t="shared" si="90"/>
        <v>2075</v>
      </c>
      <c r="T103" s="89"/>
      <c r="U103" s="31"/>
      <c r="V103" s="31"/>
    </row>
    <row r="104" spans="1:22" ht="15">
      <c r="B104" s="2" t="s">
        <v>62</v>
      </c>
      <c r="C104" s="8">
        <v>66</v>
      </c>
      <c r="D104" s="10">
        <v>4</v>
      </c>
      <c r="E104" s="8">
        <v>11</v>
      </c>
      <c r="F104" s="10">
        <v>200</v>
      </c>
      <c r="G104" s="7" t="s">
        <v>55</v>
      </c>
      <c r="H104" s="7">
        <f t="shared" si="88"/>
        <v>281</v>
      </c>
      <c r="I104" s="10">
        <v>2055</v>
      </c>
      <c r="J104" s="7">
        <f t="shared" si="89"/>
        <v>2336</v>
      </c>
      <c r="K104" s="13"/>
      <c r="L104" s="8">
        <v>7</v>
      </c>
      <c r="M104" s="10">
        <v>28</v>
      </c>
      <c r="N104" s="8">
        <v>23</v>
      </c>
      <c r="O104" s="10">
        <v>112</v>
      </c>
      <c r="P104" s="7" t="s">
        <v>55</v>
      </c>
      <c r="Q104" s="7">
        <f t="shared" si="91"/>
        <v>170</v>
      </c>
      <c r="R104" s="10">
        <v>2453</v>
      </c>
      <c r="S104" s="7">
        <f t="shared" si="90"/>
        <v>2623</v>
      </c>
      <c r="T104" s="89"/>
      <c r="U104" s="31"/>
      <c r="V104" s="31"/>
    </row>
    <row r="105" spans="1:22" ht="15">
      <c r="B105" s="1" t="s">
        <v>85</v>
      </c>
      <c r="C105" s="7">
        <f t="shared" ref="C105:J105" si="92">SUM(C97:C104)</f>
        <v>1770</v>
      </c>
      <c r="D105" s="7">
        <f t="shared" si="92"/>
        <v>791</v>
      </c>
      <c r="E105" s="7">
        <f t="shared" si="92"/>
        <v>118</v>
      </c>
      <c r="F105" s="7">
        <f t="shared" si="92"/>
        <v>1293</v>
      </c>
      <c r="G105" s="7">
        <f t="shared" si="92"/>
        <v>7701</v>
      </c>
      <c r="H105" s="7">
        <f t="shared" si="92"/>
        <v>11673</v>
      </c>
      <c r="I105" s="7">
        <f t="shared" si="92"/>
        <v>4384</v>
      </c>
      <c r="J105" s="7">
        <f t="shared" si="92"/>
        <v>16057</v>
      </c>
      <c r="K105" s="13"/>
      <c r="L105" s="7">
        <f t="shared" ref="L105:S105" si="93">SUM(L97:L104)</f>
        <v>5353</v>
      </c>
      <c r="M105" s="7">
        <f t="shared" si="93"/>
        <v>1185</v>
      </c>
      <c r="N105" s="7">
        <f t="shared" si="93"/>
        <v>65</v>
      </c>
      <c r="O105" s="7">
        <f t="shared" si="93"/>
        <v>3492</v>
      </c>
      <c r="P105" s="7" t="s">
        <v>55</v>
      </c>
      <c r="Q105" s="7">
        <f t="shared" si="93"/>
        <v>10095</v>
      </c>
      <c r="R105" s="7">
        <f t="shared" si="93"/>
        <v>4323</v>
      </c>
      <c r="S105" s="7">
        <f t="shared" si="93"/>
        <v>14418</v>
      </c>
      <c r="T105" s="13"/>
      <c r="U105" s="31"/>
      <c r="V105" s="31"/>
    </row>
    <row r="106" spans="1:22" ht="15">
      <c r="B106" s="1"/>
      <c r="C106" s="7"/>
      <c r="D106" s="7"/>
      <c r="E106" s="7"/>
      <c r="F106" s="7"/>
      <c r="G106" s="7"/>
      <c r="H106" s="7"/>
      <c r="I106" s="7"/>
      <c r="J106" s="7"/>
      <c r="K106" s="13"/>
      <c r="L106" s="7"/>
      <c r="M106" s="7"/>
      <c r="N106" s="7"/>
      <c r="O106" s="7"/>
      <c r="P106" s="7"/>
      <c r="Q106" s="7"/>
      <c r="R106" s="7"/>
      <c r="S106" s="7"/>
      <c r="T106" s="13"/>
    </row>
    <row r="107" spans="1:22" ht="17.25" customHeight="1">
      <c r="A107" s="6"/>
      <c r="B107" s="5" t="s">
        <v>86</v>
      </c>
      <c r="C107" s="8"/>
      <c r="D107" s="8"/>
      <c r="E107" s="8"/>
      <c r="F107" s="8"/>
      <c r="G107" s="8"/>
      <c r="H107" s="8"/>
      <c r="I107" s="8"/>
      <c r="J107" s="8"/>
      <c r="K107" s="13"/>
      <c r="L107" s="8"/>
      <c r="M107" s="8"/>
      <c r="N107" s="8"/>
      <c r="O107" s="8"/>
      <c r="P107" s="8"/>
      <c r="Q107" s="8"/>
      <c r="R107" s="8"/>
      <c r="S107" s="8"/>
      <c r="T107" s="89"/>
    </row>
    <row r="108" spans="1:22" ht="15">
      <c r="B108" s="2" t="s">
        <v>87</v>
      </c>
      <c r="C108" s="7" t="s">
        <v>55</v>
      </c>
      <c r="D108" s="7" t="s">
        <v>55</v>
      </c>
      <c r="E108" s="7" t="s">
        <v>55</v>
      </c>
      <c r="F108" s="7" t="s">
        <v>55</v>
      </c>
      <c r="G108" s="7" t="s">
        <v>55</v>
      </c>
      <c r="H108" s="7" t="s">
        <v>55</v>
      </c>
      <c r="I108" s="7" t="s">
        <v>55</v>
      </c>
      <c r="J108" s="7" t="s">
        <v>55</v>
      </c>
      <c r="K108" s="13"/>
      <c r="L108" s="10">
        <v>26</v>
      </c>
      <c r="M108" s="8">
        <v>0</v>
      </c>
      <c r="N108" s="7" t="s">
        <v>55</v>
      </c>
      <c r="O108" s="10">
        <v>16</v>
      </c>
      <c r="P108" s="7" t="s">
        <v>55</v>
      </c>
      <c r="Q108" s="7">
        <f>SUM(L108:O108)</f>
        <v>42</v>
      </c>
      <c r="R108" s="7" t="s">
        <v>55</v>
      </c>
      <c r="S108" s="7">
        <f>SUM(Q108:R108)</f>
        <v>42</v>
      </c>
      <c r="T108" s="13"/>
      <c r="U108" s="31"/>
      <c r="V108" s="31"/>
    </row>
    <row r="109" spans="1:22" ht="15">
      <c r="B109" s="2" t="s">
        <v>77</v>
      </c>
      <c r="C109" s="10">
        <v>12</v>
      </c>
      <c r="D109" s="10">
        <v>0</v>
      </c>
      <c r="E109" s="7" t="s">
        <v>55</v>
      </c>
      <c r="F109" s="10">
        <v>0</v>
      </c>
      <c r="G109" s="7" t="s">
        <v>55</v>
      </c>
      <c r="H109" s="7">
        <f>SUM(C109:G109)</f>
        <v>12</v>
      </c>
      <c r="I109" s="7" t="s">
        <v>55</v>
      </c>
      <c r="J109" s="7">
        <f t="shared" ref="J109:J110" si="94">SUM(H109:I109)</f>
        <v>12</v>
      </c>
      <c r="K109" s="13"/>
      <c r="L109" s="10">
        <v>125</v>
      </c>
      <c r="M109" s="10">
        <v>13</v>
      </c>
      <c r="N109" s="7" t="s">
        <v>55</v>
      </c>
      <c r="O109" s="10">
        <v>66</v>
      </c>
      <c r="P109" s="7" t="s">
        <v>55</v>
      </c>
      <c r="Q109" s="7">
        <f>SUM(L109:O109)</f>
        <v>204</v>
      </c>
      <c r="R109" s="7" t="s">
        <v>55</v>
      </c>
      <c r="S109" s="7">
        <f t="shared" ref="S109:S110" si="95">SUM(Q109:R109)</f>
        <v>204</v>
      </c>
      <c r="T109" s="13"/>
      <c r="U109" s="31"/>
      <c r="V109" s="31"/>
    </row>
    <row r="110" spans="1:22" ht="15">
      <c r="B110" s="2" t="s">
        <v>54</v>
      </c>
      <c r="C110" s="10">
        <v>2609</v>
      </c>
      <c r="D110" s="10">
        <v>708</v>
      </c>
      <c r="E110" s="7" t="s">
        <v>55</v>
      </c>
      <c r="F110" s="10">
        <v>1826</v>
      </c>
      <c r="G110" s="8">
        <v>2662</v>
      </c>
      <c r="H110" s="7">
        <f>SUM(C110:G110)</f>
        <v>7805</v>
      </c>
      <c r="I110" s="7" t="s">
        <v>55</v>
      </c>
      <c r="J110" s="7">
        <f t="shared" si="94"/>
        <v>7805</v>
      </c>
      <c r="K110" s="13"/>
      <c r="L110" s="10">
        <v>291</v>
      </c>
      <c r="M110" s="10">
        <v>57</v>
      </c>
      <c r="N110" s="7" t="s">
        <v>55</v>
      </c>
      <c r="O110" s="10">
        <v>532</v>
      </c>
      <c r="P110" s="7" t="s">
        <v>55</v>
      </c>
      <c r="Q110" s="7">
        <f>SUM(L110:O110)</f>
        <v>880</v>
      </c>
      <c r="R110" s="7" t="s">
        <v>55</v>
      </c>
      <c r="S110" s="7">
        <f t="shared" si="95"/>
        <v>880</v>
      </c>
      <c r="T110" s="13"/>
      <c r="U110" s="31"/>
      <c r="V110" s="31"/>
    </row>
    <row r="111" spans="1:22" ht="15">
      <c r="B111" s="2" t="s">
        <v>88</v>
      </c>
      <c r="C111" s="7" t="s">
        <v>55</v>
      </c>
      <c r="D111" s="7" t="s">
        <v>55</v>
      </c>
      <c r="E111" s="7" t="s">
        <v>55</v>
      </c>
      <c r="F111" s="7" t="s">
        <v>55</v>
      </c>
      <c r="G111" s="7" t="s">
        <v>55</v>
      </c>
      <c r="H111" s="7" t="s">
        <v>55</v>
      </c>
      <c r="I111" s="7" t="s">
        <v>55</v>
      </c>
      <c r="J111" s="7" t="s">
        <v>55</v>
      </c>
      <c r="K111" s="13"/>
      <c r="L111" s="7" t="s">
        <v>55</v>
      </c>
      <c r="M111" s="7" t="s">
        <v>55</v>
      </c>
      <c r="N111" s="7" t="s">
        <v>55</v>
      </c>
      <c r="O111" s="7" t="s">
        <v>55</v>
      </c>
      <c r="P111" s="7" t="s">
        <v>55</v>
      </c>
      <c r="Q111" s="7" t="s">
        <v>55</v>
      </c>
      <c r="R111" s="8">
        <v>524</v>
      </c>
      <c r="S111" s="7">
        <f t="shared" ref="S111:S120" si="96">SUM(Q111:R111)</f>
        <v>524</v>
      </c>
      <c r="T111" s="89"/>
      <c r="U111" s="31"/>
      <c r="V111" s="31"/>
    </row>
    <row r="112" spans="1:22" ht="15">
      <c r="B112" s="2" t="s">
        <v>82</v>
      </c>
      <c r="C112" s="8">
        <v>0</v>
      </c>
      <c r="D112" s="8">
        <v>0</v>
      </c>
      <c r="E112" s="7" t="s">
        <v>55</v>
      </c>
      <c r="F112" s="8">
        <v>0</v>
      </c>
      <c r="G112" s="7" t="s">
        <v>55</v>
      </c>
      <c r="H112" s="7">
        <f>SUM(C112:G112)</f>
        <v>0</v>
      </c>
      <c r="I112" s="7" t="s">
        <v>55</v>
      </c>
      <c r="J112" s="7">
        <f t="shared" ref="J112:J120" si="97">SUM(H112:I112)</f>
        <v>0</v>
      </c>
      <c r="K112" s="13"/>
      <c r="L112" s="8">
        <v>163</v>
      </c>
      <c r="M112" s="8">
        <v>52</v>
      </c>
      <c r="N112" s="7" t="s">
        <v>55</v>
      </c>
      <c r="O112" s="8">
        <v>42</v>
      </c>
      <c r="P112" s="7" t="s">
        <v>55</v>
      </c>
      <c r="Q112" s="7">
        <f t="shared" ref="Q112:Q120" si="98">SUM(L112:O112)</f>
        <v>257</v>
      </c>
      <c r="R112" s="7" t="s">
        <v>55</v>
      </c>
      <c r="S112" s="7">
        <f t="shared" si="96"/>
        <v>257</v>
      </c>
      <c r="T112" s="89"/>
      <c r="U112" s="31"/>
      <c r="V112" s="31"/>
    </row>
    <row r="113" spans="1:22" ht="15">
      <c r="B113" s="2" t="s">
        <v>89</v>
      </c>
      <c r="C113" s="21" t="s">
        <v>55</v>
      </c>
      <c r="D113" s="21" t="s">
        <v>55</v>
      </c>
      <c r="E113" s="21" t="s">
        <v>55</v>
      </c>
      <c r="F113" s="21" t="s">
        <v>55</v>
      </c>
      <c r="G113" s="7" t="s">
        <v>55</v>
      </c>
      <c r="H113" s="21" t="s">
        <v>55</v>
      </c>
      <c r="I113" s="21" t="s">
        <v>55</v>
      </c>
      <c r="J113" s="21" t="s">
        <v>55</v>
      </c>
      <c r="K113" s="13"/>
      <c r="L113" s="10">
        <v>12</v>
      </c>
      <c r="M113" s="22">
        <v>0</v>
      </c>
      <c r="N113" s="21" t="s">
        <v>55</v>
      </c>
      <c r="O113" s="21" t="s">
        <v>55</v>
      </c>
      <c r="P113" s="7" t="s">
        <v>55</v>
      </c>
      <c r="Q113" s="7">
        <f t="shared" ref="Q113" si="99">SUM(L113:O113)</f>
        <v>12</v>
      </c>
      <c r="R113" s="21" t="s">
        <v>55</v>
      </c>
      <c r="S113" s="7">
        <f t="shared" ref="S113" si="100">SUM(Q113:R113)</f>
        <v>12</v>
      </c>
      <c r="T113" s="89"/>
      <c r="U113" s="31"/>
      <c r="V113" s="31"/>
    </row>
    <row r="114" spans="1:22" ht="15">
      <c r="B114" s="2" t="s">
        <v>56</v>
      </c>
      <c r="C114" s="21" t="s">
        <v>55</v>
      </c>
      <c r="D114" s="21" t="s">
        <v>55</v>
      </c>
      <c r="E114" s="21" t="s">
        <v>55</v>
      </c>
      <c r="F114" s="21" t="s">
        <v>55</v>
      </c>
      <c r="G114" s="7" t="s">
        <v>55</v>
      </c>
      <c r="H114" s="21" t="s">
        <v>55</v>
      </c>
      <c r="I114" s="21" t="s">
        <v>55</v>
      </c>
      <c r="J114" s="21" t="s">
        <v>55</v>
      </c>
      <c r="K114" s="13"/>
      <c r="L114" s="7" t="s">
        <v>55</v>
      </c>
      <c r="M114" s="10">
        <v>0</v>
      </c>
      <c r="N114" s="10">
        <v>0</v>
      </c>
      <c r="O114" s="10">
        <v>0</v>
      </c>
      <c r="P114" s="7" t="s">
        <v>55</v>
      </c>
      <c r="Q114" s="7">
        <f t="shared" ref="Q114" si="101">SUM(L114:O114)</f>
        <v>0</v>
      </c>
      <c r="R114" s="10">
        <v>36</v>
      </c>
      <c r="S114" s="7">
        <f t="shared" ref="S114" si="102">SUM(Q114:R114)</f>
        <v>36</v>
      </c>
      <c r="T114" s="13"/>
      <c r="U114" s="31"/>
      <c r="V114" s="31"/>
    </row>
    <row r="115" spans="1:22" ht="15">
      <c r="B115" s="2" t="s">
        <v>57</v>
      </c>
      <c r="C115" s="29">
        <v>0</v>
      </c>
      <c r="D115" s="29">
        <v>0</v>
      </c>
      <c r="E115" s="29">
        <v>36</v>
      </c>
      <c r="F115" s="29">
        <v>0</v>
      </c>
      <c r="G115" s="7" t="s">
        <v>55</v>
      </c>
      <c r="H115" s="7">
        <f t="shared" ref="H115:H120" si="103">SUM(C115:G115)</f>
        <v>36</v>
      </c>
      <c r="I115" s="29">
        <v>635</v>
      </c>
      <c r="J115" s="7">
        <f t="shared" si="97"/>
        <v>671</v>
      </c>
      <c r="K115" s="13"/>
      <c r="L115" s="8">
        <v>0</v>
      </c>
      <c r="M115" s="10">
        <v>0</v>
      </c>
      <c r="N115" s="10">
        <v>0</v>
      </c>
      <c r="O115" s="10">
        <v>0</v>
      </c>
      <c r="P115" s="7" t="s">
        <v>55</v>
      </c>
      <c r="Q115" s="7">
        <f t="shared" si="98"/>
        <v>0</v>
      </c>
      <c r="R115" s="10">
        <v>0</v>
      </c>
      <c r="S115" s="7">
        <f t="shared" si="96"/>
        <v>0</v>
      </c>
      <c r="T115" s="13"/>
      <c r="U115" s="31"/>
      <c r="V115" s="31"/>
    </row>
    <row r="116" spans="1:22" ht="15">
      <c r="B116" s="2" t="s">
        <v>58</v>
      </c>
      <c r="C116" s="29">
        <v>0</v>
      </c>
      <c r="D116" s="8">
        <v>0</v>
      </c>
      <c r="E116" s="8">
        <v>11</v>
      </c>
      <c r="F116" s="8">
        <v>65</v>
      </c>
      <c r="G116" s="7" t="s">
        <v>55</v>
      </c>
      <c r="H116" s="7">
        <f t="shared" si="103"/>
        <v>76</v>
      </c>
      <c r="I116" s="8">
        <v>329</v>
      </c>
      <c r="J116" s="7">
        <f t="shared" si="97"/>
        <v>405</v>
      </c>
      <c r="K116" s="13"/>
      <c r="L116" s="8">
        <v>0</v>
      </c>
      <c r="M116" s="10">
        <v>13</v>
      </c>
      <c r="N116" s="10">
        <v>41</v>
      </c>
      <c r="O116" s="10">
        <v>0</v>
      </c>
      <c r="P116" s="7" t="s">
        <v>55</v>
      </c>
      <c r="Q116" s="7">
        <f t="shared" si="98"/>
        <v>54</v>
      </c>
      <c r="R116" s="10">
        <v>237</v>
      </c>
      <c r="S116" s="7">
        <f t="shared" si="96"/>
        <v>291</v>
      </c>
      <c r="T116" s="13"/>
      <c r="U116" s="31"/>
      <c r="V116" s="31"/>
    </row>
    <row r="117" spans="1:22" ht="15">
      <c r="B117" s="2" t="s">
        <v>59</v>
      </c>
      <c r="C117" s="8">
        <v>0</v>
      </c>
      <c r="D117" s="8">
        <v>0</v>
      </c>
      <c r="E117" s="7" t="s">
        <v>55</v>
      </c>
      <c r="F117" s="7" t="s">
        <v>55</v>
      </c>
      <c r="G117" s="7" t="s">
        <v>55</v>
      </c>
      <c r="H117" s="7">
        <f t="shared" si="103"/>
        <v>0</v>
      </c>
      <c r="I117" s="7" t="s">
        <v>55</v>
      </c>
      <c r="J117" s="7">
        <f t="shared" si="97"/>
        <v>0</v>
      </c>
      <c r="K117" s="13"/>
      <c r="L117" s="8">
        <v>245</v>
      </c>
      <c r="M117" s="8">
        <v>0</v>
      </c>
      <c r="N117" s="7" t="s">
        <v>55</v>
      </c>
      <c r="O117" s="7" t="s">
        <v>55</v>
      </c>
      <c r="P117" s="7" t="s">
        <v>55</v>
      </c>
      <c r="Q117" s="7">
        <f t="shared" si="98"/>
        <v>245</v>
      </c>
      <c r="R117" s="7" t="s">
        <v>55</v>
      </c>
      <c r="S117" s="7">
        <f t="shared" si="96"/>
        <v>245</v>
      </c>
      <c r="T117" s="89"/>
      <c r="U117" s="31"/>
      <c r="V117" s="31"/>
    </row>
    <row r="118" spans="1:22" ht="15">
      <c r="B118" s="2" t="s">
        <v>84</v>
      </c>
      <c r="C118" s="10">
        <v>986</v>
      </c>
      <c r="D118" s="8">
        <v>144</v>
      </c>
      <c r="E118" s="7" t="s">
        <v>55</v>
      </c>
      <c r="F118" s="10">
        <v>551</v>
      </c>
      <c r="G118" s="10">
        <v>4679</v>
      </c>
      <c r="H118" s="7">
        <f t="shared" si="103"/>
        <v>6360</v>
      </c>
      <c r="I118" s="7" t="s">
        <v>55</v>
      </c>
      <c r="J118" s="7">
        <f t="shared" si="97"/>
        <v>6360</v>
      </c>
      <c r="K118" s="13"/>
      <c r="L118" s="8">
        <v>7721</v>
      </c>
      <c r="M118" s="8">
        <v>1565</v>
      </c>
      <c r="N118" s="7" t="s">
        <v>55</v>
      </c>
      <c r="O118" s="8">
        <v>4787</v>
      </c>
      <c r="P118" s="7" t="s">
        <v>55</v>
      </c>
      <c r="Q118" s="7">
        <f t="shared" si="98"/>
        <v>14073</v>
      </c>
      <c r="R118" s="7" t="s">
        <v>55</v>
      </c>
      <c r="S118" s="7">
        <f t="shared" si="96"/>
        <v>14073</v>
      </c>
      <c r="T118" s="13"/>
      <c r="U118" s="31"/>
      <c r="V118" s="31"/>
    </row>
    <row r="119" spans="1:22" ht="15">
      <c r="B119" s="2" t="s">
        <v>68</v>
      </c>
      <c r="C119" s="8">
        <v>0</v>
      </c>
      <c r="D119" s="10">
        <v>166</v>
      </c>
      <c r="E119" s="8">
        <v>83</v>
      </c>
      <c r="F119" s="10">
        <v>188</v>
      </c>
      <c r="G119" s="7" t="s">
        <v>55</v>
      </c>
      <c r="H119" s="7">
        <f t="shared" si="103"/>
        <v>437</v>
      </c>
      <c r="I119" s="10">
        <v>2960</v>
      </c>
      <c r="J119" s="7">
        <f t="shared" si="97"/>
        <v>3397</v>
      </c>
      <c r="K119" s="13"/>
      <c r="L119" s="8">
        <v>0</v>
      </c>
      <c r="M119" s="10">
        <v>174</v>
      </c>
      <c r="N119" s="8">
        <v>47</v>
      </c>
      <c r="O119" s="10">
        <v>209</v>
      </c>
      <c r="P119" s="10">
        <v>32</v>
      </c>
      <c r="Q119" s="7">
        <f>SUM(L119:P119)</f>
        <v>462</v>
      </c>
      <c r="R119" s="10">
        <f>3264-32</f>
        <v>3232</v>
      </c>
      <c r="S119" s="7">
        <f t="shared" si="96"/>
        <v>3694</v>
      </c>
      <c r="T119" s="89"/>
      <c r="U119" s="31"/>
      <c r="V119" s="31"/>
    </row>
    <row r="120" spans="1:22" ht="15">
      <c r="B120" s="2" t="s">
        <v>62</v>
      </c>
      <c r="C120" s="8">
        <v>251</v>
      </c>
      <c r="D120" s="10">
        <v>44</v>
      </c>
      <c r="E120" s="8">
        <v>127</v>
      </c>
      <c r="F120" s="10">
        <v>329</v>
      </c>
      <c r="G120" s="7" t="s">
        <v>55</v>
      </c>
      <c r="H120" s="7">
        <f t="shared" si="103"/>
        <v>751</v>
      </c>
      <c r="I120" s="10">
        <v>2614</v>
      </c>
      <c r="J120" s="7">
        <f t="shared" si="97"/>
        <v>3365</v>
      </c>
      <c r="K120" s="13"/>
      <c r="L120" s="8">
        <v>13</v>
      </c>
      <c r="M120" s="10">
        <v>49</v>
      </c>
      <c r="N120" s="8">
        <v>37</v>
      </c>
      <c r="O120" s="10">
        <v>116</v>
      </c>
      <c r="P120" s="7" t="s">
        <v>55</v>
      </c>
      <c r="Q120" s="7">
        <f t="shared" si="98"/>
        <v>215</v>
      </c>
      <c r="R120" s="10">
        <v>2345</v>
      </c>
      <c r="S120" s="7">
        <f t="shared" si="96"/>
        <v>2560</v>
      </c>
      <c r="T120" s="89"/>
      <c r="U120" s="31"/>
      <c r="V120" s="31"/>
    </row>
    <row r="121" spans="1:22" ht="15">
      <c r="B121" s="1" t="s">
        <v>90</v>
      </c>
      <c r="C121" s="7">
        <f t="shared" ref="C121:J121" si="104">SUM(C108:C120)</f>
        <v>3858</v>
      </c>
      <c r="D121" s="7">
        <f t="shared" si="104"/>
        <v>1062</v>
      </c>
      <c r="E121" s="7">
        <f t="shared" si="104"/>
        <v>257</v>
      </c>
      <c r="F121" s="7">
        <f t="shared" si="104"/>
        <v>2959</v>
      </c>
      <c r="G121" s="7">
        <f t="shared" si="104"/>
        <v>7341</v>
      </c>
      <c r="H121" s="7">
        <f t="shared" si="104"/>
        <v>15477</v>
      </c>
      <c r="I121" s="7">
        <f t="shared" si="104"/>
        <v>6538</v>
      </c>
      <c r="J121" s="7">
        <f t="shared" si="104"/>
        <v>22015</v>
      </c>
      <c r="K121" s="13"/>
      <c r="L121" s="7">
        <f t="shared" ref="L121:S121" si="105">SUM(L108:L120)</f>
        <v>8596</v>
      </c>
      <c r="M121" s="7">
        <f t="shared" si="105"/>
        <v>1923</v>
      </c>
      <c r="N121" s="7">
        <f t="shared" si="105"/>
        <v>125</v>
      </c>
      <c r="O121" s="7">
        <f t="shared" si="105"/>
        <v>5768</v>
      </c>
      <c r="P121" s="7">
        <f t="shared" si="105"/>
        <v>32</v>
      </c>
      <c r="Q121" s="7">
        <f t="shared" si="105"/>
        <v>16444</v>
      </c>
      <c r="R121" s="7">
        <f t="shared" si="105"/>
        <v>6374</v>
      </c>
      <c r="S121" s="7">
        <f t="shared" si="105"/>
        <v>22818</v>
      </c>
      <c r="T121" s="89"/>
      <c r="U121" s="31"/>
      <c r="V121" s="31"/>
    </row>
    <row r="123" spans="1:22" ht="17.25" customHeight="1">
      <c r="A123" s="6"/>
      <c r="B123" s="5" t="s">
        <v>80</v>
      </c>
      <c r="C123" s="8"/>
      <c r="D123" s="8"/>
      <c r="E123" s="8"/>
      <c r="F123" s="8"/>
      <c r="G123" s="8"/>
      <c r="H123" s="8"/>
      <c r="I123" s="8"/>
      <c r="J123" s="8"/>
      <c r="K123" s="13"/>
      <c r="L123" s="8"/>
      <c r="M123" s="8"/>
      <c r="N123" s="8"/>
      <c r="O123" s="8"/>
      <c r="P123" s="8"/>
      <c r="Q123" s="8"/>
      <c r="R123" s="8"/>
      <c r="S123" s="8"/>
      <c r="T123" s="89"/>
    </row>
    <row r="124" spans="1:22" ht="15">
      <c r="B124" s="2" t="s">
        <v>87</v>
      </c>
      <c r="C124" s="7" t="s">
        <v>55</v>
      </c>
      <c r="D124" s="7" t="s">
        <v>55</v>
      </c>
      <c r="E124" s="7" t="s">
        <v>55</v>
      </c>
      <c r="F124" s="7" t="s">
        <v>55</v>
      </c>
      <c r="G124" s="7" t="s">
        <v>55</v>
      </c>
      <c r="H124" s="7" t="s">
        <v>55</v>
      </c>
      <c r="I124" s="7" t="s">
        <v>55</v>
      </c>
      <c r="J124" s="7" t="s">
        <v>55</v>
      </c>
      <c r="K124" s="13"/>
      <c r="L124" s="10">
        <f>SUM(L108)</f>
        <v>26</v>
      </c>
      <c r="M124" s="10">
        <f>SUM(M108)</f>
        <v>0</v>
      </c>
      <c r="N124" s="7" t="s">
        <v>55</v>
      </c>
      <c r="O124" s="10">
        <f>SUM(O108)</f>
        <v>16</v>
      </c>
      <c r="P124" s="7" t="s">
        <v>55</v>
      </c>
      <c r="Q124" s="7">
        <f>SUM(L124:O124)</f>
        <v>42</v>
      </c>
      <c r="R124" s="7" t="s">
        <v>55</v>
      </c>
      <c r="S124" s="7">
        <f>SUM(Q124:R124)</f>
        <v>42</v>
      </c>
      <c r="T124" s="13"/>
      <c r="U124" s="31"/>
      <c r="V124" s="31"/>
    </row>
    <row r="125" spans="1:22" ht="15">
      <c r="B125" s="2" t="s">
        <v>77</v>
      </c>
      <c r="C125" s="10">
        <f>SUM(C97,C109)</f>
        <v>22</v>
      </c>
      <c r="D125" s="10">
        <f>SUM(D97,D109)</f>
        <v>0</v>
      </c>
      <c r="E125" s="7" t="s">
        <v>55</v>
      </c>
      <c r="F125" s="10">
        <f>SUM(F97,F109)</f>
        <v>0</v>
      </c>
      <c r="G125" s="7" t="s">
        <v>55</v>
      </c>
      <c r="H125" s="7">
        <f>SUM(C125:G125)</f>
        <v>22</v>
      </c>
      <c r="I125" s="7" t="s">
        <v>55</v>
      </c>
      <c r="J125" s="7">
        <f t="shared" ref="J125:J126" si="106">SUM(H125:I125)</f>
        <v>22</v>
      </c>
      <c r="K125" s="13"/>
      <c r="L125" s="10">
        <f>SUM(L97,L109)</f>
        <v>390</v>
      </c>
      <c r="M125" s="10">
        <f>SUM(M97,M109)</f>
        <v>13</v>
      </c>
      <c r="N125" s="7" t="s">
        <v>55</v>
      </c>
      <c r="O125" s="10">
        <f>SUM(O97,O109)</f>
        <v>153</v>
      </c>
      <c r="P125" s="7" t="s">
        <v>55</v>
      </c>
      <c r="Q125" s="7">
        <f>SUM(L125:O125)</f>
        <v>556</v>
      </c>
      <c r="R125" s="7" t="s">
        <v>55</v>
      </c>
      <c r="S125" s="7">
        <f t="shared" ref="S125:S128" si="107">SUM(Q125:R125)</f>
        <v>556</v>
      </c>
      <c r="T125" s="13"/>
      <c r="U125" s="31"/>
      <c r="V125" s="31"/>
    </row>
    <row r="126" spans="1:22" ht="15">
      <c r="B126" s="2" t="s">
        <v>54</v>
      </c>
      <c r="C126" s="10">
        <f>SUM(C98,C110)</f>
        <v>3151</v>
      </c>
      <c r="D126" s="10">
        <f>SUM(D98,D110)</f>
        <v>972</v>
      </c>
      <c r="E126" s="7" t="s">
        <v>55</v>
      </c>
      <c r="F126" s="10">
        <f>SUM(F98,F110)</f>
        <v>2028</v>
      </c>
      <c r="G126" s="10">
        <f>SUM(G98,G110)</f>
        <v>4053</v>
      </c>
      <c r="H126" s="7">
        <f>SUM(C126:G126)</f>
        <v>10204</v>
      </c>
      <c r="I126" s="7" t="s">
        <v>55</v>
      </c>
      <c r="J126" s="7">
        <f t="shared" si="106"/>
        <v>10204</v>
      </c>
      <c r="K126" s="13"/>
      <c r="L126" s="10">
        <f>SUM(L98,L110)</f>
        <v>303</v>
      </c>
      <c r="M126" s="10">
        <f>SUM(M98,M110)</f>
        <v>57</v>
      </c>
      <c r="N126" s="7" t="s">
        <v>55</v>
      </c>
      <c r="O126" s="10">
        <f>SUM(O98,O110)</f>
        <v>532</v>
      </c>
      <c r="P126" s="7" t="s">
        <v>55</v>
      </c>
      <c r="Q126" s="7">
        <f>SUM(L126:O126)</f>
        <v>892</v>
      </c>
      <c r="R126" s="7" t="s">
        <v>55</v>
      </c>
      <c r="S126" s="7">
        <f t="shared" si="107"/>
        <v>892</v>
      </c>
      <c r="T126" s="13"/>
      <c r="U126" s="31"/>
      <c r="V126" s="31"/>
    </row>
    <row r="127" spans="1:22" ht="15">
      <c r="B127" s="2" t="s">
        <v>88</v>
      </c>
      <c r="C127" s="7" t="s">
        <v>55</v>
      </c>
      <c r="D127" s="7" t="s">
        <v>55</v>
      </c>
      <c r="E127" s="7" t="s">
        <v>55</v>
      </c>
      <c r="F127" s="7" t="s">
        <v>55</v>
      </c>
      <c r="G127" s="7" t="s">
        <v>55</v>
      </c>
      <c r="H127" s="7" t="s">
        <v>55</v>
      </c>
      <c r="I127" s="7" t="s">
        <v>55</v>
      </c>
      <c r="J127" s="7" t="s">
        <v>55</v>
      </c>
      <c r="K127" s="13"/>
      <c r="L127" s="7" t="s">
        <v>55</v>
      </c>
      <c r="M127" s="7" t="s">
        <v>55</v>
      </c>
      <c r="N127" s="7" t="s">
        <v>55</v>
      </c>
      <c r="O127" s="7" t="s">
        <v>55</v>
      </c>
      <c r="P127" s="7" t="s">
        <v>55</v>
      </c>
      <c r="Q127" s="7" t="s">
        <v>55</v>
      </c>
      <c r="R127" s="8">
        <f>SUM(R111)</f>
        <v>524</v>
      </c>
      <c r="S127" s="7">
        <f t="shared" si="107"/>
        <v>524</v>
      </c>
      <c r="T127" s="89"/>
      <c r="U127" s="31"/>
      <c r="V127" s="31"/>
    </row>
    <row r="128" spans="1:22" ht="15">
      <c r="B128" s="2" t="s">
        <v>82</v>
      </c>
      <c r="C128" s="8">
        <f>SUM(C99,C112)</f>
        <v>0</v>
      </c>
      <c r="D128" s="8">
        <f>SUM(D99,D112)</f>
        <v>0</v>
      </c>
      <c r="E128" s="7" t="s">
        <v>55</v>
      </c>
      <c r="F128" s="8">
        <f>SUM(F99,F112)</f>
        <v>0</v>
      </c>
      <c r="G128" s="7" t="s">
        <v>55</v>
      </c>
      <c r="H128" s="7">
        <f>SUM(C128:G128)</f>
        <v>0</v>
      </c>
      <c r="I128" s="7" t="s">
        <v>55</v>
      </c>
      <c r="J128" s="7">
        <f t="shared" ref="J128" si="108">SUM(H128:I128)</f>
        <v>0</v>
      </c>
      <c r="K128" s="13"/>
      <c r="L128" s="8">
        <f>SUM(L99,L112)</f>
        <v>308</v>
      </c>
      <c r="M128" s="8">
        <f>SUM(M99,M112)</f>
        <v>113</v>
      </c>
      <c r="N128" s="7" t="s">
        <v>55</v>
      </c>
      <c r="O128" s="8">
        <f>SUM(O99,O112)</f>
        <v>120</v>
      </c>
      <c r="P128" s="7" t="s">
        <v>55</v>
      </c>
      <c r="Q128" s="7">
        <f t="shared" ref="Q128" si="109">SUM(L128:O128)</f>
        <v>541</v>
      </c>
      <c r="R128" s="7" t="s">
        <v>55</v>
      </c>
      <c r="S128" s="7">
        <f t="shared" si="107"/>
        <v>541</v>
      </c>
      <c r="T128" s="89"/>
      <c r="U128" s="31"/>
      <c r="V128" s="31"/>
    </row>
    <row r="129" spans="1:22" ht="15">
      <c r="B129" s="2" t="s">
        <v>89</v>
      </c>
      <c r="C129" s="21" t="s">
        <v>55</v>
      </c>
      <c r="D129" s="21" t="s">
        <v>55</v>
      </c>
      <c r="E129" s="21" t="s">
        <v>55</v>
      </c>
      <c r="F129" s="21" t="s">
        <v>55</v>
      </c>
      <c r="G129" s="7" t="s">
        <v>55</v>
      </c>
      <c r="H129" s="21" t="s">
        <v>55</v>
      </c>
      <c r="I129" s="21" t="s">
        <v>55</v>
      </c>
      <c r="J129" s="21" t="s">
        <v>55</v>
      </c>
      <c r="K129" s="13"/>
      <c r="L129" s="10">
        <f>SUM(L113)</f>
        <v>12</v>
      </c>
      <c r="M129" s="10">
        <f>SUM(M113)</f>
        <v>0</v>
      </c>
      <c r="N129" s="21" t="s">
        <v>55</v>
      </c>
      <c r="O129" s="21" t="s">
        <v>55</v>
      </c>
      <c r="P129" s="7" t="s">
        <v>55</v>
      </c>
      <c r="Q129" s="7">
        <f t="shared" ref="Q129" si="110">SUM(L129:O129)</f>
        <v>12</v>
      </c>
      <c r="R129" s="21" t="s">
        <v>55</v>
      </c>
      <c r="S129" s="7">
        <f t="shared" ref="S129" si="111">SUM(Q129:R129)</f>
        <v>12</v>
      </c>
      <c r="T129" s="89"/>
      <c r="U129" s="31"/>
      <c r="V129" s="31"/>
    </row>
    <row r="130" spans="1:22" ht="15">
      <c r="B130" s="2" t="s">
        <v>56</v>
      </c>
      <c r="C130" s="21" t="s">
        <v>55</v>
      </c>
      <c r="D130" s="21" t="s">
        <v>55</v>
      </c>
      <c r="E130" s="21" t="s">
        <v>55</v>
      </c>
      <c r="F130" s="21" t="s">
        <v>55</v>
      </c>
      <c r="G130" s="7" t="s">
        <v>55</v>
      </c>
      <c r="H130" s="21" t="s">
        <v>55</v>
      </c>
      <c r="I130" s="21" t="s">
        <v>55</v>
      </c>
      <c r="J130" s="21" t="s">
        <v>55</v>
      </c>
      <c r="K130" s="13"/>
      <c r="L130" s="7" t="s">
        <v>55</v>
      </c>
      <c r="M130" s="10">
        <f t="shared" ref="M130:O131" si="112">SUM(M114)</f>
        <v>0</v>
      </c>
      <c r="N130" s="10">
        <f t="shared" si="112"/>
        <v>0</v>
      </c>
      <c r="O130" s="10">
        <f t="shared" si="112"/>
        <v>0</v>
      </c>
      <c r="P130" s="7" t="s">
        <v>55</v>
      </c>
      <c r="Q130" s="7">
        <f t="shared" ref="Q130:Q136" si="113">SUM(L130:O130)</f>
        <v>0</v>
      </c>
      <c r="R130" s="10">
        <f>SUM(R114)</f>
        <v>36</v>
      </c>
      <c r="S130" s="7">
        <f t="shared" ref="S130:S136" si="114">SUM(Q130:R130)</f>
        <v>36</v>
      </c>
      <c r="T130" s="13"/>
      <c r="U130" s="31"/>
      <c r="V130" s="31"/>
    </row>
    <row r="131" spans="1:22" ht="15">
      <c r="B131" s="2" t="s">
        <v>57</v>
      </c>
      <c r="C131" s="8">
        <f>SUM(C115)</f>
        <v>0</v>
      </c>
      <c r="D131" s="29">
        <f>SUM(D115)</f>
        <v>0</v>
      </c>
      <c r="E131" s="29">
        <f>SUM(E115)</f>
        <v>36</v>
      </c>
      <c r="F131" s="29">
        <f>SUM(F115)</f>
        <v>0</v>
      </c>
      <c r="G131" s="7" t="s">
        <v>55</v>
      </c>
      <c r="H131" s="7">
        <f t="shared" ref="H131:H136" si="115">SUM(C131:G131)</f>
        <v>36</v>
      </c>
      <c r="I131" s="29">
        <f>SUM(I115)</f>
        <v>635</v>
      </c>
      <c r="J131" s="7">
        <f t="shared" ref="J131:J136" si="116">SUM(H131:I131)</f>
        <v>671</v>
      </c>
      <c r="K131" s="13"/>
      <c r="L131" s="8">
        <f>SUM(L115)</f>
        <v>0</v>
      </c>
      <c r="M131" s="29">
        <f t="shared" si="112"/>
        <v>0</v>
      </c>
      <c r="N131" s="29">
        <f t="shared" si="112"/>
        <v>0</v>
      </c>
      <c r="O131" s="29">
        <f t="shared" si="112"/>
        <v>0</v>
      </c>
      <c r="P131" s="7" t="s">
        <v>55</v>
      </c>
      <c r="Q131" s="7">
        <f t="shared" si="113"/>
        <v>0</v>
      </c>
      <c r="R131" s="29">
        <f>SUM(R115)</f>
        <v>0</v>
      </c>
      <c r="S131" s="7">
        <f t="shared" si="114"/>
        <v>0</v>
      </c>
      <c r="T131" s="13"/>
      <c r="U131" s="31"/>
      <c r="V131" s="31"/>
    </row>
    <row r="132" spans="1:22" ht="15">
      <c r="B132" s="2" t="s">
        <v>58</v>
      </c>
      <c r="C132" s="8">
        <f t="shared" ref="C132" si="117">SUM(C100,C116)</f>
        <v>0</v>
      </c>
      <c r="D132" s="8">
        <f>SUM(D100,D116)</f>
        <v>0</v>
      </c>
      <c r="E132" s="8">
        <f>SUM(E100,E116)</f>
        <v>63</v>
      </c>
      <c r="F132" s="8">
        <f>SUM(F100,F116)</f>
        <v>73</v>
      </c>
      <c r="G132" s="7" t="s">
        <v>55</v>
      </c>
      <c r="H132" s="7">
        <f t="shared" si="115"/>
        <v>136</v>
      </c>
      <c r="I132" s="8">
        <f>SUM(I100,I116)</f>
        <v>477</v>
      </c>
      <c r="J132" s="7">
        <f t="shared" si="116"/>
        <v>613</v>
      </c>
      <c r="K132" s="13"/>
      <c r="L132" s="8">
        <f>SUM(L100,L116)</f>
        <v>0</v>
      </c>
      <c r="M132" s="8">
        <f>SUM(M100,M116)</f>
        <v>20</v>
      </c>
      <c r="N132" s="8">
        <f>SUM(N100,N116)</f>
        <v>43</v>
      </c>
      <c r="O132" s="8">
        <f>SUM(O100,O116)</f>
        <v>6</v>
      </c>
      <c r="P132" s="7" t="s">
        <v>55</v>
      </c>
      <c r="Q132" s="7">
        <f t="shared" si="113"/>
        <v>69</v>
      </c>
      <c r="R132" s="8">
        <f>SUM(R100,R116)</f>
        <v>377</v>
      </c>
      <c r="S132" s="7">
        <f t="shared" si="114"/>
        <v>446</v>
      </c>
      <c r="T132" s="13"/>
      <c r="U132" s="31"/>
      <c r="V132" s="31"/>
    </row>
    <row r="133" spans="1:22" ht="15">
      <c r="B133" s="2" t="s">
        <v>83</v>
      </c>
      <c r="C133" s="8">
        <f>SUM(C101,C117)</f>
        <v>164</v>
      </c>
      <c r="D133" s="8">
        <f>SUM(D101,D117)</f>
        <v>14</v>
      </c>
      <c r="E133" s="7" t="s">
        <v>55</v>
      </c>
      <c r="F133" s="7" t="s">
        <v>55</v>
      </c>
      <c r="G133" s="7" t="s">
        <v>55</v>
      </c>
      <c r="H133" s="7">
        <f t="shared" si="115"/>
        <v>178</v>
      </c>
      <c r="I133" s="7" t="s">
        <v>55</v>
      </c>
      <c r="J133" s="7">
        <f t="shared" si="116"/>
        <v>178</v>
      </c>
      <c r="K133" s="13"/>
      <c r="L133" s="8">
        <f>SUM(L101,L117)</f>
        <v>333</v>
      </c>
      <c r="M133" s="8">
        <f>SUM(M101,M117)</f>
        <v>0</v>
      </c>
      <c r="N133" s="7" t="s">
        <v>55</v>
      </c>
      <c r="O133" s="7" t="s">
        <v>55</v>
      </c>
      <c r="P133" s="7" t="s">
        <v>55</v>
      </c>
      <c r="Q133" s="7">
        <f t="shared" si="113"/>
        <v>333</v>
      </c>
      <c r="R133" s="7" t="s">
        <v>55</v>
      </c>
      <c r="S133" s="7">
        <f t="shared" si="114"/>
        <v>333</v>
      </c>
      <c r="T133" s="89"/>
      <c r="U133" s="31"/>
      <c r="V133" s="31"/>
    </row>
    <row r="134" spans="1:22" ht="15">
      <c r="B134" s="2" t="s">
        <v>84</v>
      </c>
      <c r="C134" s="8">
        <f>SUM(C102,C118)</f>
        <v>1974</v>
      </c>
      <c r="D134" s="8">
        <f>SUM(D102,D118)</f>
        <v>371</v>
      </c>
      <c r="E134" s="7" t="s">
        <v>55</v>
      </c>
      <c r="F134" s="8">
        <f>SUM(F102,F118)</f>
        <v>1300</v>
      </c>
      <c r="G134" s="8">
        <f>SUM(G102,G118)</f>
        <v>10989</v>
      </c>
      <c r="H134" s="7">
        <f t="shared" si="115"/>
        <v>14634</v>
      </c>
      <c r="I134" s="7" t="s">
        <v>55</v>
      </c>
      <c r="J134" s="7">
        <f t="shared" si="116"/>
        <v>14634</v>
      </c>
      <c r="K134" s="13"/>
      <c r="L134" s="8">
        <f>SUM(L102,L118)</f>
        <v>12557</v>
      </c>
      <c r="M134" s="8">
        <f>SUM(M102,M118)</f>
        <v>2522</v>
      </c>
      <c r="N134" s="7" t="s">
        <v>55</v>
      </c>
      <c r="O134" s="8">
        <f>SUM(O102,O118)</f>
        <v>7823</v>
      </c>
      <c r="P134" s="7" t="s">
        <v>55</v>
      </c>
      <c r="Q134" s="7">
        <f t="shared" si="113"/>
        <v>22902</v>
      </c>
      <c r="R134" s="7" t="s">
        <v>55</v>
      </c>
      <c r="S134" s="7">
        <f t="shared" si="114"/>
        <v>22902</v>
      </c>
      <c r="T134" s="13"/>
      <c r="U134" s="31"/>
      <c r="V134" s="31"/>
    </row>
    <row r="135" spans="1:22" ht="15">
      <c r="B135" s="2" t="s">
        <v>68</v>
      </c>
      <c r="C135" s="8">
        <f t="shared" ref="C135" si="118">SUM(C103,C119)</f>
        <v>0</v>
      </c>
      <c r="D135" s="8">
        <f t="shared" ref="D135:F136" si="119">SUM(D103,D119)</f>
        <v>448</v>
      </c>
      <c r="E135" s="8">
        <f t="shared" si="119"/>
        <v>138</v>
      </c>
      <c r="F135" s="8">
        <f t="shared" si="119"/>
        <v>322</v>
      </c>
      <c r="G135" s="7" t="s">
        <v>55</v>
      </c>
      <c r="H135" s="7">
        <f t="shared" si="115"/>
        <v>908</v>
      </c>
      <c r="I135" s="8">
        <f>SUM(I103,I119)</f>
        <v>5141</v>
      </c>
      <c r="J135" s="7">
        <f t="shared" si="116"/>
        <v>6049</v>
      </c>
      <c r="K135" s="13"/>
      <c r="L135" s="8">
        <f t="shared" ref="L135" si="120">SUM(L103,L119)</f>
        <v>0</v>
      </c>
      <c r="M135" s="8">
        <f>SUM(M103,M119)</f>
        <v>306</v>
      </c>
      <c r="N135" s="8">
        <f>SUM(N103,N119)</f>
        <v>87</v>
      </c>
      <c r="O135" s="8">
        <f>SUM(O103,O119)</f>
        <v>382</v>
      </c>
      <c r="P135" s="8">
        <f>SUM(P103,P119)</f>
        <v>32</v>
      </c>
      <c r="Q135" s="7">
        <f>SUM(L135:P135)</f>
        <v>807</v>
      </c>
      <c r="R135" s="8">
        <f>SUM(R103,R119)</f>
        <v>4962</v>
      </c>
      <c r="S135" s="7">
        <f t="shared" si="114"/>
        <v>5769</v>
      </c>
      <c r="T135" s="89"/>
      <c r="U135" s="31"/>
      <c r="V135" s="31"/>
    </row>
    <row r="136" spans="1:22" ht="15">
      <c r="B136" s="2" t="s">
        <v>62</v>
      </c>
      <c r="C136" s="8">
        <f t="shared" ref="C136" si="121">SUM(C104,C120)</f>
        <v>317</v>
      </c>
      <c r="D136" s="8">
        <f t="shared" si="119"/>
        <v>48</v>
      </c>
      <c r="E136" s="8">
        <f t="shared" si="119"/>
        <v>138</v>
      </c>
      <c r="F136" s="8">
        <f t="shared" si="119"/>
        <v>529</v>
      </c>
      <c r="G136" s="7" t="s">
        <v>55</v>
      </c>
      <c r="H136" s="7">
        <f t="shared" si="115"/>
        <v>1032</v>
      </c>
      <c r="I136" s="8">
        <f>SUM(I104,I120)</f>
        <v>4669</v>
      </c>
      <c r="J136" s="7">
        <f t="shared" si="116"/>
        <v>5701</v>
      </c>
      <c r="K136" s="13"/>
      <c r="L136" s="8">
        <f t="shared" ref="L136" si="122">SUM(L104,L120)</f>
        <v>20</v>
      </c>
      <c r="M136" s="8">
        <f>SUM(M104,M120)</f>
        <v>77</v>
      </c>
      <c r="N136" s="8">
        <f>SUM(N104,N120)</f>
        <v>60</v>
      </c>
      <c r="O136" s="8">
        <f>SUM(O104,O120)</f>
        <v>228</v>
      </c>
      <c r="P136" s="7" t="s">
        <v>55</v>
      </c>
      <c r="Q136" s="7">
        <f t="shared" si="113"/>
        <v>385</v>
      </c>
      <c r="R136" s="8">
        <f>SUM(R104,R120)</f>
        <v>4798</v>
      </c>
      <c r="S136" s="7">
        <f t="shared" si="114"/>
        <v>5183</v>
      </c>
      <c r="T136" s="89"/>
      <c r="U136" s="31"/>
      <c r="V136" s="31"/>
    </row>
    <row r="137" spans="1:22" ht="15.6" thickBot="1">
      <c r="A137" s="23"/>
      <c r="B137" s="24" t="s">
        <v>91</v>
      </c>
      <c r="C137" s="25">
        <f t="shared" ref="C137:J137" si="123">SUM(C124:C136)</f>
        <v>5628</v>
      </c>
      <c r="D137" s="25">
        <f t="shared" si="123"/>
        <v>1853</v>
      </c>
      <c r="E137" s="25">
        <f t="shared" si="123"/>
        <v>375</v>
      </c>
      <c r="F137" s="25">
        <f t="shared" si="123"/>
        <v>4252</v>
      </c>
      <c r="G137" s="25">
        <f t="shared" si="123"/>
        <v>15042</v>
      </c>
      <c r="H137" s="25">
        <f t="shared" si="123"/>
        <v>27150</v>
      </c>
      <c r="I137" s="25">
        <f t="shared" si="123"/>
        <v>10922</v>
      </c>
      <c r="J137" s="25">
        <f t="shared" si="123"/>
        <v>38072</v>
      </c>
      <c r="K137" s="141"/>
      <c r="L137" s="25">
        <f t="shared" ref="L137:S137" si="124">SUM(L124:L136)</f>
        <v>13949</v>
      </c>
      <c r="M137" s="25">
        <f t="shared" si="124"/>
        <v>3108</v>
      </c>
      <c r="N137" s="25">
        <f t="shared" si="124"/>
        <v>190</v>
      </c>
      <c r="O137" s="25">
        <f t="shared" si="124"/>
        <v>9260</v>
      </c>
      <c r="P137" s="25">
        <f t="shared" si="124"/>
        <v>32</v>
      </c>
      <c r="Q137" s="25">
        <f t="shared" si="124"/>
        <v>26539</v>
      </c>
      <c r="R137" s="25">
        <f t="shared" si="124"/>
        <v>10697</v>
      </c>
      <c r="S137" s="25">
        <f t="shared" si="124"/>
        <v>37236</v>
      </c>
      <c r="T137" s="89"/>
      <c r="U137" s="31"/>
      <c r="V137" s="31"/>
    </row>
    <row r="138" spans="1:22">
      <c r="C138" s="170"/>
      <c r="D138" s="170"/>
      <c r="E138" s="170"/>
      <c r="F138" s="170"/>
      <c r="G138" s="95"/>
      <c r="H138" s="95"/>
      <c r="I138" s="170"/>
      <c r="J138" s="170"/>
      <c r="K138" s="98"/>
      <c r="L138" s="170"/>
      <c r="M138" s="170"/>
      <c r="N138" s="170"/>
      <c r="O138" s="170"/>
      <c r="P138" s="95"/>
      <c r="Q138" s="95"/>
      <c r="R138" s="170"/>
      <c r="S138" s="170"/>
    </row>
    <row r="139" spans="1:22" ht="17.25" customHeight="1">
      <c r="A139" s="6" t="s">
        <v>92</v>
      </c>
      <c r="B139" s="5" t="s">
        <v>93</v>
      </c>
      <c r="C139" s="8"/>
      <c r="D139" s="8"/>
      <c r="E139" s="8"/>
      <c r="F139" s="8"/>
      <c r="G139" s="8"/>
      <c r="H139" s="8"/>
      <c r="I139" s="8"/>
      <c r="J139" s="8"/>
      <c r="K139" s="13"/>
      <c r="L139" s="8"/>
      <c r="M139" s="8"/>
      <c r="N139" s="8"/>
      <c r="O139" s="8"/>
      <c r="P139" s="8"/>
      <c r="Q139" s="8"/>
      <c r="R139" s="8"/>
      <c r="S139" s="8"/>
      <c r="T139" s="89"/>
    </row>
    <row r="140" spans="1:22" ht="15">
      <c r="B140" s="2" t="s">
        <v>77</v>
      </c>
      <c r="C140" s="10">
        <v>148</v>
      </c>
      <c r="D140" s="10">
        <v>13</v>
      </c>
      <c r="E140" s="7" t="s">
        <v>55</v>
      </c>
      <c r="F140" s="10">
        <v>28</v>
      </c>
      <c r="G140" s="7" t="s">
        <v>55</v>
      </c>
      <c r="H140" s="7">
        <f t="shared" ref="H140:H146" si="125">SUM(C140:G140)</f>
        <v>189</v>
      </c>
      <c r="I140" s="7" t="s">
        <v>55</v>
      </c>
      <c r="J140" s="7">
        <f t="shared" ref="J140:J146" si="126">SUM(H140:I140)</f>
        <v>189</v>
      </c>
      <c r="K140" s="13"/>
      <c r="L140" s="10">
        <v>437</v>
      </c>
      <c r="M140" s="10">
        <v>0</v>
      </c>
      <c r="N140" s="7" t="s">
        <v>55</v>
      </c>
      <c r="O140" s="10">
        <v>54</v>
      </c>
      <c r="P140" s="7" t="s">
        <v>55</v>
      </c>
      <c r="Q140" s="7">
        <f>SUM(L140:O140)</f>
        <v>491</v>
      </c>
      <c r="R140" s="7" t="s">
        <v>55</v>
      </c>
      <c r="S140" s="7">
        <f t="shared" ref="S140:S146" si="127">SUM(Q140:R140)</f>
        <v>491</v>
      </c>
      <c r="T140" s="13"/>
      <c r="U140" s="31"/>
      <c r="V140" s="31"/>
    </row>
    <row r="141" spans="1:22" ht="15">
      <c r="B141" s="2" t="s">
        <v>94</v>
      </c>
      <c r="C141" s="8">
        <v>31</v>
      </c>
      <c r="D141" s="8">
        <v>72</v>
      </c>
      <c r="E141" s="7" t="s">
        <v>55</v>
      </c>
      <c r="F141" s="8">
        <v>0</v>
      </c>
      <c r="G141" s="7" t="s">
        <v>55</v>
      </c>
      <c r="H141" s="7">
        <f t="shared" si="125"/>
        <v>103</v>
      </c>
      <c r="I141" s="7" t="s">
        <v>55</v>
      </c>
      <c r="J141" s="7">
        <f t="shared" si="126"/>
        <v>103</v>
      </c>
      <c r="K141" s="13"/>
      <c r="L141" s="8">
        <v>0</v>
      </c>
      <c r="M141" s="8">
        <v>124</v>
      </c>
      <c r="N141" s="7" t="s">
        <v>55</v>
      </c>
      <c r="O141" s="8">
        <v>10</v>
      </c>
      <c r="P141" s="7" t="s">
        <v>55</v>
      </c>
      <c r="Q141" s="7">
        <f t="shared" ref="Q141:Q146" si="128">SUM(L141:O141)</f>
        <v>134</v>
      </c>
      <c r="R141" s="7" t="s">
        <v>55</v>
      </c>
      <c r="S141" s="7">
        <f t="shared" si="127"/>
        <v>134</v>
      </c>
      <c r="T141" s="89"/>
      <c r="U141" s="31"/>
      <c r="V141" s="31"/>
    </row>
    <row r="142" spans="1:22" ht="15">
      <c r="B142" s="2" t="s">
        <v>58</v>
      </c>
      <c r="C142" s="8">
        <v>0</v>
      </c>
      <c r="D142" s="8">
        <v>0</v>
      </c>
      <c r="E142" s="8">
        <v>131</v>
      </c>
      <c r="F142" s="8">
        <v>0</v>
      </c>
      <c r="G142" s="7" t="s">
        <v>55</v>
      </c>
      <c r="H142" s="7">
        <f t="shared" si="125"/>
        <v>131</v>
      </c>
      <c r="I142" s="8">
        <v>433</v>
      </c>
      <c r="J142" s="7">
        <f t="shared" si="126"/>
        <v>564</v>
      </c>
      <c r="K142" s="13"/>
      <c r="L142" s="8">
        <v>0</v>
      </c>
      <c r="M142" s="10">
        <v>0</v>
      </c>
      <c r="N142" s="10">
        <v>0</v>
      </c>
      <c r="O142" s="10">
        <v>0</v>
      </c>
      <c r="P142" s="7" t="s">
        <v>55</v>
      </c>
      <c r="Q142" s="7">
        <f t="shared" si="128"/>
        <v>0</v>
      </c>
      <c r="R142" s="10">
        <v>11</v>
      </c>
      <c r="S142" s="7">
        <f t="shared" si="127"/>
        <v>11</v>
      </c>
      <c r="T142" s="13"/>
      <c r="U142" s="31"/>
      <c r="V142" s="31"/>
    </row>
    <row r="143" spans="1:22" ht="15">
      <c r="B143" s="2" t="s">
        <v>59</v>
      </c>
      <c r="C143" s="8">
        <v>32</v>
      </c>
      <c r="D143" s="8">
        <v>0</v>
      </c>
      <c r="E143" s="7" t="s">
        <v>55</v>
      </c>
      <c r="F143" s="7" t="s">
        <v>55</v>
      </c>
      <c r="G143" s="7" t="s">
        <v>55</v>
      </c>
      <c r="H143" s="7">
        <f t="shared" si="125"/>
        <v>32</v>
      </c>
      <c r="I143" s="7" t="s">
        <v>55</v>
      </c>
      <c r="J143" s="7">
        <f t="shared" si="126"/>
        <v>32</v>
      </c>
      <c r="K143" s="13"/>
      <c r="L143" s="8">
        <v>8</v>
      </c>
      <c r="M143" s="8">
        <v>0</v>
      </c>
      <c r="N143" s="7" t="s">
        <v>55</v>
      </c>
      <c r="O143" s="7" t="s">
        <v>55</v>
      </c>
      <c r="P143" s="7" t="s">
        <v>55</v>
      </c>
      <c r="Q143" s="7">
        <f t="shared" si="128"/>
        <v>8</v>
      </c>
      <c r="R143" s="7" t="s">
        <v>55</v>
      </c>
      <c r="S143" s="7">
        <f t="shared" si="127"/>
        <v>8</v>
      </c>
      <c r="T143" s="89"/>
      <c r="U143" s="31"/>
      <c r="V143" s="31"/>
    </row>
    <row r="144" spans="1:22" ht="15">
      <c r="B144" s="2" t="s">
        <v>84</v>
      </c>
      <c r="C144" s="10">
        <v>3043</v>
      </c>
      <c r="D144" s="8">
        <v>396</v>
      </c>
      <c r="E144" s="7" t="s">
        <v>55</v>
      </c>
      <c r="F144" s="10">
        <v>2214</v>
      </c>
      <c r="G144" s="10">
        <v>3380</v>
      </c>
      <c r="H144" s="7">
        <f t="shared" si="125"/>
        <v>9033</v>
      </c>
      <c r="I144" s="7" t="s">
        <v>55</v>
      </c>
      <c r="J144" s="7">
        <f t="shared" si="126"/>
        <v>9033</v>
      </c>
      <c r="K144" s="13"/>
      <c r="L144" s="8">
        <v>3870</v>
      </c>
      <c r="M144" s="8">
        <v>511</v>
      </c>
      <c r="N144" s="7" t="s">
        <v>55</v>
      </c>
      <c r="O144" s="8">
        <v>2821</v>
      </c>
      <c r="P144" s="7" t="s">
        <v>55</v>
      </c>
      <c r="Q144" s="7">
        <f t="shared" si="128"/>
        <v>7202</v>
      </c>
      <c r="R144" s="7" t="s">
        <v>55</v>
      </c>
      <c r="S144" s="7">
        <f t="shared" si="127"/>
        <v>7202</v>
      </c>
      <c r="T144" s="13"/>
      <c r="U144" s="31"/>
      <c r="V144" s="31"/>
    </row>
    <row r="145" spans="1:22" ht="15">
      <c r="B145" s="2" t="s">
        <v>61</v>
      </c>
      <c r="C145" s="8">
        <v>0</v>
      </c>
      <c r="D145" s="10">
        <v>5</v>
      </c>
      <c r="E145" s="8">
        <v>0</v>
      </c>
      <c r="F145" s="10">
        <v>288</v>
      </c>
      <c r="G145" s="7" t="s">
        <v>55</v>
      </c>
      <c r="H145" s="7">
        <f t="shared" si="125"/>
        <v>293</v>
      </c>
      <c r="I145" s="10">
        <v>1415</v>
      </c>
      <c r="J145" s="7">
        <f t="shared" si="126"/>
        <v>1708</v>
      </c>
      <c r="K145" s="13"/>
      <c r="L145" s="8">
        <v>0</v>
      </c>
      <c r="M145" s="10">
        <v>51</v>
      </c>
      <c r="N145" s="8">
        <v>10</v>
      </c>
      <c r="O145" s="10">
        <v>56</v>
      </c>
      <c r="P145" s="7" t="s">
        <v>55</v>
      </c>
      <c r="Q145" s="7">
        <f t="shared" si="128"/>
        <v>117</v>
      </c>
      <c r="R145" s="10">
        <v>1320</v>
      </c>
      <c r="S145" s="7">
        <f t="shared" si="127"/>
        <v>1437</v>
      </c>
      <c r="T145" s="89"/>
      <c r="U145" s="31"/>
      <c r="V145" s="31"/>
    </row>
    <row r="146" spans="1:22" ht="15">
      <c r="B146" s="2" t="s">
        <v>62</v>
      </c>
      <c r="C146" s="8">
        <v>0</v>
      </c>
      <c r="D146" s="10">
        <v>0</v>
      </c>
      <c r="E146" s="8">
        <v>131</v>
      </c>
      <c r="F146" s="10">
        <v>21</v>
      </c>
      <c r="G146" s="7" t="s">
        <v>55</v>
      </c>
      <c r="H146" s="7">
        <f t="shared" si="125"/>
        <v>152</v>
      </c>
      <c r="I146" s="10">
        <v>843</v>
      </c>
      <c r="J146" s="7">
        <f t="shared" si="126"/>
        <v>995</v>
      </c>
      <c r="K146" s="13"/>
      <c r="L146" s="8">
        <v>0</v>
      </c>
      <c r="M146" s="10">
        <v>14</v>
      </c>
      <c r="N146" s="8">
        <v>15</v>
      </c>
      <c r="O146" s="10">
        <v>102</v>
      </c>
      <c r="P146" s="7" t="s">
        <v>55</v>
      </c>
      <c r="Q146" s="7">
        <f t="shared" si="128"/>
        <v>131</v>
      </c>
      <c r="R146" s="10">
        <v>2629</v>
      </c>
      <c r="S146" s="7">
        <f t="shared" si="127"/>
        <v>2760</v>
      </c>
      <c r="T146" s="89"/>
      <c r="U146" s="31"/>
      <c r="V146" s="31"/>
    </row>
    <row r="147" spans="1:22" ht="15">
      <c r="B147" s="1" t="s">
        <v>95</v>
      </c>
      <c r="C147" s="7">
        <f t="shared" ref="C147:J147" si="129">SUM(C140:C146)</f>
        <v>3254</v>
      </c>
      <c r="D147" s="7">
        <f t="shared" si="129"/>
        <v>486</v>
      </c>
      <c r="E147" s="7">
        <f t="shared" si="129"/>
        <v>262</v>
      </c>
      <c r="F147" s="7">
        <f t="shared" si="129"/>
        <v>2551</v>
      </c>
      <c r="G147" s="7">
        <f t="shared" si="129"/>
        <v>3380</v>
      </c>
      <c r="H147" s="7">
        <f t="shared" si="129"/>
        <v>9933</v>
      </c>
      <c r="I147" s="7">
        <f t="shared" si="129"/>
        <v>2691</v>
      </c>
      <c r="J147" s="7">
        <f t="shared" si="129"/>
        <v>12624</v>
      </c>
      <c r="K147" s="13"/>
      <c r="L147" s="7">
        <f t="shared" ref="L147:S147" si="130">SUM(L140:L146)</f>
        <v>4315</v>
      </c>
      <c r="M147" s="7">
        <f t="shared" si="130"/>
        <v>700</v>
      </c>
      <c r="N147" s="7">
        <f t="shared" si="130"/>
        <v>25</v>
      </c>
      <c r="O147" s="7">
        <f t="shared" si="130"/>
        <v>3043</v>
      </c>
      <c r="P147" s="7" t="s">
        <v>55</v>
      </c>
      <c r="Q147" s="7">
        <f t="shared" si="130"/>
        <v>8083</v>
      </c>
      <c r="R147" s="7">
        <f t="shared" si="130"/>
        <v>3960</v>
      </c>
      <c r="S147" s="7">
        <f t="shared" si="130"/>
        <v>12043</v>
      </c>
      <c r="T147" s="13"/>
      <c r="U147" s="31"/>
      <c r="V147" s="31"/>
    </row>
    <row r="149" spans="1:22" ht="17.25" customHeight="1">
      <c r="A149" s="6"/>
      <c r="B149" s="5" t="s">
        <v>96</v>
      </c>
      <c r="C149" s="8"/>
      <c r="D149" s="8"/>
      <c r="E149" s="8"/>
      <c r="F149" s="8"/>
      <c r="G149" s="8"/>
      <c r="H149" s="8"/>
      <c r="I149" s="8"/>
      <c r="J149" s="8"/>
      <c r="K149" s="13"/>
      <c r="L149" s="8"/>
      <c r="M149" s="8"/>
      <c r="N149" s="8"/>
      <c r="O149" s="8"/>
      <c r="P149" s="8"/>
      <c r="Q149" s="8"/>
      <c r="R149" s="8"/>
      <c r="S149" s="8"/>
      <c r="T149" s="89"/>
    </row>
    <row r="150" spans="1:22" ht="15">
      <c r="B150" s="2" t="s">
        <v>77</v>
      </c>
      <c r="C150" s="10">
        <v>41</v>
      </c>
      <c r="D150" s="10">
        <v>0</v>
      </c>
      <c r="E150" s="7" t="s">
        <v>55</v>
      </c>
      <c r="F150" s="10">
        <v>5</v>
      </c>
      <c r="G150" s="7" t="s">
        <v>55</v>
      </c>
      <c r="H150" s="7">
        <f>SUM(C150:G150)</f>
        <v>46</v>
      </c>
      <c r="I150" s="7" t="s">
        <v>55</v>
      </c>
      <c r="J150" s="7">
        <f t="shared" ref="J150:J157" si="131">SUM(H150:I150)</f>
        <v>46</v>
      </c>
      <c r="K150" s="13"/>
      <c r="L150" s="10">
        <v>351</v>
      </c>
      <c r="M150" s="10">
        <v>2</v>
      </c>
      <c r="N150" s="7" t="s">
        <v>55</v>
      </c>
      <c r="O150" s="10">
        <v>125</v>
      </c>
      <c r="P150" s="7" t="s">
        <v>55</v>
      </c>
      <c r="Q150" s="7">
        <f>SUM(L150:O150)</f>
        <v>478</v>
      </c>
      <c r="R150" s="7" t="s">
        <v>55</v>
      </c>
      <c r="S150" s="7">
        <f t="shared" ref="S150:S157" si="132">SUM(Q150:R150)</f>
        <v>478</v>
      </c>
      <c r="T150" s="13"/>
      <c r="U150" s="31"/>
      <c r="V150" s="31"/>
    </row>
    <row r="151" spans="1:22" ht="15">
      <c r="B151" s="2" t="s">
        <v>88</v>
      </c>
      <c r="C151" s="7" t="s">
        <v>55</v>
      </c>
      <c r="D151" s="7" t="s">
        <v>55</v>
      </c>
      <c r="E151" s="7" t="s">
        <v>55</v>
      </c>
      <c r="F151" s="7" t="s">
        <v>55</v>
      </c>
      <c r="G151" s="7" t="s">
        <v>55</v>
      </c>
      <c r="H151" s="7" t="s">
        <v>55</v>
      </c>
      <c r="I151" s="7" t="s">
        <v>55</v>
      </c>
      <c r="J151" s="7" t="s">
        <v>55</v>
      </c>
      <c r="K151" s="13"/>
      <c r="L151" s="7" t="s">
        <v>55</v>
      </c>
      <c r="M151" s="7" t="s">
        <v>55</v>
      </c>
      <c r="N151" s="7" t="s">
        <v>55</v>
      </c>
      <c r="O151" s="7" t="s">
        <v>55</v>
      </c>
      <c r="P151" s="7" t="s">
        <v>55</v>
      </c>
      <c r="Q151" s="7" t="s">
        <v>55</v>
      </c>
      <c r="R151" s="8">
        <v>854</v>
      </c>
      <c r="S151" s="7">
        <f t="shared" si="132"/>
        <v>854</v>
      </c>
      <c r="T151" s="89"/>
      <c r="U151" s="31"/>
      <c r="V151" s="31"/>
    </row>
    <row r="152" spans="1:22" ht="15">
      <c r="B152" s="2" t="s">
        <v>94</v>
      </c>
      <c r="C152" s="8">
        <v>0</v>
      </c>
      <c r="D152" s="8">
        <v>0</v>
      </c>
      <c r="E152" s="7" t="s">
        <v>55</v>
      </c>
      <c r="F152" s="8">
        <v>0</v>
      </c>
      <c r="G152" s="7" t="s">
        <v>55</v>
      </c>
      <c r="H152" s="7">
        <f t="shared" ref="H152:H157" si="133">SUM(C152:G152)</f>
        <v>0</v>
      </c>
      <c r="I152" s="7" t="s">
        <v>55</v>
      </c>
      <c r="J152" s="7">
        <f t="shared" si="131"/>
        <v>0</v>
      </c>
      <c r="K152" s="13"/>
      <c r="L152" s="8">
        <v>200</v>
      </c>
      <c r="M152" s="8">
        <v>30</v>
      </c>
      <c r="N152" s="7" t="s">
        <v>55</v>
      </c>
      <c r="O152" s="8">
        <v>36</v>
      </c>
      <c r="P152" s="7" t="s">
        <v>55</v>
      </c>
      <c r="Q152" s="7">
        <f t="shared" ref="Q152:Q157" si="134">SUM(L152:O152)</f>
        <v>266</v>
      </c>
      <c r="R152" s="7" t="s">
        <v>55</v>
      </c>
      <c r="S152" s="7">
        <f t="shared" si="132"/>
        <v>266</v>
      </c>
      <c r="T152" s="89"/>
      <c r="U152" s="31"/>
      <c r="V152" s="31"/>
    </row>
    <row r="153" spans="1:22" ht="15">
      <c r="B153" s="2" t="s">
        <v>58</v>
      </c>
      <c r="C153" s="8">
        <v>0</v>
      </c>
      <c r="D153" s="8">
        <v>91</v>
      </c>
      <c r="E153" s="8">
        <v>71</v>
      </c>
      <c r="F153" s="8">
        <v>24</v>
      </c>
      <c r="G153" s="7" t="s">
        <v>55</v>
      </c>
      <c r="H153" s="7">
        <f t="shared" si="133"/>
        <v>186</v>
      </c>
      <c r="I153" s="8">
        <v>623</v>
      </c>
      <c r="J153" s="7">
        <f t="shared" si="131"/>
        <v>809</v>
      </c>
      <c r="K153" s="13"/>
      <c r="L153" s="8">
        <v>0</v>
      </c>
      <c r="M153" s="10">
        <v>2</v>
      </c>
      <c r="N153" s="10">
        <v>0</v>
      </c>
      <c r="O153" s="10">
        <v>0</v>
      </c>
      <c r="P153" s="7" t="s">
        <v>55</v>
      </c>
      <c r="Q153" s="7">
        <f t="shared" si="134"/>
        <v>2</v>
      </c>
      <c r="R153" s="10">
        <v>18</v>
      </c>
      <c r="S153" s="7">
        <f t="shared" si="132"/>
        <v>20</v>
      </c>
      <c r="T153" s="13"/>
      <c r="U153" s="31"/>
      <c r="V153" s="31"/>
    </row>
    <row r="154" spans="1:22" ht="15">
      <c r="B154" s="2" t="s">
        <v>83</v>
      </c>
      <c r="C154" s="8">
        <v>528</v>
      </c>
      <c r="D154" s="8">
        <v>30</v>
      </c>
      <c r="E154" s="7" t="s">
        <v>55</v>
      </c>
      <c r="F154" s="7" t="s">
        <v>55</v>
      </c>
      <c r="G154" s="7" t="s">
        <v>55</v>
      </c>
      <c r="H154" s="7">
        <f t="shared" si="133"/>
        <v>558</v>
      </c>
      <c r="I154" s="7" t="s">
        <v>55</v>
      </c>
      <c r="J154" s="7">
        <f t="shared" si="131"/>
        <v>558</v>
      </c>
      <c r="K154" s="13"/>
      <c r="L154" s="8">
        <v>165</v>
      </c>
      <c r="M154" s="8">
        <v>59</v>
      </c>
      <c r="N154" s="7" t="s">
        <v>55</v>
      </c>
      <c r="O154" s="7" t="s">
        <v>55</v>
      </c>
      <c r="P154" s="7" t="s">
        <v>55</v>
      </c>
      <c r="Q154" s="7">
        <f t="shared" si="134"/>
        <v>224</v>
      </c>
      <c r="R154" s="7" t="s">
        <v>55</v>
      </c>
      <c r="S154" s="7">
        <f t="shared" si="132"/>
        <v>224</v>
      </c>
      <c r="T154" s="89"/>
      <c r="U154" s="31"/>
      <c r="V154" s="31"/>
    </row>
    <row r="155" spans="1:22" ht="15">
      <c r="B155" s="2" t="s">
        <v>84</v>
      </c>
      <c r="C155" s="10">
        <v>6171</v>
      </c>
      <c r="D155" s="8">
        <v>1468</v>
      </c>
      <c r="E155" s="7" t="s">
        <v>55</v>
      </c>
      <c r="F155" s="10">
        <v>3370</v>
      </c>
      <c r="G155" s="10">
        <v>4184</v>
      </c>
      <c r="H155" s="7">
        <f t="shared" si="133"/>
        <v>15193</v>
      </c>
      <c r="I155" s="7" t="s">
        <v>55</v>
      </c>
      <c r="J155" s="7">
        <f t="shared" si="131"/>
        <v>15193</v>
      </c>
      <c r="K155" s="13"/>
      <c r="L155" s="8">
        <v>8275</v>
      </c>
      <c r="M155" s="8">
        <v>880</v>
      </c>
      <c r="N155" s="7" t="s">
        <v>55</v>
      </c>
      <c r="O155" s="8">
        <v>5024</v>
      </c>
      <c r="P155" s="7" t="s">
        <v>55</v>
      </c>
      <c r="Q155" s="7">
        <f t="shared" si="134"/>
        <v>14179</v>
      </c>
      <c r="R155" s="7" t="s">
        <v>55</v>
      </c>
      <c r="S155" s="7">
        <f t="shared" si="132"/>
        <v>14179</v>
      </c>
      <c r="T155" s="13"/>
      <c r="U155" s="31"/>
      <c r="V155" s="31"/>
    </row>
    <row r="156" spans="1:22" ht="15">
      <c r="B156" s="2" t="s">
        <v>61</v>
      </c>
      <c r="C156" s="8">
        <v>0</v>
      </c>
      <c r="D156" s="10">
        <v>392</v>
      </c>
      <c r="E156" s="8">
        <v>167</v>
      </c>
      <c r="F156" s="10">
        <v>170</v>
      </c>
      <c r="G156" s="7" t="s">
        <v>55</v>
      </c>
      <c r="H156" s="7">
        <f t="shared" si="133"/>
        <v>729</v>
      </c>
      <c r="I156" s="10">
        <v>3313</v>
      </c>
      <c r="J156" s="7">
        <f t="shared" si="131"/>
        <v>4042</v>
      </c>
      <c r="K156" s="13"/>
      <c r="L156" s="8">
        <v>0</v>
      </c>
      <c r="M156" s="10">
        <v>203</v>
      </c>
      <c r="N156" s="8">
        <v>20</v>
      </c>
      <c r="O156" s="10">
        <v>314</v>
      </c>
      <c r="P156" s="7" t="s">
        <v>55</v>
      </c>
      <c r="Q156" s="7">
        <f t="shared" si="134"/>
        <v>537</v>
      </c>
      <c r="R156" s="10">
        <v>3076</v>
      </c>
      <c r="S156" s="7">
        <f t="shared" si="132"/>
        <v>3613</v>
      </c>
      <c r="T156" s="89"/>
      <c r="U156" s="31"/>
      <c r="V156" s="31"/>
    </row>
    <row r="157" spans="1:22" ht="15">
      <c r="B157" s="2" t="s">
        <v>62</v>
      </c>
      <c r="C157" s="8">
        <v>0</v>
      </c>
      <c r="D157" s="10">
        <v>5</v>
      </c>
      <c r="E157" s="8">
        <v>32</v>
      </c>
      <c r="F157" s="10">
        <v>293</v>
      </c>
      <c r="G157" s="7" t="s">
        <v>55</v>
      </c>
      <c r="H157" s="7">
        <f t="shared" si="133"/>
        <v>330</v>
      </c>
      <c r="I157" s="10">
        <v>2641</v>
      </c>
      <c r="J157" s="7">
        <f t="shared" si="131"/>
        <v>2971</v>
      </c>
      <c r="K157" s="13"/>
      <c r="L157" s="8">
        <v>0</v>
      </c>
      <c r="M157" s="10">
        <v>20</v>
      </c>
      <c r="N157" s="8">
        <v>41</v>
      </c>
      <c r="O157" s="10">
        <v>127</v>
      </c>
      <c r="P157" s="7" t="s">
        <v>55</v>
      </c>
      <c r="Q157" s="7">
        <f t="shared" si="134"/>
        <v>188</v>
      </c>
      <c r="R157" s="10">
        <v>3123</v>
      </c>
      <c r="S157" s="7">
        <f t="shared" si="132"/>
        <v>3311</v>
      </c>
      <c r="T157" s="89"/>
      <c r="U157" s="31"/>
      <c r="V157" s="31"/>
    </row>
    <row r="158" spans="1:22" ht="15">
      <c r="B158" s="1" t="s">
        <v>97</v>
      </c>
      <c r="C158" s="7">
        <f t="shared" ref="C158:J158" si="135">SUM(C150:C157)</f>
        <v>6740</v>
      </c>
      <c r="D158" s="7">
        <f t="shared" si="135"/>
        <v>1986</v>
      </c>
      <c r="E158" s="7">
        <f t="shared" si="135"/>
        <v>270</v>
      </c>
      <c r="F158" s="7">
        <f t="shared" si="135"/>
        <v>3862</v>
      </c>
      <c r="G158" s="7">
        <f t="shared" si="135"/>
        <v>4184</v>
      </c>
      <c r="H158" s="7">
        <f t="shared" si="135"/>
        <v>17042</v>
      </c>
      <c r="I158" s="7">
        <f t="shared" si="135"/>
        <v>6577</v>
      </c>
      <c r="J158" s="7">
        <f t="shared" si="135"/>
        <v>23619</v>
      </c>
      <c r="K158" s="13"/>
      <c r="L158" s="7">
        <f t="shared" ref="L158:S158" si="136">SUM(L150:L157)</f>
        <v>8991</v>
      </c>
      <c r="M158" s="7">
        <f t="shared" si="136"/>
        <v>1196</v>
      </c>
      <c r="N158" s="7">
        <f t="shared" si="136"/>
        <v>61</v>
      </c>
      <c r="O158" s="7">
        <f t="shared" si="136"/>
        <v>5626</v>
      </c>
      <c r="P158" s="7" t="s">
        <v>55</v>
      </c>
      <c r="Q158" s="7">
        <f t="shared" si="136"/>
        <v>15874</v>
      </c>
      <c r="R158" s="7">
        <f t="shared" si="136"/>
        <v>7071</v>
      </c>
      <c r="S158" s="7">
        <f t="shared" si="136"/>
        <v>22945</v>
      </c>
      <c r="T158" s="13"/>
      <c r="U158" s="31"/>
      <c r="V158" s="31"/>
    </row>
    <row r="160" spans="1:22" ht="17.25" customHeight="1">
      <c r="A160" s="6"/>
      <c r="B160" s="5" t="s">
        <v>92</v>
      </c>
      <c r="C160" s="8"/>
      <c r="D160" s="8"/>
      <c r="E160" s="8"/>
      <c r="F160" s="8"/>
      <c r="G160" s="8"/>
      <c r="H160" s="8"/>
      <c r="I160" s="8"/>
      <c r="J160" s="8"/>
      <c r="K160" s="13"/>
      <c r="L160" s="8"/>
      <c r="M160" s="8"/>
      <c r="N160" s="8"/>
      <c r="O160" s="8"/>
      <c r="P160" s="8"/>
      <c r="Q160" s="8"/>
      <c r="R160" s="8"/>
      <c r="S160" s="8"/>
      <c r="T160" s="89"/>
    </row>
    <row r="161" spans="1:22" ht="15">
      <c r="B161" s="2" t="s">
        <v>77</v>
      </c>
      <c r="C161" s="10">
        <f>C140+C150</f>
        <v>189</v>
      </c>
      <c r="D161" s="10">
        <f>D140+D150</f>
        <v>13</v>
      </c>
      <c r="E161" s="7" t="s">
        <v>55</v>
      </c>
      <c r="F161" s="10">
        <f>F140+F150</f>
        <v>33</v>
      </c>
      <c r="G161" s="7" t="s">
        <v>55</v>
      </c>
      <c r="H161" s="7">
        <f>SUM(C161:G161)</f>
        <v>235</v>
      </c>
      <c r="I161" s="7" t="s">
        <v>55</v>
      </c>
      <c r="J161" s="7">
        <f t="shared" ref="J161:J168" si="137">SUM(H161:I161)</f>
        <v>235</v>
      </c>
      <c r="K161" s="13"/>
      <c r="L161" s="10">
        <f>L140+L150</f>
        <v>788</v>
      </c>
      <c r="M161" s="10">
        <f>M140+M150</f>
        <v>2</v>
      </c>
      <c r="N161" s="7" t="s">
        <v>55</v>
      </c>
      <c r="O161" s="10">
        <f>O140+O150</f>
        <v>179</v>
      </c>
      <c r="P161" s="7" t="s">
        <v>55</v>
      </c>
      <c r="Q161" s="7">
        <f>SUM(L161:O161)</f>
        <v>969</v>
      </c>
      <c r="R161" s="7" t="s">
        <v>55</v>
      </c>
      <c r="S161" s="7">
        <f>SUM(Q161:R161)</f>
        <v>969</v>
      </c>
      <c r="T161" s="13"/>
      <c r="U161" s="31"/>
      <c r="V161" s="31"/>
    </row>
    <row r="162" spans="1:22" ht="15">
      <c r="B162" s="2" t="s">
        <v>88</v>
      </c>
      <c r="C162" s="7" t="s">
        <v>55</v>
      </c>
      <c r="D162" s="7" t="s">
        <v>55</v>
      </c>
      <c r="E162" s="7" t="s">
        <v>55</v>
      </c>
      <c r="F162" s="7" t="s">
        <v>55</v>
      </c>
      <c r="G162" s="7" t="s">
        <v>55</v>
      </c>
      <c r="H162" s="7" t="s">
        <v>55</v>
      </c>
      <c r="I162" s="7" t="s">
        <v>55</v>
      </c>
      <c r="J162" s="7" t="s">
        <v>55</v>
      </c>
      <c r="K162" s="13"/>
      <c r="L162" s="7" t="s">
        <v>55</v>
      </c>
      <c r="M162" s="7" t="s">
        <v>55</v>
      </c>
      <c r="N162" s="7" t="s">
        <v>55</v>
      </c>
      <c r="O162" s="7" t="s">
        <v>55</v>
      </c>
      <c r="P162" s="7" t="s">
        <v>55</v>
      </c>
      <c r="Q162" s="7" t="s">
        <v>55</v>
      </c>
      <c r="R162" s="10">
        <f>R151</f>
        <v>854</v>
      </c>
      <c r="S162" s="7">
        <f t="shared" ref="S162:S168" si="138">SUM(Q162:R162)</f>
        <v>854</v>
      </c>
      <c r="T162" s="13"/>
      <c r="U162" s="31"/>
      <c r="V162" s="31"/>
    </row>
    <row r="163" spans="1:22" ht="15">
      <c r="B163" s="2" t="s">
        <v>94</v>
      </c>
      <c r="C163" s="8">
        <f t="shared" ref="C163:D166" si="139">C141+C152</f>
        <v>31</v>
      </c>
      <c r="D163" s="8">
        <f t="shared" si="139"/>
        <v>72</v>
      </c>
      <c r="E163" s="7" t="s">
        <v>55</v>
      </c>
      <c r="F163" s="8">
        <f>F141+F152</f>
        <v>0</v>
      </c>
      <c r="G163" s="7" t="s">
        <v>55</v>
      </c>
      <c r="H163" s="7">
        <f t="shared" ref="H163:H168" si="140">SUM(C163:G163)</f>
        <v>103</v>
      </c>
      <c r="I163" s="7" t="s">
        <v>55</v>
      </c>
      <c r="J163" s="7">
        <f t="shared" si="137"/>
        <v>103</v>
      </c>
      <c r="K163" s="13"/>
      <c r="L163" s="8">
        <f t="shared" ref="L163:M168" si="141">L141+L152</f>
        <v>200</v>
      </c>
      <c r="M163" s="8">
        <f t="shared" si="141"/>
        <v>154</v>
      </c>
      <c r="N163" s="7" t="s">
        <v>55</v>
      </c>
      <c r="O163" s="8">
        <f>O141+O152</f>
        <v>46</v>
      </c>
      <c r="P163" s="7" t="s">
        <v>55</v>
      </c>
      <c r="Q163" s="7">
        <f>SUM(L163:O163)</f>
        <v>400</v>
      </c>
      <c r="R163" s="7" t="s">
        <v>55</v>
      </c>
      <c r="S163" s="7">
        <f t="shared" si="138"/>
        <v>400</v>
      </c>
      <c r="T163" s="89"/>
      <c r="U163" s="31"/>
      <c r="V163" s="31"/>
    </row>
    <row r="164" spans="1:22" ht="15">
      <c r="B164" s="2" t="s">
        <v>58</v>
      </c>
      <c r="C164" s="10">
        <f t="shared" si="139"/>
        <v>0</v>
      </c>
      <c r="D164" s="10">
        <f t="shared" si="139"/>
        <v>91</v>
      </c>
      <c r="E164" s="10">
        <f>E142+E153</f>
        <v>202</v>
      </c>
      <c r="F164" s="10">
        <f>F142+F153</f>
        <v>24</v>
      </c>
      <c r="G164" s="7" t="s">
        <v>55</v>
      </c>
      <c r="H164" s="7">
        <f t="shared" si="140"/>
        <v>317</v>
      </c>
      <c r="I164" s="10">
        <f>I142+I153</f>
        <v>1056</v>
      </c>
      <c r="J164" s="7">
        <f t="shared" si="137"/>
        <v>1373</v>
      </c>
      <c r="K164" s="13"/>
      <c r="L164" s="10">
        <f t="shared" si="141"/>
        <v>0</v>
      </c>
      <c r="M164" s="10">
        <f t="shared" si="141"/>
        <v>2</v>
      </c>
      <c r="N164" s="10">
        <f>N142+N153</f>
        <v>0</v>
      </c>
      <c r="O164" s="10">
        <f>O142+O153</f>
        <v>0</v>
      </c>
      <c r="P164" s="7" t="s">
        <v>55</v>
      </c>
      <c r="Q164" s="7">
        <f t="shared" ref="Q164:Q168" si="142">SUM(L164:O164)</f>
        <v>2</v>
      </c>
      <c r="R164" s="10">
        <f>R142+R153</f>
        <v>29</v>
      </c>
      <c r="S164" s="7">
        <f t="shared" si="138"/>
        <v>31</v>
      </c>
      <c r="T164" s="89"/>
      <c r="U164" s="31"/>
      <c r="V164" s="31"/>
    </row>
    <row r="165" spans="1:22" ht="15">
      <c r="B165" s="2" t="s">
        <v>83</v>
      </c>
      <c r="C165" s="8">
        <f t="shared" si="139"/>
        <v>560</v>
      </c>
      <c r="D165" s="8">
        <f t="shared" si="139"/>
        <v>30</v>
      </c>
      <c r="E165" s="7" t="s">
        <v>55</v>
      </c>
      <c r="F165" s="7" t="s">
        <v>55</v>
      </c>
      <c r="G165" s="7" t="s">
        <v>55</v>
      </c>
      <c r="H165" s="7">
        <f t="shared" si="140"/>
        <v>590</v>
      </c>
      <c r="I165" s="7" t="s">
        <v>55</v>
      </c>
      <c r="J165" s="7">
        <f t="shared" si="137"/>
        <v>590</v>
      </c>
      <c r="K165" s="13"/>
      <c r="L165" s="8">
        <f t="shared" si="141"/>
        <v>173</v>
      </c>
      <c r="M165" s="8">
        <f t="shared" si="141"/>
        <v>59</v>
      </c>
      <c r="N165" s="7" t="s">
        <v>55</v>
      </c>
      <c r="O165" s="7" t="s">
        <v>55</v>
      </c>
      <c r="P165" s="7" t="s">
        <v>55</v>
      </c>
      <c r="Q165" s="7">
        <f t="shared" si="142"/>
        <v>232</v>
      </c>
      <c r="R165" s="7" t="s">
        <v>55</v>
      </c>
      <c r="S165" s="7">
        <f t="shared" si="138"/>
        <v>232</v>
      </c>
      <c r="T165" s="13"/>
      <c r="U165" s="31"/>
      <c r="V165" s="31"/>
    </row>
    <row r="166" spans="1:22" ht="15">
      <c r="B166" s="2" t="s">
        <v>84</v>
      </c>
      <c r="C166" s="8">
        <f t="shared" si="139"/>
        <v>9214</v>
      </c>
      <c r="D166" s="8">
        <f t="shared" si="139"/>
        <v>1864</v>
      </c>
      <c r="E166" s="7" t="s">
        <v>55</v>
      </c>
      <c r="F166" s="8">
        <f>F144+F155</f>
        <v>5584</v>
      </c>
      <c r="G166" s="8">
        <f>G144+G155</f>
        <v>7564</v>
      </c>
      <c r="H166" s="7">
        <f t="shared" si="140"/>
        <v>24226</v>
      </c>
      <c r="I166" s="7" t="s">
        <v>55</v>
      </c>
      <c r="J166" s="7">
        <f t="shared" si="137"/>
        <v>24226</v>
      </c>
      <c r="K166" s="13"/>
      <c r="L166" s="8">
        <f t="shared" si="141"/>
        <v>12145</v>
      </c>
      <c r="M166" s="8">
        <f t="shared" si="141"/>
        <v>1391</v>
      </c>
      <c r="N166" s="7" t="s">
        <v>55</v>
      </c>
      <c r="O166" s="8">
        <f>O144+O155</f>
        <v>7845</v>
      </c>
      <c r="P166" s="7" t="s">
        <v>55</v>
      </c>
      <c r="Q166" s="7">
        <f t="shared" si="142"/>
        <v>21381</v>
      </c>
      <c r="R166" s="7" t="s">
        <v>55</v>
      </c>
      <c r="S166" s="7">
        <f t="shared" si="138"/>
        <v>21381</v>
      </c>
      <c r="T166" s="89"/>
      <c r="U166" s="31"/>
      <c r="V166" s="31"/>
    </row>
    <row r="167" spans="1:22" ht="15">
      <c r="B167" s="2" t="s">
        <v>61</v>
      </c>
      <c r="C167" s="8">
        <f t="shared" ref="C167" si="143">C145+C156</f>
        <v>0</v>
      </c>
      <c r="D167" s="8">
        <f t="shared" ref="D167:F168" si="144">D145+D156</f>
        <v>397</v>
      </c>
      <c r="E167" s="8">
        <f t="shared" si="144"/>
        <v>167</v>
      </c>
      <c r="F167" s="8">
        <f t="shared" si="144"/>
        <v>458</v>
      </c>
      <c r="G167" s="7" t="s">
        <v>55</v>
      </c>
      <c r="H167" s="7">
        <f t="shared" si="140"/>
        <v>1022</v>
      </c>
      <c r="I167" s="8">
        <f>I145+I156</f>
        <v>4728</v>
      </c>
      <c r="J167" s="7">
        <f t="shared" si="137"/>
        <v>5750</v>
      </c>
      <c r="K167" s="157"/>
      <c r="L167" s="8">
        <f t="shared" si="141"/>
        <v>0</v>
      </c>
      <c r="M167" s="8">
        <f t="shared" si="141"/>
        <v>254</v>
      </c>
      <c r="N167" s="8">
        <f>N145+N156</f>
        <v>30</v>
      </c>
      <c r="O167" s="8">
        <f>O145+O156</f>
        <v>370</v>
      </c>
      <c r="P167" s="7" t="s">
        <v>55</v>
      </c>
      <c r="Q167" s="7">
        <f t="shared" si="142"/>
        <v>654</v>
      </c>
      <c r="R167" s="8">
        <f>R145+R156</f>
        <v>4396</v>
      </c>
      <c r="S167" s="7">
        <f t="shared" si="138"/>
        <v>5050</v>
      </c>
      <c r="T167" s="13"/>
      <c r="U167" s="31"/>
      <c r="V167" s="31"/>
    </row>
    <row r="168" spans="1:22" ht="15">
      <c r="B168" s="2" t="s">
        <v>62</v>
      </c>
      <c r="C168" s="8">
        <f t="shared" ref="C168" si="145">C146+C157</f>
        <v>0</v>
      </c>
      <c r="D168" s="8">
        <f t="shared" si="144"/>
        <v>5</v>
      </c>
      <c r="E168" s="8">
        <f t="shared" si="144"/>
        <v>163</v>
      </c>
      <c r="F168" s="8">
        <f t="shared" si="144"/>
        <v>314</v>
      </c>
      <c r="G168" s="7" t="s">
        <v>55</v>
      </c>
      <c r="H168" s="7">
        <f t="shared" si="140"/>
        <v>482</v>
      </c>
      <c r="I168" s="8">
        <f>I146+I157</f>
        <v>3484</v>
      </c>
      <c r="J168" s="7">
        <f t="shared" si="137"/>
        <v>3966</v>
      </c>
      <c r="K168" s="158"/>
      <c r="L168" s="8">
        <f t="shared" si="141"/>
        <v>0</v>
      </c>
      <c r="M168" s="8">
        <f t="shared" si="141"/>
        <v>34</v>
      </c>
      <c r="N168" s="8">
        <f>N146+N157</f>
        <v>56</v>
      </c>
      <c r="O168" s="8">
        <f>O146+O157</f>
        <v>229</v>
      </c>
      <c r="P168" s="7" t="s">
        <v>55</v>
      </c>
      <c r="Q168" s="7">
        <f t="shared" si="142"/>
        <v>319</v>
      </c>
      <c r="R168" s="8">
        <f>R146+R157</f>
        <v>5752</v>
      </c>
      <c r="S168" s="7">
        <f t="shared" si="138"/>
        <v>6071</v>
      </c>
      <c r="T168" s="89"/>
      <c r="U168" s="31"/>
      <c r="V168" s="31"/>
    </row>
    <row r="169" spans="1:22" ht="15.6" thickBot="1">
      <c r="A169" s="23"/>
      <c r="B169" s="24" t="s">
        <v>98</v>
      </c>
      <c r="C169" s="25">
        <f t="shared" ref="C169:J169" si="146">SUM(C161:C168)</f>
        <v>9994</v>
      </c>
      <c r="D169" s="25">
        <f t="shared" si="146"/>
        <v>2472</v>
      </c>
      <c r="E169" s="25">
        <f t="shared" si="146"/>
        <v>532</v>
      </c>
      <c r="F169" s="25">
        <f t="shared" si="146"/>
        <v>6413</v>
      </c>
      <c r="G169" s="25">
        <f t="shared" si="146"/>
        <v>7564</v>
      </c>
      <c r="H169" s="25">
        <f t="shared" si="146"/>
        <v>26975</v>
      </c>
      <c r="I169" s="25">
        <f t="shared" si="146"/>
        <v>9268</v>
      </c>
      <c r="J169" s="25">
        <f t="shared" si="146"/>
        <v>36243</v>
      </c>
      <c r="K169" s="141"/>
      <c r="L169" s="25">
        <f t="shared" ref="L169:S169" si="147">SUM(L161:L168)</f>
        <v>13306</v>
      </c>
      <c r="M169" s="25">
        <f t="shared" si="147"/>
        <v>1896</v>
      </c>
      <c r="N169" s="25">
        <f t="shared" si="147"/>
        <v>86</v>
      </c>
      <c r="O169" s="25">
        <f t="shared" si="147"/>
        <v>8669</v>
      </c>
      <c r="P169" s="25" t="s">
        <v>55</v>
      </c>
      <c r="Q169" s="25">
        <f t="shared" si="147"/>
        <v>23957</v>
      </c>
      <c r="R169" s="25">
        <f t="shared" si="147"/>
        <v>11031</v>
      </c>
      <c r="S169" s="25">
        <f t="shared" si="147"/>
        <v>34988</v>
      </c>
      <c r="T169" s="13"/>
      <c r="U169" s="31"/>
      <c r="V169" s="31"/>
    </row>
    <row r="170" spans="1:22" ht="15">
      <c r="B170" s="1"/>
      <c r="C170" s="170"/>
      <c r="D170" s="170"/>
      <c r="E170" s="170"/>
      <c r="F170" s="170"/>
      <c r="G170" s="95"/>
      <c r="H170" s="95"/>
      <c r="I170" s="170"/>
      <c r="J170" s="95"/>
      <c r="K170" s="98"/>
      <c r="L170" s="170"/>
      <c r="M170" s="170"/>
      <c r="N170" s="170"/>
      <c r="O170" s="170"/>
      <c r="P170" s="95"/>
      <c r="Q170" s="95"/>
      <c r="R170" s="170"/>
      <c r="S170" s="7"/>
      <c r="T170" s="13"/>
    </row>
    <row r="171" spans="1:22" ht="17.25" customHeight="1">
      <c r="A171" s="6" t="s">
        <v>99</v>
      </c>
      <c r="B171" s="5" t="s">
        <v>100</v>
      </c>
      <c r="C171" s="8"/>
      <c r="D171" s="8"/>
      <c r="E171" s="8"/>
      <c r="F171" s="8"/>
      <c r="G171" s="8"/>
      <c r="H171" s="8"/>
      <c r="I171" s="8"/>
      <c r="J171" s="8"/>
      <c r="K171" s="13"/>
      <c r="L171" s="8"/>
      <c r="M171" s="8"/>
      <c r="N171" s="8"/>
      <c r="O171" s="8"/>
      <c r="P171" s="8"/>
      <c r="Q171" s="8"/>
      <c r="R171" s="8"/>
      <c r="S171" s="8"/>
      <c r="T171" s="89"/>
    </row>
    <row r="172" spans="1:22" ht="15">
      <c r="B172" s="2" t="s">
        <v>87</v>
      </c>
      <c r="C172" s="10">
        <v>0</v>
      </c>
      <c r="D172" s="8">
        <v>0</v>
      </c>
      <c r="E172" s="7" t="s">
        <v>55</v>
      </c>
      <c r="F172" s="10">
        <v>0</v>
      </c>
      <c r="G172" s="7" t="s">
        <v>55</v>
      </c>
      <c r="H172" s="7">
        <f>SUM(C172:G172)</f>
        <v>0</v>
      </c>
      <c r="I172" s="7" t="s">
        <v>55</v>
      </c>
      <c r="J172" s="7">
        <f t="shared" ref="J172:J180" si="148">SUM(H172:I172)</f>
        <v>0</v>
      </c>
      <c r="K172" s="13"/>
      <c r="L172" s="10">
        <v>22</v>
      </c>
      <c r="M172" s="8">
        <v>0</v>
      </c>
      <c r="N172" s="7" t="s">
        <v>55</v>
      </c>
      <c r="O172" s="10">
        <v>0</v>
      </c>
      <c r="P172" s="7" t="s">
        <v>55</v>
      </c>
      <c r="Q172" s="7">
        <f>SUM(L172:O172)</f>
        <v>22</v>
      </c>
      <c r="R172" s="7" t="s">
        <v>55</v>
      </c>
      <c r="S172" s="7">
        <f>SUM(Q172:R172)</f>
        <v>22</v>
      </c>
      <c r="T172" s="13"/>
      <c r="U172" s="31"/>
      <c r="V172" s="31"/>
    </row>
    <row r="173" spans="1:22" ht="15">
      <c r="B173" s="2" t="s">
        <v>77</v>
      </c>
      <c r="C173" s="10">
        <v>332</v>
      </c>
      <c r="D173" s="10">
        <v>0</v>
      </c>
      <c r="E173" s="7" t="s">
        <v>55</v>
      </c>
      <c r="F173" s="10">
        <v>26</v>
      </c>
      <c r="G173" s="7" t="s">
        <v>55</v>
      </c>
      <c r="H173" s="7">
        <f>SUM(C173:G173)</f>
        <v>358</v>
      </c>
      <c r="I173" s="7" t="s">
        <v>55</v>
      </c>
      <c r="J173" s="7">
        <f t="shared" si="148"/>
        <v>358</v>
      </c>
      <c r="K173" s="13"/>
      <c r="L173" s="10">
        <v>1707</v>
      </c>
      <c r="M173" s="10">
        <v>13</v>
      </c>
      <c r="N173" s="7" t="s">
        <v>55</v>
      </c>
      <c r="O173" s="10">
        <v>342</v>
      </c>
      <c r="P173" s="7" t="s">
        <v>55</v>
      </c>
      <c r="Q173" s="7">
        <f>SUM(L173:O173)</f>
        <v>2062</v>
      </c>
      <c r="R173" s="7" t="s">
        <v>55</v>
      </c>
      <c r="S173" s="7">
        <f t="shared" ref="S173:S180" si="149">SUM(Q173:R173)</f>
        <v>2062</v>
      </c>
      <c r="T173" s="13"/>
      <c r="U173" s="31"/>
      <c r="V173" s="31"/>
    </row>
    <row r="174" spans="1:22" ht="15">
      <c r="B174" s="2" t="s">
        <v>88</v>
      </c>
      <c r="C174" s="7" t="s">
        <v>55</v>
      </c>
      <c r="D174" s="7" t="s">
        <v>55</v>
      </c>
      <c r="E174" s="7" t="s">
        <v>55</v>
      </c>
      <c r="F174" s="7" t="s">
        <v>55</v>
      </c>
      <c r="G174" s="7" t="s">
        <v>55</v>
      </c>
      <c r="H174" s="7" t="s">
        <v>55</v>
      </c>
      <c r="I174" s="8">
        <v>0</v>
      </c>
      <c r="J174" s="7">
        <f t="shared" si="148"/>
        <v>0</v>
      </c>
      <c r="K174" s="13"/>
      <c r="L174" s="7" t="s">
        <v>55</v>
      </c>
      <c r="M174" s="7" t="s">
        <v>55</v>
      </c>
      <c r="N174" s="7" t="s">
        <v>55</v>
      </c>
      <c r="O174" s="7" t="s">
        <v>55</v>
      </c>
      <c r="P174" s="7" t="s">
        <v>55</v>
      </c>
      <c r="Q174" s="7" t="s">
        <v>55</v>
      </c>
      <c r="R174" s="8">
        <v>388</v>
      </c>
      <c r="S174" s="7">
        <f t="shared" si="149"/>
        <v>388</v>
      </c>
      <c r="T174" s="89"/>
      <c r="U174" s="31"/>
      <c r="V174" s="31"/>
    </row>
    <row r="175" spans="1:22" ht="15">
      <c r="B175" s="2" t="s">
        <v>94</v>
      </c>
      <c r="C175" s="8">
        <v>126</v>
      </c>
      <c r="D175" s="8">
        <v>56</v>
      </c>
      <c r="E175" s="7" t="s">
        <v>55</v>
      </c>
      <c r="F175" s="8">
        <v>64</v>
      </c>
      <c r="G175" s="7" t="s">
        <v>55</v>
      </c>
      <c r="H175" s="7">
        <f t="shared" ref="H175:H180" si="150">SUM(C175:G175)</f>
        <v>246</v>
      </c>
      <c r="I175" s="7" t="s">
        <v>55</v>
      </c>
      <c r="J175" s="7">
        <f t="shared" si="148"/>
        <v>246</v>
      </c>
      <c r="K175" s="13"/>
      <c r="L175" s="8">
        <v>73</v>
      </c>
      <c r="M175" s="8">
        <v>0</v>
      </c>
      <c r="N175" s="7" t="s">
        <v>55</v>
      </c>
      <c r="O175" s="8">
        <v>0</v>
      </c>
      <c r="P175" s="7" t="s">
        <v>55</v>
      </c>
      <c r="Q175" s="7">
        <f t="shared" ref="Q175:Q180" si="151">SUM(L175:O175)</f>
        <v>73</v>
      </c>
      <c r="R175" s="7" t="s">
        <v>55</v>
      </c>
      <c r="S175" s="7">
        <f t="shared" si="149"/>
        <v>73</v>
      </c>
      <c r="T175" s="89"/>
      <c r="U175" s="31"/>
      <c r="V175" s="31"/>
    </row>
    <row r="176" spans="1:22" ht="15">
      <c r="B176" s="2" t="s">
        <v>56</v>
      </c>
      <c r="C176" s="21" t="s">
        <v>55</v>
      </c>
      <c r="D176" s="8">
        <v>0</v>
      </c>
      <c r="E176" s="8">
        <v>0</v>
      </c>
      <c r="F176" s="8">
        <v>0</v>
      </c>
      <c r="G176" s="7" t="s">
        <v>55</v>
      </c>
      <c r="H176" s="7">
        <f t="shared" si="150"/>
        <v>0</v>
      </c>
      <c r="I176" s="8">
        <v>0</v>
      </c>
      <c r="J176" s="7">
        <f t="shared" si="148"/>
        <v>0</v>
      </c>
      <c r="K176" s="13"/>
      <c r="L176" s="7" t="s">
        <v>55</v>
      </c>
      <c r="M176" s="10">
        <v>0</v>
      </c>
      <c r="N176" s="10">
        <v>0</v>
      </c>
      <c r="O176" s="10">
        <v>0</v>
      </c>
      <c r="P176" s="7" t="s">
        <v>55</v>
      </c>
      <c r="Q176" s="7">
        <f t="shared" si="151"/>
        <v>0</v>
      </c>
      <c r="R176" s="10">
        <v>89</v>
      </c>
      <c r="S176" s="7">
        <f t="shared" si="149"/>
        <v>89</v>
      </c>
      <c r="T176" s="13"/>
      <c r="U176" s="31"/>
      <c r="V176" s="31"/>
    </row>
    <row r="177" spans="1:22" ht="15">
      <c r="B177" s="2" t="s">
        <v>59</v>
      </c>
      <c r="C177" s="8">
        <v>0</v>
      </c>
      <c r="D177" s="8">
        <v>0</v>
      </c>
      <c r="E177" s="7" t="s">
        <v>55</v>
      </c>
      <c r="F177" s="7" t="s">
        <v>55</v>
      </c>
      <c r="G177" s="7" t="s">
        <v>55</v>
      </c>
      <c r="H177" s="7">
        <f t="shared" si="150"/>
        <v>0</v>
      </c>
      <c r="I177" s="7" t="s">
        <v>55</v>
      </c>
      <c r="J177" s="7">
        <f t="shared" si="148"/>
        <v>0</v>
      </c>
      <c r="K177" s="13"/>
      <c r="L177" s="8">
        <v>69</v>
      </c>
      <c r="M177" s="8">
        <v>0</v>
      </c>
      <c r="N177" s="7" t="s">
        <v>55</v>
      </c>
      <c r="O177" s="7" t="s">
        <v>55</v>
      </c>
      <c r="P177" s="7" t="s">
        <v>55</v>
      </c>
      <c r="Q177" s="7">
        <f t="shared" si="151"/>
        <v>69</v>
      </c>
      <c r="R177" s="7" t="s">
        <v>55</v>
      </c>
      <c r="S177" s="7">
        <f t="shared" si="149"/>
        <v>69</v>
      </c>
      <c r="T177" s="89"/>
      <c r="U177" s="31"/>
      <c r="V177" s="31"/>
    </row>
    <row r="178" spans="1:22" ht="15">
      <c r="B178" s="2" t="s">
        <v>84</v>
      </c>
      <c r="C178" s="10">
        <v>4725</v>
      </c>
      <c r="D178" s="8">
        <v>640</v>
      </c>
      <c r="E178" s="7" t="s">
        <v>55</v>
      </c>
      <c r="F178" s="10">
        <v>3377</v>
      </c>
      <c r="G178" s="10">
        <v>2895</v>
      </c>
      <c r="H178" s="7">
        <f t="shared" si="150"/>
        <v>11637</v>
      </c>
      <c r="I178" s="7" t="s">
        <v>55</v>
      </c>
      <c r="J178" s="7">
        <f t="shared" si="148"/>
        <v>11637</v>
      </c>
      <c r="K178" s="13"/>
      <c r="L178" s="8">
        <v>4534</v>
      </c>
      <c r="M178" s="8">
        <v>325</v>
      </c>
      <c r="N178" s="7" t="s">
        <v>55</v>
      </c>
      <c r="O178" s="8">
        <v>2778</v>
      </c>
      <c r="P178" s="7" t="s">
        <v>55</v>
      </c>
      <c r="Q178" s="7">
        <f t="shared" si="151"/>
        <v>7637</v>
      </c>
      <c r="R178" s="7" t="s">
        <v>55</v>
      </c>
      <c r="S178" s="7">
        <f t="shared" si="149"/>
        <v>7637</v>
      </c>
      <c r="T178" s="13"/>
      <c r="U178" s="31"/>
      <c r="V178" s="31"/>
    </row>
    <row r="179" spans="1:22" ht="15">
      <c r="B179" s="2" t="s">
        <v>61</v>
      </c>
      <c r="C179" s="7" t="s">
        <v>55</v>
      </c>
      <c r="D179" s="10">
        <v>148</v>
      </c>
      <c r="E179" s="8">
        <v>29</v>
      </c>
      <c r="F179" s="10">
        <v>471</v>
      </c>
      <c r="G179" s="7" t="s">
        <v>55</v>
      </c>
      <c r="H179" s="7">
        <f t="shared" si="150"/>
        <v>648</v>
      </c>
      <c r="I179" s="10">
        <v>2776</v>
      </c>
      <c r="J179" s="7">
        <f t="shared" si="148"/>
        <v>3424</v>
      </c>
      <c r="K179" s="13"/>
      <c r="L179" s="7" t="s">
        <v>55</v>
      </c>
      <c r="M179" s="10">
        <v>157</v>
      </c>
      <c r="N179" s="8">
        <v>4</v>
      </c>
      <c r="O179" s="10">
        <v>102</v>
      </c>
      <c r="P179" s="7" t="s">
        <v>55</v>
      </c>
      <c r="Q179" s="7">
        <f t="shared" si="151"/>
        <v>263</v>
      </c>
      <c r="R179" s="10">
        <v>2393</v>
      </c>
      <c r="S179" s="7">
        <f t="shared" si="149"/>
        <v>2656</v>
      </c>
      <c r="T179" s="89"/>
      <c r="U179" s="31"/>
      <c r="V179" s="31"/>
    </row>
    <row r="180" spans="1:22" ht="15">
      <c r="B180" s="2" t="s">
        <v>62</v>
      </c>
      <c r="C180" s="7" t="s">
        <v>55</v>
      </c>
      <c r="D180" s="10">
        <v>0</v>
      </c>
      <c r="E180" s="8">
        <v>28</v>
      </c>
      <c r="F180" s="10">
        <v>133</v>
      </c>
      <c r="G180" s="7" t="s">
        <v>55</v>
      </c>
      <c r="H180" s="7">
        <f t="shared" si="150"/>
        <v>161</v>
      </c>
      <c r="I180" s="10">
        <v>2001</v>
      </c>
      <c r="J180" s="7">
        <f t="shared" si="148"/>
        <v>2162</v>
      </c>
      <c r="K180" s="13"/>
      <c r="L180" s="7" t="s">
        <v>55</v>
      </c>
      <c r="M180" s="10">
        <v>61</v>
      </c>
      <c r="N180" s="8">
        <v>16</v>
      </c>
      <c r="O180" s="10">
        <v>140</v>
      </c>
      <c r="P180" s="7" t="s">
        <v>55</v>
      </c>
      <c r="Q180" s="7">
        <f t="shared" si="151"/>
        <v>217</v>
      </c>
      <c r="R180" s="10">
        <v>1843</v>
      </c>
      <c r="S180" s="7">
        <f t="shared" si="149"/>
        <v>2060</v>
      </c>
      <c r="T180" s="89"/>
      <c r="U180" s="31"/>
      <c r="V180" s="31"/>
    </row>
    <row r="181" spans="1:22" ht="15">
      <c r="B181" s="1" t="s">
        <v>101</v>
      </c>
      <c r="C181" s="7">
        <f t="shared" ref="C181:J181" si="152">SUM(C172:C180)</f>
        <v>5183</v>
      </c>
      <c r="D181" s="7">
        <f t="shared" si="152"/>
        <v>844</v>
      </c>
      <c r="E181" s="7">
        <f t="shared" si="152"/>
        <v>57</v>
      </c>
      <c r="F181" s="7">
        <f t="shared" si="152"/>
        <v>4071</v>
      </c>
      <c r="G181" s="7">
        <f t="shared" si="152"/>
        <v>2895</v>
      </c>
      <c r="H181" s="7">
        <f t="shared" si="152"/>
        <v>13050</v>
      </c>
      <c r="I181" s="7">
        <f t="shared" si="152"/>
        <v>4777</v>
      </c>
      <c r="J181" s="7">
        <f t="shared" si="152"/>
        <v>17827</v>
      </c>
      <c r="K181" s="13"/>
      <c r="L181" s="7">
        <f t="shared" ref="L181:S181" si="153">SUM(L172:L180)</f>
        <v>6405</v>
      </c>
      <c r="M181" s="7">
        <f t="shared" si="153"/>
        <v>556</v>
      </c>
      <c r="N181" s="7">
        <f t="shared" si="153"/>
        <v>20</v>
      </c>
      <c r="O181" s="7">
        <f t="shared" si="153"/>
        <v>3362</v>
      </c>
      <c r="P181" s="7" t="s">
        <v>55</v>
      </c>
      <c r="Q181" s="7">
        <f t="shared" si="153"/>
        <v>10343</v>
      </c>
      <c r="R181" s="7">
        <f t="shared" si="153"/>
        <v>4713</v>
      </c>
      <c r="S181" s="7">
        <f t="shared" si="153"/>
        <v>15056</v>
      </c>
      <c r="T181" s="13"/>
      <c r="U181" s="31"/>
      <c r="V181" s="31"/>
    </row>
    <row r="183" spans="1:22" ht="17.25" customHeight="1">
      <c r="A183" s="6"/>
      <c r="B183" s="5" t="s">
        <v>102</v>
      </c>
      <c r="C183" s="8"/>
      <c r="D183" s="8"/>
      <c r="E183" s="8"/>
      <c r="F183" s="8"/>
      <c r="G183" s="8"/>
      <c r="H183" s="8"/>
      <c r="I183" s="8"/>
      <c r="J183" s="8"/>
      <c r="K183" s="13"/>
      <c r="L183" s="8"/>
      <c r="M183" s="8"/>
      <c r="N183" s="8"/>
      <c r="O183" s="8"/>
      <c r="P183" s="8"/>
      <c r="Q183" s="8"/>
      <c r="R183" s="8"/>
      <c r="S183" s="8"/>
      <c r="T183" s="89"/>
    </row>
    <row r="184" spans="1:22" ht="15">
      <c r="B184" s="2" t="s">
        <v>87</v>
      </c>
      <c r="C184" s="10">
        <v>0</v>
      </c>
      <c r="D184" s="8">
        <v>0</v>
      </c>
      <c r="E184" s="7" t="s">
        <v>55</v>
      </c>
      <c r="F184" s="10">
        <v>0</v>
      </c>
      <c r="G184" s="7" t="s">
        <v>55</v>
      </c>
      <c r="H184" s="7">
        <f>SUM(C184:G184)</f>
        <v>0</v>
      </c>
      <c r="I184" s="7" t="s">
        <v>55</v>
      </c>
      <c r="J184" s="7">
        <f t="shared" ref="J184:J192" si="154">SUM(H184:I184)</f>
        <v>0</v>
      </c>
      <c r="K184" s="13"/>
      <c r="L184" s="10">
        <v>0</v>
      </c>
      <c r="M184" s="8">
        <v>0</v>
      </c>
      <c r="N184" s="7" t="s">
        <v>55</v>
      </c>
      <c r="O184" s="10">
        <v>0</v>
      </c>
      <c r="P184" s="7" t="s">
        <v>55</v>
      </c>
      <c r="Q184" s="7">
        <f>SUM(L184:O184)</f>
        <v>0</v>
      </c>
      <c r="R184" s="7" t="s">
        <v>55</v>
      </c>
      <c r="S184" s="7">
        <f>SUM(Q184:R184)</f>
        <v>0</v>
      </c>
      <c r="T184" s="13"/>
      <c r="U184" s="31"/>
      <c r="V184" s="31"/>
    </row>
    <row r="185" spans="1:22" ht="15">
      <c r="B185" s="2" t="s">
        <v>77</v>
      </c>
      <c r="C185" s="10">
        <v>235</v>
      </c>
      <c r="D185" s="10">
        <v>3</v>
      </c>
      <c r="E185" s="7" t="s">
        <v>55</v>
      </c>
      <c r="F185" s="10">
        <v>61</v>
      </c>
      <c r="G185" s="7" t="s">
        <v>55</v>
      </c>
      <c r="H185" s="7">
        <f>SUM(C185:G185)</f>
        <v>299</v>
      </c>
      <c r="I185" s="7" t="s">
        <v>55</v>
      </c>
      <c r="J185" s="7">
        <f t="shared" si="154"/>
        <v>299</v>
      </c>
      <c r="K185" s="13"/>
      <c r="L185" s="10">
        <v>1300</v>
      </c>
      <c r="M185" s="10">
        <v>1</v>
      </c>
      <c r="N185" s="7" t="s">
        <v>55</v>
      </c>
      <c r="O185" s="10">
        <v>316</v>
      </c>
      <c r="P185" s="7" t="s">
        <v>55</v>
      </c>
      <c r="Q185" s="7">
        <f>SUM(L185:O185)</f>
        <v>1617</v>
      </c>
      <c r="R185" s="7" t="s">
        <v>55</v>
      </c>
      <c r="S185" s="7">
        <f t="shared" ref="S185:S192" si="155">SUM(Q185:R185)</f>
        <v>1617</v>
      </c>
      <c r="T185" s="13"/>
      <c r="U185" s="31"/>
      <c r="V185" s="31"/>
    </row>
    <row r="186" spans="1:22" ht="15">
      <c r="B186" s="2" t="s">
        <v>88</v>
      </c>
      <c r="C186" s="7" t="s">
        <v>55</v>
      </c>
      <c r="D186" s="7" t="s">
        <v>55</v>
      </c>
      <c r="E186" s="7" t="s">
        <v>55</v>
      </c>
      <c r="F186" s="7" t="s">
        <v>55</v>
      </c>
      <c r="G186" s="7" t="s">
        <v>55</v>
      </c>
      <c r="H186" s="7" t="s">
        <v>55</v>
      </c>
      <c r="I186" s="8">
        <v>0</v>
      </c>
      <c r="J186" s="7">
        <f t="shared" si="154"/>
        <v>0</v>
      </c>
      <c r="K186" s="13"/>
      <c r="L186" s="7" t="s">
        <v>55</v>
      </c>
      <c r="M186" s="7" t="s">
        <v>55</v>
      </c>
      <c r="N186" s="7" t="s">
        <v>55</v>
      </c>
      <c r="O186" s="7" t="s">
        <v>55</v>
      </c>
      <c r="P186" s="7" t="s">
        <v>55</v>
      </c>
      <c r="Q186" s="7" t="s">
        <v>55</v>
      </c>
      <c r="R186" s="8">
        <v>243</v>
      </c>
      <c r="S186" s="7">
        <f t="shared" si="155"/>
        <v>243</v>
      </c>
      <c r="T186" s="89"/>
      <c r="U186" s="31"/>
      <c r="V186" s="31"/>
    </row>
    <row r="187" spans="1:22" ht="15">
      <c r="B187" s="2" t="s">
        <v>94</v>
      </c>
      <c r="C187" s="8">
        <v>190</v>
      </c>
      <c r="D187" s="8">
        <v>64</v>
      </c>
      <c r="E187" s="7" t="s">
        <v>55</v>
      </c>
      <c r="F187" s="8">
        <v>52</v>
      </c>
      <c r="G187" s="7" t="s">
        <v>55</v>
      </c>
      <c r="H187" s="7">
        <f t="shared" ref="H187:H192" si="156">SUM(C187:G187)</f>
        <v>306</v>
      </c>
      <c r="I187" s="7" t="s">
        <v>55</v>
      </c>
      <c r="J187" s="7">
        <f t="shared" si="154"/>
        <v>306</v>
      </c>
      <c r="K187" s="13"/>
      <c r="L187" s="8">
        <v>132</v>
      </c>
      <c r="M187" s="8">
        <v>53</v>
      </c>
      <c r="N187" s="7" t="s">
        <v>55</v>
      </c>
      <c r="O187" s="8">
        <v>15</v>
      </c>
      <c r="P187" s="7" t="s">
        <v>55</v>
      </c>
      <c r="Q187" s="7">
        <f t="shared" ref="Q187:Q192" si="157">SUM(L187:O187)</f>
        <v>200</v>
      </c>
      <c r="R187" s="7" t="s">
        <v>55</v>
      </c>
      <c r="S187" s="7">
        <f t="shared" si="155"/>
        <v>200</v>
      </c>
      <c r="T187" s="89"/>
      <c r="U187" s="31"/>
      <c r="V187" s="31"/>
    </row>
    <row r="188" spans="1:22" ht="15">
      <c r="B188" s="2" t="s">
        <v>56</v>
      </c>
      <c r="C188" s="21" t="s">
        <v>55</v>
      </c>
      <c r="D188" s="8">
        <v>0</v>
      </c>
      <c r="E188" s="8">
        <v>0</v>
      </c>
      <c r="F188" s="8">
        <v>0</v>
      </c>
      <c r="G188" s="7" t="s">
        <v>55</v>
      </c>
      <c r="H188" s="7">
        <f t="shared" si="156"/>
        <v>0</v>
      </c>
      <c r="I188" s="8">
        <v>0</v>
      </c>
      <c r="J188" s="7">
        <f t="shared" si="154"/>
        <v>0</v>
      </c>
      <c r="K188" s="13"/>
      <c r="L188" s="7" t="s">
        <v>55</v>
      </c>
      <c r="M188" s="10">
        <v>0</v>
      </c>
      <c r="N188" s="10">
        <v>0</v>
      </c>
      <c r="O188" s="10">
        <v>0</v>
      </c>
      <c r="P188" s="7" t="s">
        <v>55</v>
      </c>
      <c r="Q188" s="7">
        <f t="shared" si="157"/>
        <v>0</v>
      </c>
      <c r="R188" s="10">
        <v>24</v>
      </c>
      <c r="S188" s="7">
        <f t="shared" si="155"/>
        <v>24</v>
      </c>
      <c r="T188" s="13"/>
      <c r="U188" s="31"/>
      <c r="V188" s="31"/>
    </row>
    <row r="189" spans="1:22" ht="15">
      <c r="B189" s="2" t="s">
        <v>83</v>
      </c>
      <c r="C189" s="8">
        <v>230</v>
      </c>
      <c r="D189" s="8">
        <v>0</v>
      </c>
      <c r="E189" s="7" t="s">
        <v>55</v>
      </c>
      <c r="F189" s="7" t="s">
        <v>55</v>
      </c>
      <c r="G189" s="7" t="s">
        <v>55</v>
      </c>
      <c r="H189" s="7">
        <f t="shared" si="156"/>
        <v>230</v>
      </c>
      <c r="I189" s="7" t="s">
        <v>55</v>
      </c>
      <c r="J189" s="7">
        <f t="shared" si="154"/>
        <v>230</v>
      </c>
      <c r="K189" s="13"/>
      <c r="L189" s="8">
        <v>87</v>
      </c>
      <c r="M189" s="8">
        <v>0</v>
      </c>
      <c r="N189" s="7" t="s">
        <v>55</v>
      </c>
      <c r="O189" s="7" t="s">
        <v>55</v>
      </c>
      <c r="P189" s="7" t="s">
        <v>55</v>
      </c>
      <c r="Q189" s="7">
        <f t="shared" si="157"/>
        <v>87</v>
      </c>
      <c r="R189" s="7" t="s">
        <v>55</v>
      </c>
      <c r="S189" s="7">
        <f t="shared" si="155"/>
        <v>87</v>
      </c>
      <c r="T189" s="89"/>
      <c r="U189" s="31"/>
      <c r="V189" s="31"/>
    </row>
    <row r="190" spans="1:22" ht="15">
      <c r="B190" s="2" t="s">
        <v>84</v>
      </c>
      <c r="C190" s="10">
        <v>10437</v>
      </c>
      <c r="D190" s="8">
        <v>1562</v>
      </c>
      <c r="E190" s="7" t="s">
        <v>55</v>
      </c>
      <c r="F190" s="10">
        <v>6230</v>
      </c>
      <c r="G190" s="10">
        <v>1843</v>
      </c>
      <c r="H190" s="7">
        <f t="shared" si="156"/>
        <v>20072</v>
      </c>
      <c r="I190" s="7" t="s">
        <v>55</v>
      </c>
      <c r="J190" s="7">
        <f t="shared" si="154"/>
        <v>20072</v>
      </c>
      <c r="K190" s="13"/>
      <c r="L190" s="8">
        <v>8939</v>
      </c>
      <c r="M190" s="8">
        <v>513</v>
      </c>
      <c r="N190" s="7" t="s">
        <v>55</v>
      </c>
      <c r="O190" s="8">
        <v>5729</v>
      </c>
      <c r="P190" s="7" t="s">
        <v>55</v>
      </c>
      <c r="Q190" s="7">
        <f t="shared" si="157"/>
        <v>15181</v>
      </c>
      <c r="R190" s="7" t="s">
        <v>55</v>
      </c>
      <c r="S190" s="7">
        <f t="shared" si="155"/>
        <v>15181</v>
      </c>
      <c r="T190" s="13"/>
      <c r="U190" s="31"/>
      <c r="V190" s="31"/>
    </row>
    <row r="191" spans="1:22" ht="15">
      <c r="B191" s="2" t="s">
        <v>61</v>
      </c>
      <c r="C191" s="7" t="s">
        <v>55</v>
      </c>
      <c r="D191" s="10">
        <v>250</v>
      </c>
      <c r="E191" s="8">
        <v>69</v>
      </c>
      <c r="F191" s="10">
        <v>517</v>
      </c>
      <c r="G191" s="7" t="s">
        <v>55</v>
      </c>
      <c r="H191" s="7">
        <f t="shared" si="156"/>
        <v>836</v>
      </c>
      <c r="I191" s="10">
        <v>4897</v>
      </c>
      <c r="J191" s="7">
        <f t="shared" si="154"/>
        <v>5733</v>
      </c>
      <c r="K191" s="13"/>
      <c r="L191" s="7" t="s">
        <v>55</v>
      </c>
      <c r="M191" s="10">
        <v>335</v>
      </c>
      <c r="N191" s="8">
        <v>18</v>
      </c>
      <c r="O191" s="10">
        <v>239</v>
      </c>
      <c r="P191" s="7" t="s">
        <v>55</v>
      </c>
      <c r="Q191" s="7">
        <f t="shared" si="157"/>
        <v>592</v>
      </c>
      <c r="R191" s="10">
        <v>3874</v>
      </c>
      <c r="S191" s="7">
        <f t="shared" si="155"/>
        <v>4466</v>
      </c>
      <c r="T191" s="89"/>
      <c r="U191" s="31"/>
      <c r="V191" s="31"/>
    </row>
    <row r="192" spans="1:22" ht="15">
      <c r="B192" s="2" t="s">
        <v>62</v>
      </c>
      <c r="C192" s="7" t="s">
        <v>55</v>
      </c>
      <c r="D192" s="10">
        <v>47</v>
      </c>
      <c r="E192" s="8">
        <v>26</v>
      </c>
      <c r="F192" s="10">
        <v>58</v>
      </c>
      <c r="G192" s="7" t="s">
        <v>55</v>
      </c>
      <c r="H192" s="7">
        <f t="shared" si="156"/>
        <v>131</v>
      </c>
      <c r="I192" s="10">
        <v>2184</v>
      </c>
      <c r="J192" s="7">
        <f t="shared" si="154"/>
        <v>2315</v>
      </c>
      <c r="K192" s="13"/>
      <c r="L192" s="7" t="s">
        <v>55</v>
      </c>
      <c r="M192" s="10">
        <v>16</v>
      </c>
      <c r="N192" s="8">
        <v>79</v>
      </c>
      <c r="O192" s="10">
        <v>98</v>
      </c>
      <c r="P192" s="7" t="s">
        <v>55</v>
      </c>
      <c r="Q192" s="7">
        <f t="shared" si="157"/>
        <v>193</v>
      </c>
      <c r="R192" s="10">
        <v>3436</v>
      </c>
      <c r="S192" s="7">
        <f t="shared" si="155"/>
        <v>3629</v>
      </c>
      <c r="T192" s="89"/>
      <c r="U192" s="31"/>
      <c r="V192" s="31"/>
    </row>
    <row r="193" spans="1:22" ht="15">
      <c r="B193" s="1" t="s">
        <v>103</v>
      </c>
      <c r="C193" s="7">
        <f t="shared" ref="C193:J193" si="158">SUM(C184:C192)</f>
        <v>11092</v>
      </c>
      <c r="D193" s="7">
        <f t="shared" si="158"/>
        <v>1926</v>
      </c>
      <c r="E193" s="7">
        <f t="shared" si="158"/>
        <v>95</v>
      </c>
      <c r="F193" s="7">
        <f t="shared" si="158"/>
        <v>6918</v>
      </c>
      <c r="G193" s="7">
        <f t="shared" si="158"/>
        <v>1843</v>
      </c>
      <c r="H193" s="7">
        <f t="shared" si="158"/>
        <v>21874</v>
      </c>
      <c r="I193" s="7">
        <f t="shared" si="158"/>
        <v>7081</v>
      </c>
      <c r="J193" s="7">
        <f t="shared" si="158"/>
        <v>28955</v>
      </c>
      <c r="K193" s="13"/>
      <c r="L193" s="7">
        <f t="shared" ref="L193:S193" si="159">SUM(L184:L192)</f>
        <v>10458</v>
      </c>
      <c r="M193" s="7">
        <f t="shared" si="159"/>
        <v>918</v>
      </c>
      <c r="N193" s="7">
        <f t="shared" si="159"/>
        <v>97</v>
      </c>
      <c r="O193" s="7">
        <f t="shared" si="159"/>
        <v>6397</v>
      </c>
      <c r="P193" s="7" t="s">
        <v>55</v>
      </c>
      <c r="Q193" s="7">
        <f t="shared" si="159"/>
        <v>17870</v>
      </c>
      <c r="R193" s="7">
        <f t="shared" si="159"/>
        <v>7577</v>
      </c>
      <c r="S193" s="7">
        <f t="shared" si="159"/>
        <v>25447</v>
      </c>
      <c r="T193" s="13"/>
      <c r="U193" s="31"/>
      <c r="V193" s="31"/>
    </row>
    <row r="195" spans="1:22" ht="17.25" customHeight="1">
      <c r="A195" s="6"/>
      <c r="B195" s="5" t="s">
        <v>99</v>
      </c>
      <c r="C195" s="8"/>
      <c r="D195" s="8"/>
      <c r="E195" s="8"/>
      <c r="F195" s="8"/>
      <c r="G195" s="8"/>
      <c r="H195" s="8"/>
      <c r="I195" s="8"/>
      <c r="J195" s="8"/>
      <c r="K195" s="13"/>
      <c r="L195" s="8"/>
      <c r="M195" s="8"/>
      <c r="N195" s="8"/>
      <c r="O195" s="8"/>
      <c r="P195" s="8"/>
      <c r="Q195" s="8"/>
      <c r="R195" s="8"/>
      <c r="S195" s="8"/>
      <c r="T195" s="89"/>
    </row>
    <row r="196" spans="1:22" ht="15">
      <c r="B196" s="2" t="s">
        <v>87</v>
      </c>
      <c r="C196" s="10">
        <f>C172+C184</f>
        <v>0</v>
      </c>
      <c r="D196" s="10">
        <f>D172+D184</f>
        <v>0</v>
      </c>
      <c r="E196" s="7" t="s">
        <v>55</v>
      </c>
      <c r="F196" s="10">
        <f>F172+F184</f>
        <v>0</v>
      </c>
      <c r="G196" s="7" t="s">
        <v>55</v>
      </c>
      <c r="H196" s="7">
        <f>SUM(C196:G196)</f>
        <v>0</v>
      </c>
      <c r="I196" s="7" t="s">
        <v>55</v>
      </c>
      <c r="J196" s="7">
        <f t="shared" ref="J196:J200" si="160">SUM(H196:I196)</f>
        <v>0</v>
      </c>
      <c r="K196" s="13"/>
      <c r="L196" s="10">
        <f>L172+L184</f>
        <v>22</v>
      </c>
      <c r="M196" s="10">
        <f>M172+M184</f>
        <v>0</v>
      </c>
      <c r="N196" s="7" t="s">
        <v>55</v>
      </c>
      <c r="O196" s="10">
        <f>O172+O184</f>
        <v>0</v>
      </c>
      <c r="P196" s="7" t="s">
        <v>55</v>
      </c>
      <c r="Q196" s="7">
        <f>SUM(L196:O196)</f>
        <v>22</v>
      </c>
      <c r="R196" s="7" t="s">
        <v>55</v>
      </c>
      <c r="S196" s="7">
        <f>SUM(Q196:R196)</f>
        <v>22</v>
      </c>
      <c r="T196" s="13"/>
      <c r="U196" s="31"/>
      <c r="V196" s="31"/>
    </row>
    <row r="197" spans="1:22" ht="15">
      <c r="B197" s="2" t="s">
        <v>77</v>
      </c>
      <c r="C197" s="10">
        <f>C173+C185</f>
        <v>567</v>
      </c>
      <c r="D197" s="10">
        <f>D173+D185</f>
        <v>3</v>
      </c>
      <c r="E197" s="7" t="s">
        <v>55</v>
      </c>
      <c r="F197" s="10">
        <f>F173+F185</f>
        <v>87</v>
      </c>
      <c r="G197" s="7" t="s">
        <v>55</v>
      </c>
      <c r="H197" s="7">
        <f>SUM(C197:G197)</f>
        <v>657</v>
      </c>
      <c r="I197" s="7" t="s">
        <v>55</v>
      </c>
      <c r="J197" s="7">
        <f t="shared" si="160"/>
        <v>657</v>
      </c>
      <c r="K197" s="13"/>
      <c r="L197" s="10">
        <f>L173+L185</f>
        <v>3007</v>
      </c>
      <c r="M197" s="10">
        <f>M173+M185</f>
        <v>14</v>
      </c>
      <c r="N197" s="7" t="s">
        <v>55</v>
      </c>
      <c r="O197" s="10">
        <f>O173+O185</f>
        <v>658</v>
      </c>
      <c r="P197" s="7" t="s">
        <v>55</v>
      </c>
      <c r="Q197" s="7">
        <f>SUM(L197:O197)</f>
        <v>3679</v>
      </c>
      <c r="R197" s="7" t="s">
        <v>55</v>
      </c>
      <c r="S197" s="7">
        <f t="shared" ref="S197:S200" si="161">SUM(Q197:R197)</f>
        <v>3679</v>
      </c>
      <c r="T197" s="13"/>
      <c r="U197" s="31"/>
      <c r="V197" s="31"/>
    </row>
    <row r="198" spans="1:22" ht="15">
      <c r="B198" s="2" t="s">
        <v>88</v>
      </c>
      <c r="C198" s="7" t="s">
        <v>55</v>
      </c>
      <c r="D198" s="7" t="s">
        <v>55</v>
      </c>
      <c r="E198" s="7" t="s">
        <v>55</v>
      </c>
      <c r="F198" s="7" t="s">
        <v>55</v>
      </c>
      <c r="G198" s="7" t="s">
        <v>55</v>
      </c>
      <c r="H198" s="7" t="s">
        <v>55</v>
      </c>
      <c r="I198" s="10">
        <f>I174+I186</f>
        <v>0</v>
      </c>
      <c r="J198" s="7">
        <f t="shared" si="160"/>
        <v>0</v>
      </c>
      <c r="K198" s="13"/>
      <c r="L198" s="7" t="s">
        <v>55</v>
      </c>
      <c r="M198" s="7" t="s">
        <v>55</v>
      </c>
      <c r="N198" s="7" t="s">
        <v>55</v>
      </c>
      <c r="O198" s="7" t="s">
        <v>55</v>
      </c>
      <c r="P198" s="7" t="s">
        <v>55</v>
      </c>
      <c r="Q198" s="7" t="s">
        <v>55</v>
      </c>
      <c r="R198" s="10">
        <f>R174+R186</f>
        <v>631</v>
      </c>
      <c r="S198" s="7">
        <f t="shared" si="161"/>
        <v>631</v>
      </c>
      <c r="T198" s="89"/>
      <c r="U198" s="31"/>
      <c r="V198" s="31"/>
    </row>
    <row r="199" spans="1:22" ht="15">
      <c r="B199" s="2" t="s">
        <v>94</v>
      </c>
      <c r="C199" s="10">
        <f>C175+C187</f>
        <v>316</v>
      </c>
      <c r="D199" s="10">
        <f>D175+D187</f>
        <v>120</v>
      </c>
      <c r="E199" s="7" t="s">
        <v>55</v>
      </c>
      <c r="F199" s="10">
        <f t="shared" ref="F199:F204" si="162">F175+F187</f>
        <v>116</v>
      </c>
      <c r="G199" s="7" t="s">
        <v>55</v>
      </c>
      <c r="H199" s="7">
        <f t="shared" ref="H199:H204" si="163">SUM(C199:G199)</f>
        <v>552</v>
      </c>
      <c r="I199" s="7" t="s">
        <v>55</v>
      </c>
      <c r="J199" s="7">
        <f t="shared" si="160"/>
        <v>552</v>
      </c>
      <c r="K199" s="13"/>
      <c r="L199" s="10">
        <f>L175+L187</f>
        <v>205</v>
      </c>
      <c r="M199" s="10">
        <f>M175+M187</f>
        <v>53</v>
      </c>
      <c r="N199" s="7" t="s">
        <v>55</v>
      </c>
      <c r="O199" s="10">
        <f t="shared" ref="O199:O204" si="164">O175+O187</f>
        <v>15</v>
      </c>
      <c r="P199" s="7" t="s">
        <v>55</v>
      </c>
      <c r="Q199" s="7">
        <f t="shared" ref="Q199:Q200" si="165">SUM(L199:O199)</f>
        <v>273</v>
      </c>
      <c r="R199" s="7" t="s">
        <v>55</v>
      </c>
      <c r="S199" s="7">
        <f t="shared" si="161"/>
        <v>273</v>
      </c>
      <c r="T199" s="89"/>
      <c r="U199" s="31"/>
      <c r="V199" s="31"/>
    </row>
    <row r="200" spans="1:22" ht="15">
      <c r="B200" s="2" t="s">
        <v>56</v>
      </c>
      <c r="C200" s="21" t="s">
        <v>55</v>
      </c>
      <c r="D200" s="10">
        <f>D176+D188</f>
        <v>0</v>
      </c>
      <c r="E200" s="10">
        <f>E176+E188</f>
        <v>0</v>
      </c>
      <c r="F200" s="10">
        <f t="shared" si="162"/>
        <v>0</v>
      </c>
      <c r="G200" s="7" t="s">
        <v>55</v>
      </c>
      <c r="H200" s="7">
        <f t="shared" si="163"/>
        <v>0</v>
      </c>
      <c r="I200" s="10">
        <f>I176+I188</f>
        <v>0</v>
      </c>
      <c r="J200" s="7">
        <f t="shared" si="160"/>
        <v>0</v>
      </c>
      <c r="K200" s="13"/>
      <c r="L200" s="7" t="s">
        <v>55</v>
      </c>
      <c r="M200" s="10">
        <f>M176+M188</f>
        <v>0</v>
      </c>
      <c r="N200" s="10">
        <f>N176+N188</f>
        <v>0</v>
      </c>
      <c r="O200" s="10">
        <f t="shared" si="164"/>
        <v>0</v>
      </c>
      <c r="P200" s="7" t="s">
        <v>55</v>
      </c>
      <c r="Q200" s="7">
        <f t="shared" si="165"/>
        <v>0</v>
      </c>
      <c r="R200" s="10">
        <f>R176+R188</f>
        <v>113</v>
      </c>
      <c r="S200" s="7">
        <f t="shared" si="161"/>
        <v>113</v>
      </c>
      <c r="T200" s="13"/>
      <c r="U200" s="31"/>
      <c r="V200" s="31"/>
    </row>
    <row r="201" spans="1:22" ht="15">
      <c r="B201" s="2" t="s">
        <v>83</v>
      </c>
      <c r="C201" s="10">
        <f>C177+C189</f>
        <v>230</v>
      </c>
      <c r="D201" s="10">
        <f>D177+D189</f>
        <v>0</v>
      </c>
      <c r="E201" s="7" t="s">
        <v>55</v>
      </c>
      <c r="F201" s="7" t="s">
        <v>55</v>
      </c>
      <c r="G201" s="7" t="s">
        <v>55</v>
      </c>
      <c r="H201" s="7">
        <f t="shared" si="163"/>
        <v>230</v>
      </c>
      <c r="I201" s="7" t="s">
        <v>55</v>
      </c>
      <c r="J201" s="7">
        <f t="shared" ref="J201:J204" si="166">SUM(H201:I201)</f>
        <v>230</v>
      </c>
      <c r="K201" s="13"/>
      <c r="L201" s="10">
        <f>L177+L189</f>
        <v>156</v>
      </c>
      <c r="M201" s="10">
        <f>M177+M189</f>
        <v>0</v>
      </c>
      <c r="N201" s="7" t="s">
        <v>55</v>
      </c>
      <c r="O201" s="7" t="s">
        <v>55</v>
      </c>
      <c r="P201" s="7" t="s">
        <v>55</v>
      </c>
      <c r="Q201" s="7">
        <f t="shared" ref="Q201:Q204" si="167">SUM(L201:O201)</f>
        <v>156</v>
      </c>
      <c r="R201" s="7" t="s">
        <v>55</v>
      </c>
      <c r="S201" s="7">
        <f t="shared" ref="S201:S204" si="168">SUM(Q201:R201)</f>
        <v>156</v>
      </c>
      <c r="T201" s="89"/>
      <c r="U201" s="31"/>
      <c r="V201" s="31"/>
    </row>
    <row r="202" spans="1:22" ht="15">
      <c r="B202" s="2" t="s">
        <v>84</v>
      </c>
      <c r="C202" s="10">
        <f>C178+C190</f>
        <v>15162</v>
      </c>
      <c r="D202" s="10">
        <f>D178+D190</f>
        <v>2202</v>
      </c>
      <c r="E202" s="7" t="s">
        <v>55</v>
      </c>
      <c r="F202" s="10">
        <f t="shared" si="162"/>
        <v>9607</v>
      </c>
      <c r="G202" s="10">
        <f>G178+G190</f>
        <v>4738</v>
      </c>
      <c r="H202" s="7">
        <f t="shared" si="163"/>
        <v>31709</v>
      </c>
      <c r="I202" s="7" t="s">
        <v>55</v>
      </c>
      <c r="J202" s="7">
        <f t="shared" si="166"/>
        <v>31709</v>
      </c>
      <c r="K202" s="157"/>
      <c r="L202" s="10">
        <f>L178+L190</f>
        <v>13473</v>
      </c>
      <c r="M202" s="10">
        <f>M178+M190</f>
        <v>838</v>
      </c>
      <c r="N202" s="7" t="s">
        <v>55</v>
      </c>
      <c r="O202" s="10">
        <f t="shared" si="164"/>
        <v>8507</v>
      </c>
      <c r="P202" s="7" t="s">
        <v>55</v>
      </c>
      <c r="Q202" s="7">
        <f t="shared" si="167"/>
        <v>22818</v>
      </c>
      <c r="R202" s="7" t="s">
        <v>55</v>
      </c>
      <c r="S202" s="7">
        <f t="shared" si="168"/>
        <v>22818</v>
      </c>
      <c r="T202" s="13"/>
      <c r="U202" s="31"/>
      <c r="V202" s="31"/>
    </row>
    <row r="203" spans="1:22" ht="15">
      <c r="B203" s="2" t="s">
        <v>61</v>
      </c>
      <c r="C203" s="7" t="s">
        <v>55</v>
      </c>
      <c r="D203" s="10">
        <f>D179+D191</f>
        <v>398</v>
      </c>
      <c r="E203" s="10">
        <f>E179+E191</f>
        <v>98</v>
      </c>
      <c r="F203" s="10">
        <f t="shared" si="162"/>
        <v>988</v>
      </c>
      <c r="G203" s="7" t="s">
        <v>55</v>
      </c>
      <c r="H203" s="7">
        <f t="shared" si="163"/>
        <v>1484</v>
      </c>
      <c r="I203" s="10">
        <f>I179+I191</f>
        <v>7673</v>
      </c>
      <c r="J203" s="7">
        <f t="shared" ref="J203" si="169">SUM(H203:I203)</f>
        <v>9157</v>
      </c>
      <c r="K203" s="158"/>
      <c r="L203" s="7" t="s">
        <v>55</v>
      </c>
      <c r="M203" s="10">
        <f>M179+M191</f>
        <v>492</v>
      </c>
      <c r="N203" s="10">
        <f>N179+N191</f>
        <v>22</v>
      </c>
      <c r="O203" s="10">
        <f t="shared" si="164"/>
        <v>341</v>
      </c>
      <c r="P203" s="7" t="s">
        <v>55</v>
      </c>
      <c r="Q203" s="7">
        <f t="shared" ref="Q203" si="170">SUM(L203:O203)</f>
        <v>855</v>
      </c>
      <c r="R203" s="10">
        <f>R179+R191</f>
        <v>6267</v>
      </c>
      <c r="S203" s="7">
        <f t="shared" ref="S203" si="171">SUM(Q203:R203)</f>
        <v>7122</v>
      </c>
      <c r="T203" s="89"/>
      <c r="U203" s="31"/>
      <c r="V203" s="31"/>
    </row>
    <row r="204" spans="1:22" ht="15">
      <c r="B204" s="2" t="s">
        <v>62</v>
      </c>
      <c r="C204" s="7" t="s">
        <v>55</v>
      </c>
      <c r="D204" s="10">
        <f>D180+D192</f>
        <v>47</v>
      </c>
      <c r="E204" s="10">
        <f>E180+E192</f>
        <v>54</v>
      </c>
      <c r="F204" s="10">
        <f t="shared" si="162"/>
        <v>191</v>
      </c>
      <c r="G204" s="7" t="s">
        <v>55</v>
      </c>
      <c r="H204" s="7">
        <f t="shared" si="163"/>
        <v>292</v>
      </c>
      <c r="I204" s="10">
        <f>I180+I192</f>
        <v>4185</v>
      </c>
      <c r="J204" s="7">
        <f t="shared" si="166"/>
        <v>4477</v>
      </c>
      <c r="K204" s="13"/>
      <c r="L204" s="7" t="s">
        <v>55</v>
      </c>
      <c r="M204" s="10">
        <f>M180+M192</f>
        <v>77</v>
      </c>
      <c r="N204" s="10">
        <f>N180+N192</f>
        <v>95</v>
      </c>
      <c r="O204" s="10">
        <f t="shared" si="164"/>
        <v>238</v>
      </c>
      <c r="P204" s="7" t="s">
        <v>55</v>
      </c>
      <c r="Q204" s="7">
        <f t="shared" si="167"/>
        <v>410</v>
      </c>
      <c r="R204" s="10">
        <f>R180+R192</f>
        <v>5279</v>
      </c>
      <c r="S204" s="7">
        <f t="shared" si="168"/>
        <v>5689</v>
      </c>
      <c r="T204" s="89"/>
      <c r="U204" s="31"/>
      <c r="V204" s="31"/>
    </row>
    <row r="205" spans="1:22" ht="15.6" thickBot="1">
      <c r="A205" s="23"/>
      <c r="B205" s="24" t="s">
        <v>104</v>
      </c>
      <c r="C205" s="25">
        <f t="shared" ref="C205:J205" si="172">SUM(C196:C204)</f>
        <v>16275</v>
      </c>
      <c r="D205" s="25">
        <f t="shared" si="172"/>
        <v>2770</v>
      </c>
      <c r="E205" s="25">
        <f t="shared" si="172"/>
        <v>152</v>
      </c>
      <c r="F205" s="25">
        <f t="shared" si="172"/>
        <v>10989</v>
      </c>
      <c r="G205" s="25">
        <f t="shared" si="172"/>
        <v>4738</v>
      </c>
      <c r="H205" s="25">
        <f t="shared" si="172"/>
        <v>34924</v>
      </c>
      <c r="I205" s="25">
        <f t="shared" si="172"/>
        <v>11858</v>
      </c>
      <c r="J205" s="25">
        <f t="shared" si="172"/>
        <v>46782</v>
      </c>
      <c r="K205" s="141"/>
      <c r="L205" s="25">
        <f t="shared" ref="L205:S205" si="173">SUM(L196:L204)</f>
        <v>16863</v>
      </c>
      <c r="M205" s="25">
        <f t="shared" si="173"/>
        <v>1474</v>
      </c>
      <c r="N205" s="25">
        <f t="shared" si="173"/>
        <v>117</v>
      </c>
      <c r="O205" s="25">
        <f t="shared" si="173"/>
        <v>9759</v>
      </c>
      <c r="P205" s="25" t="s">
        <v>55</v>
      </c>
      <c r="Q205" s="25">
        <f t="shared" si="173"/>
        <v>28213</v>
      </c>
      <c r="R205" s="25">
        <f t="shared" si="173"/>
        <v>12290</v>
      </c>
      <c r="S205" s="25">
        <f t="shared" si="173"/>
        <v>40503</v>
      </c>
      <c r="T205" s="13"/>
      <c r="U205" s="31"/>
      <c r="V205" s="31"/>
    </row>
    <row r="206" spans="1:22" ht="15">
      <c r="B206" s="1"/>
      <c r="C206" s="170"/>
      <c r="D206" s="170"/>
      <c r="E206" s="170"/>
      <c r="F206" s="170"/>
      <c r="G206" s="95"/>
      <c r="H206" s="95"/>
      <c r="I206" s="170"/>
      <c r="J206" s="95"/>
      <c r="K206" s="98"/>
      <c r="L206" s="170"/>
      <c r="M206" s="170"/>
      <c r="N206" s="170"/>
      <c r="O206" s="170"/>
      <c r="P206" s="95"/>
      <c r="Q206" s="95"/>
      <c r="R206" s="170"/>
      <c r="S206" s="7"/>
      <c r="T206" s="13"/>
    </row>
    <row r="207" spans="1:22" ht="17.25" customHeight="1">
      <c r="A207" s="6" t="s">
        <v>105</v>
      </c>
      <c r="B207" s="5" t="s">
        <v>106</v>
      </c>
      <c r="C207" s="8"/>
      <c r="D207" s="8"/>
      <c r="E207" s="8"/>
      <c r="F207" s="8"/>
      <c r="G207" s="8"/>
      <c r="H207" s="8"/>
      <c r="I207" s="8"/>
      <c r="J207" s="8"/>
      <c r="K207" s="13"/>
      <c r="L207" s="8"/>
      <c r="M207" s="8"/>
      <c r="N207" s="8"/>
      <c r="O207" s="8"/>
      <c r="P207" s="8"/>
      <c r="Q207" s="8"/>
      <c r="R207" s="8"/>
      <c r="S207" s="8"/>
      <c r="T207" s="89"/>
    </row>
    <row r="208" spans="1:22" ht="15">
      <c r="B208" s="2" t="s">
        <v>107</v>
      </c>
      <c r="C208" s="10">
        <v>19</v>
      </c>
      <c r="D208" s="8">
        <v>0</v>
      </c>
      <c r="E208" s="7" t="s">
        <v>55</v>
      </c>
      <c r="F208" s="10">
        <v>8</v>
      </c>
      <c r="G208" s="7" t="s">
        <v>55</v>
      </c>
      <c r="H208" s="7">
        <f>SUM(C208:F208)</f>
        <v>27</v>
      </c>
      <c r="I208" s="7" t="s">
        <v>55</v>
      </c>
      <c r="J208" s="7">
        <f t="shared" ref="J208:J219" si="174">SUM(H208:I208)</f>
        <v>27</v>
      </c>
      <c r="K208" s="13"/>
      <c r="L208" s="10">
        <v>120</v>
      </c>
      <c r="M208" s="8">
        <v>0</v>
      </c>
      <c r="N208" s="7" t="s">
        <v>55</v>
      </c>
      <c r="O208" s="10">
        <v>46</v>
      </c>
      <c r="P208" s="7" t="s">
        <v>55</v>
      </c>
      <c r="Q208" s="7">
        <f>SUM(L208:O208)</f>
        <v>166</v>
      </c>
      <c r="R208" s="7" t="s">
        <v>55</v>
      </c>
      <c r="S208" s="7">
        <f>SUM(Q208:R208)</f>
        <v>166</v>
      </c>
      <c r="T208" s="13"/>
      <c r="U208" s="31"/>
      <c r="V208" s="31"/>
    </row>
    <row r="209" spans="1:22" ht="15">
      <c r="B209" s="2" t="s">
        <v>77</v>
      </c>
      <c r="C209" s="10">
        <v>552</v>
      </c>
      <c r="D209" s="10">
        <v>5</v>
      </c>
      <c r="E209" s="7" t="s">
        <v>55</v>
      </c>
      <c r="F209" s="10">
        <v>158</v>
      </c>
      <c r="G209" s="7" t="s">
        <v>55</v>
      </c>
      <c r="H209" s="7">
        <f>SUM(C209:F209)</f>
        <v>715</v>
      </c>
      <c r="I209" s="7" t="s">
        <v>55</v>
      </c>
      <c r="J209" s="7">
        <f t="shared" si="174"/>
        <v>715</v>
      </c>
      <c r="K209" s="13"/>
      <c r="L209" s="10">
        <v>4840</v>
      </c>
      <c r="M209" s="10">
        <v>57</v>
      </c>
      <c r="N209" s="7" t="s">
        <v>55</v>
      </c>
      <c r="O209" s="10">
        <v>928</v>
      </c>
      <c r="P209" s="7" t="s">
        <v>55</v>
      </c>
      <c r="Q209" s="7">
        <f>SUM(L209:O209)</f>
        <v>5825</v>
      </c>
      <c r="R209" s="7" t="s">
        <v>55</v>
      </c>
      <c r="S209" s="7">
        <f t="shared" ref="S209:S219" si="175">SUM(Q209:R209)</f>
        <v>5825</v>
      </c>
      <c r="T209" s="13"/>
      <c r="U209" s="31"/>
      <c r="V209" s="31"/>
    </row>
    <row r="210" spans="1:22" ht="15">
      <c r="B210" s="2" t="s">
        <v>88</v>
      </c>
      <c r="C210" s="7" t="s">
        <v>55</v>
      </c>
      <c r="D210" s="7" t="s">
        <v>55</v>
      </c>
      <c r="E210" s="7" t="s">
        <v>55</v>
      </c>
      <c r="F210" s="7" t="s">
        <v>55</v>
      </c>
      <c r="G210" s="7" t="s">
        <v>55</v>
      </c>
      <c r="H210" s="7" t="s">
        <v>55</v>
      </c>
      <c r="I210" s="8">
        <v>0</v>
      </c>
      <c r="J210" s="7">
        <f t="shared" si="174"/>
        <v>0</v>
      </c>
      <c r="K210" s="13"/>
      <c r="L210" s="7" t="s">
        <v>55</v>
      </c>
      <c r="M210" s="7" t="s">
        <v>55</v>
      </c>
      <c r="N210" s="7" t="s">
        <v>55</v>
      </c>
      <c r="O210" s="7" t="s">
        <v>55</v>
      </c>
      <c r="P210" s="7" t="s">
        <v>55</v>
      </c>
      <c r="Q210" s="7" t="s">
        <v>55</v>
      </c>
      <c r="R210" s="8">
        <v>401</v>
      </c>
      <c r="S210" s="7">
        <f t="shared" si="175"/>
        <v>401</v>
      </c>
      <c r="T210" s="89"/>
      <c r="U210" s="31"/>
      <c r="V210" s="31"/>
    </row>
    <row r="211" spans="1:22" ht="15">
      <c r="B211" s="2" t="s">
        <v>108</v>
      </c>
      <c r="C211" s="8">
        <v>7</v>
      </c>
      <c r="D211" s="8">
        <v>52</v>
      </c>
      <c r="E211" s="7" t="s">
        <v>55</v>
      </c>
      <c r="F211" s="8">
        <v>10</v>
      </c>
      <c r="G211" s="7" t="s">
        <v>55</v>
      </c>
      <c r="H211" s="7">
        <f t="shared" ref="H211:H219" si="176">SUM(C211:F211)</f>
        <v>69</v>
      </c>
      <c r="I211" s="7" t="s">
        <v>55</v>
      </c>
      <c r="J211" s="7">
        <f t="shared" si="174"/>
        <v>69</v>
      </c>
      <c r="K211" s="13"/>
      <c r="L211" s="8">
        <v>120</v>
      </c>
      <c r="M211" s="8">
        <v>0</v>
      </c>
      <c r="N211" s="7" t="s">
        <v>55</v>
      </c>
      <c r="O211" s="8">
        <v>0</v>
      </c>
      <c r="P211" s="7" t="s">
        <v>55</v>
      </c>
      <c r="Q211" s="7">
        <f t="shared" ref="Q211:Q219" si="177">SUM(L211:O211)</f>
        <v>120</v>
      </c>
      <c r="R211" s="7" t="s">
        <v>55</v>
      </c>
      <c r="S211" s="7">
        <f t="shared" si="175"/>
        <v>120</v>
      </c>
      <c r="T211" s="89"/>
      <c r="U211" s="31"/>
      <c r="V211" s="31"/>
    </row>
    <row r="212" spans="1:22" ht="15">
      <c r="B212" s="2" t="s">
        <v>56</v>
      </c>
      <c r="C212" s="21" t="s">
        <v>55</v>
      </c>
      <c r="D212" s="8">
        <v>0</v>
      </c>
      <c r="E212" s="8">
        <v>0</v>
      </c>
      <c r="F212" s="8">
        <v>0</v>
      </c>
      <c r="G212" s="7" t="s">
        <v>55</v>
      </c>
      <c r="H212" s="7">
        <f t="shared" si="176"/>
        <v>0</v>
      </c>
      <c r="I212" s="8">
        <v>0</v>
      </c>
      <c r="J212" s="7">
        <f t="shared" si="174"/>
        <v>0</v>
      </c>
      <c r="K212" s="13"/>
      <c r="L212" s="7" t="s">
        <v>55</v>
      </c>
      <c r="M212" s="10">
        <v>0</v>
      </c>
      <c r="N212" s="10">
        <v>0</v>
      </c>
      <c r="O212" s="10">
        <v>0</v>
      </c>
      <c r="P212" s="7" t="s">
        <v>55</v>
      </c>
      <c r="Q212" s="7">
        <f t="shared" si="177"/>
        <v>0</v>
      </c>
      <c r="R212" s="10">
        <v>77</v>
      </c>
      <c r="S212" s="7">
        <f t="shared" si="175"/>
        <v>77</v>
      </c>
      <c r="T212" s="13"/>
      <c r="U212" s="31"/>
      <c r="V212" s="31"/>
    </row>
    <row r="213" spans="1:22" ht="15">
      <c r="B213" s="2" t="s">
        <v>109</v>
      </c>
      <c r="C213" s="8">
        <v>0</v>
      </c>
      <c r="D213" s="7" t="s">
        <v>55</v>
      </c>
      <c r="E213" s="7" t="s">
        <v>55</v>
      </c>
      <c r="F213" s="7" t="s">
        <v>55</v>
      </c>
      <c r="G213" s="7" t="s">
        <v>55</v>
      </c>
      <c r="H213" s="7">
        <f t="shared" si="176"/>
        <v>0</v>
      </c>
      <c r="I213" s="7" t="s">
        <v>55</v>
      </c>
      <c r="J213" s="7">
        <f t="shared" si="174"/>
        <v>0</v>
      </c>
      <c r="K213" s="13"/>
      <c r="L213" s="8">
        <v>30</v>
      </c>
      <c r="M213" s="7" t="s">
        <v>55</v>
      </c>
      <c r="N213" s="7" t="s">
        <v>55</v>
      </c>
      <c r="O213" s="7" t="s">
        <v>55</v>
      </c>
      <c r="P213" s="7" t="s">
        <v>55</v>
      </c>
      <c r="Q213" s="7">
        <f t="shared" si="177"/>
        <v>30</v>
      </c>
      <c r="R213" s="7" t="s">
        <v>55</v>
      </c>
      <c r="S213" s="7">
        <f t="shared" si="175"/>
        <v>30</v>
      </c>
      <c r="T213" s="89"/>
      <c r="U213" s="31"/>
      <c r="V213" s="31"/>
    </row>
    <row r="214" spans="1:22" ht="15">
      <c r="B214" s="2" t="s">
        <v>110</v>
      </c>
      <c r="C214" s="21" t="s">
        <v>55</v>
      </c>
      <c r="D214" s="8">
        <v>0</v>
      </c>
      <c r="E214" s="8">
        <v>0</v>
      </c>
      <c r="F214" s="8">
        <v>0</v>
      </c>
      <c r="G214" s="7" t="s">
        <v>55</v>
      </c>
      <c r="H214" s="7">
        <f t="shared" si="176"/>
        <v>0</v>
      </c>
      <c r="I214" s="21" t="s">
        <v>55</v>
      </c>
      <c r="J214" s="7">
        <f>SUM(H214:I214)</f>
        <v>0</v>
      </c>
      <c r="K214" s="13"/>
      <c r="L214" s="21" t="s">
        <v>55</v>
      </c>
      <c r="M214" s="8">
        <v>4</v>
      </c>
      <c r="N214" s="8">
        <v>0</v>
      </c>
      <c r="O214" s="8">
        <v>0</v>
      </c>
      <c r="P214" s="7" t="s">
        <v>55</v>
      </c>
      <c r="Q214" s="7">
        <f>SUM(L214:O214)</f>
        <v>4</v>
      </c>
      <c r="R214" s="21" t="s">
        <v>55</v>
      </c>
      <c r="S214" s="7">
        <f>SUM(Q214:R214)</f>
        <v>4</v>
      </c>
      <c r="T214" s="89"/>
      <c r="U214" s="31"/>
      <c r="V214" s="31"/>
    </row>
    <row r="215" spans="1:22" ht="15">
      <c r="B215" s="2" t="s">
        <v>59</v>
      </c>
      <c r="C215" s="8">
        <v>39</v>
      </c>
      <c r="D215" s="8">
        <v>0</v>
      </c>
      <c r="E215" s="7" t="s">
        <v>55</v>
      </c>
      <c r="F215" s="7" t="s">
        <v>55</v>
      </c>
      <c r="G215" s="7" t="s">
        <v>55</v>
      </c>
      <c r="H215" s="7">
        <f t="shared" si="176"/>
        <v>39</v>
      </c>
      <c r="I215" s="7" t="s">
        <v>55</v>
      </c>
      <c r="J215" s="7">
        <f t="shared" si="174"/>
        <v>39</v>
      </c>
      <c r="K215" s="13"/>
      <c r="L215" s="8">
        <v>138</v>
      </c>
      <c r="M215" s="8">
        <v>0</v>
      </c>
      <c r="N215" s="7" t="s">
        <v>55</v>
      </c>
      <c r="O215" s="7" t="s">
        <v>55</v>
      </c>
      <c r="P215" s="7" t="s">
        <v>55</v>
      </c>
      <c r="Q215" s="7">
        <f t="shared" si="177"/>
        <v>138</v>
      </c>
      <c r="R215" s="7" t="s">
        <v>55</v>
      </c>
      <c r="S215" s="7">
        <f t="shared" si="175"/>
        <v>138</v>
      </c>
      <c r="T215" s="89"/>
      <c r="U215" s="31"/>
      <c r="V215" s="31"/>
    </row>
    <row r="216" spans="1:22" ht="15">
      <c r="B216" s="2" t="s">
        <v>111</v>
      </c>
      <c r="C216" s="10">
        <v>4871</v>
      </c>
      <c r="D216" s="8">
        <v>242</v>
      </c>
      <c r="E216" s="7" t="s">
        <v>55</v>
      </c>
      <c r="F216" s="10">
        <v>2755</v>
      </c>
      <c r="G216" s="7" t="s">
        <v>55</v>
      </c>
      <c r="H216" s="7">
        <f t="shared" si="176"/>
        <v>7868</v>
      </c>
      <c r="I216" s="7" t="s">
        <v>55</v>
      </c>
      <c r="J216" s="7">
        <f t="shared" si="174"/>
        <v>7868</v>
      </c>
      <c r="K216" s="157"/>
      <c r="L216" s="8">
        <v>2663</v>
      </c>
      <c r="M216" s="8">
        <v>109</v>
      </c>
      <c r="N216" s="7" t="s">
        <v>55</v>
      </c>
      <c r="O216" s="8">
        <v>1746</v>
      </c>
      <c r="P216" s="7" t="s">
        <v>55</v>
      </c>
      <c r="Q216" s="7">
        <f t="shared" si="177"/>
        <v>4518</v>
      </c>
      <c r="R216" s="7" t="s">
        <v>55</v>
      </c>
      <c r="S216" s="7">
        <f t="shared" si="175"/>
        <v>4518</v>
      </c>
      <c r="T216" s="13"/>
      <c r="U216" s="31"/>
      <c r="V216" s="31"/>
    </row>
    <row r="217" spans="1:22" ht="15">
      <c r="B217" s="2" t="s">
        <v>112</v>
      </c>
      <c r="C217" s="10">
        <v>0</v>
      </c>
      <c r="D217" s="7" t="s">
        <v>55</v>
      </c>
      <c r="E217" s="7" t="s">
        <v>55</v>
      </c>
      <c r="F217" s="7" t="s">
        <v>55</v>
      </c>
      <c r="G217" s="7" t="s">
        <v>55</v>
      </c>
      <c r="H217" s="7">
        <f t="shared" si="176"/>
        <v>0</v>
      </c>
      <c r="I217" s="7" t="s">
        <v>55</v>
      </c>
      <c r="J217" s="7">
        <f t="shared" si="174"/>
        <v>0</v>
      </c>
      <c r="K217" s="13"/>
      <c r="L217" s="10">
        <v>1</v>
      </c>
      <c r="M217" s="7" t="s">
        <v>55</v>
      </c>
      <c r="N217" s="7" t="s">
        <v>55</v>
      </c>
      <c r="O217" s="7" t="s">
        <v>55</v>
      </c>
      <c r="P217" s="7" t="s">
        <v>55</v>
      </c>
      <c r="Q217" s="7">
        <f t="shared" si="177"/>
        <v>1</v>
      </c>
      <c r="R217" s="7" t="s">
        <v>55</v>
      </c>
      <c r="S217" s="7">
        <f t="shared" si="175"/>
        <v>1</v>
      </c>
      <c r="T217" s="89"/>
      <c r="U217" s="31"/>
      <c r="V217" s="31"/>
    </row>
    <row r="218" spans="1:22" ht="15">
      <c r="B218" s="2" t="s">
        <v>61</v>
      </c>
      <c r="C218" s="7" t="s">
        <v>55</v>
      </c>
      <c r="D218" s="10">
        <v>150</v>
      </c>
      <c r="E218" s="8">
        <v>15</v>
      </c>
      <c r="F218" s="10">
        <v>91</v>
      </c>
      <c r="G218" s="7" t="s">
        <v>55</v>
      </c>
      <c r="H218" s="7">
        <f t="shared" si="176"/>
        <v>256</v>
      </c>
      <c r="I218" s="10">
        <v>3514</v>
      </c>
      <c r="J218" s="7">
        <f t="shared" si="174"/>
        <v>3770</v>
      </c>
      <c r="K218" s="13"/>
      <c r="L218" s="7" t="s">
        <v>55</v>
      </c>
      <c r="M218" s="10">
        <v>149</v>
      </c>
      <c r="N218" s="8">
        <v>0</v>
      </c>
      <c r="O218" s="10">
        <v>62</v>
      </c>
      <c r="P218" s="7" t="s">
        <v>55</v>
      </c>
      <c r="Q218" s="7">
        <f t="shared" si="177"/>
        <v>211</v>
      </c>
      <c r="R218" s="10">
        <v>2924</v>
      </c>
      <c r="S218" s="7">
        <f t="shared" si="175"/>
        <v>3135</v>
      </c>
      <c r="T218" s="89"/>
      <c r="U218" s="31"/>
      <c r="V218" s="31"/>
    </row>
    <row r="219" spans="1:22" ht="15">
      <c r="B219" s="2" t="s">
        <v>62</v>
      </c>
      <c r="C219" s="7" t="s">
        <v>55</v>
      </c>
      <c r="D219" s="10">
        <v>6</v>
      </c>
      <c r="E219" s="8">
        <v>141</v>
      </c>
      <c r="F219" s="10">
        <v>202</v>
      </c>
      <c r="G219" s="7" t="s">
        <v>55</v>
      </c>
      <c r="H219" s="7">
        <f t="shared" si="176"/>
        <v>349</v>
      </c>
      <c r="I219" s="10">
        <v>2716</v>
      </c>
      <c r="J219" s="7">
        <f t="shared" si="174"/>
        <v>3065</v>
      </c>
      <c r="K219" s="13"/>
      <c r="L219" s="7" t="s">
        <v>55</v>
      </c>
      <c r="M219" s="10">
        <v>7</v>
      </c>
      <c r="N219" s="8">
        <v>3</v>
      </c>
      <c r="O219" s="10">
        <v>42</v>
      </c>
      <c r="P219" s="7" t="s">
        <v>55</v>
      </c>
      <c r="Q219" s="7">
        <f t="shared" si="177"/>
        <v>52</v>
      </c>
      <c r="R219" s="10">
        <v>1350</v>
      </c>
      <c r="S219" s="7">
        <f t="shared" si="175"/>
        <v>1402</v>
      </c>
      <c r="T219" s="89"/>
      <c r="U219" s="31"/>
      <c r="V219" s="31"/>
    </row>
    <row r="220" spans="1:22" ht="15">
      <c r="B220" s="1" t="s">
        <v>113</v>
      </c>
      <c r="C220" s="7">
        <f t="shared" ref="C220:J220" si="178">SUM(C208:C219)</f>
        <v>5488</v>
      </c>
      <c r="D220" s="7">
        <f t="shared" si="178"/>
        <v>455</v>
      </c>
      <c r="E220" s="7">
        <f t="shared" si="178"/>
        <v>156</v>
      </c>
      <c r="F220" s="7">
        <f t="shared" si="178"/>
        <v>3224</v>
      </c>
      <c r="G220" s="7" t="s">
        <v>55</v>
      </c>
      <c r="H220" s="7">
        <f t="shared" si="178"/>
        <v>9323</v>
      </c>
      <c r="I220" s="7">
        <f t="shared" si="178"/>
        <v>6230</v>
      </c>
      <c r="J220" s="7">
        <f t="shared" si="178"/>
        <v>15553</v>
      </c>
      <c r="K220" s="13"/>
      <c r="L220" s="7">
        <f t="shared" ref="L220:S220" si="179">SUM(L208:L219)</f>
        <v>7912</v>
      </c>
      <c r="M220" s="7">
        <f t="shared" si="179"/>
        <v>326</v>
      </c>
      <c r="N220" s="7">
        <f t="shared" si="179"/>
        <v>3</v>
      </c>
      <c r="O220" s="7">
        <f t="shared" si="179"/>
        <v>2824</v>
      </c>
      <c r="P220" s="7" t="s">
        <v>55</v>
      </c>
      <c r="Q220" s="7">
        <f t="shared" si="179"/>
        <v>11065</v>
      </c>
      <c r="R220" s="7">
        <f t="shared" si="179"/>
        <v>4752</v>
      </c>
      <c r="S220" s="7">
        <f t="shared" si="179"/>
        <v>15817</v>
      </c>
      <c r="T220" s="13"/>
      <c r="U220" s="31"/>
      <c r="V220" s="31"/>
    </row>
    <row r="221" spans="1:22" ht="15">
      <c r="B221" s="1"/>
      <c r="C221" s="7"/>
      <c r="D221" s="7"/>
      <c r="E221" s="7"/>
      <c r="F221" s="7"/>
      <c r="G221" s="7"/>
      <c r="H221" s="7"/>
      <c r="I221" s="7"/>
      <c r="J221" s="7"/>
      <c r="K221" s="13"/>
      <c r="L221" s="7"/>
      <c r="M221" s="7"/>
      <c r="N221" s="7"/>
      <c r="O221" s="7"/>
      <c r="P221" s="7"/>
      <c r="Q221" s="7"/>
      <c r="R221" s="7"/>
      <c r="S221" s="7"/>
      <c r="T221" s="13"/>
    </row>
    <row r="222" spans="1:22" ht="17.25" customHeight="1">
      <c r="A222" s="6"/>
      <c r="B222" s="5" t="s">
        <v>114</v>
      </c>
      <c r="C222" s="8"/>
      <c r="D222" s="8"/>
      <c r="E222" s="8"/>
      <c r="F222" s="8"/>
      <c r="G222" s="8"/>
      <c r="H222" s="8"/>
      <c r="I222" s="8"/>
      <c r="J222" s="8"/>
      <c r="K222" s="13"/>
      <c r="L222" s="8"/>
      <c r="M222" s="8"/>
      <c r="N222" s="8"/>
      <c r="O222" s="8"/>
      <c r="P222" s="8"/>
      <c r="Q222" s="8"/>
      <c r="R222" s="8"/>
      <c r="S222" s="8"/>
      <c r="T222" s="89"/>
    </row>
    <row r="223" spans="1:22" ht="15">
      <c r="B223" s="2" t="s">
        <v>115</v>
      </c>
      <c r="C223" s="10">
        <v>0</v>
      </c>
      <c r="D223" s="8">
        <v>0</v>
      </c>
      <c r="E223" s="7" t="s">
        <v>55</v>
      </c>
      <c r="F223" s="10">
        <v>0</v>
      </c>
      <c r="G223" s="7" t="s">
        <v>55</v>
      </c>
      <c r="H223" s="7">
        <f>SUM(C223:F223)</f>
        <v>0</v>
      </c>
      <c r="I223" s="7" t="s">
        <v>55</v>
      </c>
      <c r="J223" s="7">
        <f t="shared" ref="J223:J228" si="180">SUM(H223:I223)</f>
        <v>0</v>
      </c>
      <c r="K223" s="13"/>
      <c r="L223" s="10">
        <v>0</v>
      </c>
      <c r="M223" s="8">
        <v>0</v>
      </c>
      <c r="N223" s="7" t="s">
        <v>55</v>
      </c>
      <c r="O223" s="10">
        <v>0</v>
      </c>
      <c r="P223" s="7" t="s">
        <v>55</v>
      </c>
      <c r="Q223" s="7">
        <f>SUM(L223:O223)</f>
        <v>0</v>
      </c>
      <c r="R223" s="7" t="s">
        <v>55</v>
      </c>
      <c r="S223" s="7">
        <f>SUM(Q223:R223)</f>
        <v>0</v>
      </c>
      <c r="T223" s="13"/>
      <c r="U223" s="31"/>
      <c r="V223" s="31"/>
    </row>
    <row r="224" spans="1:22" ht="15">
      <c r="B224" s="2" t="s">
        <v>77</v>
      </c>
      <c r="C224" s="10">
        <v>596</v>
      </c>
      <c r="D224" s="10">
        <v>0</v>
      </c>
      <c r="E224" s="7" t="s">
        <v>55</v>
      </c>
      <c r="F224" s="10">
        <v>130</v>
      </c>
      <c r="G224" s="7" t="s">
        <v>55</v>
      </c>
      <c r="H224" s="7">
        <f>SUM(C224:F224)</f>
        <v>726</v>
      </c>
      <c r="I224" s="7" t="s">
        <v>55</v>
      </c>
      <c r="J224" s="7">
        <f t="shared" si="180"/>
        <v>726</v>
      </c>
      <c r="K224" s="13"/>
      <c r="L224" s="10">
        <v>4399</v>
      </c>
      <c r="M224" s="10">
        <v>47</v>
      </c>
      <c r="N224" s="7" t="s">
        <v>55</v>
      </c>
      <c r="O224" s="10">
        <v>847</v>
      </c>
      <c r="P224" s="7" t="s">
        <v>55</v>
      </c>
      <c r="Q224" s="7">
        <f>SUM(L224:O224)</f>
        <v>5293</v>
      </c>
      <c r="R224" s="7" t="s">
        <v>55</v>
      </c>
      <c r="S224" s="7">
        <f t="shared" ref="S224:S228" si="181">SUM(Q224:R224)</f>
        <v>5293</v>
      </c>
      <c r="T224" s="13"/>
      <c r="U224" s="31"/>
      <c r="V224" s="31"/>
    </row>
    <row r="225" spans="1:22" ht="15">
      <c r="B225" s="2" t="s">
        <v>88</v>
      </c>
      <c r="C225" s="7" t="s">
        <v>55</v>
      </c>
      <c r="D225" s="7" t="s">
        <v>55</v>
      </c>
      <c r="E225" s="7" t="s">
        <v>55</v>
      </c>
      <c r="F225" s="7" t="s">
        <v>55</v>
      </c>
      <c r="G225" s="7" t="s">
        <v>55</v>
      </c>
      <c r="H225" s="7" t="s">
        <v>55</v>
      </c>
      <c r="I225" s="8">
        <v>0</v>
      </c>
      <c r="J225" s="7">
        <f t="shared" si="180"/>
        <v>0</v>
      </c>
      <c r="K225" s="13"/>
      <c r="L225" s="7" t="s">
        <v>55</v>
      </c>
      <c r="M225" s="7" t="s">
        <v>55</v>
      </c>
      <c r="N225" s="7" t="s">
        <v>55</v>
      </c>
      <c r="O225" s="7" t="s">
        <v>55</v>
      </c>
      <c r="P225" s="7" t="s">
        <v>55</v>
      </c>
      <c r="Q225" s="7" t="s">
        <v>55</v>
      </c>
      <c r="R225" s="8">
        <v>799</v>
      </c>
      <c r="S225" s="7">
        <f t="shared" si="181"/>
        <v>799</v>
      </c>
      <c r="T225" s="89"/>
      <c r="U225" s="31"/>
      <c r="V225" s="31"/>
    </row>
    <row r="226" spans="1:22" ht="15">
      <c r="B226" s="2" t="s">
        <v>108</v>
      </c>
      <c r="C226" s="8">
        <v>116</v>
      </c>
      <c r="D226" s="8">
        <v>6</v>
      </c>
      <c r="E226" s="7" t="s">
        <v>55</v>
      </c>
      <c r="F226" s="8">
        <v>15</v>
      </c>
      <c r="G226" s="7" t="s">
        <v>55</v>
      </c>
      <c r="H226" s="7">
        <f t="shared" ref="H226:H234" si="182">SUM(C226:F226)</f>
        <v>137</v>
      </c>
      <c r="I226" s="7" t="s">
        <v>55</v>
      </c>
      <c r="J226" s="7">
        <f t="shared" si="180"/>
        <v>137</v>
      </c>
      <c r="K226" s="13"/>
      <c r="L226" s="8">
        <v>276</v>
      </c>
      <c r="M226" s="8">
        <v>0</v>
      </c>
      <c r="N226" s="7" t="s">
        <v>55</v>
      </c>
      <c r="O226" s="8">
        <v>0</v>
      </c>
      <c r="P226" s="7" t="s">
        <v>55</v>
      </c>
      <c r="Q226" s="7">
        <f t="shared" ref="Q226:Q228" si="183">SUM(L226:O226)</f>
        <v>276</v>
      </c>
      <c r="R226" s="7" t="s">
        <v>55</v>
      </c>
      <c r="S226" s="7">
        <f t="shared" si="181"/>
        <v>276</v>
      </c>
      <c r="T226" s="89"/>
      <c r="U226" s="31"/>
      <c r="V226" s="31"/>
    </row>
    <row r="227" spans="1:22" ht="15">
      <c r="B227" s="2" t="s">
        <v>56</v>
      </c>
      <c r="C227" s="21" t="s">
        <v>55</v>
      </c>
      <c r="D227" s="8">
        <v>0</v>
      </c>
      <c r="E227" s="8">
        <v>0</v>
      </c>
      <c r="F227" s="8">
        <v>0</v>
      </c>
      <c r="G227" s="7" t="s">
        <v>55</v>
      </c>
      <c r="H227" s="7">
        <f t="shared" si="182"/>
        <v>0</v>
      </c>
      <c r="I227" s="8">
        <v>0</v>
      </c>
      <c r="J227" s="7">
        <f t="shared" si="180"/>
        <v>0</v>
      </c>
      <c r="K227" s="13"/>
      <c r="L227" s="7" t="s">
        <v>55</v>
      </c>
      <c r="M227" s="10">
        <v>0</v>
      </c>
      <c r="N227" s="10">
        <v>0</v>
      </c>
      <c r="O227" s="10">
        <v>0</v>
      </c>
      <c r="P227" s="7" t="s">
        <v>55</v>
      </c>
      <c r="Q227" s="7">
        <f t="shared" si="183"/>
        <v>0</v>
      </c>
      <c r="R227" s="10">
        <v>12</v>
      </c>
      <c r="S227" s="7">
        <f t="shared" si="181"/>
        <v>12</v>
      </c>
      <c r="T227" s="13"/>
      <c r="U227" s="31"/>
      <c r="V227" s="31"/>
    </row>
    <row r="228" spans="1:22" ht="15">
      <c r="B228" s="2" t="s">
        <v>109</v>
      </c>
      <c r="C228" s="8">
        <v>0</v>
      </c>
      <c r="D228" s="7" t="s">
        <v>55</v>
      </c>
      <c r="E228" s="7" t="s">
        <v>55</v>
      </c>
      <c r="F228" s="7" t="s">
        <v>55</v>
      </c>
      <c r="G228" s="7" t="s">
        <v>55</v>
      </c>
      <c r="H228" s="7">
        <f t="shared" si="182"/>
        <v>0</v>
      </c>
      <c r="I228" s="7" t="s">
        <v>55</v>
      </c>
      <c r="J228" s="7">
        <f t="shared" si="180"/>
        <v>0</v>
      </c>
      <c r="K228" s="13"/>
      <c r="L228" s="8">
        <v>0</v>
      </c>
      <c r="M228" s="7" t="s">
        <v>55</v>
      </c>
      <c r="N228" s="7" t="s">
        <v>55</v>
      </c>
      <c r="O228" s="7" t="s">
        <v>55</v>
      </c>
      <c r="P228" s="7" t="s">
        <v>55</v>
      </c>
      <c r="Q228" s="7">
        <f t="shared" si="183"/>
        <v>0</v>
      </c>
      <c r="R228" s="7" t="s">
        <v>55</v>
      </c>
      <c r="S228" s="7">
        <f t="shared" si="181"/>
        <v>0</v>
      </c>
      <c r="T228" s="89"/>
      <c r="U228" s="31"/>
      <c r="V228" s="31"/>
    </row>
    <row r="229" spans="1:22" ht="15">
      <c r="B229" s="2" t="s">
        <v>110</v>
      </c>
      <c r="C229" s="21" t="s">
        <v>55</v>
      </c>
      <c r="D229" s="8">
        <v>0</v>
      </c>
      <c r="E229" s="8">
        <v>0</v>
      </c>
      <c r="F229" s="8">
        <v>0</v>
      </c>
      <c r="G229" s="7" t="s">
        <v>55</v>
      </c>
      <c r="H229" s="7">
        <f t="shared" si="182"/>
        <v>0</v>
      </c>
      <c r="I229" s="21" t="s">
        <v>55</v>
      </c>
      <c r="J229" s="7">
        <f>SUM(H229:I229)</f>
        <v>0</v>
      </c>
      <c r="K229" s="13"/>
      <c r="L229" s="21" t="s">
        <v>55</v>
      </c>
      <c r="M229" s="8">
        <v>22</v>
      </c>
      <c r="N229" s="8">
        <v>0</v>
      </c>
      <c r="O229" s="8">
        <v>16</v>
      </c>
      <c r="P229" s="7" t="s">
        <v>55</v>
      </c>
      <c r="Q229" s="7">
        <f>SUM(L229:O229)</f>
        <v>38</v>
      </c>
      <c r="R229" s="21" t="s">
        <v>55</v>
      </c>
      <c r="S229" s="7">
        <f>SUM(Q229:R229)</f>
        <v>38</v>
      </c>
      <c r="T229" s="89"/>
      <c r="U229" s="31"/>
      <c r="V229" s="31"/>
    </row>
    <row r="230" spans="1:22" ht="15">
      <c r="B230" s="2" t="s">
        <v>59</v>
      </c>
      <c r="C230" s="8">
        <v>173</v>
      </c>
      <c r="D230" s="8">
        <v>59</v>
      </c>
      <c r="E230" s="7" t="s">
        <v>55</v>
      </c>
      <c r="F230" s="7" t="s">
        <v>55</v>
      </c>
      <c r="G230" s="7" t="s">
        <v>55</v>
      </c>
      <c r="H230" s="7">
        <f t="shared" si="182"/>
        <v>232</v>
      </c>
      <c r="I230" s="7" t="s">
        <v>55</v>
      </c>
      <c r="J230" s="7">
        <f t="shared" ref="J230:J234" si="184">SUM(H230:I230)</f>
        <v>232</v>
      </c>
      <c r="K230" s="13"/>
      <c r="L230" s="8">
        <v>68</v>
      </c>
      <c r="M230" s="8">
        <v>0</v>
      </c>
      <c r="N230" s="7" t="s">
        <v>55</v>
      </c>
      <c r="O230" s="7" t="s">
        <v>55</v>
      </c>
      <c r="P230" s="7" t="s">
        <v>55</v>
      </c>
      <c r="Q230" s="7">
        <f t="shared" ref="Q230:Q234" si="185">SUM(L230:O230)</f>
        <v>68</v>
      </c>
      <c r="R230" s="7" t="s">
        <v>55</v>
      </c>
      <c r="S230" s="7">
        <f t="shared" ref="S230:S234" si="186">SUM(Q230:R230)</f>
        <v>68</v>
      </c>
      <c r="T230" s="89"/>
      <c r="U230" s="31"/>
      <c r="V230" s="31"/>
    </row>
    <row r="231" spans="1:22" ht="15">
      <c r="B231" s="2" t="s">
        <v>111</v>
      </c>
      <c r="C231" s="10">
        <v>10877</v>
      </c>
      <c r="D231" s="8">
        <v>672</v>
      </c>
      <c r="E231" s="7" t="s">
        <v>55</v>
      </c>
      <c r="F231" s="10">
        <v>6705</v>
      </c>
      <c r="G231" s="7" t="s">
        <v>55</v>
      </c>
      <c r="H231" s="7">
        <f t="shared" si="182"/>
        <v>18254</v>
      </c>
      <c r="I231" s="7" t="s">
        <v>55</v>
      </c>
      <c r="J231" s="7">
        <f t="shared" si="184"/>
        <v>18254</v>
      </c>
      <c r="K231" s="13"/>
      <c r="L231" s="8">
        <v>6234</v>
      </c>
      <c r="M231" s="8">
        <v>238</v>
      </c>
      <c r="N231" s="7" t="s">
        <v>55</v>
      </c>
      <c r="O231" s="8">
        <v>4882</v>
      </c>
      <c r="P231" s="7" t="s">
        <v>55</v>
      </c>
      <c r="Q231" s="7">
        <f t="shared" si="185"/>
        <v>11354</v>
      </c>
      <c r="R231" s="7" t="s">
        <v>55</v>
      </c>
      <c r="S231" s="7">
        <f t="shared" si="186"/>
        <v>11354</v>
      </c>
      <c r="T231" s="13"/>
      <c r="U231" s="31"/>
      <c r="V231" s="31"/>
    </row>
    <row r="232" spans="1:22" ht="15">
      <c r="B232" s="2" t="s">
        <v>112</v>
      </c>
      <c r="C232" s="10">
        <v>0</v>
      </c>
      <c r="D232" s="7" t="s">
        <v>55</v>
      </c>
      <c r="E232" s="7" t="s">
        <v>55</v>
      </c>
      <c r="F232" s="7" t="s">
        <v>55</v>
      </c>
      <c r="G232" s="7" t="s">
        <v>55</v>
      </c>
      <c r="H232" s="7">
        <f t="shared" si="182"/>
        <v>0</v>
      </c>
      <c r="I232" s="7" t="s">
        <v>55</v>
      </c>
      <c r="J232" s="7">
        <f t="shared" si="184"/>
        <v>0</v>
      </c>
      <c r="K232" s="13"/>
      <c r="L232" s="10">
        <v>0</v>
      </c>
      <c r="M232" s="7" t="s">
        <v>55</v>
      </c>
      <c r="N232" s="7" t="s">
        <v>55</v>
      </c>
      <c r="O232" s="7" t="s">
        <v>55</v>
      </c>
      <c r="P232" s="7" t="s">
        <v>55</v>
      </c>
      <c r="Q232" s="7">
        <f t="shared" si="185"/>
        <v>0</v>
      </c>
      <c r="R232" s="7" t="s">
        <v>55</v>
      </c>
      <c r="S232" s="7">
        <f t="shared" si="186"/>
        <v>0</v>
      </c>
      <c r="T232" s="89"/>
      <c r="U232" s="31"/>
      <c r="V232" s="31"/>
    </row>
    <row r="233" spans="1:22" ht="15">
      <c r="B233" s="2" t="s">
        <v>61</v>
      </c>
      <c r="C233" s="7" t="s">
        <v>55</v>
      </c>
      <c r="D233" s="10">
        <v>84</v>
      </c>
      <c r="E233" s="8">
        <v>61</v>
      </c>
      <c r="F233" s="10">
        <v>332</v>
      </c>
      <c r="G233" s="7" t="s">
        <v>55</v>
      </c>
      <c r="H233" s="7">
        <f t="shared" si="182"/>
        <v>477</v>
      </c>
      <c r="I233" s="10">
        <v>4833</v>
      </c>
      <c r="J233" s="7">
        <f t="shared" si="184"/>
        <v>5310</v>
      </c>
      <c r="K233" s="13"/>
      <c r="L233" s="7" t="s">
        <v>55</v>
      </c>
      <c r="M233" s="10">
        <v>326</v>
      </c>
      <c r="N233" s="8">
        <v>28</v>
      </c>
      <c r="O233" s="10">
        <v>163</v>
      </c>
      <c r="P233" s="7" t="s">
        <v>55</v>
      </c>
      <c r="Q233" s="7">
        <f t="shared" si="185"/>
        <v>517</v>
      </c>
      <c r="R233" s="10">
        <v>3242</v>
      </c>
      <c r="S233" s="7">
        <f t="shared" si="186"/>
        <v>3759</v>
      </c>
      <c r="T233" s="89"/>
      <c r="U233" s="31"/>
      <c r="V233" s="31"/>
    </row>
    <row r="234" spans="1:22" ht="15">
      <c r="B234" s="2" t="s">
        <v>62</v>
      </c>
      <c r="C234" s="7" t="s">
        <v>55</v>
      </c>
      <c r="D234" s="10">
        <v>56</v>
      </c>
      <c r="E234" s="8">
        <v>97</v>
      </c>
      <c r="F234" s="10">
        <v>272</v>
      </c>
      <c r="G234" s="7" t="s">
        <v>55</v>
      </c>
      <c r="H234" s="7">
        <f t="shared" si="182"/>
        <v>425</v>
      </c>
      <c r="I234" s="10">
        <v>4269</v>
      </c>
      <c r="J234" s="7">
        <f t="shared" si="184"/>
        <v>4694</v>
      </c>
      <c r="K234" s="13"/>
      <c r="L234" s="7" t="s">
        <v>55</v>
      </c>
      <c r="M234" s="10">
        <v>35</v>
      </c>
      <c r="N234" s="8">
        <v>14</v>
      </c>
      <c r="O234" s="10">
        <v>56</v>
      </c>
      <c r="P234" s="7" t="s">
        <v>55</v>
      </c>
      <c r="Q234" s="7">
        <f t="shared" si="185"/>
        <v>105</v>
      </c>
      <c r="R234" s="10">
        <v>2565</v>
      </c>
      <c r="S234" s="7">
        <f t="shared" si="186"/>
        <v>2670</v>
      </c>
      <c r="T234" s="89"/>
      <c r="U234" s="31"/>
      <c r="V234" s="31"/>
    </row>
    <row r="235" spans="1:22" ht="15">
      <c r="B235" s="1" t="s">
        <v>116</v>
      </c>
      <c r="C235" s="7">
        <f t="shared" ref="C235:J235" si="187">SUM(C223:C234)</f>
        <v>11762</v>
      </c>
      <c r="D235" s="7">
        <f t="shared" si="187"/>
        <v>877</v>
      </c>
      <c r="E235" s="7">
        <f t="shared" si="187"/>
        <v>158</v>
      </c>
      <c r="F235" s="7">
        <f t="shared" si="187"/>
        <v>7454</v>
      </c>
      <c r="G235" s="7" t="s">
        <v>55</v>
      </c>
      <c r="H235" s="7">
        <f t="shared" si="187"/>
        <v>20251</v>
      </c>
      <c r="I235" s="7">
        <f t="shared" si="187"/>
        <v>9102</v>
      </c>
      <c r="J235" s="7">
        <f t="shared" si="187"/>
        <v>29353</v>
      </c>
      <c r="K235" s="13"/>
      <c r="L235" s="7">
        <f t="shared" ref="L235:S235" si="188">SUM(L223:L234)</f>
        <v>10977</v>
      </c>
      <c r="M235" s="7">
        <f t="shared" si="188"/>
        <v>668</v>
      </c>
      <c r="N235" s="7">
        <f t="shared" si="188"/>
        <v>42</v>
      </c>
      <c r="O235" s="7">
        <f t="shared" si="188"/>
        <v>5964</v>
      </c>
      <c r="P235" s="7" t="s">
        <v>55</v>
      </c>
      <c r="Q235" s="7">
        <f t="shared" si="188"/>
        <v>17651</v>
      </c>
      <c r="R235" s="7">
        <f t="shared" si="188"/>
        <v>6618</v>
      </c>
      <c r="S235" s="7">
        <f t="shared" si="188"/>
        <v>24269</v>
      </c>
      <c r="T235" s="13"/>
      <c r="U235" s="31"/>
      <c r="V235" s="31"/>
    </row>
    <row r="236" spans="1:22" ht="15">
      <c r="B236" s="1"/>
      <c r="C236" s="7"/>
      <c r="D236" s="7"/>
      <c r="E236" s="7"/>
      <c r="F236" s="7"/>
      <c r="G236" s="7"/>
      <c r="H236" s="7"/>
      <c r="I236" s="7"/>
      <c r="J236" s="7"/>
      <c r="K236" s="13"/>
      <c r="L236" s="7"/>
      <c r="M236" s="7"/>
      <c r="N236" s="7"/>
      <c r="O236" s="7"/>
      <c r="P236" s="7"/>
      <c r="Q236" s="7"/>
      <c r="R236" s="7"/>
      <c r="S236" s="7"/>
      <c r="T236" s="13"/>
    </row>
    <row r="237" spans="1:22" ht="17.25" customHeight="1">
      <c r="A237" s="6"/>
      <c r="B237" s="5" t="s">
        <v>105</v>
      </c>
      <c r="C237" s="8"/>
      <c r="D237" s="8"/>
      <c r="E237" s="8"/>
      <c r="F237" s="8"/>
      <c r="G237" s="8"/>
      <c r="H237" s="8"/>
      <c r="I237" s="8"/>
      <c r="J237" s="8"/>
      <c r="K237" s="13"/>
      <c r="L237" s="8"/>
      <c r="M237" s="8"/>
      <c r="N237" s="8"/>
      <c r="O237" s="8"/>
      <c r="P237" s="8"/>
      <c r="Q237" s="8"/>
      <c r="R237" s="8"/>
      <c r="S237" s="8"/>
      <c r="T237" s="89"/>
    </row>
    <row r="238" spans="1:22" ht="15">
      <c r="B238" s="2" t="s">
        <v>107</v>
      </c>
      <c r="C238" s="10">
        <f>C208+C223</f>
        <v>19</v>
      </c>
      <c r="D238" s="10">
        <f>D208+D223</f>
        <v>0</v>
      </c>
      <c r="E238" s="7" t="s">
        <v>55</v>
      </c>
      <c r="F238" s="10">
        <f>F208+F223</f>
        <v>8</v>
      </c>
      <c r="G238" s="7" t="s">
        <v>55</v>
      </c>
      <c r="H238" s="7">
        <f>SUM(C238:F238)</f>
        <v>27</v>
      </c>
      <c r="I238" s="7" t="s">
        <v>55</v>
      </c>
      <c r="J238" s="7">
        <f t="shared" ref="J238:J243" si="189">SUM(H238:I238)</f>
        <v>27</v>
      </c>
      <c r="K238" s="13"/>
      <c r="L238" s="10">
        <f t="shared" ref="L238:M238" si="190">L208+L223</f>
        <v>120</v>
      </c>
      <c r="M238" s="10">
        <f t="shared" si="190"/>
        <v>0</v>
      </c>
      <c r="N238" s="7" t="s">
        <v>55</v>
      </c>
      <c r="O238" s="10">
        <f>O208+O223</f>
        <v>46</v>
      </c>
      <c r="P238" s="7" t="s">
        <v>55</v>
      </c>
      <c r="Q238" s="7">
        <f>SUM(L238:O238)</f>
        <v>166</v>
      </c>
      <c r="R238" s="7" t="s">
        <v>55</v>
      </c>
      <c r="S238" s="7">
        <f>SUM(Q238:R238)</f>
        <v>166</v>
      </c>
      <c r="T238" s="13"/>
      <c r="U238" s="31"/>
      <c r="V238" s="31"/>
    </row>
    <row r="239" spans="1:22" ht="15">
      <c r="B239" s="2" t="s">
        <v>77</v>
      </c>
      <c r="C239" s="10">
        <f>C209+C224</f>
        <v>1148</v>
      </c>
      <c r="D239" s="10">
        <f>D209+D224</f>
        <v>5</v>
      </c>
      <c r="E239" s="7" t="s">
        <v>55</v>
      </c>
      <c r="F239" s="10">
        <f>F209+F224</f>
        <v>288</v>
      </c>
      <c r="G239" s="7" t="s">
        <v>55</v>
      </c>
      <c r="H239" s="7">
        <f>SUM(C239:F239)</f>
        <v>1441</v>
      </c>
      <c r="I239" s="7" t="s">
        <v>55</v>
      </c>
      <c r="J239" s="7">
        <f t="shared" si="189"/>
        <v>1441</v>
      </c>
      <c r="K239" s="13"/>
      <c r="L239" s="10">
        <f>L209+L224</f>
        <v>9239</v>
      </c>
      <c r="M239" s="10">
        <f>M209+M224</f>
        <v>104</v>
      </c>
      <c r="N239" s="7" t="s">
        <v>55</v>
      </c>
      <c r="O239" s="10">
        <f>O209+O224</f>
        <v>1775</v>
      </c>
      <c r="P239" s="7" t="s">
        <v>55</v>
      </c>
      <c r="Q239" s="7">
        <f>SUM(L239:O239)</f>
        <v>11118</v>
      </c>
      <c r="R239" s="7" t="s">
        <v>55</v>
      </c>
      <c r="S239" s="7">
        <f t="shared" ref="S239:S249" si="191">SUM(Q239:R239)</f>
        <v>11118</v>
      </c>
      <c r="T239" s="13"/>
      <c r="U239" s="31"/>
      <c r="V239" s="31"/>
    </row>
    <row r="240" spans="1:22" ht="15">
      <c r="B240" s="2" t="s">
        <v>88</v>
      </c>
      <c r="C240" s="7" t="s">
        <v>55</v>
      </c>
      <c r="D240" s="7" t="s">
        <v>55</v>
      </c>
      <c r="E240" s="7" t="s">
        <v>55</v>
      </c>
      <c r="F240" s="7" t="s">
        <v>55</v>
      </c>
      <c r="G240" s="7" t="s">
        <v>55</v>
      </c>
      <c r="H240" s="7" t="s">
        <v>55</v>
      </c>
      <c r="I240" s="10">
        <f>I210+I225</f>
        <v>0</v>
      </c>
      <c r="J240" s="7">
        <f t="shared" si="189"/>
        <v>0</v>
      </c>
      <c r="K240" s="13"/>
      <c r="L240" s="7" t="s">
        <v>55</v>
      </c>
      <c r="M240" s="7" t="s">
        <v>55</v>
      </c>
      <c r="N240" s="7" t="s">
        <v>55</v>
      </c>
      <c r="O240" s="7" t="s">
        <v>55</v>
      </c>
      <c r="P240" s="7" t="s">
        <v>55</v>
      </c>
      <c r="Q240" s="7" t="s">
        <v>55</v>
      </c>
      <c r="R240" s="10">
        <f>R210+R225</f>
        <v>1200</v>
      </c>
      <c r="S240" s="7">
        <f t="shared" si="191"/>
        <v>1200</v>
      </c>
      <c r="T240" s="13"/>
      <c r="U240" s="31"/>
      <c r="V240" s="31"/>
    </row>
    <row r="241" spans="1:22" ht="15">
      <c r="B241" s="2" t="s">
        <v>108</v>
      </c>
      <c r="C241" s="10">
        <f>C211+C226</f>
        <v>123</v>
      </c>
      <c r="D241" s="10">
        <f>D211+D226</f>
        <v>58</v>
      </c>
      <c r="E241" s="7" t="s">
        <v>55</v>
      </c>
      <c r="F241" s="10">
        <f>F211+F226</f>
        <v>25</v>
      </c>
      <c r="G241" s="7" t="s">
        <v>55</v>
      </c>
      <c r="H241" s="7">
        <f t="shared" ref="H241:H249" si="192">SUM(C241:F241)</f>
        <v>206</v>
      </c>
      <c r="I241" s="7" t="s">
        <v>55</v>
      </c>
      <c r="J241" s="7">
        <f t="shared" si="189"/>
        <v>206</v>
      </c>
      <c r="K241" s="13"/>
      <c r="L241" s="10">
        <f>L211+L226</f>
        <v>396</v>
      </c>
      <c r="M241" s="10">
        <f>M211+M226</f>
        <v>0</v>
      </c>
      <c r="N241" s="7" t="s">
        <v>55</v>
      </c>
      <c r="O241" s="10">
        <f>O211+O226</f>
        <v>0</v>
      </c>
      <c r="P241" s="7" t="s">
        <v>55</v>
      </c>
      <c r="Q241" s="7">
        <f t="shared" ref="Q241:Q243" si="193">SUM(L241:O241)</f>
        <v>396</v>
      </c>
      <c r="R241" s="7" t="s">
        <v>55</v>
      </c>
      <c r="S241" s="7">
        <f t="shared" si="191"/>
        <v>396</v>
      </c>
      <c r="T241" s="89"/>
      <c r="U241" s="31"/>
      <c r="V241" s="31"/>
    </row>
    <row r="242" spans="1:22" ht="15">
      <c r="B242" s="2" t="s">
        <v>56</v>
      </c>
      <c r="C242" s="21" t="s">
        <v>55</v>
      </c>
      <c r="D242" s="10">
        <f>D212+D227</f>
        <v>0</v>
      </c>
      <c r="E242" s="10">
        <f>E212+E227</f>
        <v>0</v>
      </c>
      <c r="F242" s="10">
        <f>F212+F227</f>
        <v>0</v>
      </c>
      <c r="G242" s="7" t="s">
        <v>55</v>
      </c>
      <c r="H242" s="7">
        <f t="shared" si="192"/>
        <v>0</v>
      </c>
      <c r="I242" s="10">
        <f>I212+I227</f>
        <v>0</v>
      </c>
      <c r="J242" s="7">
        <f t="shared" si="189"/>
        <v>0</v>
      </c>
      <c r="K242" s="13"/>
      <c r="L242" s="7" t="s">
        <v>55</v>
      </c>
      <c r="M242" s="10">
        <f>M212+M227</f>
        <v>0</v>
      </c>
      <c r="N242" s="10">
        <f>N212+N227</f>
        <v>0</v>
      </c>
      <c r="O242" s="10">
        <f>O212+O227</f>
        <v>0</v>
      </c>
      <c r="P242" s="7" t="s">
        <v>55</v>
      </c>
      <c r="Q242" s="7">
        <f t="shared" si="193"/>
        <v>0</v>
      </c>
      <c r="R242" s="10">
        <f>R212+R227</f>
        <v>89</v>
      </c>
      <c r="S242" s="7">
        <f t="shared" si="191"/>
        <v>89</v>
      </c>
      <c r="T242" s="89"/>
      <c r="U242" s="31"/>
      <c r="V242" s="31"/>
    </row>
    <row r="243" spans="1:22" ht="15">
      <c r="B243" s="2" t="s">
        <v>109</v>
      </c>
      <c r="C243" s="10">
        <f>C213+C228</f>
        <v>0</v>
      </c>
      <c r="D243" s="7" t="s">
        <v>55</v>
      </c>
      <c r="E243" s="7" t="s">
        <v>55</v>
      </c>
      <c r="F243" s="7" t="s">
        <v>55</v>
      </c>
      <c r="G243" s="7" t="s">
        <v>55</v>
      </c>
      <c r="H243" s="7">
        <f t="shared" si="192"/>
        <v>0</v>
      </c>
      <c r="I243" s="7" t="s">
        <v>55</v>
      </c>
      <c r="J243" s="7">
        <f t="shared" si="189"/>
        <v>0</v>
      </c>
      <c r="K243" s="13"/>
      <c r="L243" s="10">
        <f>L213+L228</f>
        <v>30</v>
      </c>
      <c r="M243" s="7" t="s">
        <v>55</v>
      </c>
      <c r="N243" s="7" t="s">
        <v>55</v>
      </c>
      <c r="O243" s="7" t="s">
        <v>55</v>
      </c>
      <c r="P243" s="7" t="s">
        <v>55</v>
      </c>
      <c r="Q243" s="7">
        <f t="shared" si="193"/>
        <v>30</v>
      </c>
      <c r="R243" s="7" t="s">
        <v>55</v>
      </c>
      <c r="S243" s="7">
        <f t="shared" si="191"/>
        <v>30</v>
      </c>
      <c r="T243" s="13"/>
      <c r="U243" s="31"/>
      <c r="V243" s="31"/>
    </row>
    <row r="244" spans="1:22" ht="15">
      <c r="B244" s="2" t="s">
        <v>110</v>
      </c>
      <c r="C244" s="21" t="s">
        <v>55</v>
      </c>
      <c r="D244" s="10">
        <f>D214+D229</f>
        <v>0</v>
      </c>
      <c r="E244" s="10">
        <f>E214+E229</f>
        <v>0</v>
      </c>
      <c r="F244" s="10">
        <f>F214+F229</f>
        <v>0</v>
      </c>
      <c r="G244" s="7" t="s">
        <v>55</v>
      </c>
      <c r="H244" s="7">
        <f t="shared" si="192"/>
        <v>0</v>
      </c>
      <c r="I244" s="21" t="s">
        <v>55</v>
      </c>
      <c r="J244" s="7">
        <f>SUM(H244:I244)</f>
        <v>0</v>
      </c>
      <c r="K244" s="13"/>
      <c r="L244" s="21" t="s">
        <v>55</v>
      </c>
      <c r="M244" s="10">
        <f>M214+M229</f>
        <v>26</v>
      </c>
      <c r="N244" s="10">
        <f>N214+N229</f>
        <v>0</v>
      </c>
      <c r="O244" s="10">
        <f>O214+O229</f>
        <v>16</v>
      </c>
      <c r="P244" s="7" t="s">
        <v>55</v>
      </c>
      <c r="Q244" s="7">
        <f>SUM(L244:O244)</f>
        <v>42</v>
      </c>
      <c r="R244" s="21" t="s">
        <v>55</v>
      </c>
      <c r="S244" s="7">
        <f t="shared" si="191"/>
        <v>42</v>
      </c>
      <c r="T244" s="89"/>
      <c r="U244" s="31"/>
      <c r="V244" s="31"/>
    </row>
    <row r="245" spans="1:22" ht="15">
      <c r="B245" s="2" t="s">
        <v>59</v>
      </c>
      <c r="C245" s="10">
        <f>C215+C230</f>
        <v>212</v>
      </c>
      <c r="D245" s="10">
        <f>D215+D230</f>
        <v>59</v>
      </c>
      <c r="E245" s="7" t="s">
        <v>55</v>
      </c>
      <c r="F245" s="7" t="s">
        <v>55</v>
      </c>
      <c r="G245" s="7" t="s">
        <v>55</v>
      </c>
      <c r="H245" s="7">
        <f t="shared" si="192"/>
        <v>271</v>
      </c>
      <c r="I245" s="7" t="s">
        <v>55</v>
      </c>
      <c r="J245" s="7">
        <f t="shared" ref="J245:J249" si="194">SUM(H245:I245)</f>
        <v>271</v>
      </c>
      <c r="K245" s="13"/>
      <c r="L245" s="10">
        <f>L215+L230</f>
        <v>206</v>
      </c>
      <c r="M245" s="10">
        <f>M215+M230</f>
        <v>0</v>
      </c>
      <c r="N245" s="7" t="s">
        <v>55</v>
      </c>
      <c r="O245" s="7" t="s">
        <v>55</v>
      </c>
      <c r="P245" s="7" t="s">
        <v>55</v>
      </c>
      <c r="Q245" s="7">
        <f t="shared" ref="Q245:Q249" si="195">SUM(L245:O245)</f>
        <v>206</v>
      </c>
      <c r="R245" s="7" t="s">
        <v>55</v>
      </c>
      <c r="S245" s="7">
        <f t="shared" si="191"/>
        <v>206</v>
      </c>
      <c r="T245" s="89"/>
      <c r="U245" s="31"/>
      <c r="V245" s="31"/>
    </row>
    <row r="246" spans="1:22" ht="15">
      <c r="B246" s="2" t="s">
        <v>111</v>
      </c>
      <c r="C246" s="10">
        <f>C216+C231</f>
        <v>15748</v>
      </c>
      <c r="D246" s="10">
        <f>D216+D231</f>
        <v>914</v>
      </c>
      <c r="E246" s="7" t="s">
        <v>55</v>
      </c>
      <c r="F246" s="10">
        <f>F216+F231</f>
        <v>9460</v>
      </c>
      <c r="G246" s="7" t="s">
        <v>55</v>
      </c>
      <c r="H246" s="7">
        <f t="shared" si="192"/>
        <v>26122</v>
      </c>
      <c r="I246" s="7" t="s">
        <v>55</v>
      </c>
      <c r="J246" s="7">
        <f t="shared" si="194"/>
        <v>26122</v>
      </c>
      <c r="K246" s="157"/>
      <c r="L246" s="10">
        <f>L216+L231</f>
        <v>8897</v>
      </c>
      <c r="M246" s="10">
        <f>M216+M231</f>
        <v>347</v>
      </c>
      <c r="N246" s="7" t="s">
        <v>55</v>
      </c>
      <c r="O246" s="10">
        <f>O216+O231</f>
        <v>6628</v>
      </c>
      <c r="P246" s="7" t="s">
        <v>55</v>
      </c>
      <c r="Q246" s="7">
        <f t="shared" si="195"/>
        <v>15872</v>
      </c>
      <c r="R246" s="7" t="s">
        <v>55</v>
      </c>
      <c r="S246" s="7">
        <f t="shared" si="191"/>
        <v>15872</v>
      </c>
      <c r="T246" s="13"/>
      <c r="U246" s="31"/>
      <c r="V246" s="31"/>
    </row>
    <row r="247" spans="1:22" ht="15">
      <c r="B247" s="2" t="s">
        <v>112</v>
      </c>
      <c r="C247" s="10">
        <f>C217+C232</f>
        <v>0</v>
      </c>
      <c r="D247" s="7" t="s">
        <v>55</v>
      </c>
      <c r="E247" s="7" t="s">
        <v>55</v>
      </c>
      <c r="F247" s="7" t="s">
        <v>55</v>
      </c>
      <c r="G247" s="7" t="s">
        <v>55</v>
      </c>
      <c r="H247" s="7">
        <f t="shared" si="192"/>
        <v>0</v>
      </c>
      <c r="I247" s="7" t="s">
        <v>55</v>
      </c>
      <c r="J247" s="7">
        <f t="shared" si="194"/>
        <v>0</v>
      </c>
      <c r="K247" s="13"/>
      <c r="L247" s="10">
        <f>L217+L232</f>
        <v>1</v>
      </c>
      <c r="M247" s="7" t="s">
        <v>55</v>
      </c>
      <c r="N247" s="7" t="s">
        <v>55</v>
      </c>
      <c r="O247" s="7" t="s">
        <v>55</v>
      </c>
      <c r="P247" s="7" t="s">
        <v>55</v>
      </c>
      <c r="Q247" s="7">
        <f t="shared" si="195"/>
        <v>1</v>
      </c>
      <c r="R247" s="7" t="s">
        <v>55</v>
      </c>
      <c r="S247" s="7">
        <f t="shared" si="191"/>
        <v>1</v>
      </c>
      <c r="T247" s="13"/>
      <c r="U247" s="31"/>
      <c r="V247" s="31"/>
    </row>
    <row r="248" spans="1:22" ht="15">
      <c r="B248" s="2" t="s">
        <v>61</v>
      </c>
      <c r="C248" s="7" t="s">
        <v>55</v>
      </c>
      <c r="D248" s="10">
        <f t="shared" ref="D248:F249" si="196">D218+D233</f>
        <v>234</v>
      </c>
      <c r="E248" s="10">
        <f t="shared" si="196"/>
        <v>76</v>
      </c>
      <c r="F248" s="10">
        <f t="shared" si="196"/>
        <v>423</v>
      </c>
      <c r="G248" s="7" t="s">
        <v>55</v>
      </c>
      <c r="H248" s="7">
        <f t="shared" si="192"/>
        <v>733</v>
      </c>
      <c r="I248" s="10">
        <f>I218+I233</f>
        <v>8347</v>
      </c>
      <c r="J248" s="7">
        <f t="shared" si="194"/>
        <v>9080</v>
      </c>
      <c r="K248" s="13"/>
      <c r="L248" s="7" t="s">
        <v>55</v>
      </c>
      <c r="M248" s="10">
        <f t="shared" ref="M248:O249" si="197">M218+M233</f>
        <v>475</v>
      </c>
      <c r="N248" s="10">
        <f t="shared" si="197"/>
        <v>28</v>
      </c>
      <c r="O248" s="10">
        <f t="shared" si="197"/>
        <v>225</v>
      </c>
      <c r="P248" s="7" t="s">
        <v>55</v>
      </c>
      <c r="Q248" s="7">
        <f t="shared" si="195"/>
        <v>728</v>
      </c>
      <c r="R248" s="10">
        <f>R218+R233</f>
        <v>6166</v>
      </c>
      <c r="S248" s="7">
        <f t="shared" si="191"/>
        <v>6894</v>
      </c>
      <c r="T248" s="89"/>
      <c r="U248" s="31"/>
      <c r="V248" s="31"/>
    </row>
    <row r="249" spans="1:22" ht="15">
      <c r="B249" s="2" t="s">
        <v>62</v>
      </c>
      <c r="C249" s="7" t="s">
        <v>55</v>
      </c>
      <c r="D249" s="10">
        <f t="shared" si="196"/>
        <v>62</v>
      </c>
      <c r="E249" s="10">
        <f t="shared" si="196"/>
        <v>238</v>
      </c>
      <c r="F249" s="10">
        <f t="shared" si="196"/>
        <v>474</v>
      </c>
      <c r="G249" s="7" t="s">
        <v>55</v>
      </c>
      <c r="H249" s="7">
        <f t="shared" si="192"/>
        <v>774</v>
      </c>
      <c r="I249" s="10">
        <f>I219+I234</f>
        <v>6985</v>
      </c>
      <c r="J249" s="7">
        <f t="shared" si="194"/>
        <v>7759</v>
      </c>
      <c r="K249" s="13"/>
      <c r="L249" s="7" t="s">
        <v>55</v>
      </c>
      <c r="M249" s="10">
        <f t="shared" si="197"/>
        <v>42</v>
      </c>
      <c r="N249" s="10">
        <f t="shared" si="197"/>
        <v>17</v>
      </c>
      <c r="O249" s="10">
        <f t="shared" si="197"/>
        <v>98</v>
      </c>
      <c r="P249" s="7" t="s">
        <v>55</v>
      </c>
      <c r="Q249" s="7">
        <f t="shared" si="195"/>
        <v>157</v>
      </c>
      <c r="R249" s="10">
        <f>R219+R234</f>
        <v>3915</v>
      </c>
      <c r="S249" s="7">
        <f t="shared" si="191"/>
        <v>4072</v>
      </c>
      <c r="T249" s="13"/>
      <c r="U249" s="31"/>
      <c r="V249" s="31"/>
    </row>
    <row r="250" spans="1:22" ht="15.6" thickBot="1">
      <c r="A250" s="23"/>
      <c r="B250" s="24" t="s">
        <v>117</v>
      </c>
      <c r="C250" s="25">
        <f t="shared" ref="C250:J250" si="198">SUM(C238:C249)</f>
        <v>17250</v>
      </c>
      <c r="D250" s="25">
        <f t="shared" si="198"/>
        <v>1332</v>
      </c>
      <c r="E250" s="25">
        <f t="shared" si="198"/>
        <v>314</v>
      </c>
      <c r="F250" s="25">
        <f t="shared" si="198"/>
        <v>10678</v>
      </c>
      <c r="G250" s="25" t="s">
        <v>55</v>
      </c>
      <c r="H250" s="25">
        <f t="shared" si="198"/>
        <v>29574</v>
      </c>
      <c r="I250" s="25">
        <f t="shared" si="198"/>
        <v>15332</v>
      </c>
      <c r="J250" s="25">
        <f t="shared" si="198"/>
        <v>44906</v>
      </c>
      <c r="K250" s="141"/>
      <c r="L250" s="25">
        <f t="shared" ref="L250:S250" si="199">SUM(L238:L249)</f>
        <v>18889</v>
      </c>
      <c r="M250" s="25">
        <f t="shared" si="199"/>
        <v>994</v>
      </c>
      <c r="N250" s="25">
        <f t="shared" si="199"/>
        <v>45</v>
      </c>
      <c r="O250" s="25">
        <f t="shared" si="199"/>
        <v>8788</v>
      </c>
      <c r="P250" s="25" t="s">
        <v>55</v>
      </c>
      <c r="Q250" s="25">
        <f t="shared" si="199"/>
        <v>28716</v>
      </c>
      <c r="R250" s="25">
        <f t="shared" si="199"/>
        <v>11370</v>
      </c>
      <c r="S250" s="25">
        <f t="shared" si="199"/>
        <v>40086</v>
      </c>
      <c r="T250" s="13"/>
      <c r="U250" s="31"/>
      <c r="V250" s="31"/>
    </row>
    <row r="251" spans="1:22" ht="15">
      <c r="B251" s="1"/>
      <c r="C251" s="170"/>
      <c r="D251" s="170"/>
      <c r="E251" s="170"/>
      <c r="F251" s="170"/>
      <c r="G251" s="95"/>
      <c r="H251" s="95"/>
      <c r="I251" s="170"/>
      <c r="J251" s="95"/>
      <c r="K251" s="98"/>
      <c r="L251" s="170"/>
      <c r="M251" s="170"/>
      <c r="N251" s="170"/>
      <c r="O251" s="170"/>
      <c r="P251" s="95"/>
      <c r="Q251" s="95"/>
      <c r="R251" s="170"/>
      <c r="S251" s="95"/>
      <c r="T251" s="13"/>
    </row>
    <row r="252" spans="1:22" ht="17.25" customHeight="1">
      <c r="A252" s="6" t="s">
        <v>118</v>
      </c>
      <c r="B252" s="5" t="s">
        <v>119</v>
      </c>
      <c r="C252" s="8"/>
      <c r="D252" s="8"/>
      <c r="E252" s="8"/>
      <c r="F252" s="8"/>
      <c r="G252" s="8"/>
      <c r="H252" s="8"/>
      <c r="I252" s="8"/>
      <c r="J252" s="8"/>
      <c r="K252" s="13"/>
      <c r="L252" s="8"/>
      <c r="M252" s="8"/>
      <c r="N252" s="8"/>
      <c r="O252" s="8"/>
      <c r="P252" s="8"/>
      <c r="Q252" s="8"/>
      <c r="R252" s="8"/>
      <c r="S252" s="8"/>
      <c r="T252" s="89"/>
    </row>
    <row r="253" spans="1:22" ht="15">
      <c r="B253" s="2" t="s">
        <v>107</v>
      </c>
      <c r="C253" s="10">
        <v>12</v>
      </c>
      <c r="D253" s="8">
        <v>0</v>
      </c>
      <c r="E253" s="7" t="s">
        <v>55</v>
      </c>
      <c r="F253" s="10">
        <v>3</v>
      </c>
      <c r="G253" s="7" t="s">
        <v>55</v>
      </c>
      <c r="H253" s="7">
        <f>SUM(C253:F253)</f>
        <v>15</v>
      </c>
      <c r="I253" s="7" t="s">
        <v>55</v>
      </c>
      <c r="J253" s="7">
        <f t="shared" ref="J253:J257" si="200">SUM(H253:I253)</f>
        <v>15</v>
      </c>
      <c r="K253" s="13"/>
      <c r="L253" s="10">
        <v>225</v>
      </c>
      <c r="M253" s="8">
        <v>0</v>
      </c>
      <c r="N253" s="7" t="s">
        <v>55</v>
      </c>
      <c r="O253" s="10">
        <v>3</v>
      </c>
      <c r="P253" s="7" t="s">
        <v>55</v>
      </c>
      <c r="Q253" s="7">
        <f>SUM(L253:O253)</f>
        <v>228</v>
      </c>
      <c r="R253" s="7" t="s">
        <v>55</v>
      </c>
      <c r="S253" s="7">
        <f>SUM(Q253:R253)</f>
        <v>228</v>
      </c>
      <c r="T253" s="13"/>
      <c r="U253" s="31"/>
      <c r="V253" s="31"/>
    </row>
    <row r="254" spans="1:22" ht="15">
      <c r="B254" s="2" t="s">
        <v>120</v>
      </c>
      <c r="C254" s="10">
        <v>0</v>
      </c>
      <c r="D254" s="10">
        <v>0</v>
      </c>
      <c r="E254" s="7" t="s">
        <v>55</v>
      </c>
      <c r="F254" s="10">
        <v>0</v>
      </c>
      <c r="G254" s="7" t="s">
        <v>55</v>
      </c>
      <c r="H254" s="7">
        <f>SUM(C254:F254)</f>
        <v>0</v>
      </c>
      <c r="I254" s="7" t="s">
        <v>55</v>
      </c>
      <c r="J254" s="7">
        <f t="shared" si="200"/>
        <v>0</v>
      </c>
      <c r="K254" s="13"/>
      <c r="L254" s="10">
        <v>66</v>
      </c>
      <c r="M254" s="10">
        <v>0</v>
      </c>
      <c r="N254" s="7" t="s">
        <v>55</v>
      </c>
      <c r="O254" s="10">
        <v>22</v>
      </c>
      <c r="P254" s="7" t="s">
        <v>55</v>
      </c>
      <c r="Q254" s="7">
        <f>SUM(L254:O254)</f>
        <v>88</v>
      </c>
      <c r="R254" s="7" t="s">
        <v>55</v>
      </c>
      <c r="S254" s="7">
        <f t="shared" ref="S254:S266" si="201">SUM(Q254:R254)</f>
        <v>88</v>
      </c>
      <c r="T254" s="13"/>
      <c r="U254" s="31"/>
      <c r="V254" s="31"/>
    </row>
    <row r="255" spans="1:22" ht="15">
      <c r="B255" s="2" t="s">
        <v>121</v>
      </c>
      <c r="C255" s="10">
        <v>2454</v>
      </c>
      <c r="D255" s="10">
        <v>46</v>
      </c>
      <c r="E255" s="7" t="s">
        <v>55</v>
      </c>
      <c r="F255" s="10">
        <v>534</v>
      </c>
      <c r="G255" s="7" t="s">
        <v>55</v>
      </c>
      <c r="H255" s="7">
        <f>SUM(C255:F255)</f>
        <v>3034</v>
      </c>
      <c r="I255" s="7" t="s">
        <v>55</v>
      </c>
      <c r="J255" s="7">
        <f t="shared" si="200"/>
        <v>3034</v>
      </c>
      <c r="K255" s="13"/>
      <c r="L255" s="10">
        <v>5635</v>
      </c>
      <c r="M255" s="10">
        <v>85</v>
      </c>
      <c r="N255" s="7" t="s">
        <v>55</v>
      </c>
      <c r="O255" s="10">
        <v>982</v>
      </c>
      <c r="P255" s="7" t="s">
        <v>55</v>
      </c>
      <c r="Q255" s="7">
        <f>SUM(L255:O255)</f>
        <v>6702</v>
      </c>
      <c r="R255" s="7" t="s">
        <v>55</v>
      </c>
      <c r="S255" s="7">
        <f t="shared" si="201"/>
        <v>6702</v>
      </c>
      <c r="T255" s="13"/>
      <c r="U255" s="31"/>
      <c r="V255" s="31"/>
    </row>
    <row r="256" spans="1:22" ht="15">
      <c r="B256" s="2" t="s">
        <v>88</v>
      </c>
      <c r="C256" s="7" t="s">
        <v>55</v>
      </c>
      <c r="D256" s="7" t="s">
        <v>55</v>
      </c>
      <c r="E256" s="7" t="s">
        <v>55</v>
      </c>
      <c r="F256" s="7" t="s">
        <v>55</v>
      </c>
      <c r="G256" s="7" t="s">
        <v>55</v>
      </c>
      <c r="H256" s="7" t="s">
        <v>55</v>
      </c>
      <c r="I256" s="8">
        <v>0</v>
      </c>
      <c r="J256" s="7">
        <f t="shared" si="200"/>
        <v>0</v>
      </c>
      <c r="K256" s="13"/>
      <c r="L256" s="7" t="s">
        <v>55</v>
      </c>
      <c r="M256" s="7" t="s">
        <v>55</v>
      </c>
      <c r="N256" s="7" t="s">
        <v>55</v>
      </c>
      <c r="O256" s="7" t="s">
        <v>55</v>
      </c>
      <c r="P256" s="7" t="s">
        <v>55</v>
      </c>
      <c r="Q256" s="7" t="s">
        <v>55</v>
      </c>
      <c r="R256" s="8">
        <v>164</v>
      </c>
      <c r="S256" s="7">
        <f t="shared" si="201"/>
        <v>164</v>
      </c>
      <c r="T256" s="89"/>
      <c r="U256" s="31"/>
      <c r="V256" s="31"/>
    </row>
    <row r="257" spans="1:22" ht="15">
      <c r="B257" s="2" t="s">
        <v>108</v>
      </c>
      <c r="C257" s="8">
        <v>63</v>
      </c>
      <c r="D257" s="8">
        <v>0</v>
      </c>
      <c r="E257" s="7" t="s">
        <v>55</v>
      </c>
      <c r="F257" s="8">
        <v>10</v>
      </c>
      <c r="G257" s="7" t="s">
        <v>55</v>
      </c>
      <c r="H257" s="7">
        <f t="shared" ref="H257:H266" si="202">SUM(C257:F257)</f>
        <v>73</v>
      </c>
      <c r="I257" s="7" t="s">
        <v>55</v>
      </c>
      <c r="J257" s="7">
        <f t="shared" si="200"/>
        <v>73</v>
      </c>
      <c r="K257" s="13"/>
      <c r="L257" s="8">
        <v>320</v>
      </c>
      <c r="M257" s="8">
        <v>0</v>
      </c>
      <c r="N257" s="7" t="s">
        <v>55</v>
      </c>
      <c r="O257" s="8">
        <v>31</v>
      </c>
      <c r="P257" s="7" t="s">
        <v>55</v>
      </c>
      <c r="Q257" s="7">
        <f t="shared" ref="Q257:Q266" si="203">SUM(L257:O257)</f>
        <v>351</v>
      </c>
      <c r="R257" s="7" t="s">
        <v>55</v>
      </c>
      <c r="S257" s="7">
        <f t="shared" si="201"/>
        <v>351</v>
      </c>
      <c r="T257" s="89"/>
      <c r="U257" s="31"/>
      <c r="V257" s="31"/>
    </row>
    <row r="258" spans="1:22" ht="15">
      <c r="B258" s="2" t="s">
        <v>56</v>
      </c>
      <c r="C258" s="21" t="s">
        <v>55</v>
      </c>
      <c r="D258" s="8">
        <v>0</v>
      </c>
      <c r="E258" s="8">
        <v>0</v>
      </c>
      <c r="F258" s="8">
        <v>0</v>
      </c>
      <c r="G258" s="7" t="s">
        <v>55</v>
      </c>
      <c r="H258" s="7">
        <f t="shared" si="202"/>
        <v>0</v>
      </c>
      <c r="I258" s="8">
        <v>0</v>
      </c>
      <c r="J258" s="7">
        <f t="shared" ref="J258" si="204">SUM(H258:I258)</f>
        <v>0</v>
      </c>
      <c r="K258" s="13"/>
      <c r="L258" s="7" t="s">
        <v>55</v>
      </c>
      <c r="M258" s="10">
        <v>0</v>
      </c>
      <c r="N258" s="10">
        <v>0</v>
      </c>
      <c r="O258" s="10">
        <v>0</v>
      </c>
      <c r="P258" s="7" t="s">
        <v>55</v>
      </c>
      <c r="Q258" s="7">
        <f t="shared" si="203"/>
        <v>0</v>
      </c>
      <c r="R258" s="10">
        <v>83</v>
      </c>
      <c r="S258" s="7">
        <f t="shared" si="201"/>
        <v>83</v>
      </c>
      <c r="T258" s="13"/>
      <c r="U258" s="31"/>
      <c r="V258" s="31"/>
    </row>
    <row r="259" spans="1:22" ht="15">
      <c r="B259" s="2" t="s">
        <v>109</v>
      </c>
      <c r="C259" s="8">
        <v>97</v>
      </c>
      <c r="D259" s="7" t="s">
        <v>55</v>
      </c>
      <c r="E259" s="7" t="s">
        <v>55</v>
      </c>
      <c r="F259" s="7" t="s">
        <v>55</v>
      </c>
      <c r="G259" s="7" t="s">
        <v>55</v>
      </c>
      <c r="H259" s="7">
        <f t="shared" si="202"/>
        <v>97</v>
      </c>
      <c r="I259" s="7" t="s">
        <v>55</v>
      </c>
      <c r="J259" s="7">
        <f t="shared" ref="J259:J266" si="205">SUM(H259:I259)</f>
        <v>97</v>
      </c>
      <c r="K259" s="13"/>
      <c r="L259" s="8">
        <v>57</v>
      </c>
      <c r="M259" s="7" t="s">
        <v>55</v>
      </c>
      <c r="N259" s="7" t="s">
        <v>55</v>
      </c>
      <c r="O259" s="7" t="s">
        <v>55</v>
      </c>
      <c r="P259" s="7" t="s">
        <v>55</v>
      </c>
      <c r="Q259" s="7">
        <f t="shared" si="203"/>
        <v>57</v>
      </c>
      <c r="R259" s="7" t="s">
        <v>55</v>
      </c>
      <c r="S259" s="7">
        <f t="shared" si="201"/>
        <v>57</v>
      </c>
      <c r="T259" s="89"/>
      <c r="U259" s="31"/>
      <c r="V259" s="31"/>
    </row>
    <row r="260" spans="1:22" ht="15">
      <c r="B260" s="2" t="s">
        <v>122</v>
      </c>
      <c r="C260" s="8">
        <v>28</v>
      </c>
      <c r="D260" s="7" t="s">
        <v>55</v>
      </c>
      <c r="E260" s="7" t="s">
        <v>55</v>
      </c>
      <c r="F260" s="7" t="s">
        <v>55</v>
      </c>
      <c r="G260" s="7" t="s">
        <v>55</v>
      </c>
      <c r="H260" s="7">
        <f t="shared" si="202"/>
        <v>28</v>
      </c>
      <c r="I260" s="7" t="s">
        <v>55</v>
      </c>
      <c r="J260" s="7">
        <f t="shared" si="205"/>
        <v>28</v>
      </c>
      <c r="K260" s="13"/>
      <c r="L260" s="8">
        <v>35</v>
      </c>
      <c r="M260" s="7" t="s">
        <v>55</v>
      </c>
      <c r="N260" s="7" t="s">
        <v>55</v>
      </c>
      <c r="O260" s="7" t="s">
        <v>55</v>
      </c>
      <c r="P260" s="7" t="s">
        <v>55</v>
      </c>
      <c r="Q260" s="7">
        <f t="shared" si="203"/>
        <v>35</v>
      </c>
      <c r="R260" s="7" t="s">
        <v>55</v>
      </c>
      <c r="S260" s="7">
        <f t="shared" si="201"/>
        <v>35</v>
      </c>
      <c r="T260" s="13"/>
      <c r="U260" s="31"/>
      <c r="V260" s="31"/>
    </row>
    <row r="261" spans="1:22" ht="15">
      <c r="B261" s="2" t="s">
        <v>123</v>
      </c>
      <c r="C261" s="7" t="s">
        <v>55</v>
      </c>
      <c r="D261" s="7" t="s">
        <v>55</v>
      </c>
      <c r="E261" s="7" t="s">
        <v>55</v>
      </c>
      <c r="F261" s="8">
        <v>38</v>
      </c>
      <c r="G261" s="7" t="s">
        <v>55</v>
      </c>
      <c r="H261" s="7">
        <f t="shared" si="202"/>
        <v>38</v>
      </c>
      <c r="I261" s="7" t="s">
        <v>55</v>
      </c>
      <c r="J261" s="7">
        <f t="shared" si="205"/>
        <v>38</v>
      </c>
      <c r="K261" s="13"/>
      <c r="L261" s="7" t="s">
        <v>55</v>
      </c>
      <c r="M261" s="7" t="s">
        <v>55</v>
      </c>
      <c r="N261" s="7" t="s">
        <v>55</v>
      </c>
      <c r="O261" s="8">
        <v>38</v>
      </c>
      <c r="P261" s="7" t="s">
        <v>55</v>
      </c>
      <c r="Q261" s="7">
        <f t="shared" si="203"/>
        <v>38</v>
      </c>
      <c r="R261" s="7" t="s">
        <v>55</v>
      </c>
      <c r="S261" s="7">
        <f t="shared" si="201"/>
        <v>38</v>
      </c>
      <c r="T261" s="13"/>
      <c r="U261" s="31"/>
      <c r="V261" s="31"/>
    </row>
    <row r="262" spans="1:22" ht="15">
      <c r="B262" s="2" t="s">
        <v>59</v>
      </c>
      <c r="C262" s="8">
        <v>117</v>
      </c>
      <c r="D262" s="7" t="s">
        <v>55</v>
      </c>
      <c r="E262" s="7" t="s">
        <v>55</v>
      </c>
      <c r="F262" s="8">
        <v>0</v>
      </c>
      <c r="G262" s="7" t="s">
        <v>55</v>
      </c>
      <c r="H262" s="7">
        <f t="shared" si="202"/>
        <v>117</v>
      </c>
      <c r="I262" s="7" t="s">
        <v>55</v>
      </c>
      <c r="J262" s="7">
        <f t="shared" si="205"/>
        <v>117</v>
      </c>
      <c r="K262" s="13"/>
      <c r="L262" s="8">
        <v>20</v>
      </c>
      <c r="M262" s="7" t="s">
        <v>55</v>
      </c>
      <c r="N262" s="7" t="s">
        <v>55</v>
      </c>
      <c r="O262" s="8">
        <v>0</v>
      </c>
      <c r="P262" s="7" t="s">
        <v>55</v>
      </c>
      <c r="Q262" s="7">
        <f t="shared" si="203"/>
        <v>20</v>
      </c>
      <c r="R262" s="7" t="s">
        <v>55</v>
      </c>
      <c r="S262" s="7">
        <f t="shared" si="201"/>
        <v>20</v>
      </c>
      <c r="T262" s="89"/>
      <c r="U262" s="31"/>
      <c r="V262" s="31"/>
    </row>
    <row r="263" spans="1:22" ht="15">
      <c r="B263" s="2" t="s">
        <v>111</v>
      </c>
      <c r="C263" s="10">
        <v>1712</v>
      </c>
      <c r="D263" s="8">
        <v>20</v>
      </c>
      <c r="E263" s="7" t="s">
        <v>55</v>
      </c>
      <c r="F263" s="10">
        <v>1421</v>
      </c>
      <c r="G263" s="7" t="s">
        <v>55</v>
      </c>
      <c r="H263" s="7">
        <f t="shared" si="202"/>
        <v>3153</v>
      </c>
      <c r="I263" s="7" t="s">
        <v>55</v>
      </c>
      <c r="J263" s="7">
        <f t="shared" si="205"/>
        <v>3153</v>
      </c>
      <c r="K263" s="13"/>
      <c r="L263" s="8">
        <v>728</v>
      </c>
      <c r="M263" s="8">
        <v>51</v>
      </c>
      <c r="N263" s="7" t="s">
        <v>55</v>
      </c>
      <c r="O263" s="8">
        <v>716</v>
      </c>
      <c r="P263" s="7" t="s">
        <v>55</v>
      </c>
      <c r="Q263" s="7">
        <f t="shared" si="203"/>
        <v>1495</v>
      </c>
      <c r="R263" s="7" t="s">
        <v>55</v>
      </c>
      <c r="S263" s="7">
        <f t="shared" si="201"/>
        <v>1495</v>
      </c>
      <c r="T263" s="13"/>
      <c r="U263" s="31"/>
      <c r="V263" s="31"/>
    </row>
    <row r="264" spans="1:22" ht="15">
      <c r="B264" s="2" t="s">
        <v>112</v>
      </c>
      <c r="C264" s="10">
        <v>48</v>
      </c>
      <c r="D264" s="7" t="s">
        <v>55</v>
      </c>
      <c r="E264" s="7" t="s">
        <v>55</v>
      </c>
      <c r="F264" s="7" t="s">
        <v>55</v>
      </c>
      <c r="G264" s="7" t="s">
        <v>55</v>
      </c>
      <c r="H264" s="7">
        <f t="shared" si="202"/>
        <v>48</v>
      </c>
      <c r="I264" s="7" t="s">
        <v>55</v>
      </c>
      <c r="J264" s="7">
        <f t="shared" si="205"/>
        <v>48</v>
      </c>
      <c r="K264" s="13"/>
      <c r="L264" s="10">
        <v>133</v>
      </c>
      <c r="M264" s="7" t="s">
        <v>55</v>
      </c>
      <c r="N264" s="7" t="s">
        <v>55</v>
      </c>
      <c r="O264" s="7" t="s">
        <v>55</v>
      </c>
      <c r="P264" s="7" t="s">
        <v>55</v>
      </c>
      <c r="Q264" s="7">
        <f t="shared" si="203"/>
        <v>133</v>
      </c>
      <c r="R264" s="7" t="s">
        <v>55</v>
      </c>
      <c r="S264" s="7">
        <f t="shared" si="201"/>
        <v>133</v>
      </c>
      <c r="T264" s="89"/>
      <c r="U264" s="31"/>
      <c r="V264" s="31"/>
    </row>
    <row r="265" spans="1:22" ht="15">
      <c r="B265" s="2" t="s">
        <v>61</v>
      </c>
      <c r="C265" s="7" t="s">
        <v>55</v>
      </c>
      <c r="D265" s="10">
        <v>126</v>
      </c>
      <c r="E265" s="8">
        <v>0</v>
      </c>
      <c r="F265" s="10">
        <v>64</v>
      </c>
      <c r="G265" s="7" t="s">
        <v>55</v>
      </c>
      <c r="H265" s="7">
        <f t="shared" si="202"/>
        <v>190</v>
      </c>
      <c r="I265" s="10">
        <v>3582</v>
      </c>
      <c r="J265" s="7">
        <f t="shared" si="205"/>
        <v>3772</v>
      </c>
      <c r="K265" s="13"/>
      <c r="L265" s="7" t="s">
        <v>55</v>
      </c>
      <c r="M265" s="10">
        <v>24</v>
      </c>
      <c r="N265" s="8">
        <v>0</v>
      </c>
      <c r="O265" s="10">
        <v>73</v>
      </c>
      <c r="P265" s="7" t="s">
        <v>55</v>
      </c>
      <c r="Q265" s="7">
        <f t="shared" si="203"/>
        <v>97</v>
      </c>
      <c r="R265" s="10">
        <v>1838</v>
      </c>
      <c r="S265" s="7">
        <f t="shared" si="201"/>
        <v>1935</v>
      </c>
      <c r="T265" s="89"/>
      <c r="U265" s="31"/>
      <c r="V265" s="31"/>
    </row>
    <row r="266" spans="1:22" ht="15">
      <c r="B266" s="2" t="s">
        <v>62</v>
      </c>
      <c r="C266" s="7" t="s">
        <v>55</v>
      </c>
      <c r="D266" s="10">
        <v>113</v>
      </c>
      <c r="E266" s="8">
        <v>8</v>
      </c>
      <c r="F266" s="10">
        <v>47</v>
      </c>
      <c r="G266" s="7" t="s">
        <v>55</v>
      </c>
      <c r="H266" s="7">
        <f t="shared" si="202"/>
        <v>168</v>
      </c>
      <c r="I266" s="10">
        <v>2919</v>
      </c>
      <c r="J266" s="7">
        <f t="shared" si="205"/>
        <v>3087</v>
      </c>
      <c r="K266" s="13"/>
      <c r="L266" s="7" t="s">
        <v>55</v>
      </c>
      <c r="M266" s="10">
        <v>14</v>
      </c>
      <c r="N266" s="8">
        <v>0</v>
      </c>
      <c r="O266" s="10">
        <v>35</v>
      </c>
      <c r="P266" s="7" t="s">
        <v>55</v>
      </c>
      <c r="Q266" s="7">
        <f t="shared" si="203"/>
        <v>49</v>
      </c>
      <c r="R266" s="10">
        <v>638</v>
      </c>
      <c r="S266" s="7">
        <f t="shared" si="201"/>
        <v>687</v>
      </c>
      <c r="T266" s="89"/>
      <c r="U266" s="31"/>
      <c r="V266" s="31"/>
    </row>
    <row r="267" spans="1:22" ht="15">
      <c r="B267" s="1" t="s">
        <v>124</v>
      </c>
      <c r="C267" s="7">
        <f t="shared" ref="C267:J267" si="206">SUM(C253:C266)</f>
        <v>4531</v>
      </c>
      <c r="D267" s="7">
        <f t="shared" si="206"/>
        <v>305</v>
      </c>
      <c r="E267" s="7">
        <f t="shared" si="206"/>
        <v>8</v>
      </c>
      <c r="F267" s="7">
        <f t="shared" si="206"/>
        <v>2117</v>
      </c>
      <c r="G267" s="7" t="s">
        <v>55</v>
      </c>
      <c r="H267" s="7">
        <f t="shared" si="206"/>
        <v>6961</v>
      </c>
      <c r="I267" s="7">
        <f t="shared" si="206"/>
        <v>6501</v>
      </c>
      <c r="J267" s="7">
        <f t="shared" si="206"/>
        <v>13462</v>
      </c>
      <c r="K267" s="13"/>
      <c r="L267" s="7">
        <f t="shared" ref="L267:S267" si="207">SUM(L253:L266)</f>
        <v>7219</v>
      </c>
      <c r="M267" s="7">
        <f t="shared" si="207"/>
        <v>174</v>
      </c>
      <c r="N267" s="7">
        <f t="shared" si="207"/>
        <v>0</v>
      </c>
      <c r="O267" s="7">
        <f t="shared" si="207"/>
        <v>1900</v>
      </c>
      <c r="P267" s="7" t="s">
        <v>55</v>
      </c>
      <c r="Q267" s="7">
        <f t="shared" si="207"/>
        <v>9293</v>
      </c>
      <c r="R267" s="7">
        <f t="shared" si="207"/>
        <v>2723</v>
      </c>
      <c r="S267" s="7">
        <f t="shared" si="207"/>
        <v>12016</v>
      </c>
      <c r="T267" s="13"/>
      <c r="U267" s="31"/>
      <c r="V267" s="31"/>
    </row>
    <row r="268" spans="1:22" ht="15">
      <c r="B268" s="1"/>
      <c r="C268" s="7"/>
      <c r="D268" s="7"/>
      <c r="E268" s="7"/>
      <c r="F268" s="7"/>
      <c r="G268" s="7"/>
      <c r="H268" s="7"/>
      <c r="I268" s="7"/>
      <c r="J268" s="7"/>
      <c r="K268" s="13"/>
      <c r="L268" s="7"/>
      <c r="M268" s="7"/>
      <c r="N268" s="7"/>
      <c r="O268" s="7"/>
      <c r="P268" s="7"/>
      <c r="Q268" s="7"/>
      <c r="R268" s="7"/>
      <c r="S268" s="7"/>
      <c r="T268" s="13"/>
    </row>
    <row r="269" spans="1:22" ht="17.25" customHeight="1">
      <c r="A269" s="6"/>
      <c r="B269" s="5" t="s">
        <v>125</v>
      </c>
      <c r="C269" s="8"/>
      <c r="D269" s="8"/>
      <c r="E269" s="8"/>
      <c r="F269" s="8"/>
      <c r="G269" s="8"/>
      <c r="H269" s="8"/>
      <c r="I269" s="8"/>
      <c r="J269" s="8"/>
      <c r="K269" s="13"/>
      <c r="L269" s="8"/>
      <c r="M269" s="8"/>
      <c r="N269" s="8"/>
      <c r="O269" s="8"/>
      <c r="P269" s="8"/>
      <c r="Q269" s="8"/>
      <c r="R269" s="8"/>
      <c r="S269" s="8"/>
      <c r="T269" s="89"/>
    </row>
    <row r="270" spans="1:22" ht="15">
      <c r="B270" s="2" t="s">
        <v>126</v>
      </c>
      <c r="C270" s="10">
        <v>25</v>
      </c>
      <c r="D270" s="8">
        <v>0</v>
      </c>
      <c r="E270" s="7" t="s">
        <v>55</v>
      </c>
      <c r="F270" s="10">
        <v>16</v>
      </c>
      <c r="G270" s="7" t="s">
        <v>55</v>
      </c>
      <c r="H270" s="7">
        <f>SUM(C270:F270)</f>
        <v>41</v>
      </c>
      <c r="I270" s="7" t="s">
        <v>55</v>
      </c>
      <c r="J270" s="7">
        <f t="shared" ref="J270:J275" si="208">SUM(H270:I270)</f>
        <v>41</v>
      </c>
      <c r="K270" s="13"/>
      <c r="L270" s="10">
        <v>141</v>
      </c>
      <c r="M270" s="8">
        <v>38</v>
      </c>
      <c r="N270" s="7" t="s">
        <v>55</v>
      </c>
      <c r="O270" s="10">
        <v>16</v>
      </c>
      <c r="P270" s="7" t="s">
        <v>55</v>
      </c>
      <c r="Q270" s="7">
        <f>SUM(L270:O270)</f>
        <v>195</v>
      </c>
      <c r="R270" s="7" t="s">
        <v>55</v>
      </c>
      <c r="S270" s="7">
        <f>SUM(Q270:R270)</f>
        <v>195</v>
      </c>
      <c r="T270" s="13"/>
      <c r="U270" s="31"/>
      <c r="V270" s="31"/>
    </row>
    <row r="271" spans="1:22" ht="15">
      <c r="B271" s="2" t="s">
        <v>120</v>
      </c>
      <c r="C271" s="10">
        <v>0</v>
      </c>
      <c r="D271" s="10">
        <v>0</v>
      </c>
      <c r="E271" s="7" t="s">
        <v>55</v>
      </c>
      <c r="F271" s="10">
        <v>0</v>
      </c>
      <c r="G271" s="7" t="s">
        <v>55</v>
      </c>
      <c r="H271" s="7">
        <f>SUM(C271:F271)</f>
        <v>0</v>
      </c>
      <c r="I271" s="7" t="s">
        <v>55</v>
      </c>
      <c r="J271" s="7">
        <f t="shared" si="208"/>
        <v>0</v>
      </c>
      <c r="K271" s="13"/>
      <c r="L271" s="10">
        <v>8</v>
      </c>
      <c r="M271" s="10">
        <v>0</v>
      </c>
      <c r="N271" s="7" t="s">
        <v>55</v>
      </c>
      <c r="O271" s="10">
        <v>2</v>
      </c>
      <c r="P271" s="7" t="s">
        <v>55</v>
      </c>
      <c r="Q271" s="7">
        <f>SUM(L271:O271)</f>
        <v>10</v>
      </c>
      <c r="R271" s="7" t="s">
        <v>55</v>
      </c>
      <c r="S271" s="7">
        <f t="shared" ref="S271:S284" si="209">SUM(Q271:R271)</f>
        <v>10</v>
      </c>
      <c r="T271" s="13"/>
      <c r="U271" s="31"/>
      <c r="V271" s="31"/>
    </row>
    <row r="272" spans="1:22" ht="15">
      <c r="B272" s="2" t="s">
        <v>121</v>
      </c>
      <c r="C272" s="10">
        <v>2412</v>
      </c>
      <c r="D272" s="10">
        <v>12</v>
      </c>
      <c r="E272" s="7" t="s">
        <v>55</v>
      </c>
      <c r="F272" s="10">
        <v>371</v>
      </c>
      <c r="G272" s="7" t="s">
        <v>55</v>
      </c>
      <c r="H272" s="7">
        <f>SUM(C272:F272)</f>
        <v>2795</v>
      </c>
      <c r="I272" s="7" t="s">
        <v>55</v>
      </c>
      <c r="J272" s="7">
        <f t="shared" si="208"/>
        <v>2795</v>
      </c>
      <c r="K272" s="13"/>
      <c r="L272" s="10">
        <v>8564</v>
      </c>
      <c r="M272" s="10">
        <v>121</v>
      </c>
      <c r="N272" s="7" t="s">
        <v>55</v>
      </c>
      <c r="O272" s="10">
        <v>1275</v>
      </c>
      <c r="P272" s="7" t="s">
        <v>55</v>
      </c>
      <c r="Q272" s="7">
        <f>SUM(L272:O272)</f>
        <v>9960</v>
      </c>
      <c r="R272" s="7" t="s">
        <v>55</v>
      </c>
      <c r="S272" s="7">
        <f t="shared" si="209"/>
        <v>9960</v>
      </c>
      <c r="T272" s="13"/>
      <c r="U272" s="31"/>
      <c r="V272" s="31"/>
    </row>
    <row r="273" spans="1:22" ht="15">
      <c r="B273" s="2" t="s">
        <v>88</v>
      </c>
      <c r="C273" s="7" t="s">
        <v>55</v>
      </c>
      <c r="D273" s="7" t="s">
        <v>55</v>
      </c>
      <c r="E273" s="7" t="s">
        <v>55</v>
      </c>
      <c r="F273" s="7" t="s">
        <v>55</v>
      </c>
      <c r="G273" s="7" t="s">
        <v>55</v>
      </c>
      <c r="H273" s="7" t="s">
        <v>55</v>
      </c>
      <c r="I273" s="8">
        <v>201</v>
      </c>
      <c r="J273" s="7">
        <f t="shared" si="208"/>
        <v>201</v>
      </c>
      <c r="K273" s="13"/>
      <c r="L273" s="7" t="s">
        <v>55</v>
      </c>
      <c r="M273" s="7" t="s">
        <v>55</v>
      </c>
      <c r="N273" s="7" t="s">
        <v>55</v>
      </c>
      <c r="O273" s="7" t="s">
        <v>55</v>
      </c>
      <c r="P273" s="7" t="s">
        <v>55</v>
      </c>
      <c r="Q273" s="7" t="s">
        <v>55</v>
      </c>
      <c r="R273" s="8">
        <v>451</v>
      </c>
      <c r="S273" s="7">
        <f t="shared" si="209"/>
        <v>451</v>
      </c>
      <c r="T273" s="89"/>
      <c r="U273" s="31"/>
      <c r="V273" s="31"/>
    </row>
    <row r="274" spans="1:22" ht="15">
      <c r="B274" s="2" t="s">
        <v>108</v>
      </c>
      <c r="C274" s="8">
        <v>203</v>
      </c>
      <c r="D274" s="8">
        <v>70</v>
      </c>
      <c r="E274" s="7" t="s">
        <v>55</v>
      </c>
      <c r="F274" s="8">
        <v>40</v>
      </c>
      <c r="G274" s="7" t="s">
        <v>55</v>
      </c>
      <c r="H274" s="7">
        <f t="shared" ref="H274:H284" si="210">SUM(C274:F274)</f>
        <v>313</v>
      </c>
      <c r="I274" s="7" t="s">
        <v>55</v>
      </c>
      <c r="J274" s="7">
        <f t="shared" si="208"/>
        <v>313</v>
      </c>
      <c r="K274" s="13"/>
      <c r="L274" s="8">
        <v>449</v>
      </c>
      <c r="M274" s="8">
        <v>22</v>
      </c>
      <c r="N274" s="7" t="s">
        <v>55</v>
      </c>
      <c r="O274" s="8">
        <v>63</v>
      </c>
      <c r="P274" s="7" t="s">
        <v>55</v>
      </c>
      <c r="Q274" s="7">
        <f t="shared" ref="Q274:Q284" si="211">SUM(L274:O274)</f>
        <v>534</v>
      </c>
      <c r="R274" s="7" t="s">
        <v>55</v>
      </c>
      <c r="S274" s="7">
        <f t="shared" si="209"/>
        <v>534</v>
      </c>
      <c r="T274" s="89"/>
      <c r="U274" s="31"/>
      <c r="V274" s="31"/>
    </row>
    <row r="275" spans="1:22" ht="15">
      <c r="B275" s="2" t="s">
        <v>56</v>
      </c>
      <c r="C275" s="7" t="s">
        <v>55</v>
      </c>
      <c r="D275" s="8">
        <v>0</v>
      </c>
      <c r="E275" s="8">
        <v>0</v>
      </c>
      <c r="F275" s="8">
        <v>0</v>
      </c>
      <c r="G275" s="7" t="s">
        <v>55</v>
      </c>
      <c r="H275" s="7">
        <f t="shared" si="210"/>
        <v>0</v>
      </c>
      <c r="I275" s="8">
        <v>5</v>
      </c>
      <c r="J275" s="7">
        <f t="shared" si="208"/>
        <v>5</v>
      </c>
      <c r="K275" s="13"/>
      <c r="L275" s="7" t="s">
        <v>55</v>
      </c>
      <c r="M275" s="10">
        <v>0</v>
      </c>
      <c r="N275" s="10">
        <v>0</v>
      </c>
      <c r="O275" s="10">
        <v>0</v>
      </c>
      <c r="P275" s="7" t="s">
        <v>55</v>
      </c>
      <c r="Q275" s="7">
        <f t="shared" si="211"/>
        <v>0</v>
      </c>
      <c r="R275" s="10">
        <v>29</v>
      </c>
      <c r="S275" s="7">
        <f t="shared" si="209"/>
        <v>29</v>
      </c>
      <c r="T275" s="13"/>
      <c r="U275" s="31"/>
      <c r="V275" s="31"/>
    </row>
    <row r="276" spans="1:22" ht="15">
      <c r="B276" s="2" t="s">
        <v>109</v>
      </c>
      <c r="C276" s="8">
        <v>16</v>
      </c>
      <c r="D276" s="7" t="s">
        <v>55</v>
      </c>
      <c r="E276" s="7" t="s">
        <v>55</v>
      </c>
      <c r="F276" s="7" t="s">
        <v>55</v>
      </c>
      <c r="G276" s="7" t="s">
        <v>55</v>
      </c>
      <c r="H276" s="7">
        <f t="shared" si="210"/>
        <v>16</v>
      </c>
      <c r="I276" s="7" t="s">
        <v>55</v>
      </c>
      <c r="J276" s="7">
        <f t="shared" ref="J276:J284" si="212">SUM(H276:I276)</f>
        <v>16</v>
      </c>
      <c r="K276" s="13"/>
      <c r="L276" s="8">
        <v>145</v>
      </c>
      <c r="M276" s="7" t="s">
        <v>55</v>
      </c>
      <c r="N276" s="7" t="s">
        <v>55</v>
      </c>
      <c r="O276" s="7" t="s">
        <v>55</v>
      </c>
      <c r="P276" s="7" t="s">
        <v>55</v>
      </c>
      <c r="Q276" s="7">
        <f t="shared" si="211"/>
        <v>145</v>
      </c>
      <c r="R276" s="7" t="s">
        <v>55</v>
      </c>
      <c r="S276" s="7">
        <f t="shared" si="209"/>
        <v>145</v>
      </c>
      <c r="T276" s="89"/>
      <c r="U276" s="31"/>
      <c r="V276" s="31"/>
    </row>
    <row r="277" spans="1:22" ht="15">
      <c r="B277" s="2" t="s">
        <v>110</v>
      </c>
      <c r="C277" s="21" t="s">
        <v>55</v>
      </c>
      <c r="D277" s="7">
        <v>0</v>
      </c>
      <c r="E277" s="7">
        <v>0</v>
      </c>
      <c r="F277" s="7">
        <v>0</v>
      </c>
      <c r="G277" s="7" t="s">
        <v>55</v>
      </c>
      <c r="H277" s="7">
        <f t="shared" si="210"/>
        <v>0</v>
      </c>
      <c r="I277" s="21" t="s">
        <v>55</v>
      </c>
      <c r="J277" s="7">
        <f>SUM(H277:I277)</f>
        <v>0</v>
      </c>
      <c r="K277" s="13"/>
      <c r="L277" s="21" t="s">
        <v>55</v>
      </c>
      <c r="M277" s="7">
        <v>14</v>
      </c>
      <c r="N277" s="7">
        <v>0</v>
      </c>
      <c r="O277" s="7">
        <v>7</v>
      </c>
      <c r="P277" s="7" t="s">
        <v>55</v>
      </c>
      <c r="Q277" s="7">
        <f>SUM(L277:O277)</f>
        <v>21</v>
      </c>
      <c r="R277" s="21" t="s">
        <v>55</v>
      </c>
      <c r="S277" s="7">
        <f>SUM(Q277:R277)</f>
        <v>21</v>
      </c>
      <c r="T277" s="89"/>
      <c r="U277" s="31"/>
      <c r="V277" s="31"/>
    </row>
    <row r="278" spans="1:22" ht="15">
      <c r="B278" s="2" t="s">
        <v>122</v>
      </c>
      <c r="C278" s="8">
        <v>22</v>
      </c>
      <c r="D278" s="7" t="s">
        <v>55</v>
      </c>
      <c r="E278" s="7" t="s">
        <v>55</v>
      </c>
      <c r="F278" s="7" t="s">
        <v>55</v>
      </c>
      <c r="G278" s="7" t="s">
        <v>55</v>
      </c>
      <c r="H278" s="7">
        <f t="shared" si="210"/>
        <v>22</v>
      </c>
      <c r="I278" s="7" t="s">
        <v>55</v>
      </c>
      <c r="J278" s="7">
        <f t="shared" si="212"/>
        <v>22</v>
      </c>
      <c r="K278" s="13"/>
      <c r="L278" s="8">
        <v>95</v>
      </c>
      <c r="M278" s="7" t="s">
        <v>55</v>
      </c>
      <c r="N278" s="7" t="s">
        <v>55</v>
      </c>
      <c r="O278" s="7" t="s">
        <v>55</v>
      </c>
      <c r="P278" s="7" t="s">
        <v>55</v>
      </c>
      <c r="Q278" s="7">
        <f t="shared" si="211"/>
        <v>95</v>
      </c>
      <c r="R278" s="7" t="s">
        <v>55</v>
      </c>
      <c r="S278" s="7">
        <f t="shared" si="209"/>
        <v>95</v>
      </c>
      <c r="T278" s="13"/>
      <c r="U278" s="31"/>
      <c r="V278" s="31"/>
    </row>
    <row r="279" spans="1:22" ht="15">
      <c r="B279" s="2" t="s">
        <v>127</v>
      </c>
      <c r="C279" s="7" t="s">
        <v>55</v>
      </c>
      <c r="D279" s="7" t="s">
        <v>55</v>
      </c>
      <c r="E279" s="7" t="s">
        <v>55</v>
      </c>
      <c r="F279" s="8">
        <v>0</v>
      </c>
      <c r="G279" s="7" t="s">
        <v>55</v>
      </c>
      <c r="H279" s="7">
        <f t="shared" si="210"/>
        <v>0</v>
      </c>
      <c r="I279" s="7" t="s">
        <v>55</v>
      </c>
      <c r="J279" s="7">
        <f t="shared" si="212"/>
        <v>0</v>
      </c>
      <c r="K279" s="13"/>
      <c r="L279" s="7" t="s">
        <v>55</v>
      </c>
      <c r="M279" s="7" t="s">
        <v>55</v>
      </c>
      <c r="N279" s="7" t="s">
        <v>55</v>
      </c>
      <c r="O279" s="8">
        <v>20</v>
      </c>
      <c r="P279" s="7" t="s">
        <v>55</v>
      </c>
      <c r="Q279" s="7">
        <f t="shared" si="211"/>
        <v>20</v>
      </c>
      <c r="R279" s="7" t="s">
        <v>55</v>
      </c>
      <c r="S279" s="7">
        <f t="shared" si="209"/>
        <v>20</v>
      </c>
      <c r="T279" s="13"/>
      <c r="U279" s="31"/>
      <c r="V279" s="31"/>
    </row>
    <row r="280" spans="1:22" ht="15">
      <c r="B280" s="2" t="s">
        <v>59</v>
      </c>
      <c r="C280" s="8">
        <v>104</v>
      </c>
      <c r="D280" s="7" t="s">
        <v>55</v>
      </c>
      <c r="E280" s="7" t="s">
        <v>55</v>
      </c>
      <c r="F280" s="7" t="s">
        <v>55</v>
      </c>
      <c r="G280" s="7" t="s">
        <v>55</v>
      </c>
      <c r="H280" s="7">
        <f t="shared" si="210"/>
        <v>104</v>
      </c>
      <c r="I280" s="7" t="s">
        <v>55</v>
      </c>
      <c r="J280" s="7">
        <f t="shared" si="212"/>
        <v>104</v>
      </c>
      <c r="K280" s="13"/>
      <c r="L280" s="8">
        <v>74</v>
      </c>
      <c r="M280" s="7" t="s">
        <v>55</v>
      </c>
      <c r="N280" s="7" t="s">
        <v>55</v>
      </c>
      <c r="O280" s="8">
        <v>0</v>
      </c>
      <c r="P280" s="7" t="s">
        <v>55</v>
      </c>
      <c r="Q280" s="7">
        <f t="shared" si="211"/>
        <v>74</v>
      </c>
      <c r="R280" s="7" t="s">
        <v>55</v>
      </c>
      <c r="S280" s="7">
        <f t="shared" si="209"/>
        <v>74</v>
      </c>
      <c r="T280" s="89"/>
      <c r="U280" s="31"/>
      <c r="V280" s="31"/>
    </row>
    <row r="281" spans="1:22" ht="15">
      <c r="B281" s="2" t="s">
        <v>111</v>
      </c>
      <c r="C281" s="8">
        <v>9556</v>
      </c>
      <c r="D281" s="8">
        <v>816</v>
      </c>
      <c r="E281" s="7" t="s">
        <v>55</v>
      </c>
      <c r="F281" s="10">
        <v>5857</v>
      </c>
      <c r="G281" s="7" t="s">
        <v>55</v>
      </c>
      <c r="H281" s="7">
        <f t="shared" si="210"/>
        <v>16229</v>
      </c>
      <c r="I281" s="7" t="s">
        <v>55</v>
      </c>
      <c r="J281" s="7">
        <f t="shared" si="212"/>
        <v>16229</v>
      </c>
      <c r="K281" s="13"/>
      <c r="L281" s="8">
        <v>3010</v>
      </c>
      <c r="M281" s="8">
        <v>300</v>
      </c>
      <c r="N281" s="7" t="s">
        <v>55</v>
      </c>
      <c r="O281" s="8">
        <v>1547</v>
      </c>
      <c r="P281" s="7" t="s">
        <v>55</v>
      </c>
      <c r="Q281" s="7">
        <f t="shared" si="211"/>
        <v>4857</v>
      </c>
      <c r="R281" s="7" t="s">
        <v>55</v>
      </c>
      <c r="S281" s="7">
        <f t="shared" si="209"/>
        <v>4857</v>
      </c>
      <c r="T281" s="13"/>
      <c r="U281" s="31"/>
      <c r="V281" s="31"/>
    </row>
    <row r="282" spans="1:22" ht="15">
      <c r="B282" s="2" t="s">
        <v>112</v>
      </c>
      <c r="C282" s="10">
        <v>8</v>
      </c>
      <c r="D282" s="7" t="s">
        <v>55</v>
      </c>
      <c r="E282" s="7" t="s">
        <v>55</v>
      </c>
      <c r="F282" s="7" t="s">
        <v>55</v>
      </c>
      <c r="G282" s="7" t="s">
        <v>55</v>
      </c>
      <c r="H282" s="7">
        <f t="shared" si="210"/>
        <v>8</v>
      </c>
      <c r="I282" s="7" t="s">
        <v>55</v>
      </c>
      <c r="J282" s="7">
        <f t="shared" si="212"/>
        <v>8</v>
      </c>
      <c r="K282" s="13"/>
      <c r="L282" s="10">
        <v>58</v>
      </c>
      <c r="M282" s="7" t="s">
        <v>55</v>
      </c>
      <c r="N282" s="7" t="s">
        <v>55</v>
      </c>
      <c r="O282" s="7" t="s">
        <v>55</v>
      </c>
      <c r="P282" s="7" t="s">
        <v>55</v>
      </c>
      <c r="Q282" s="7">
        <f t="shared" si="211"/>
        <v>58</v>
      </c>
      <c r="R282" s="7" t="s">
        <v>55</v>
      </c>
      <c r="S282" s="7">
        <f t="shared" si="209"/>
        <v>58</v>
      </c>
      <c r="T282" s="89"/>
      <c r="U282" s="31"/>
      <c r="V282" s="31"/>
    </row>
    <row r="283" spans="1:22" ht="15">
      <c r="B283" s="2" t="s">
        <v>61</v>
      </c>
      <c r="C283" s="7" t="s">
        <v>55</v>
      </c>
      <c r="D283" s="10">
        <v>270</v>
      </c>
      <c r="E283" s="8">
        <v>49</v>
      </c>
      <c r="F283" s="10">
        <v>207</v>
      </c>
      <c r="G283" s="7" t="s">
        <v>55</v>
      </c>
      <c r="H283" s="7">
        <f t="shared" si="210"/>
        <v>526</v>
      </c>
      <c r="I283" s="10">
        <v>4294</v>
      </c>
      <c r="J283" s="7">
        <f t="shared" si="212"/>
        <v>4820</v>
      </c>
      <c r="K283" s="13"/>
      <c r="L283" s="7" t="s">
        <v>55</v>
      </c>
      <c r="M283" s="10">
        <v>264</v>
      </c>
      <c r="N283" s="8">
        <v>26</v>
      </c>
      <c r="O283" s="10">
        <v>177</v>
      </c>
      <c r="P283" s="7" t="s">
        <v>55</v>
      </c>
      <c r="Q283" s="7">
        <f t="shared" si="211"/>
        <v>467</v>
      </c>
      <c r="R283" s="10">
        <v>3691</v>
      </c>
      <c r="S283" s="7">
        <f t="shared" si="209"/>
        <v>4158</v>
      </c>
      <c r="T283" s="89"/>
      <c r="U283" s="31"/>
      <c r="V283" s="31"/>
    </row>
    <row r="284" spans="1:22" ht="15">
      <c r="B284" s="2" t="s">
        <v>62</v>
      </c>
      <c r="C284" s="7" t="s">
        <v>55</v>
      </c>
      <c r="D284" s="10">
        <v>220</v>
      </c>
      <c r="E284" s="8">
        <v>59</v>
      </c>
      <c r="F284" s="10">
        <v>182</v>
      </c>
      <c r="G284" s="7" t="s">
        <v>55</v>
      </c>
      <c r="H284" s="7">
        <f t="shared" si="210"/>
        <v>461</v>
      </c>
      <c r="I284" s="10">
        <v>3116</v>
      </c>
      <c r="J284" s="7">
        <f t="shared" si="212"/>
        <v>3577</v>
      </c>
      <c r="K284" s="13"/>
      <c r="L284" s="7" t="s">
        <v>55</v>
      </c>
      <c r="M284" s="10">
        <v>100</v>
      </c>
      <c r="N284" s="8">
        <v>8</v>
      </c>
      <c r="O284" s="10">
        <v>25</v>
      </c>
      <c r="P284" s="7" t="s">
        <v>55</v>
      </c>
      <c r="Q284" s="7">
        <f t="shared" si="211"/>
        <v>133</v>
      </c>
      <c r="R284" s="10">
        <v>1150</v>
      </c>
      <c r="S284" s="7">
        <f t="shared" si="209"/>
        <v>1283</v>
      </c>
      <c r="T284" s="89"/>
      <c r="U284" s="31"/>
      <c r="V284" s="31"/>
    </row>
    <row r="285" spans="1:22" ht="15">
      <c r="B285" s="1" t="s">
        <v>128</v>
      </c>
      <c r="C285" s="7">
        <f t="shared" ref="C285:J285" si="213">SUM(C270:C284)</f>
        <v>12346</v>
      </c>
      <c r="D285" s="7">
        <f t="shared" si="213"/>
        <v>1388</v>
      </c>
      <c r="E285" s="7">
        <f t="shared" si="213"/>
        <v>108</v>
      </c>
      <c r="F285" s="7">
        <f t="shared" si="213"/>
        <v>6673</v>
      </c>
      <c r="G285" s="7" t="s">
        <v>55</v>
      </c>
      <c r="H285" s="7">
        <f t="shared" si="213"/>
        <v>20515</v>
      </c>
      <c r="I285" s="7">
        <f t="shared" si="213"/>
        <v>7616</v>
      </c>
      <c r="J285" s="7">
        <f t="shared" si="213"/>
        <v>28131</v>
      </c>
      <c r="K285" s="13"/>
      <c r="L285" s="7">
        <f t="shared" ref="L285:S285" si="214">SUM(L270:L284)</f>
        <v>12544</v>
      </c>
      <c r="M285" s="7">
        <f t="shared" si="214"/>
        <v>859</v>
      </c>
      <c r="N285" s="7">
        <f t="shared" si="214"/>
        <v>34</v>
      </c>
      <c r="O285" s="7">
        <f t="shared" si="214"/>
        <v>3132</v>
      </c>
      <c r="P285" s="7" t="s">
        <v>55</v>
      </c>
      <c r="Q285" s="7">
        <f t="shared" si="214"/>
        <v>16569</v>
      </c>
      <c r="R285" s="7">
        <f t="shared" si="214"/>
        <v>5321</v>
      </c>
      <c r="S285" s="7">
        <f t="shared" si="214"/>
        <v>21890</v>
      </c>
      <c r="T285" s="13"/>
      <c r="U285" s="31"/>
      <c r="V285" s="31"/>
    </row>
    <row r="286" spans="1:22" ht="15">
      <c r="B286" s="1"/>
      <c r="C286" s="7"/>
      <c r="D286" s="7"/>
      <c r="E286" s="7"/>
      <c r="F286" s="7"/>
      <c r="G286" s="7"/>
      <c r="H286" s="7"/>
      <c r="I286" s="7"/>
      <c r="J286" s="7"/>
      <c r="K286" s="13"/>
      <c r="L286" s="7"/>
      <c r="M286" s="7"/>
      <c r="N286" s="7"/>
      <c r="O286" s="7"/>
      <c r="P286" s="7"/>
      <c r="Q286" s="7"/>
      <c r="R286" s="7"/>
      <c r="S286" s="7"/>
      <c r="T286" s="13"/>
    </row>
    <row r="287" spans="1:22" ht="17.25" customHeight="1">
      <c r="A287" s="6"/>
      <c r="B287" s="5" t="s">
        <v>118</v>
      </c>
      <c r="C287" s="8"/>
      <c r="D287" s="8"/>
      <c r="E287" s="8"/>
      <c r="F287" s="8"/>
      <c r="G287" s="8"/>
      <c r="H287" s="8"/>
      <c r="I287" s="8"/>
      <c r="J287" s="8"/>
      <c r="K287" s="13"/>
      <c r="L287" s="8"/>
      <c r="M287" s="8"/>
      <c r="N287" s="8"/>
      <c r="O287" s="8"/>
      <c r="P287" s="8"/>
      <c r="Q287" s="8"/>
      <c r="R287" s="8"/>
      <c r="S287" s="8"/>
      <c r="T287" s="89"/>
    </row>
    <row r="288" spans="1:22" ht="15">
      <c r="B288" s="2" t="s">
        <v>107</v>
      </c>
      <c r="C288" s="10">
        <f t="shared" ref="C288:D290" si="215">SUM(C253,C270)</f>
        <v>37</v>
      </c>
      <c r="D288" s="10">
        <f t="shared" si="215"/>
        <v>0</v>
      </c>
      <c r="E288" s="7" t="s">
        <v>55</v>
      </c>
      <c r="F288" s="10">
        <f>SUM(F253,F270)</f>
        <v>19</v>
      </c>
      <c r="G288" s="7" t="s">
        <v>55</v>
      </c>
      <c r="H288" s="7">
        <f>SUM(C288:F288)</f>
        <v>56</v>
      </c>
      <c r="I288" s="7" t="s">
        <v>55</v>
      </c>
      <c r="J288" s="7">
        <f t="shared" ref="J288:J293" si="216">SUM(H288:I288)</f>
        <v>56</v>
      </c>
      <c r="K288" s="13"/>
      <c r="L288" s="10">
        <f t="shared" ref="L288:M290" si="217">SUM(L253,L270)</f>
        <v>366</v>
      </c>
      <c r="M288" s="10">
        <f t="shared" si="217"/>
        <v>38</v>
      </c>
      <c r="N288" s="7" t="s">
        <v>55</v>
      </c>
      <c r="O288" s="10">
        <f>SUM(O253,O270)</f>
        <v>19</v>
      </c>
      <c r="P288" s="7" t="s">
        <v>55</v>
      </c>
      <c r="Q288" s="7">
        <f>SUM(L288:O288)</f>
        <v>423</v>
      </c>
      <c r="R288" s="7" t="s">
        <v>55</v>
      </c>
      <c r="S288" s="7">
        <f>SUM(Q288:R288)</f>
        <v>423</v>
      </c>
      <c r="T288" s="13"/>
      <c r="U288" s="31"/>
      <c r="V288" s="31"/>
    </row>
    <row r="289" spans="1:22" ht="15">
      <c r="B289" s="2" t="s">
        <v>120</v>
      </c>
      <c r="C289" s="10">
        <f t="shared" si="215"/>
        <v>0</v>
      </c>
      <c r="D289" s="10">
        <f t="shared" si="215"/>
        <v>0</v>
      </c>
      <c r="E289" s="7" t="s">
        <v>55</v>
      </c>
      <c r="F289" s="10">
        <f>SUM(F254,F271)</f>
        <v>0</v>
      </c>
      <c r="G289" s="7" t="s">
        <v>55</v>
      </c>
      <c r="H289" s="7">
        <f>SUM(C289:F289)</f>
        <v>0</v>
      </c>
      <c r="I289" s="7" t="s">
        <v>55</v>
      </c>
      <c r="J289" s="7">
        <f t="shared" si="216"/>
        <v>0</v>
      </c>
      <c r="K289" s="13"/>
      <c r="L289" s="10">
        <f t="shared" si="217"/>
        <v>74</v>
      </c>
      <c r="M289" s="10">
        <f t="shared" si="217"/>
        <v>0</v>
      </c>
      <c r="N289" s="7" t="s">
        <v>55</v>
      </c>
      <c r="O289" s="10">
        <f>SUM(O254,O271)</f>
        <v>24</v>
      </c>
      <c r="P289" s="7" t="s">
        <v>55</v>
      </c>
      <c r="Q289" s="7">
        <f>SUM(L289:O289)</f>
        <v>98</v>
      </c>
      <c r="R289" s="7" t="s">
        <v>55</v>
      </c>
      <c r="S289" s="7">
        <f t="shared" ref="S289:S302" si="218">SUM(Q289:R289)</f>
        <v>98</v>
      </c>
      <c r="T289" s="13"/>
      <c r="U289" s="31"/>
      <c r="V289" s="31"/>
    </row>
    <row r="290" spans="1:22" ht="15">
      <c r="B290" s="2" t="s">
        <v>121</v>
      </c>
      <c r="C290" s="10">
        <f t="shared" si="215"/>
        <v>4866</v>
      </c>
      <c r="D290" s="10">
        <f t="shared" si="215"/>
        <v>58</v>
      </c>
      <c r="E290" s="7" t="s">
        <v>55</v>
      </c>
      <c r="F290" s="10">
        <f>SUM(F255,F272)</f>
        <v>905</v>
      </c>
      <c r="G290" s="7" t="s">
        <v>55</v>
      </c>
      <c r="H290" s="7">
        <f>SUM(C290:F290)</f>
        <v>5829</v>
      </c>
      <c r="I290" s="7" t="s">
        <v>55</v>
      </c>
      <c r="J290" s="7">
        <f t="shared" si="216"/>
        <v>5829</v>
      </c>
      <c r="K290" s="13"/>
      <c r="L290" s="10">
        <f t="shared" si="217"/>
        <v>14199</v>
      </c>
      <c r="M290" s="10">
        <f t="shared" si="217"/>
        <v>206</v>
      </c>
      <c r="N290" s="7" t="s">
        <v>55</v>
      </c>
      <c r="O290" s="10">
        <f>SUM(O255,O272)</f>
        <v>2257</v>
      </c>
      <c r="P290" s="7" t="s">
        <v>55</v>
      </c>
      <c r="Q290" s="7">
        <f>SUM(L290:O290)</f>
        <v>16662</v>
      </c>
      <c r="R290" s="7" t="s">
        <v>55</v>
      </c>
      <c r="S290" s="7">
        <f t="shared" si="218"/>
        <v>16662</v>
      </c>
      <c r="T290" s="13"/>
      <c r="U290" s="31"/>
      <c r="V290" s="31"/>
    </row>
    <row r="291" spans="1:22" ht="15">
      <c r="B291" s="2" t="s">
        <v>88</v>
      </c>
      <c r="C291" s="7" t="s">
        <v>55</v>
      </c>
      <c r="D291" s="7" t="s">
        <v>55</v>
      </c>
      <c r="E291" s="7" t="s">
        <v>55</v>
      </c>
      <c r="F291" s="7" t="s">
        <v>55</v>
      </c>
      <c r="G291" s="7" t="s">
        <v>55</v>
      </c>
      <c r="H291" s="7" t="s">
        <v>55</v>
      </c>
      <c r="I291" s="10">
        <f>SUM(I256,I273)</f>
        <v>201</v>
      </c>
      <c r="J291" s="7">
        <f t="shared" si="216"/>
        <v>201</v>
      </c>
      <c r="K291" s="13"/>
      <c r="L291" s="7" t="s">
        <v>55</v>
      </c>
      <c r="M291" s="7" t="s">
        <v>55</v>
      </c>
      <c r="N291" s="7" t="s">
        <v>55</v>
      </c>
      <c r="O291" s="7" t="s">
        <v>55</v>
      </c>
      <c r="P291" s="7" t="s">
        <v>55</v>
      </c>
      <c r="Q291" s="7" t="s">
        <v>55</v>
      </c>
      <c r="R291" s="10">
        <f>SUM(R256,R273)</f>
        <v>615</v>
      </c>
      <c r="S291" s="7">
        <f t="shared" si="218"/>
        <v>615</v>
      </c>
      <c r="T291" s="89"/>
      <c r="U291" s="31"/>
      <c r="V291" s="31"/>
    </row>
    <row r="292" spans="1:22" ht="15">
      <c r="B292" s="2" t="s">
        <v>108</v>
      </c>
      <c r="C292" s="10">
        <f>SUM(C257,C274)</f>
        <v>266</v>
      </c>
      <c r="D292" s="10">
        <f>SUM(D257,D274)</f>
        <v>70</v>
      </c>
      <c r="E292" s="7" t="s">
        <v>55</v>
      </c>
      <c r="F292" s="10">
        <f>SUM(F257,F274)</f>
        <v>50</v>
      </c>
      <c r="G292" s="7" t="s">
        <v>55</v>
      </c>
      <c r="H292" s="7">
        <f t="shared" ref="H292:H302" si="219">SUM(C292:F292)</f>
        <v>386</v>
      </c>
      <c r="I292" s="7" t="s">
        <v>55</v>
      </c>
      <c r="J292" s="7">
        <f t="shared" si="216"/>
        <v>386</v>
      </c>
      <c r="K292" s="13"/>
      <c r="L292" s="10">
        <f>SUM(L257,L274)</f>
        <v>769</v>
      </c>
      <c r="M292" s="10">
        <f>SUM(M257,M274)</f>
        <v>22</v>
      </c>
      <c r="N292" s="7" t="s">
        <v>55</v>
      </c>
      <c r="O292" s="10">
        <f>SUM(O257,O274)</f>
        <v>94</v>
      </c>
      <c r="P292" s="7" t="s">
        <v>55</v>
      </c>
      <c r="Q292" s="7">
        <f t="shared" ref="Q292:Q302" si="220">SUM(L292:O292)</f>
        <v>885</v>
      </c>
      <c r="R292" s="7" t="s">
        <v>55</v>
      </c>
      <c r="S292" s="7">
        <f t="shared" si="218"/>
        <v>885</v>
      </c>
      <c r="T292" s="89"/>
      <c r="U292" s="31"/>
      <c r="V292" s="31"/>
    </row>
    <row r="293" spans="1:22" ht="15">
      <c r="B293" s="2" t="s">
        <v>56</v>
      </c>
      <c r="C293" s="7" t="s">
        <v>55</v>
      </c>
      <c r="D293" s="10">
        <f>SUM(D258,D275)</f>
        <v>0</v>
      </c>
      <c r="E293" s="10">
        <f>SUM(E258,E275)</f>
        <v>0</v>
      </c>
      <c r="F293" s="10">
        <f>SUM(F258,F275)</f>
        <v>0</v>
      </c>
      <c r="G293" s="7" t="s">
        <v>55</v>
      </c>
      <c r="H293" s="7">
        <f t="shared" si="219"/>
        <v>0</v>
      </c>
      <c r="I293" s="10">
        <f>SUM(I258,I275)</f>
        <v>5</v>
      </c>
      <c r="J293" s="7">
        <f t="shared" si="216"/>
        <v>5</v>
      </c>
      <c r="K293" s="13"/>
      <c r="L293" s="7" t="s">
        <v>55</v>
      </c>
      <c r="M293" s="10">
        <f>SUM(M258,M275)</f>
        <v>0</v>
      </c>
      <c r="N293" s="10">
        <f>SUM(N258,N275)</f>
        <v>0</v>
      </c>
      <c r="O293" s="10">
        <f>SUM(O258,O275)</f>
        <v>0</v>
      </c>
      <c r="P293" s="7" t="s">
        <v>55</v>
      </c>
      <c r="Q293" s="7">
        <f t="shared" si="220"/>
        <v>0</v>
      </c>
      <c r="R293" s="10">
        <f>SUM(R258,R275)</f>
        <v>112</v>
      </c>
      <c r="S293" s="7">
        <f t="shared" si="218"/>
        <v>112</v>
      </c>
      <c r="T293" s="13"/>
      <c r="U293" s="31"/>
      <c r="V293" s="31"/>
    </row>
    <row r="294" spans="1:22" ht="15">
      <c r="B294" s="2" t="s">
        <v>109</v>
      </c>
      <c r="C294" s="10">
        <f>SUM(C259,C276)</f>
        <v>113</v>
      </c>
      <c r="D294" s="7" t="s">
        <v>55</v>
      </c>
      <c r="E294" s="7" t="s">
        <v>55</v>
      </c>
      <c r="F294" s="7" t="s">
        <v>55</v>
      </c>
      <c r="G294" s="7" t="s">
        <v>55</v>
      </c>
      <c r="H294" s="7">
        <f t="shared" si="219"/>
        <v>113</v>
      </c>
      <c r="I294" s="7" t="s">
        <v>55</v>
      </c>
      <c r="J294" s="7">
        <f t="shared" ref="J294:J302" si="221">SUM(H294:I294)</f>
        <v>113</v>
      </c>
      <c r="K294" s="13"/>
      <c r="L294" s="10">
        <f>SUM(L259,L276)</f>
        <v>202</v>
      </c>
      <c r="M294" s="7" t="s">
        <v>55</v>
      </c>
      <c r="N294" s="7" t="s">
        <v>55</v>
      </c>
      <c r="O294" s="7" t="s">
        <v>55</v>
      </c>
      <c r="P294" s="7" t="s">
        <v>55</v>
      </c>
      <c r="Q294" s="7">
        <f t="shared" si="220"/>
        <v>202</v>
      </c>
      <c r="R294" s="7" t="s">
        <v>55</v>
      </c>
      <c r="S294" s="7">
        <f t="shared" si="218"/>
        <v>202</v>
      </c>
      <c r="T294" s="89"/>
      <c r="U294" s="31"/>
      <c r="V294" s="31"/>
    </row>
    <row r="295" spans="1:22" ht="15">
      <c r="B295" s="2" t="s">
        <v>110</v>
      </c>
      <c r="C295" s="21" t="s">
        <v>55</v>
      </c>
      <c r="D295" s="8">
        <f>D277</f>
        <v>0</v>
      </c>
      <c r="E295" s="8">
        <f>E277</f>
        <v>0</v>
      </c>
      <c r="F295" s="8">
        <f>F277</f>
        <v>0</v>
      </c>
      <c r="G295" s="7" t="s">
        <v>55</v>
      </c>
      <c r="H295" s="7">
        <f t="shared" si="219"/>
        <v>0</v>
      </c>
      <c r="I295" s="21" t="s">
        <v>55</v>
      </c>
      <c r="J295" s="7">
        <f t="shared" si="221"/>
        <v>0</v>
      </c>
      <c r="K295" s="13"/>
      <c r="L295" s="21" t="s">
        <v>55</v>
      </c>
      <c r="M295" s="8">
        <f t="shared" ref="M295:O295" si="222">M277</f>
        <v>14</v>
      </c>
      <c r="N295" s="8">
        <f t="shared" si="222"/>
        <v>0</v>
      </c>
      <c r="O295" s="8">
        <f t="shared" si="222"/>
        <v>7</v>
      </c>
      <c r="P295" s="7" t="s">
        <v>55</v>
      </c>
      <c r="Q295" s="7">
        <f t="shared" si="220"/>
        <v>21</v>
      </c>
      <c r="R295" s="21" t="s">
        <v>55</v>
      </c>
      <c r="S295" s="7">
        <f t="shared" si="218"/>
        <v>21</v>
      </c>
      <c r="T295" s="89"/>
      <c r="U295" s="31"/>
      <c r="V295" s="31"/>
    </row>
    <row r="296" spans="1:22" ht="15">
      <c r="B296" s="2" t="s">
        <v>122</v>
      </c>
      <c r="C296" s="10">
        <f>SUM(C260,C278)</f>
        <v>50</v>
      </c>
      <c r="D296" s="7" t="s">
        <v>55</v>
      </c>
      <c r="E296" s="7" t="s">
        <v>55</v>
      </c>
      <c r="F296" s="7" t="s">
        <v>55</v>
      </c>
      <c r="G296" s="7" t="s">
        <v>55</v>
      </c>
      <c r="H296" s="7">
        <f t="shared" si="219"/>
        <v>50</v>
      </c>
      <c r="I296" s="7" t="s">
        <v>55</v>
      </c>
      <c r="J296" s="7">
        <f t="shared" si="221"/>
        <v>50</v>
      </c>
      <c r="K296" s="13"/>
      <c r="L296" s="10">
        <f>SUM(L260,L278)</f>
        <v>130</v>
      </c>
      <c r="M296" s="7" t="s">
        <v>55</v>
      </c>
      <c r="N296" s="7" t="s">
        <v>55</v>
      </c>
      <c r="O296" s="7" t="s">
        <v>55</v>
      </c>
      <c r="P296" s="7" t="s">
        <v>55</v>
      </c>
      <c r="Q296" s="7">
        <f t="shared" si="220"/>
        <v>130</v>
      </c>
      <c r="R296" s="7" t="s">
        <v>55</v>
      </c>
      <c r="S296" s="7">
        <f t="shared" si="218"/>
        <v>130</v>
      </c>
      <c r="T296" s="13"/>
      <c r="U296" s="31"/>
      <c r="V296" s="31"/>
    </row>
    <row r="297" spans="1:22" ht="15">
      <c r="B297" s="2" t="s">
        <v>123</v>
      </c>
      <c r="C297" s="7" t="s">
        <v>55</v>
      </c>
      <c r="D297" s="7" t="s">
        <v>55</v>
      </c>
      <c r="E297" s="7" t="s">
        <v>55</v>
      </c>
      <c r="F297" s="10">
        <f>SUM(F261,F279)</f>
        <v>38</v>
      </c>
      <c r="G297" s="7" t="s">
        <v>55</v>
      </c>
      <c r="H297" s="7">
        <f t="shared" si="219"/>
        <v>38</v>
      </c>
      <c r="I297" s="7" t="s">
        <v>55</v>
      </c>
      <c r="J297" s="7">
        <f t="shared" si="221"/>
        <v>38</v>
      </c>
      <c r="K297" s="13"/>
      <c r="L297" s="7" t="s">
        <v>55</v>
      </c>
      <c r="M297" s="7" t="s">
        <v>55</v>
      </c>
      <c r="N297" s="7" t="s">
        <v>55</v>
      </c>
      <c r="O297" s="10">
        <f>SUM(O261,O279)</f>
        <v>58</v>
      </c>
      <c r="P297" s="7" t="s">
        <v>55</v>
      </c>
      <c r="Q297" s="7">
        <f t="shared" si="220"/>
        <v>58</v>
      </c>
      <c r="R297" s="7" t="s">
        <v>55</v>
      </c>
      <c r="S297" s="7">
        <f t="shared" si="218"/>
        <v>58</v>
      </c>
      <c r="T297" s="13"/>
      <c r="U297" s="31"/>
      <c r="V297" s="31"/>
    </row>
    <row r="298" spans="1:22" ht="15">
      <c r="B298" s="2" t="s">
        <v>59</v>
      </c>
      <c r="C298" s="10">
        <f>SUM(C262,C280)</f>
        <v>221</v>
      </c>
      <c r="D298" s="7" t="s">
        <v>55</v>
      </c>
      <c r="E298" s="7" t="s">
        <v>55</v>
      </c>
      <c r="F298" s="10">
        <f>SUM(F262,F280)</f>
        <v>0</v>
      </c>
      <c r="G298" s="7" t="s">
        <v>55</v>
      </c>
      <c r="H298" s="7">
        <f t="shared" si="219"/>
        <v>221</v>
      </c>
      <c r="I298" s="7" t="s">
        <v>55</v>
      </c>
      <c r="J298" s="7">
        <f t="shared" si="221"/>
        <v>221</v>
      </c>
      <c r="K298" s="13"/>
      <c r="L298" s="10">
        <f>SUM(L262,L280)</f>
        <v>94</v>
      </c>
      <c r="M298" s="7" t="s">
        <v>55</v>
      </c>
      <c r="N298" s="7" t="s">
        <v>55</v>
      </c>
      <c r="O298" s="10">
        <f>SUM(O262,O280)</f>
        <v>0</v>
      </c>
      <c r="P298" s="7" t="s">
        <v>55</v>
      </c>
      <c r="Q298" s="7">
        <f t="shared" si="220"/>
        <v>94</v>
      </c>
      <c r="R298" s="7" t="s">
        <v>55</v>
      </c>
      <c r="S298" s="7">
        <f t="shared" si="218"/>
        <v>94</v>
      </c>
      <c r="T298" s="89"/>
      <c r="U298" s="31"/>
      <c r="V298" s="31"/>
    </row>
    <row r="299" spans="1:22" ht="15">
      <c r="B299" s="2" t="s">
        <v>111</v>
      </c>
      <c r="C299" s="10">
        <f>SUM(C263,C281)</f>
        <v>11268</v>
      </c>
      <c r="D299" s="10">
        <f>SUM(D263,D281)</f>
        <v>836</v>
      </c>
      <c r="E299" s="7" t="s">
        <v>55</v>
      </c>
      <c r="F299" s="10">
        <f>SUM(F263,F281)</f>
        <v>7278</v>
      </c>
      <c r="G299" s="7" t="s">
        <v>55</v>
      </c>
      <c r="H299" s="7">
        <f t="shared" si="219"/>
        <v>19382</v>
      </c>
      <c r="I299" s="7" t="s">
        <v>55</v>
      </c>
      <c r="J299" s="7">
        <f t="shared" si="221"/>
        <v>19382</v>
      </c>
      <c r="K299" s="13"/>
      <c r="L299" s="10">
        <f>SUM(L263,L281)</f>
        <v>3738</v>
      </c>
      <c r="M299" s="10">
        <f>SUM(M263,M281)</f>
        <v>351</v>
      </c>
      <c r="N299" s="7" t="s">
        <v>55</v>
      </c>
      <c r="O299" s="10">
        <f>SUM(O263,O281)</f>
        <v>2263</v>
      </c>
      <c r="P299" s="7" t="s">
        <v>55</v>
      </c>
      <c r="Q299" s="7">
        <f t="shared" si="220"/>
        <v>6352</v>
      </c>
      <c r="R299" s="7" t="s">
        <v>55</v>
      </c>
      <c r="S299" s="7">
        <f t="shared" si="218"/>
        <v>6352</v>
      </c>
      <c r="T299" s="13"/>
      <c r="U299" s="31"/>
      <c r="V299" s="31"/>
    </row>
    <row r="300" spans="1:22" ht="15">
      <c r="B300" s="2" t="s">
        <v>112</v>
      </c>
      <c r="C300" s="10">
        <f>SUM(C264,C282)</f>
        <v>56</v>
      </c>
      <c r="D300" s="7" t="s">
        <v>55</v>
      </c>
      <c r="E300" s="7" t="s">
        <v>55</v>
      </c>
      <c r="F300" s="7" t="s">
        <v>55</v>
      </c>
      <c r="G300" s="7" t="s">
        <v>55</v>
      </c>
      <c r="H300" s="7">
        <f t="shared" si="219"/>
        <v>56</v>
      </c>
      <c r="I300" s="7" t="s">
        <v>55</v>
      </c>
      <c r="J300" s="7">
        <f t="shared" si="221"/>
        <v>56</v>
      </c>
      <c r="K300" s="13"/>
      <c r="L300" s="10">
        <f>SUM(L264,L282)</f>
        <v>191</v>
      </c>
      <c r="M300" s="7" t="s">
        <v>55</v>
      </c>
      <c r="N300" s="7" t="s">
        <v>55</v>
      </c>
      <c r="O300" s="7" t="s">
        <v>55</v>
      </c>
      <c r="P300" s="7" t="s">
        <v>55</v>
      </c>
      <c r="Q300" s="7">
        <f t="shared" si="220"/>
        <v>191</v>
      </c>
      <c r="R300" s="7" t="s">
        <v>55</v>
      </c>
      <c r="S300" s="7">
        <f t="shared" si="218"/>
        <v>191</v>
      </c>
      <c r="T300" s="89"/>
      <c r="U300" s="31"/>
      <c r="V300" s="31"/>
    </row>
    <row r="301" spans="1:22" ht="15">
      <c r="B301" s="2" t="s">
        <v>61</v>
      </c>
      <c r="C301" s="7" t="s">
        <v>55</v>
      </c>
      <c r="D301" s="10">
        <f t="shared" ref="D301:F302" si="223">SUM(D265,D283)</f>
        <v>396</v>
      </c>
      <c r="E301" s="10">
        <f t="shared" si="223"/>
        <v>49</v>
      </c>
      <c r="F301" s="10">
        <f t="shared" si="223"/>
        <v>271</v>
      </c>
      <c r="G301" s="7" t="s">
        <v>55</v>
      </c>
      <c r="H301" s="7">
        <f t="shared" si="219"/>
        <v>716</v>
      </c>
      <c r="I301" s="10">
        <f>SUM(I265,I283)</f>
        <v>7876</v>
      </c>
      <c r="J301" s="7">
        <f t="shared" si="221"/>
        <v>8592</v>
      </c>
      <c r="K301" s="13"/>
      <c r="L301" s="7" t="s">
        <v>55</v>
      </c>
      <c r="M301" s="10">
        <f t="shared" ref="M301:O302" si="224">SUM(M265,M283)</f>
        <v>288</v>
      </c>
      <c r="N301" s="10">
        <f t="shared" si="224"/>
        <v>26</v>
      </c>
      <c r="O301" s="10">
        <f t="shared" si="224"/>
        <v>250</v>
      </c>
      <c r="P301" s="7" t="s">
        <v>55</v>
      </c>
      <c r="Q301" s="7">
        <f t="shared" si="220"/>
        <v>564</v>
      </c>
      <c r="R301" s="10">
        <f>SUM(R265,R283)</f>
        <v>5529</v>
      </c>
      <c r="S301" s="7">
        <f t="shared" si="218"/>
        <v>6093</v>
      </c>
      <c r="T301" s="89"/>
      <c r="U301" s="31"/>
      <c r="V301" s="31"/>
    </row>
    <row r="302" spans="1:22" ht="15">
      <c r="B302" s="2" t="s">
        <v>62</v>
      </c>
      <c r="C302" s="7" t="s">
        <v>55</v>
      </c>
      <c r="D302" s="10">
        <f t="shared" si="223"/>
        <v>333</v>
      </c>
      <c r="E302" s="10">
        <f t="shared" si="223"/>
        <v>67</v>
      </c>
      <c r="F302" s="10">
        <f t="shared" si="223"/>
        <v>229</v>
      </c>
      <c r="G302" s="7" t="s">
        <v>55</v>
      </c>
      <c r="H302" s="7">
        <f t="shared" si="219"/>
        <v>629</v>
      </c>
      <c r="I302" s="10">
        <f>SUM(I266,I284)</f>
        <v>6035</v>
      </c>
      <c r="J302" s="7">
        <f t="shared" si="221"/>
        <v>6664</v>
      </c>
      <c r="K302" s="13"/>
      <c r="L302" s="7" t="s">
        <v>55</v>
      </c>
      <c r="M302" s="10">
        <f t="shared" si="224"/>
        <v>114</v>
      </c>
      <c r="N302" s="10">
        <f t="shared" si="224"/>
        <v>8</v>
      </c>
      <c r="O302" s="10">
        <f t="shared" si="224"/>
        <v>60</v>
      </c>
      <c r="P302" s="7" t="s">
        <v>55</v>
      </c>
      <c r="Q302" s="7">
        <f t="shared" si="220"/>
        <v>182</v>
      </c>
      <c r="R302" s="10">
        <f>SUM(R266,R284)</f>
        <v>1788</v>
      </c>
      <c r="S302" s="7">
        <f t="shared" si="218"/>
        <v>1970</v>
      </c>
      <c r="T302" s="89"/>
      <c r="U302" s="31"/>
      <c r="V302" s="31"/>
    </row>
    <row r="303" spans="1:22" ht="15.6" thickBot="1">
      <c r="B303" s="1" t="s">
        <v>129</v>
      </c>
      <c r="C303" s="7">
        <f t="shared" ref="C303:J303" si="225">SUM(C288:C302)</f>
        <v>16877</v>
      </c>
      <c r="D303" s="7">
        <f t="shared" si="225"/>
        <v>1693</v>
      </c>
      <c r="E303" s="7">
        <f t="shared" si="225"/>
        <v>116</v>
      </c>
      <c r="F303" s="7">
        <f t="shared" si="225"/>
        <v>8790</v>
      </c>
      <c r="G303" s="7" t="s">
        <v>55</v>
      </c>
      <c r="H303" s="7">
        <f t="shared" si="225"/>
        <v>27476</v>
      </c>
      <c r="I303" s="7">
        <f t="shared" si="225"/>
        <v>14117</v>
      </c>
      <c r="J303" s="7">
        <f t="shared" si="225"/>
        <v>41593</v>
      </c>
      <c r="K303" s="13"/>
      <c r="L303" s="7">
        <f t="shared" ref="L303:S303" si="226">SUM(L288:L302)</f>
        <v>19763</v>
      </c>
      <c r="M303" s="7">
        <f t="shared" si="226"/>
        <v>1033</v>
      </c>
      <c r="N303" s="7">
        <f t="shared" si="226"/>
        <v>34</v>
      </c>
      <c r="O303" s="7">
        <f t="shared" si="226"/>
        <v>5032</v>
      </c>
      <c r="P303" s="7" t="s">
        <v>55</v>
      </c>
      <c r="Q303" s="7">
        <f t="shared" si="226"/>
        <v>25862</v>
      </c>
      <c r="R303" s="7">
        <f t="shared" si="226"/>
        <v>8044</v>
      </c>
      <c r="S303" s="7">
        <f t="shared" si="226"/>
        <v>33906</v>
      </c>
      <c r="T303" s="13"/>
      <c r="U303" s="31"/>
      <c r="V303" s="31"/>
    </row>
    <row r="304" spans="1:22">
      <c r="A304" s="95"/>
      <c r="B304" s="95"/>
      <c r="C304" s="170"/>
      <c r="D304" s="170"/>
      <c r="E304" s="170"/>
      <c r="F304" s="170"/>
      <c r="G304" s="95"/>
      <c r="H304" s="95"/>
      <c r="I304" s="170"/>
      <c r="J304" s="95"/>
      <c r="K304" s="98"/>
      <c r="L304" s="170"/>
      <c r="M304" s="170"/>
      <c r="N304" s="170"/>
      <c r="O304" s="170"/>
      <c r="P304" s="95"/>
      <c r="Q304" s="95"/>
      <c r="R304" s="170"/>
      <c r="S304" s="95"/>
    </row>
    <row r="305" spans="1:22" ht="17.25" customHeight="1">
      <c r="A305" s="6" t="s">
        <v>130</v>
      </c>
      <c r="B305" s="5" t="s">
        <v>131</v>
      </c>
      <c r="C305" s="8"/>
      <c r="D305" s="8"/>
      <c r="E305" s="8"/>
      <c r="F305" s="8"/>
      <c r="G305" s="8"/>
      <c r="H305" s="8"/>
      <c r="I305" s="8"/>
      <c r="J305" s="8"/>
      <c r="K305" s="13"/>
      <c r="L305" s="8"/>
      <c r="M305" s="8"/>
      <c r="N305" s="8"/>
      <c r="O305" s="8"/>
      <c r="P305" s="8"/>
      <c r="Q305" s="8"/>
      <c r="R305" s="8"/>
      <c r="S305" s="8"/>
      <c r="T305" s="89"/>
    </row>
    <row r="306" spans="1:22" ht="15">
      <c r="B306" s="2" t="s">
        <v>107</v>
      </c>
      <c r="C306" s="10">
        <v>80</v>
      </c>
      <c r="D306" s="29">
        <v>0</v>
      </c>
      <c r="E306" s="21" t="s">
        <v>55</v>
      </c>
      <c r="F306" s="10">
        <v>47</v>
      </c>
      <c r="G306" s="7" t="s">
        <v>55</v>
      </c>
      <c r="H306" s="7">
        <f>SUM(C306:F306)</f>
        <v>127</v>
      </c>
      <c r="I306" s="21" t="s">
        <v>55</v>
      </c>
      <c r="J306" s="7">
        <f t="shared" ref="J306:J311" si="227">SUM(H306:I306)</f>
        <v>127</v>
      </c>
      <c r="K306" s="13"/>
      <c r="L306" s="10">
        <v>2106</v>
      </c>
      <c r="M306" s="29">
        <v>30</v>
      </c>
      <c r="N306" s="21" t="s">
        <v>55</v>
      </c>
      <c r="O306" s="10">
        <v>439</v>
      </c>
      <c r="P306" s="7" t="s">
        <v>55</v>
      </c>
      <c r="Q306" s="7">
        <f>SUM(L306:O306)</f>
        <v>2575</v>
      </c>
      <c r="R306" s="21" t="s">
        <v>55</v>
      </c>
      <c r="S306" s="7">
        <f>SUM(Q306:R306)</f>
        <v>2575</v>
      </c>
      <c r="T306" s="13"/>
      <c r="U306" s="31"/>
      <c r="V306" s="31"/>
    </row>
    <row r="307" spans="1:22" ht="15">
      <c r="B307" s="2" t="s">
        <v>120</v>
      </c>
      <c r="C307" s="10">
        <v>33</v>
      </c>
      <c r="D307" s="10">
        <v>0</v>
      </c>
      <c r="E307" s="21" t="s">
        <v>55</v>
      </c>
      <c r="F307" s="10">
        <v>33</v>
      </c>
      <c r="G307" s="7" t="s">
        <v>55</v>
      </c>
      <c r="H307" s="7">
        <f>SUM(C307:F307)</f>
        <v>66</v>
      </c>
      <c r="I307" s="21" t="s">
        <v>55</v>
      </c>
      <c r="J307" s="7">
        <f t="shared" si="227"/>
        <v>66</v>
      </c>
      <c r="K307" s="13"/>
      <c r="L307" s="10">
        <v>253</v>
      </c>
      <c r="M307" s="10">
        <v>0</v>
      </c>
      <c r="N307" s="21" t="s">
        <v>55</v>
      </c>
      <c r="O307" s="10">
        <v>33</v>
      </c>
      <c r="P307" s="7" t="s">
        <v>55</v>
      </c>
      <c r="Q307" s="7">
        <f>SUM(L307:O307)</f>
        <v>286</v>
      </c>
      <c r="R307" s="21" t="s">
        <v>55</v>
      </c>
      <c r="S307" s="7">
        <f t="shared" ref="S307:S320" si="228">SUM(Q307:R307)</f>
        <v>286</v>
      </c>
      <c r="T307" s="13"/>
      <c r="U307" s="31"/>
      <c r="V307" s="31"/>
    </row>
    <row r="308" spans="1:22" ht="15">
      <c r="B308" s="2" t="s">
        <v>121</v>
      </c>
      <c r="C308" s="10">
        <v>6553</v>
      </c>
      <c r="D308" s="10">
        <v>6</v>
      </c>
      <c r="E308" s="21" t="s">
        <v>55</v>
      </c>
      <c r="F308" s="10">
        <v>1134</v>
      </c>
      <c r="G308" s="7" t="s">
        <v>55</v>
      </c>
      <c r="H308" s="7">
        <f>SUM(C308:F308)</f>
        <v>7693</v>
      </c>
      <c r="I308" s="21" t="s">
        <v>55</v>
      </c>
      <c r="J308" s="7">
        <f t="shared" si="227"/>
        <v>7693</v>
      </c>
      <c r="K308" s="13"/>
      <c r="L308" s="10">
        <v>4386</v>
      </c>
      <c r="M308" s="10">
        <v>30</v>
      </c>
      <c r="N308" s="21" t="s">
        <v>55</v>
      </c>
      <c r="O308" s="10">
        <v>652</v>
      </c>
      <c r="P308" s="7" t="s">
        <v>55</v>
      </c>
      <c r="Q308" s="7">
        <f>SUM(L308:O308)</f>
        <v>5068</v>
      </c>
      <c r="R308" s="21" t="s">
        <v>55</v>
      </c>
      <c r="S308" s="7">
        <f t="shared" si="228"/>
        <v>5068</v>
      </c>
      <c r="T308" s="13"/>
      <c r="U308" s="31"/>
      <c r="V308" s="31"/>
    </row>
    <row r="309" spans="1:22" ht="15">
      <c r="B309" s="2" t="s">
        <v>88</v>
      </c>
      <c r="C309" s="21" t="s">
        <v>55</v>
      </c>
      <c r="D309" s="21" t="s">
        <v>55</v>
      </c>
      <c r="E309" s="21" t="s">
        <v>55</v>
      </c>
      <c r="F309" s="21" t="s">
        <v>55</v>
      </c>
      <c r="G309" s="7" t="s">
        <v>55</v>
      </c>
      <c r="H309" s="21" t="s">
        <v>55</v>
      </c>
      <c r="I309" s="29">
        <v>0</v>
      </c>
      <c r="J309" s="7">
        <f t="shared" si="227"/>
        <v>0</v>
      </c>
      <c r="K309" s="13"/>
      <c r="L309" s="21" t="s">
        <v>55</v>
      </c>
      <c r="M309" s="21" t="s">
        <v>55</v>
      </c>
      <c r="N309" s="21" t="s">
        <v>55</v>
      </c>
      <c r="O309" s="21" t="s">
        <v>55</v>
      </c>
      <c r="P309" s="7" t="s">
        <v>55</v>
      </c>
      <c r="Q309" s="21" t="s">
        <v>55</v>
      </c>
      <c r="R309" s="29">
        <v>347</v>
      </c>
      <c r="S309" s="7">
        <f t="shared" si="228"/>
        <v>347</v>
      </c>
      <c r="T309" s="89"/>
      <c r="U309" s="31"/>
      <c r="V309" s="31"/>
    </row>
    <row r="310" spans="1:22" ht="15">
      <c r="B310" s="2" t="s">
        <v>132</v>
      </c>
      <c r="C310" s="21" t="s">
        <v>55</v>
      </c>
      <c r="D310" s="29">
        <v>12</v>
      </c>
      <c r="E310" s="29">
        <v>0</v>
      </c>
      <c r="F310" s="29">
        <v>27</v>
      </c>
      <c r="G310" s="7" t="s">
        <v>55</v>
      </c>
      <c r="H310" s="7">
        <f>SUM(C310:F310)</f>
        <v>39</v>
      </c>
      <c r="I310" s="10">
        <v>1113</v>
      </c>
      <c r="J310" s="7">
        <f t="shared" si="227"/>
        <v>1152</v>
      </c>
      <c r="K310" s="13"/>
      <c r="L310" s="21" t="s">
        <v>55</v>
      </c>
      <c r="M310" s="29">
        <v>2</v>
      </c>
      <c r="N310" s="29">
        <v>1</v>
      </c>
      <c r="O310" s="29">
        <v>0</v>
      </c>
      <c r="P310" s="7" t="s">
        <v>55</v>
      </c>
      <c r="Q310" s="7">
        <f t="shared" ref="Q310:Q320" si="229">SUM(L310:O310)</f>
        <v>3</v>
      </c>
      <c r="R310" s="29">
        <v>192</v>
      </c>
      <c r="S310" s="7">
        <f t="shared" si="228"/>
        <v>195</v>
      </c>
      <c r="T310" s="89"/>
      <c r="U310" s="31"/>
      <c r="V310" s="31"/>
    </row>
    <row r="311" spans="1:22" ht="15">
      <c r="B311" s="2" t="s">
        <v>108</v>
      </c>
      <c r="C311" s="29">
        <v>76</v>
      </c>
      <c r="D311" s="29">
        <v>0</v>
      </c>
      <c r="E311" s="21" t="s">
        <v>55</v>
      </c>
      <c r="F311" s="29">
        <v>0</v>
      </c>
      <c r="G311" s="7" t="s">
        <v>55</v>
      </c>
      <c r="H311" s="7">
        <f>SUM(C311:F311)</f>
        <v>76</v>
      </c>
      <c r="I311" s="21" t="s">
        <v>55</v>
      </c>
      <c r="J311" s="7">
        <f t="shared" si="227"/>
        <v>76</v>
      </c>
      <c r="K311" s="13"/>
      <c r="L311" s="29">
        <v>190</v>
      </c>
      <c r="M311" s="29">
        <v>92</v>
      </c>
      <c r="N311" s="21" t="s">
        <v>55</v>
      </c>
      <c r="O311" s="29">
        <v>30</v>
      </c>
      <c r="P311" s="7" t="s">
        <v>55</v>
      </c>
      <c r="Q311" s="7">
        <f t="shared" si="229"/>
        <v>312</v>
      </c>
      <c r="R311" s="21" t="s">
        <v>55</v>
      </c>
      <c r="S311" s="7">
        <f t="shared" si="228"/>
        <v>312</v>
      </c>
      <c r="T311" s="89"/>
      <c r="U311" s="31"/>
      <c r="V311" s="31"/>
    </row>
    <row r="312" spans="1:22" ht="15">
      <c r="B312" s="2" t="s">
        <v>89</v>
      </c>
      <c r="C312" s="21" t="s">
        <v>55</v>
      </c>
      <c r="D312" s="21" t="s">
        <v>55</v>
      </c>
      <c r="E312" s="21" t="s">
        <v>55</v>
      </c>
      <c r="F312" s="21" t="s">
        <v>55</v>
      </c>
      <c r="G312" s="7" t="s">
        <v>55</v>
      </c>
      <c r="H312" s="21" t="s">
        <v>55</v>
      </c>
      <c r="I312" s="21" t="s">
        <v>55</v>
      </c>
      <c r="J312" s="21" t="s">
        <v>55</v>
      </c>
      <c r="K312" s="13"/>
      <c r="L312" s="10">
        <v>2</v>
      </c>
      <c r="M312" s="22">
        <v>0</v>
      </c>
      <c r="N312" s="21" t="s">
        <v>55</v>
      </c>
      <c r="O312" s="21" t="s">
        <v>55</v>
      </c>
      <c r="P312" s="7" t="s">
        <v>55</v>
      </c>
      <c r="Q312" s="7">
        <f t="shared" si="229"/>
        <v>2</v>
      </c>
      <c r="R312" s="21" t="s">
        <v>55</v>
      </c>
      <c r="S312" s="7">
        <f t="shared" si="228"/>
        <v>2</v>
      </c>
      <c r="T312" s="89"/>
      <c r="U312" s="31"/>
      <c r="V312" s="31"/>
    </row>
    <row r="313" spans="1:22" ht="15">
      <c r="B313" s="2" t="s">
        <v>133</v>
      </c>
      <c r="C313" s="21" t="s">
        <v>55</v>
      </c>
      <c r="D313" s="21" t="s">
        <v>55</v>
      </c>
      <c r="E313" s="21" t="s">
        <v>55</v>
      </c>
      <c r="F313" s="21" t="s">
        <v>55</v>
      </c>
      <c r="G313" s="7" t="s">
        <v>55</v>
      </c>
      <c r="H313" s="21" t="s">
        <v>55</v>
      </c>
      <c r="I313" s="21" t="s">
        <v>55</v>
      </c>
      <c r="J313" s="21" t="s">
        <v>55</v>
      </c>
      <c r="K313" s="13"/>
      <c r="L313" s="10">
        <v>7</v>
      </c>
      <c r="M313" s="22">
        <v>0</v>
      </c>
      <c r="N313" s="21" t="s">
        <v>55</v>
      </c>
      <c r="O313" s="29">
        <v>0</v>
      </c>
      <c r="P313" s="7" t="s">
        <v>55</v>
      </c>
      <c r="Q313" s="7">
        <f t="shared" si="229"/>
        <v>7</v>
      </c>
      <c r="R313" s="21" t="s">
        <v>55</v>
      </c>
      <c r="S313" s="7">
        <f t="shared" si="228"/>
        <v>7</v>
      </c>
      <c r="T313" s="89"/>
      <c r="U313" s="31"/>
      <c r="V313" s="31"/>
    </row>
    <row r="314" spans="1:22" ht="15">
      <c r="B314" s="2" t="s">
        <v>56</v>
      </c>
      <c r="C314" s="21" t="s">
        <v>55</v>
      </c>
      <c r="D314" s="8">
        <v>0</v>
      </c>
      <c r="E314" s="8">
        <v>0</v>
      </c>
      <c r="F314" s="8">
        <v>0</v>
      </c>
      <c r="G314" s="7" t="s">
        <v>55</v>
      </c>
      <c r="H314" s="7">
        <f t="shared" ref="H314:H321" si="230">SUM(C314:F314)</f>
        <v>0</v>
      </c>
      <c r="I314" s="8">
        <v>0</v>
      </c>
      <c r="J314" s="7">
        <f t="shared" ref="J314:J315" si="231">SUM(H314:I314)</f>
        <v>0</v>
      </c>
      <c r="K314" s="13"/>
      <c r="L314" s="21" t="s">
        <v>55</v>
      </c>
      <c r="M314" s="10">
        <v>15</v>
      </c>
      <c r="N314" s="10">
        <v>0</v>
      </c>
      <c r="O314" s="10">
        <v>28</v>
      </c>
      <c r="P314" s="7" t="s">
        <v>55</v>
      </c>
      <c r="Q314" s="7">
        <f t="shared" si="229"/>
        <v>43</v>
      </c>
      <c r="R314" s="10">
        <v>323</v>
      </c>
      <c r="S314" s="7">
        <f t="shared" si="228"/>
        <v>366</v>
      </c>
      <c r="T314" s="13"/>
      <c r="U314" s="31"/>
      <c r="V314" s="31"/>
    </row>
    <row r="315" spans="1:22" ht="15">
      <c r="B315" s="2" t="s">
        <v>109</v>
      </c>
      <c r="C315" s="29">
        <v>209</v>
      </c>
      <c r="D315" s="21" t="s">
        <v>55</v>
      </c>
      <c r="E315" s="21" t="s">
        <v>55</v>
      </c>
      <c r="F315" s="21" t="s">
        <v>55</v>
      </c>
      <c r="G315" s="7" t="s">
        <v>55</v>
      </c>
      <c r="H315" s="7">
        <f t="shared" si="230"/>
        <v>209</v>
      </c>
      <c r="I315" s="21" t="s">
        <v>55</v>
      </c>
      <c r="J315" s="7">
        <f t="shared" si="231"/>
        <v>209</v>
      </c>
      <c r="K315" s="13"/>
      <c r="L315" s="29">
        <v>18</v>
      </c>
      <c r="M315" s="21" t="s">
        <v>55</v>
      </c>
      <c r="N315" s="21" t="s">
        <v>55</v>
      </c>
      <c r="O315" s="21" t="s">
        <v>55</v>
      </c>
      <c r="P315" s="7" t="s">
        <v>55</v>
      </c>
      <c r="Q315" s="7">
        <f t="shared" si="229"/>
        <v>18</v>
      </c>
      <c r="R315" s="21" t="s">
        <v>55</v>
      </c>
      <c r="S315" s="7">
        <f t="shared" si="228"/>
        <v>18</v>
      </c>
      <c r="T315" s="89"/>
      <c r="U315" s="31"/>
      <c r="V315" s="31"/>
    </row>
    <row r="316" spans="1:22" ht="15">
      <c r="B316" s="2" t="s">
        <v>122</v>
      </c>
      <c r="C316" s="29">
        <v>73</v>
      </c>
      <c r="D316" s="21" t="s">
        <v>55</v>
      </c>
      <c r="E316" s="21" t="s">
        <v>55</v>
      </c>
      <c r="F316" s="21" t="s">
        <v>55</v>
      </c>
      <c r="G316" s="7" t="s">
        <v>55</v>
      </c>
      <c r="H316" s="7">
        <f t="shared" si="230"/>
        <v>73</v>
      </c>
      <c r="I316" s="21" t="s">
        <v>55</v>
      </c>
      <c r="J316" s="7">
        <f t="shared" ref="J316:J320" si="232">SUM(H316:I316)</f>
        <v>73</v>
      </c>
      <c r="K316" s="13"/>
      <c r="L316" s="29">
        <v>8</v>
      </c>
      <c r="M316" s="21" t="s">
        <v>55</v>
      </c>
      <c r="N316" s="21" t="s">
        <v>55</v>
      </c>
      <c r="O316" s="21" t="s">
        <v>55</v>
      </c>
      <c r="P316" s="7" t="s">
        <v>55</v>
      </c>
      <c r="Q316" s="7">
        <f t="shared" si="229"/>
        <v>8</v>
      </c>
      <c r="R316" s="21" t="s">
        <v>55</v>
      </c>
      <c r="S316" s="7">
        <f t="shared" si="228"/>
        <v>8</v>
      </c>
      <c r="T316" s="13"/>
      <c r="U316" s="31"/>
      <c r="V316" s="31"/>
    </row>
    <row r="317" spans="1:22" ht="15">
      <c r="B317" s="2" t="s">
        <v>59</v>
      </c>
      <c r="C317" s="29">
        <v>13</v>
      </c>
      <c r="D317" s="21" t="s">
        <v>55</v>
      </c>
      <c r="E317" s="21" t="s">
        <v>55</v>
      </c>
      <c r="F317" s="21" t="s">
        <v>55</v>
      </c>
      <c r="G317" s="7" t="s">
        <v>55</v>
      </c>
      <c r="H317" s="7">
        <f t="shared" si="230"/>
        <v>13</v>
      </c>
      <c r="I317" s="21" t="s">
        <v>55</v>
      </c>
      <c r="J317" s="7">
        <f t="shared" si="232"/>
        <v>13</v>
      </c>
      <c r="K317" s="13"/>
      <c r="L317" s="29">
        <v>73</v>
      </c>
      <c r="M317" s="21" t="s">
        <v>55</v>
      </c>
      <c r="N317" s="21" t="s">
        <v>55</v>
      </c>
      <c r="O317" s="21" t="s">
        <v>55</v>
      </c>
      <c r="P317" s="7" t="s">
        <v>55</v>
      </c>
      <c r="Q317" s="7">
        <f t="shared" si="229"/>
        <v>73</v>
      </c>
      <c r="R317" s="21" t="s">
        <v>55</v>
      </c>
      <c r="S317" s="7">
        <f t="shared" si="228"/>
        <v>73</v>
      </c>
      <c r="T317" s="89"/>
      <c r="U317" s="31"/>
      <c r="V317" s="31"/>
    </row>
    <row r="318" spans="1:22" ht="15">
      <c r="B318" s="2" t="s">
        <v>111</v>
      </c>
      <c r="C318" s="29">
        <v>301</v>
      </c>
      <c r="D318" s="29">
        <v>0</v>
      </c>
      <c r="E318" s="21" t="s">
        <v>55</v>
      </c>
      <c r="F318" s="29">
        <v>317</v>
      </c>
      <c r="G318" s="7" t="s">
        <v>55</v>
      </c>
      <c r="H318" s="7">
        <f t="shared" si="230"/>
        <v>618</v>
      </c>
      <c r="I318" s="21" t="s">
        <v>55</v>
      </c>
      <c r="J318" s="7">
        <f t="shared" si="232"/>
        <v>618</v>
      </c>
      <c r="K318" s="13"/>
      <c r="L318" s="29">
        <v>53</v>
      </c>
      <c r="M318" s="29">
        <v>0</v>
      </c>
      <c r="N318" s="21" t="s">
        <v>55</v>
      </c>
      <c r="O318" s="29">
        <v>117</v>
      </c>
      <c r="P318" s="7" t="s">
        <v>55</v>
      </c>
      <c r="Q318" s="7">
        <f t="shared" si="229"/>
        <v>170</v>
      </c>
      <c r="R318" s="21" t="s">
        <v>55</v>
      </c>
      <c r="S318" s="7">
        <f t="shared" si="228"/>
        <v>170</v>
      </c>
      <c r="T318" s="13"/>
      <c r="U318" s="31"/>
      <c r="V318" s="31"/>
    </row>
    <row r="319" spans="1:22" ht="15">
      <c r="B319" s="2" t="s">
        <v>112</v>
      </c>
      <c r="C319" s="22">
        <v>12</v>
      </c>
      <c r="D319" s="21" t="s">
        <v>55</v>
      </c>
      <c r="E319" s="21" t="s">
        <v>55</v>
      </c>
      <c r="F319" s="21" t="s">
        <v>55</v>
      </c>
      <c r="G319" s="7" t="s">
        <v>55</v>
      </c>
      <c r="H319" s="7">
        <f t="shared" si="230"/>
        <v>12</v>
      </c>
      <c r="I319" s="21" t="s">
        <v>55</v>
      </c>
      <c r="J319" s="7">
        <f t="shared" si="232"/>
        <v>12</v>
      </c>
      <c r="K319" s="13"/>
      <c r="L319" s="22">
        <v>0</v>
      </c>
      <c r="M319" s="21" t="s">
        <v>55</v>
      </c>
      <c r="N319" s="21" t="s">
        <v>55</v>
      </c>
      <c r="O319" s="21" t="s">
        <v>55</v>
      </c>
      <c r="P319" s="7" t="s">
        <v>55</v>
      </c>
      <c r="Q319" s="7">
        <f t="shared" si="229"/>
        <v>0</v>
      </c>
      <c r="R319" s="21" t="s">
        <v>55</v>
      </c>
      <c r="S319" s="7">
        <f t="shared" si="228"/>
        <v>0</v>
      </c>
      <c r="T319" s="89"/>
      <c r="U319" s="31"/>
      <c r="V319" s="31"/>
    </row>
    <row r="320" spans="1:22" ht="15">
      <c r="B320" s="2" t="s">
        <v>61</v>
      </c>
      <c r="C320" s="21" t="s">
        <v>55</v>
      </c>
      <c r="D320" s="10">
        <v>181</v>
      </c>
      <c r="E320" s="29">
        <v>42</v>
      </c>
      <c r="F320" s="10">
        <v>316</v>
      </c>
      <c r="G320" s="7" t="s">
        <v>55</v>
      </c>
      <c r="H320" s="7">
        <f t="shared" si="230"/>
        <v>539</v>
      </c>
      <c r="I320" s="10">
        <v>4205</v>
      </c>
      <c r="J320" s="7">
        <f t="shared" si="232"/>
        <v>4744</v>
      </c>
      <c r="K320" s="13"/>
      <c r="L320" s="21" t="s">
        <v>55</v>
      </c>
      <c r="M320" s="10">
        <v>49</v>
      </c>
      <c r="N320" s="29">
        <v>0</v>
      </c>
      <c r="O320" s="10">
        <v>39</v>
      </c>
      <c r="P320" s="7" t="s">
        <v>55</v>
      </c>
      <c r="Q320" s="7">
        <f t="shared" si="229"/>
        <v>88</v>
      </c>
      <c r="R320" s="10">
        <v>2095</v>
      </c>
      <c r="S320" s="7">
        <f t="shared" si="228"/>
        <v>2183</v>
      </c>
      <c r="T320" s="89"/>
      <c r="U320" s="31"/>
      <c r="V320" s="31"/>
    </row>
    <row r="321" spans="1:22" ht="15">
      <c r="B321" s="1" t="s">
        <v>134</v>
      </c>
      <c r="C321" s="7">
        <f>SUM(C306:C320)</f>
        <v>7350</v>
      </c>
      <c r="D321" s="7">
        <f>SUM(D306:D320)</f>
        <v>199</v>
      </c>
      <c r="E321" s="7">
        <f>SUM(E306:E320)</f>
        <v>42</v>
      </c>
      <c r="F321" s="7">
        <f>SUM(F306:F320)</f>
        <v>1874</v>
      </c>
      <c r="G321" s="7" t="s">
        <v>55</v>
      </c>
      <c r="H321" s="7">
        <f t="shared" si="230"/>
        <v>9465</v>
      </c>
      <c r="I321" s="7">
        <f>SUM(I306:I320)</f>
        <v>5318</v>
      </c>
      <c r="J321" s="7">
        <f t="shared" ref="J321" si="233">SUM(H321:I321)</f>
        <v>14783</v>
      </c>
      <c r="K321" s="13"/>
      <c r="L321" s="7">
        <f t="shared" ref="L321:S321" si="234">SUM(L306:L320)</f>
        <v>7096</v>
      </c>
      <c r="M321" s="7">
        <f t="shared" si="234"/>
        <v>218</v>
      </c>
      <c r="N321" s="7">
        <f t="shared" si="234"/>
        <v>1</v>
      </c>
      <c r="O321" s="7">
        <f t="shared" si="234"/>
        <v>1338</v>
      </c>
      <c r="P321" s="7" t="s">
        <v>55</v>
      </c>
      <c r="Q321" s="7">
        <f t="shared" si="234"/>
        <v>8653</v>
      </c>
      <c r="R321" s="7">
        <f t="shared" si="234"/>
        <v>2957</v>
      </c>
      <c r="S321" s="7">
        <f t="shared" si="234"/>
        <v>11610</v>
      </c>
      <c r="T321" s="13"/>
      <c r="U321" s="31"/>
      <c r="V321" s="31"/>
    </row>
    <row r="322" spans="1:22" ht="15">
      <c r="B322" s="1"/>
      <c r="C322" s="7"/>
      <c r="D322" s="7"/>
      <c r="E322" s="7"/>
      <c r="F322" s="7"/>
      <c r="G322" s="7"/>
      <c r="H322" s="7"/>
      <c r="I322" s="7"/>
      <c r="J322" s="7"/>
      <c r="K322" s="13"/>
      <c r="L322" s="7"/>
      <c r="M322" s="7"/>
      <c r="N322" s="7"/>
      <c r="O322" s="7"/>
      <c r="P322" s="7"/>
      <c r="Q322" s="7"/>
      <c r="R322" s="7"/>
      <c r="S322" s="7"/>
      <c r="T322" s="13"/>
    </row>
    <row r="323" spans="1:22" ht="17.25" customHeight="1">
      <c r="A323" s="6"/>
      <c r="B323" s="5" t="s">
        <v>135</v>
      </c>
      <c r="C323" s="8"/>
      <c r="D323" s="8"/>
      <c r="E323" s="8"/>
      <c r="F323" s="8"/>
      <c r="G323" s="8"/>
      <c r="H323" s="8"/>
      <c r="I323" s="8"/>
      <c r="J323" s="8"/>
      <c r="K323" s="13"/>
      <c r="L323" s="8"/>
      <c r="M323" s="8"/>
      <c r="N323" s="8"/>
      <c r="O323" s="8"/>
      <c r="P323" s="8"/>
      <c r="Q323" s="8"/>
      <c r="R323" s="8"/>
      <c r="S323" s="8"/>
      <c r="T323" s="89"/>
    </row>
    <row r="324" spans="1:22" ht="15">
      <c r="B324" s="2" t="s">
        <v>107</v>
      </c>
      <c r="C324" s="10">
        <v>130</v>
      </c>
      <c r="D324" s="29">
        <v>0</v>
      </c>
      <c r="E324" s="21" t="s">
        <v>55</v>
      </c>
      <c r="F324" s="10">
        <v>113</v>
      </c>
      <c r="G324" s="7" t="s">
        <v>55</v>
      </c>
      <c r="H324" s="7">
        <f>SUM(C324:F324)</f>
        <v>243</v>
      </c>
      <c r="I324" s="21" t="s">
        <v>55</v>
      </c>
      <c r="J324" s="7">
        <f t="shared" ref="J324:J328" si="235">SUM(H324:I324)</f>
        <v>243</v>
      </c>
      <c r="K324" s="13"/>
      <c r="L324" s="10">
        <v>1805</v>
      </c>
      <c r="M324" s="29">
        <v>3</v>
      </c>
      <c r="N324" s="21" t="s">
        <v>55</v>
      </c>
      <c r="O324" s="10">
        <v>265</v>
      </c>
      <c r="P324" s="7" t="s">
        <v>55</v>
      </c>
      <c r="Q324" s="7">
        <f>SUM(L324:O324)</f>
        <v>2073</v>
      </c>
      <c r="R324" s="21" t="s">
        <v>55</v>
      </c>
      <c r="S324" s="7">
        <f>SUM(Q324:R324)</f>
        <v>2073</v>
      </c>
      <c r="T324" s="13"/>
      <c r="U324" s="31"/>
      <c r="V324" s="31"/>
    </row>
    <row r="325" spans="1:22" ht="15">
      <c r="B325" s="2" t="s">
        <v>120</v>
      </c>
      <c r="C325" s="10">
        <v>24</v>
      </c>
      <c r="D325" s="10">
        <v>0</v>
      </c>
      <c r="E325" s="21" t="s">
        <v>55</v>
      </c>
      <c r="F325" s="10">
        <v>19</v>
      </c>
      <c r="G325" s="7" t="s">
        <v>55</v>
      </c>
      <c r="H325" s="7">
        <f>SUM(C325:F325)</f>
        <v>43</v>
      </c>
      <c r="I325" s="21" t="s">
        <v>55</v>
      </c>
      <c r="J325" s="7">
        <f t="shared" si="235"/>
        <v>43</v>
      </c>
      <c r="K325" s="13"/>
      <c r="L325" s="10">
        <v>157</v>
      </c>
      <c r="M325" s="10">
        <v>13</v>
      </c>
      <c r="N325" s="21" t="s">
        <v>55</v>
      </c>
      <c r="O325" s="10">
        <v>86</v>
      </c>
      <c r="P325" s="7" t="s">
        <v>55</v>
      </c>
      <c r="Q325" s="7">
        <f>SUM(L325:O325)</f>
        <v>256</v>
      </c>
      <c r="R325" s="21" t="s">
        <v>55</v>
      </c>
      <c r="S325" s="7">
        <f t="shared" ref="S325:S337" si="236">SUM(Q325:R325)</f>
        <v>256</v>
      </c>
      <c r="T325" s="13"/>
      <c r="U325" s="31"/>
      <c r="V325" s="31"/>
    </row>
    <row r="326" spans="1:22" ht="15">
      <c r="B326" s="2" t="s">
        <v>121</v>
      </c>
      <c r="C326" s="10">
        <v>12648</v>
      </c>
      <c r="D326" s="10">
        <v>25</v>
      </c>
      <c r="E326" s="21" t="s">
        <v>55</v>
      </c>
      <c r="F326" s="10">
        <v>1607</v>
      </c>
      <c r="G326" s="7" t="s">
        <v>55</v>
      </c>
      <c r="H326" s="7">
        <f>SUM(C326:F326)</f>
        <v>14280</v>
      </c>
      <c r="I326" s="21" t="s">
        <v>55</v>
      </c>
      <c r="J326" s="7">
        <f t="shared" si="235"/>
        <v>14280</v>
      </c>
      <c r="K326" s="13"/>
      <c r="L326" s="10">
        <v>8501</v>
      </c>
      <c r="M326" s="10">
        <v>97</v>
      </c>
      <c r="N326" s="21" t="s">
        <v>55</v>
      </c>
      <c r="O326" s="10">
        <v>1399</v>
      </c>
      <c r="P326" s="7" t="s">
        <v>55</v>
      </c>
      <c r="Q326" s="7">
        <f>SUM(L326:O326)</f>
        <v>9997</v>
      </c>
      <c r="R326" s="21" t="s">
        <v>55</v>
      </c>
      <c r="S326" s="7">
        <f t="shared" si="236"/>
        <v>9997</v>
      </c>
      <c r="T326" s="13"/>
      <c r="U326" s="31"/>
      <c r="V326" s="31"/>
    </row>
    <row r="327" spans="1:22" ht="15">
      <c r="B327" s="2" t="s">
        <v>88</v>
      </c>
      <c r="C327" s="21" t="s">
        <v>55</v>
      </c>
      <c r="D327" s="21" t="s">
        <v>55</v>
      </c>
      <c r="E327" s="21" t="s">
        <v>55</v>
      </c>
      <c r="F327" s="21" t="s">
        <v>55</v>
      </c>
      <c r="G327" s="7" t="s">
        <v>55</v>
      </c>
      <c r="H327" s="21" t="s">
        <v>55</v>
      </c>
      <c r="I327" s="29">
        <v>414</v>
      </c>
      <c r="J327" s="7">
        <f t="shared" si="235"/>
        <v>414</v>
      </c>
      <c r="K327" s="13"/>
      <c r="L327" s="21" t="s">
        <v>55</v>
      </c>
      <c r="M327" s="21" t="s">
        <v>55</v>
      </c>
      <c r="N327" s="21" t="s">
        <v>55</v>
      </c>
      <c r="O327" s="21" t="s">
        <v>55</v>
      </c>
      <c r="P327" s="7" t="s">
        <v>55</v>
      </c>
      <c r="Q327" s="21" t="s">
        <v>55</v>
      </c>
      <c r="R327" s="29">
        <v>726</v>
      </c>
      <c r="S327" s="7">
        <f t="shared" si="236"/>
        <v>726</v>
      </c>
      <c r="T327" s="89"/>
      <c r="U327" s="31"/>
      <c r="V327" s="31"/>
    </row>
    <row r="328" spans="1:22" ht="15">
      <c r="B328" s="2" t="s">
        <v>108</v>
      </c>
      <c r="C328" s="29">
        <v>493</v>
      </c>
      <c r="D328" s="29">
        <v>0</v>
      </c>
      <c r="E328" s="21" t="s">
        <v>55</v>
      </c>
      <c r="F328" s="29">
        <v>0</v>
      </c>
      <c r="G328" s="7" t="s">
        <v>55</v>
      </c>
      <c r="H328" s="7">
        <f>SUM(C328:F328)</f>
        <v>493</v>
      </c>
      <c r="I328" s="21" t="s">
        <v>55</v>
      </c>
      <c r="J328" s="7">
        <f t="shared" si="235"/>
        <v>493</v>
      </c>
      <c r="K328" s="13"/>
      <c r="L328" s="29">
        <v>388</v>
      </c>
      <c r="M328" s="29">
        <v>42</v>
      </c>
      <c r="N328" s="21" t="s">
        <v>55</v>
      </c>
      <c r="O328" s="29">
        <v>56</v>
      </c>
      <c r="P328" s="7" t="s">
        <v>55</v>
      </c>
      <c r="Q328" s="7">
        <f t="shared" ref="Q328:Q337" si="237">SUM(L328:O328)</f>
        <v>486</v>
      </c>
      <c r="R328" s="21" t="s">
        <v>55</v>
      </c>
      <c r="S328" s="7">
        <f t="shared" si="236"/>
        <v>486</v>
      </c>
      <c r="T328" s="89"/>
      <c r="U328" s="31"/>
      <c r="V328" s="31"/>
    </row>
    <row r="329" spans="1:22" ht="15">
      <c r="B329" s="2" t="s">
        <v>133</v>
      </c>
      <c r="C329" s="21" t="s">
        <v>55</v>
      </c>
      <c r="D329" s="21" t="s">
        <v>55</v>
      </c>
      <c r="E329" s="21" t="s">
        <v>55</v>
      </c>
      <c r="F329" s="21" t="s">
        <v>55</v>
      </c>
      <c r="G329" s="7" t="s">
        <v>55</v>
      </c>
      <c r="H329" s="21" t="s">
        <v>55</v>
      </c>
      <c r="I329" s="21" t="s">
        <v>55</v>
      </c>
      <c r="J329" s="21" t="s">
        <v>55</v>
      </c>
      <c r="K329" s="13"/>
      <c r="L329" s="10">
        <v>7</v>
      </c>
      <c r="M329" s="22">
        <v>0</v>
      </c>
      <c r="N329" s="21" t="s">
        <v>55</v>
      </c>
      <c r="O329" s="29">
        <v>0</v>
      </c>
      <c r="P329" s="7" t="s">
        <v>55</v>
      </c>
      <c r="Q329" s="7">
        <f t="shared" si="237"/>
        <v>7</v>
      </c>
      <c r="R329" s="21" t="s">
        <v>55</v>
      </c>
      <c r="S329" s="7">
        <f t="shared" si="236"/>
        <v>7</v>
      </c>
      <c r="T329" s="89"/>
      <c r="U329" s="31"/>
      <c r="V329" s="31"/>
    </row>
    <row r="330" spans="1:22" ht="15">
      <c r="B330" s="2" t="s">
        <v>56</v>
      </c>
      <c r="C330" s="21" t="s">
        <v>55</v>
      </c>
      <c r="D330" s="8">
        <v>0</v>
      </c>
      <c r="E330" s="8">
        <v>0</v>
      </c>
      <c r="F330" s="8">
        <v>0</v>
      </c>
      <c r="G330" s="7" t="s">
        <v>55</v>
      </c>
      <c r="H330" s="7">
        <f t="shared" ref="H330:H339" si="238">SUM(C330:F330)</f>
        <v>0</v>
      </c>
      <c r="I330" s="8">
        <v>0</v>
      </c>
      <c r="J330" s="7">
        <f t="shared" ref="J330" si="239">SUM(H330:I330)</f>
        <v>0</v>
      </c>
      <c r="K330" s="13"/>
      <c r="L330" s="21" t="s">
        <v>55</v>
      </c>
      <c r="M330" s="10">
        <v>0</v>
      </c>
      <c r="N330" s="10">
        <v>0</v>
      </c>
      <c r="O330" s="10">
        <v>0</v>
      </c>
      <c r="P330" s="7" t="s">
        <v>55</v>
      </c>
      <c r="Q330" s="7">
        <f t="shared" si="237"/>
        <v>0</v>
      </c>
      <c r="R330" s="10">
        <v>242</v>
      </c>
      <c r="S330" s="7">
        <f t="shared" si="236"/>
        <v>242</v>
      </c>
      <c r="T330" s="13"/>
      <c r="U330" s="31"/>
      <c r="V330" s="31"/>
    </row>
    <row r="331" spans="1:22" ht="15">
      <c r="B331" s="2" t="s">
        <v>109</v>
      </c>
      <c r="C331" s="29">
        <v>219</v>
      </c>
      <c r="D331" s="21" t="s">
        <v>55</v>
      </c>
      <c r="E331" s="21" t="s">
        <v>55</v>
      </c>
      <c r="F331" s="21" t="s">
        <v>55</v>
      </c>
      <c r="G331" s="7" t="s">
        <v>55</v>
      </c>
      <c r="H331" s="7">
        <f t="shared" si="238"/>
        <v>219</v>
      </c>
      <c r="I331" s="21" t="s">
        <v>55</v>
      </c>
      <c r="J331" s="7">
        <f t="shared" ref="J331:J337" si="240">SUM(H331:I331)</f>
        <v>219</v>
      </c>
      <c r="K331" s="13"/>
      <c r="L331" s="29">
        <v>79</v>
      </c>
      <c r="M331" s="21" t="s">
        <v>55</v>
      </c>
      <c r="N331" s="21" t="s">
        <v>55</v>
      </c>
      <c r="O331" s="21" t="s">
        <v>55</v>
      </c>
      <c r="P331" s="7" t="s">
        <v>55</v>
      </c>
      <c r="Q331" s="7">
        <f t="shared" si="237"/>
        <v>79</v>
      </c>
      <c r="R331" s="21" t="s">
        <v>55</v>
      </c>
      <c r="S331" s="7">
        <f t="shared" si="236"/>
        <v>79</v>
      </c>
      <c r="T331" s="89"/>
      <c r="U331" s="31"/>
      <c r="V331" s="31"/>
    </row>
    <row r="332" spans="1:22" ht="15">
      <c r="B332" s="2" t="s">
        <v>110</v>
      </c>
      <c r="C332" s="21" t="s">
        <v>55</v>
      </c>
      <c r="D332" s="10">
        <v>0</v>
      </c>
      <c r="E332" s="10">
        <v>0</v>
      </c>
      <c r="F332" s="10">
        <v>0</v>
      </c>
      <c r="G332" s="7" t="s">
        <v>55</v>
      </c>
      <c r="H332" s="7">
        <f t="shared" si="238"/>
        <v>0</v>
      </c>
      <c r="I332" s="21" t="s">
        <v>55</v>
      </c>
      <c r="J332" s="7">
        <f t="shared" ref="J332" si="241">SUM(H332:I332)</f>
        <v>0</v>
      </c>
      <c r="K332" s="13"/>
      <c r="L332" s="21" t="s">
        <v>55</v>
      </c>
      <c r="M332" s="10">
        <v>41</v>
      </c>
      <c r="N332" s="10">
        <v>0</v>
      </c>
      <c r="O332" s="10">
        <v>45</v>
      </c>
      <c r="P332" s="7" t="s">
        <v>55</v>
      </c>
      <c r="Q332" s="7">
        <f t="shared" ref="Q332" si="242">SUM(L332:O332)</f>
        <v>86</v>
      </c>
      <c r="R332" s="21" t="s">
        <v>55</v>
      </c>
      <c r="S332" s="7">
        <f t="shared" ref="S332" si="243">SUM(Q332:R332)</f>
        <v>86</v>
      </c>
      <c r="T332" s="89"/>
      <c r="U332" s="31"/>
      <c r="V332" s="31"/>
    </row>
    <row r="333" spans="1:22" ht="15">
      <c r="B333" s="2" t="s">
        <v>122</v>
      </c>
      <c r="C333" s="29">
        <v>22</v>
      </c>
      <c r="D333" s="21" t="s">
        <v>55</v>
      </c>
      <c r="E333" s="21" t="s">
        <v>55</v>
      </c>
      <c r="F333" s="21" t="s">
        <v>55</v>
      </c>
      <c r="G333" s="7" t="s">
        <v>55</v>
      </c>
      <c r="H333" s="7">
        <f t="shared" si="238"/>
        <v>22</v>
      </c>
      <c r="I333" s="21" t="s">
        <v>55</v>
      </c>
      <c r="J333" s="7">
        <f t="shared" si="240"/>
        <v>22</v>
      </c>
      <c r="K333" s="13"/>
      <c r="L333" s="29">
        <v>25</v>
      </c>
      <c r="M333" s="21" t="s">
        <v>55</v>
      </c>
      <c r="N333" s="21" t="s">
        <v>55</v>
      </c>
      <c r="O333" s="21" t="s">
        <v>55</v>
      </c>
      <c r="P333" s="7" t="s">
        <v>55</v>
      </c>
      <c r="Q333" s="7">
        <f t="shared" si="237"/>
        <v>25</v>
      </c>
      <c r="R333" s="21" t="s">
        <v>55</v>
      </c>
      <c r="S333" s="7">
        <f t="shared" si="236"/>
        <v>25</v>
      </c>
      <c r="T333" s="89"/>
      <c r="U333" s="31"/>
      <c r="V333" s="31"/>
    </row>
    <row r="334" spans="1:22" ht="15">
      <c r="B334" s="2" t="s">
        <v>59</v>
      </c>
      <c r="C334" s="29">
        <v>171</v>
      </c>
      <c r="D334" s="21" t="s">
        <v>55</v>
      </c>
      <c r="E334" s="21" t="s">
        <v>55</v>
      </c>
      <c r="F334" s="21" t="s">
        <v>55</v>
      </c>
      <c r="G334" s="7" t="s">
        <v>55</v>
      </c>
      <c r="H334" s="7">
        <f t="shared" si="238"/>
        <v>171</v>
      </c>
      <c r="I334" s="21" t="s">
        <v>55</v>
      </c>
      <c r="J334" s="7">
        <f t="shared" si="240"/>
        <v>171</v>
      </c>
      <c r="K334" s="13"/>
      <c r="L334" s="29">
        <v>24</v>
      </c>
      <c r="M334" s="21" t="s">
        <v>55</v>
      </c>
      <c r="N334" s="21" t="s">
        <v>55</v>
      </c>
      <c r="O334" s="21" t="s">
        <v>55</v>
      </c>
      <c r="P334" s="7" t="s">
        <v>55</v>
      </c>
      <c r="Q334" s="7">
        <f t="shared" si="237"/>
        <v>24</v>
      </c>
      <c r="R334" s="21" t="s">
        <v>55</v>
      </c>
      <c r="S334" s="7">
        <f t="shared" si="236"/>
        <v>24</v>
      </c>
      <c r="T334" s="13"/>
      <c r="U334" s="31"/>
      <c r="V334" s="31"/>
    </row>
    <row r="335" spans="1:22" ht="15">
      <c r="B335" s="2" t="s">
        <v>111</v>
      </c>
      <c r="C335" s="8">
        <v>1140</v>
      </c>
      <c r="D335" s="8">
        <v>122</v>
      </c>
      <c r="E335" s="7" t="s">
        <v>55</v>
      </c>
      <c r="F335" s="8">
        <v>2198</v>
      </c>
      <c r="G335" s="7" t="s">
        <v>55</v>
      </c>
      <c r="H335" s="7">
        <f t="shared" si="238"/>
        <v>3460</v>
      </c>
      <c r="I335" s="7" t="s">
        <v>55</v>
      </c>
      <c r="J335" s="7">
        <f t="shared" si="240"/>
        <v>3460</v>
      </c>
      <c r="K335" s="13"/>
      <c r="L335" s="8">
        <v>194</v>
      </c>
      <c r="M335" s="8">
        <v>27</v>
      </c>
      <c r="N335" s="7" t="s">
        <v>55</v>
      </c>
      <c r="O335" s="8">
        <v>689</v>
      </c>
      <c r="P335" s="7" t="s">
        <v>55</v>
      </c>
      <c r="Q335" s="7">
        <f t="shared" si="237"/>
        <v>910</v>
      </c>
      <c r="R335" s="7" t="s">
        <v>55</v>
      </c>
      <c r="S335" s="7">
        <f t="shared" si="236"/>
        <v>910</v>
      </c>
      <c r="T335" s="13"/>
      <c r="U335" s="31"/>
      <c r="V335" s="31"/>
    </row>
    <row r="336" spans="1:22" ht="15">
      <c r="B336" s="2" t="s">
        <v>112</v>
      </c>
      <c r="C336" s="22">
        <v>13</v>
      </c>
      <c r="D336" s="21" t="s">
        <v>55</v>
      </c>
      <c r="E336" s="21" t="s">
        <v>55</v>
      </c>
      <c r="F336" s="21" t="s">
        <v>55</v>
      </c>
      <c r="G336" s="7" t="s">
        <v>55</v>
      </c>
      <c r="H336" s="7">
        <f t="shared" si="238"/>
        <v>13</v>
      </c>
      <c r="I336" s="21" t="s">
        <v>55</v>
      </c>
      <c r="J336" s="7">
        <f t="shared" si="240"/>
        <v>13</v>
      </c>
      <c r="K336" s="13"/>
      <c r="L336" s="22">
        <v>4</v>
      </c>
      <c r="M336" s="21" t="s">
        <v>55</v>
      </c>
      <c r="N336" s="21" t="s">
        <v>55</v>
      </c>
      <c r="O336" s="21" t="s">
        <v>55</v>
      </c>
      <c r="P336" s="7" t="s">
        <v>55</v>
      </c>
      <c r="Q336" s="7">
        <f t="shared" si="237"/>
        <v>4</v>
      </c>
      <c r="R336" s="21" t="s">
        <v>55</v>
      </c>
      <c r="S336" s="7">
        <f t="shared" si="236"/>
        <v>4</v>
      </c>
      <c r="T336" s="89"/>
      <c r="U336" s="31"/>
      <c r="V336" s="31"/>
    </row>
    <row r="337" spans="1:22" ht="15">
      <c r="B337" s="2" t="s">
        <v>61</v>
      </c>
      <c r="C337" s="21" t="s">
        <v>55</v>
      </c>
      <c r="D337" s="10">
        <v>383</v>
      </c>
      <c r="E337" s="29">
        <v>0</v>
      </c>
      <c r="F337" s="10">
        <v>81</v>
      </c>
      <c r="G337" s="7" t="s">
        <v>55</v>
      </c>
      <c r="H337" s="7">
        <f t="shared" si="238"/>
        <v>464</v>
      </c>
      <c r="I337" s="10">
        <v>3073</v>
      </c>
      <c r="J337" s="7">
        <f t="shared" si="240"/>
        <v>3537</v>
      </c>
      <c r="K337" s="13"/>
      <c r="L337" s="21" t="s">
        <v>55</v>
      </c>
      <c r="M337" s="10">
        <v>150</v>
      </c>
      <c r="N337" s="29">
        <v>0</v>
      </c>
      <c r="O337" s="10">
        <v>73</v>
      </c>
      <c r="P337" s="7" t="s">
        <v>55</v>
      </c>
      <c r="Q337" s="7">
        <f t="shared" si="237"/>
        <v>223</v>
      </c>
      <c r="R337" s="10">
        <v>3568</v>
      </c>
      <c r="S337" s="7">
        <f t="shared" si="236"/>
        <v>3791</v>
      </c>
      <c r="T337" s="89"/>
      <c r="U337" s="31"/>
      <c r="V337" s="31"/>
    </row>
    <row r="338" spans="1:22" ht="15">
      <c r="B338" s="2" t="s">
        <v>62</v>
      </c>
      <c r="C338" s="21" t="s">
        <v>55</v>
      </c>
      <c r="D338" s="10">
        <v>10</v>
      </c>
      <c r="E338" s="29">
        <v>8</v>
      </c>
      <c r="F338" s="10">
        <v>39</v>
      </c>
      <c r="G338" s="7" t="s">
        <v>55</v>
      </c>
      <c r="H338" s="7">
        <f t="shared" si="238"/>
        <v>57</v>
      </c>
      <c r="I338" s="10">
        <v>3206</v>
      </c>
      <c r="J338" s="7">
        <f t="shared" ref="J338" si="244">SUM(H338:I338)</f>
        <v>3263</v>
      </c>
      <c r="K338" s="13"/>
      <c r="L338" s="21" t="s">
        <v>55</v>
      </c>
      <c r="M338" s="10">
        <v>0</v>
      </c>
      <c r="N338" s="29">
        <v>4</v>
      </c>
      <c r="O338" s="10">
        <v>58</v>
      </c>
      <c r="P338" s="7" t="s">
        <v>55</v>
      </c>
      <c r="Q338" s="7">
        <f t="shared" ref="Q338" si="245">SUM(L338:O338)</f>
        <v>62</v>
      </c>
      <c r="R338" s="10">
        <v>716</v>
      </c>
      <c r="S338" s="7">
        <f t="shared" ref="S338:S339" si="246">SUM(Q338:R338)</f>
        <v>778</v>
      </c>
      <c r="T338" s="89"/>
      <c r="U338" s="31"/>
      <c r="V338" s="31"/>
    </row>
    <row r="339" spans="1:22" ht="15">
      <c r="B339" s="1" t="s">
        <v>136</v>
      </c>
      <c r="C339" s="7">
        <f>SUM(C324:C338)</f>
        <v>14860</v>
      </c>
      <c r="D339" s="7">
        <f>SUM(D324:D338)</f>
        <v>540</v>
      </c>
      <c r="E339" s="7">
        <f>SUM(E324:E338)</f>
        <v>8</v>
      </c>
      <c r="F339" s="7">
        <f>SUM(F324:F338)</f>
        <v>4057</v>
      </c>
      <c r="G339" s="7" t="s">
        <v>55</v>
      </c>
      <c r="H339" s="7">
        <f t="shared" si="238"/>
        <v>19465</v>
      </c>
      <c r="I339" s="7">
        <f>SUM(I324:I338)</f>
        <v>6693</v>
      </c>
      <c r="J339" s="7">
        <f t="shared" ref="J339" si="247">SUM(H339:I339)</f>
        <v>26158</v>
      </c>
      <c r="K339" s="13"/>
      <c r="L339" s="7">
        <f>SUM(L324:L338)</f>
        <v>11184</v>
      </c>
      <c r="M339" s="7">
        <f>SUM(M324:M338)</f>
        <v>373</v>
      </c>
      <c r="N339" s="7">
        <f>SUM(N324:N338)</f>
        <v>4</v>
      </c>
      <c r="O339" s="7">
        <f>SUM(O324:O338)</f>
        <v>2671</v>
      </c>
      <c r="P339" s="7" t="s">
        <v>55</v>
      </c>
      <c r="Q339" s="7">
        <f>SUM(L339:O339)</f>
        <v>14232</v>
      </c>
      <c r="R339" s="7">
        <f>SUM(R324:R338)</f>
        <v>5252</v>
      </c>
      <c r="S339" s="7">
        <f t="shared" si="246"/>
        <v>19484</v>
      </c>
      <c r="T339" s="13"/>
      <c r="U339" s="31"/>
      <c r="V339" s="31"/>
    </row>
    <row r="340" spans="1:22" ht="15">
      <c r="B340" s="1"/>
      <c r="C340" s="7"/>
      <c r="D340" s="7"/>
      <c r="E340" s="7"/>
      <c r="F340" s="7"/>
      <c r="G340" s="7"/>
      <c r="H340" s="7"/>
      <c r="I340" s="7"/>
      <c r="J340" s="7"/>
      <c r="K340" s="13"/>
      <c r="L340" s="7"/>
      <c r="M340" s="7"/>
      <c r="N340" s="7"/>
      <c r="O340" s="7"/>
      <c r="P340" s="7"/>
      <c r="Q340" s="7"/>
      <c r="R340" s="7"/>
      <c r="S340" s="7"/>
      <c r="T340" s="13"/>
    </row>
    <row r="341" spans="1:22" ht="17.25" customHeight="1">
      <c r="A341" s="6"/>
      <c r="B341" s="5" t="s">
        <v>130</v>
      </c>
      <c r="C341" s="8"/>
      <c r="D341" s="8"/>
      <c r="E341" s="8"/>
      <c r="F341" s="8"/>
      <c r="G341" s="8"/>
      <c r="H341" s="8"/>
      <c r="I341" s="8"/>
      <c r="J341" s="8"/>
      <c r="K341" s="13"/>
      <c r="L341" s="8"/>
      <c r="M341" s="8"/>
      <c r="N341" s="8"/>
      <c r="O341" s="8"/>
      <c r="P341" s="8"/>
      <c r="Q341" s="8"/>
      <c r="R341" s="8"/>
      <c r="S341" s="8"/>
      <c r="T341" s="89"/>
    </row>
    <row r="342" spans="1:22" ht="15">
      <c r="B342" s="2" t="s">
        <v>107</v>
      </c>
      <c r="C342" s="10">
        <f t="shared" ref="C342:D344" si="248">SUM(C306,C324)</f>
        <v>210</v>
      </c>
      <c r="D342" s="10">
        <f t="shared" si="248"/>
        <v>0</v>
      </c>
      <c r="E342" s="21" t="s">
        <v>55</v>
      </c>
      <c r="F342" s="10">
        <f>SUM(F306,F324)</f>
        <v>160</v>
      </c>
      <c r="G342" s="7" t="s">
        <v>55</v>
      </c>
      <c r="H342" s="7">
        <f>SUM(C342:F342)</f>
        <v>370</v>
      </c>
      <c r="I342" s="21" t="s">
        <v>55</v>
      </c>
      <c r="J342" s="7">
        <f t="shared" ref="J342" si="249">SUM(H342:I342)</f>
        <v>370</v>
      </c>
      <c r="K342" s="13"/>
      <c r="L342" s="10">
        <f t="shared" ref="L342:M344" si="250">SUM(L306,L324)</f>
        <v>3911</v>
      </c>
      <c r="M342" s="10">
        <f t="shared" si="250"/>
        <v>33</v>
      </c>
      <c r="N342" s="21" t="s">
        <v>55</v>
      </c>
      <c r="O342" s="10">
        <f>SUM(O306,O324)</f>
        <v>704</v>
      </c>
      <c r="P342" s="7" t="s">
        <v>55</v>
      </c>
      <c r="Q342" s="7">
        <f>SUM(L342:O342)</f>
        <v>4648</v>
      </c>
      <c r="R342" s="21" t="s">
        <v>55</v>
      </c>
      <c r="S342" s="7">
        <f>SUM(Q342:R342)</f>
        <v>4648</v>
      </c>
      <c r="T342" s="13"/>
      <c r="U342" s="31"/>
      <c r="V342" s="31"/>
    </row>
    <row r="343" spans="1:22" ht="15">
      <c r="B343" s="2" t="s">
        <v>120</v>
      </c>
      <c r="C343" s="10">
        <f t="shared" si="248"/>
        <v>57</v>
      </c>
      <c r="D343" s="10">
        <f t="shared" si="248"/>
        <v>0</v>
      </c>
      <c r="E343" s="21" t="s">
        <v>55</v>
      </c>
      <c r="F343" s="10">
        <f>SUM(F307,F325)</f>
        <v>52</v>
      </c>
      <c r="G343" s="7" t="s">
        <v>55</v>
      </c>
      <c r="H343" s="7">
        <f>SUM(C343:F343)</f>
        <v>109</v>
      </c>
      <c r="I343" s="21" t="s">
        <v>55</v>
      </c>
      <c r="J343" s="7">
        <f t="shared" ref="J343:J347" si="251">SUM(H343:I343)</f>
        <v>109</v>
      </c>
      <c r="K343" s="13"/>
      <c r="L343" s="10">
        <f t="shared" si="250"/>
        <v>410</v>
      </c>
      <c r="M343" s="10">
        <f t="shared" si="250"/>
        <v>13</v>
      </c>
      <c r="N343" s="21" t="s">
        <v>55</v>
      </c>
      <c r="O343" s="10">
        <f>SUM(O307,O325)</f>
        <v>119</v>
      </c>
      <c r="P343" s="7" t="s">
        <v>55</v>
      </c>
      <c r="Q343" s="7">
        <f>SUM(L343:O343)</f>
        <v>542</v>
      </c>
      <c r="R343" s="21" t="s">
        <v>55</v>
      </c>
      <c r="S343" s="7">
        <f t="shared" ref="S343:S357" si="252">SUM(Q343:R343)</f>
        <v>542</v>
      </c>
      <c r="T343" s="13"/>
      <c r="U343" s="31"/>
      <c r="V343" s="31"/>
    </row>
    <row r="344" spans="1:22" ht="15">
      <c r="B344" s="2" t="s">
        <v>121</v>
      </c>
      <c r="C344" s="10">
        <f t="shared" si="248"/>
        <v>19201</v>
      </c>
      <c r="D344" s="10">
        <f t="shared" si="248"/>
        <v>31</v>
      </c>
      <c r="E344" s="21" t="s">
        <v>55</v>
      </c>
      <c r="F344" s="10">
        <f>SUM(F308,F326)</f>
        <v>2741</v>
      </c>
      <c r="G344" s="7" t="s">
        <v>55</v>
      </c>
      <c r="H344" s="7">
        <f>SUM(C344:F344)</f>
        <v>21973</v>
      </c>
      <c r="I344" s="21" t="s">
        <v>55</v>
      </c>
      <c r="J344" s="7">
        <f t="shared" si="251"/>
        <v>21973</v>
      </c>
      <c r="K344" s="13"/>
      <c r="L344" s="10">
        <f t="shared" si="250"/>
        <v>12887</v>
      </c>
      <c r="M344" s="10">
        <f t="shared" si="250"/>
        <v>127</v>
      </c>
      <c r="N344" s="21" t="s">
        <v>55</v>
      </c>
      <c r="O344" s="10">
        <f>SUM(O308,O326)</f>
        <v>2051</v>
      </c>
      <c r="P344" s="7" t="s">
        <v>55</v>
      </c>
      <c r="Q344" s="7">
        <f>SUM(L344:O344)</f>
        <v>15065</v>
      </c>
      <c r="R344" s="21" t="s">
        <v>55</v>
      </c>
      <c r="S344" s="7">
        <f t="shared" si="252"/>
        <v>15065</v>
      </c>
      <c r="T344" s="13"/>
      <c r="U344" s="31"/>
      <c r="V344" s="31"/>
    </row>
    <row r="345" spans="1:22" ht="15">
      <c r="B345" s="2" t="s">
        <v>88</v>
      </c>
      <c r="C345" s="21" t="s">
        <v>55</v>
      </c>
      <c r="D345" s="21" t="s">
        <v>55</v>
      </c>
      <c r="E345" s="21" t="s">
        <v>55</v>
      </c>
      <c r="F345" s="21" t="s">
        <v>55</v>
      </c>
      <c r="G345" s="7" t="s">
        <v>55</v>
      </c>
      <c r="H345" s="21" t="s">
        <v>55</v>
      </c>
      <c r="I345" s="10">
        <f>SUM(I309,I327)</f>
        <v>414</v>
      </c>
      <c r="J345" s="7">
        <f t="shared" si="251"/>
        <v>414</v>
      </c>
      <c r="K345" s="13"/>
      <c r="L345" s="21" t="s">
        <v>55</v>
      </c>
      <c r="M345" s="21" t="s">
        <v>55</v>
      </c>
      <c r="N345" s="21" t="s">
        <v>55</v>
      </c>
      <c r="O345" s="21" t="s">
        <v>55</v>
      </c>
      <c r="P345" s="7" t="s">
        <v>55</v>
      </c>
      <c r="Q345" s="21" t="s">
        <v>55</v>
      </c>
      <c r="R345" s="10">
        <f>SUM(R309,R327)</f>
        <v>1073</v>
      </c>
      <c r="S345" s="7">
        <f t="shared" si="252"/>
        <v>1073</v>
      </c>
      <c r="T345" s="89"/>
      <c r="U345" s="31"/>
      <c r="V345" s="31"/>
    </row>
    <row r="346" spans="1:22" ht="15">
      <c r="B346" s="2" t="s">
        <v>132</v>
      </c>
      <c r="C346" s="21" t="s">
        <v>55</v>
      </c>
      <c r="D346" s="10">
        <f>SUM(D310)</f>
        <v>12</v>
      </c>
      <c r="E346" s="10">
        <f>SUM(E310)</f>
        <v>0</v>
      </c>
      <c r="F346" s="10">
        <f>SUM(F310)</f>
        <v>27</v>
      </c>
      <c r="G346" s="7" t="s">
        <v>55</v>
      </c>
      <c r="H346" s="7">
        <f>SUM(C346:F346)</f>
        <v>39</v>
      </c>
      <c r="I346" s="10">
        <f>SUM(I310)</f>
        <v>1113</v>
      </c>
      <c r="J346" s="7">
        <f t="shared" si="251"/>
        <v>1152</v>
      </c>
      <c r="K346" s="13"/>
      <c r="L346" s="21" t="s">
        <v>55</v>
      </c>
      <c r="M346" s="10">
        <f>SUM(M310)</f>
        <v>2</v>
      </c>
      <c r="N346" s="10">
        <f>SUM(N310)</f>
        <v>1</v>
      </c>
      <c r="O346" s="10">
        <f>SUM(O310)</f>
        <v>0</v>
      </c>
      <c r="P346" s="7" t="s">
        <v>55</v>
      </c>
      <c r="Q346" s="7">
        <f t="shared" ref="Q346:Q357" si="253">SUM(L346:O346)</f>
        <v>3</v>
      </c>
      <c r="R346" s="10">
        <f>SUM(R310)</f>
        <v>192</v>
      </c>
      <c r="S346" s="7">
        <f t="shared" si="252"/>
        <v>195</v>
      </c>
      <c r="T346" s="89"/>
      <c r="U346" s="31"/>
      <c r="V346" s="31"/>
    </row>
    <row r="347" spans="1:22" ht="15">
      <c r="B347" s="2" t="s">
        <v>108</v>
      </c>
      <c r="C347" s="10">
        <f>SUM(C311,C328)</f>
        <v>569</v>
      </c>
      <c r="D347" s="10">
        <f>SUM(D311,D328)</f>
        <v>0</v>
      </c>
      <c r="E347" s="21" t="s">
        <v>55</v>
      </c>
      <c r="F347" s="10">
        <f>SUM(F311,F328)</f>
        <v>0</v>
      </c>
      <c r="G347" s="7" t="s">
        <v>55</v>
      </c>
      <c r="H347" s="7">
        <f>SUM(C347:F347)</f>
        <v>569</v>
      </c>
      <c r="I347" s="21" t="s">
        <v>55</v>
      </c>
      <c r="J347" s="7">
        <f t="shared" si="251"/>
        <v>569</v>
      </c>
      <c r="K347" s="13"/>
      <c r="L347" s="10">
        <f>SUM(L311,L328)</f>
        <v>578</v>
      </c>
      <c r="M347" s="10">
        <f>SUM(M311,M328)</f>
        <v>134</v>
      </c>
      <c r="N347" s="21" t="s">
        <v>55</v>
      </c>
      <c r="O347" s="10">
        <f>SUM(O311,O328)</f>
        <v>86</v>
      </c>
      <c r="P347" s="7" t="s">
        <v>55</v>
      </c>
      <c r="Q347" s="7">
        <f t="shared" si="253"/>
        <v>798</v>
      </c>
      <c r="R347" s="21" t="s">
        <v>55</v>
      </c>
      <c r="S347" s="7">
        <f t="shared" si="252"/>
        <v>798</v>
      </c>
      <c r="T347" s="89"/>
      <c r="U347" s="31"/>
      <c r="V347" s="31"/>
    </row>
    <row r="348" spans="1:22" ht="15">
      <c r="B348" s="2" t="s">
        <v>89</v>
      </c>
      <c r="C348" s="21" t="s">
        <v>55</v>
      </c>
      <c r="D348" s="21" t="s">
        <v>55</v>
      </c>
      <c r="E348" s="21" t="s">
        <v>55</v>
      </c>
      <c r="F348" s="21" t="s">
        <v>55</v>
      </c>
      <c r="G348" s="7" t="s">
        <v>55</v>
      </c>
      <c r="H348" s="21" t="s">
        <v>55</v>
      </c>
      <c r="I348" s="21" t="s">
        <v>55</v>
      </c>
      <c r="J348" s="21" t="s">
        <v>55</v>
      </c>
      <c r="K348" s="13"/>
      <c r="L348" s="10">
        <f>SUM(L312)</f>
        <v>2</v>
      </c>
      <c r="M348" s="10">
        <f>SUM(M312)</f>
        <v>0</v>
      </c>
      <c r="N348" s="21" t="s">
        <v>55</v>
      </c>
      <c r="O348" s="21" t="s">
        <v>55</v>
      </c>
      <c r="P348" s="7" t="s">
        <v>55</v>
      </c>
      <c r="Q348" s="7">
        <f t="shared" si="253"/>
        <v>2</v>
      </c>
      <c r="R348" s="21" t="s">
        <v>55</v>
      </c>
      <c r="S348" s="7">
        <f t="shared" si="252"/>
        <v>2</v>
      </c>
      <c r="T348" s="89"/>
      <c r="U348" s="31"/>
      <c r="V348" s="31"/>
    </row>
    <row r="349" spans="1:22" ht="15">
      <c r="B349" s="2" t="s">
        <v>133</v>
      </c>
      <c r="C349" s="21" t="s">
        <v>55</v>
      </c>
      <c r="D349" s="21" t="s">
        <v>55</v>
      </c>
      <c r="E349" s="21" t="s">
        <v>55</v>
      </c>
      <c r="F349" s="21" t="s">
        <v>55</v>
      </c>
      <c r="G349" s="7" t="s">
        <v>55</v>
      </c>
      <c r="H349" s="21" t="s">
        <v>55</v>
      </c>
      <c r="I349" s="21" t="s">
        <v>55</v>
      </c>
      <c r="J349" s="21" t="s">
        <v>55</v>
      </c>
      <c r="K349" s="13"/>
      <c r="L349" s="10">
        <f>SUM(L313,L329)</f>
        <v>14</v>
      </c>
      <c r="M349" s="10">
        <f>SUM(M313,M329)</f>
        <v>0</v>
      </c>
      <c r="N349" s="21" t="s">
        <v>55</v>
      </c>
      <c r="O349" s="10">
        <f>SUM(O313,O329)</f>
        <v>0</v>
      </c>
      <c r="P349" s="7" t="s">
        <v>55</v>
      </c>
      <c r="Q349" s="7">
        <f t="shared" si="253"/>
        <v>14</v>
      </c>
      <c r="R349" s="21" t="s">
        <v>55</v>
      </c>
      <c r="S349" s="7">
        <f t="shared" si="252"/>
        <v>14</v>
      </c>
      <c r="T349" s="89"/>
      <c r="U349" s="31"/>
      <c r="V349" s="31"/>
    </row>
    <row r="350" spans="1:22" ht="15">
      <c r="B350" s="2" t="s">
        <v>56</v>
      </c>
      <c r="C350" s="21" t="s">
        <v>55</v>
      </c>
      <c r="D350" s="8">
        <f>D330+D314</f>
        <v>0</v>
      </c>
      <c r="E350" s="8">
        <f t="shared" ref="E350:I350" si="254">E330+E314</f>
        <v>0</v>
      </c>
      <c r="F350" s="8">
        <f t="shared" si="254"/>
        <v>0</v>
      </c>
      <c r="G350" s="7" t="s">
        <v>55</v>
      </c>
      <c r="H350" s="7">
        <f t="shared" ref="H350:H359" si="255">SUM(C350:F350)</f>
        <v>0</v>
      </c>
      <c r="I350" s="8">
        <f t="shared" si="254"/>
        <v>0</v>
      </c>
      <c r="J350" s="7">
        <f t="shared" ref="J350:J357" si="256">SUM(H350:I350)</f>
        <v>0</v>
      </c>
      <c r="K350" s="13"/>
      <c r="L350" s="21" t="s">
        <v>55</v>
      </c>
      <c r="M350" s="10">
        <f>SUM(M314,M330)</f>
        <v>15</v>
      </c>
      <c r="N350" s="10">
        <f>SUM(N314,N330)</f>
        <v>0</v>
      </c>
      <c r="O350" s="10">
        <f>SUM(O314,O330)</f>
        <v>28</v>
      </c>
      <c r="P350" s="7" t="s">
        <v>55</v>
      </c>
      <c r="Q350" s="7">
        <f t="shared" si="253"/>
        <v>43</v>
      </c>
      <c r="R350" s="10">
        <f>SUM(R314,R330)</f>
        <v>565</v>
      </c>
      <c r="S350" s="7">
        <f t="shared" si="252"/>
        <v>608</v>
      </c>
      <c r="T350" s="13"/>
      <c r="U350" s="31"/>
      <c r="V350" s="31"/>
    </row>
    <row r="351" spans="1:22" ht="15">
      <c r="B351" s="2" t="s">
        <v>109</v>
      </c>
      <c r="C351" s="10">
        <f>SUM(C315,C331)</f>
        <v>428</v>
      </c>
      <c r="D351" s="21" t="s">
        <v>55</v>
      </c>
      <c r="E351" s="21" t="s">
        <v>55</v>
      </c>
      <c r="F351" s="21" t="s">
        <v>55</v>
      </c>
      <c r="G351" s="7" t="s">
        <v>55</v>
      </c>
      <c r="H351" s="7">
        <f t="shared" si="255"/>
        <v>428</v>
      </c>
      <c r="I351" s="21" t="s">
        <v>55</v>
      </c>
      <c r="J351" s="7">
        <f t="shared" si="256"/>
        <v>428</v>
      </c>
      <c r="K351" s="13"/>
      <c r="L351" s="10">
        <f>SUM(L315,L331)</f>
        <v>97</v>
      </c>
      <c r="M351" s="21" t="s">
        <v>55</v>
      </c>
      <c r="N351" s="21" t="s">
        <v>55</v>
      </c>
      <c r="O351" s="21" t="s">
        <v>55</v>
      </c>
      <c r="P351" s="7" t="s">
        <v>55</v>
      </c>
      <c r="Q351" s="7">
        <f t="shared" si="253"/>
        <v>97</v>
      </c>
      <c r="R351" s="21" t="s">
        <v>55</v>
      </c>
      <c r="S351" s="7">
        <f t="shared" si="252"/>
        <v>97</v>
      </c>
      <c r="T351" s="89"/>
      <c r="U351" s="31"/>
      <c r="V351" s="31"/>
    </row>
    <row r="352" spans="1:22" ht="15">
      <c r="B352" s="2" t="s">
        <v>110</v>
      </c>
      <c r="C352" s="21" t="s">
        <v>55</v>
      </c>
      <c r="D352" s="10">
        <f>D332</f>
        <v>0</v>
      </c>
      <c r="E352" s="10">
        <f>E332</f>
        <v>0</v>
      </c>
      <c r="F352" s="10">
        <f>F332</f>
        <v>0</v>
      </c>
      <c r="G352" s="7" t="s">
        <v>55</v>
      </c>
      <c r="H352" s="7">
        <f t="shared" si="255"/>
        <v>0</v>
      </c>
      <c r="I352" s="21" t="s">
        <v>55</v>
      </c>
      <c r="J352" s="7">
        <f t="shared" si="256"/>
        <v>0</v>
      </c>
      <c r="K352" s="13"/>
      <c r="L352" s="21" t="s">
        <v>55</v>
      </c>
      <c r="M352" s="10">
        <f>M332</f>
        <v>41</v>
      </c>
      <c r="N352" s="10">
        <f>N332</f>
        <v>0</v>
      </c>
      <c r="O352" s="10">
        <f>O332</f>
        <v>45</v>
      </c>
      <c r="P352" s="7" t="s">
        <v>55</v>
      </c>
      <c r="Q352" s="7">
        <f t="shared" ref="Q352" si="257">SUM(L352:O352)</f>
        <v>86</v>
      </c>
      <c r="R352" s="21" t="s">
        <v>55</v>
      </c>
      <c r="S352" s="7">
        <f t="shared" si="252"/>
        <v>86</v>
      </c>
      <c r="T352" s="89"/>
      <c r="U352" s="31"/>
      <c r="V352" s="31"/>
    </row>
    <row r="353" spans="1:22" ht="15">
      <c r="B353" s="2" t="s">
        <v>122</v>
      </c>
      <c r="C353" s="10">
        <f>SUM(C316,C333)</f>
        <v>95</v>
      </c>
      <c r="D353" s="21" t="s">
        <v>55</v>
      </c>
      <c r="E353" s="21" t="s">
        <v>55</v>
      </c>
      <c r="F353" s="21" t="s">
        <v>55</v>
      </c>
      <c r="G353" s="7" t="s">
        <v>55</v>
      </c>
      <c r="H353" s="7">
        <f t="shared" si="255"/>
        <v>95</v>
      </c>
      <c r="I353" s="21" t="s">
        <v>55</v>
      </c>
      <c r="J353" s="7">
        <f t="shared" si="256"/>
        <v>95</v>
      </c>
      <c r="K353" s="13"/>
      <c r="L353" s="10">
        <f>SUM(L316,L333)</f>
        <v>33</v>
      </c>
      <c r="M353" s="21" t="s">
        <v>55</v>
      </c>
      <c r="N353" s="21" t="s">
        <v>55</v>
      </c>
      <c r="O353" s="21" t="s">
        <v>55</v>
      </c>
      <c r="P353" s="7" t="s">
        <v>55</v>
      </c>
      <c r="Q353" s="7">
        <f t="shared" si="253"/>
        <v>33</v>
      </c>
      <c r="R353" s="21" t="s">
        <v>55</v>
      </c>
      <c r="S353" s="7">
        <f t="shared" si="252"/>
        <v>33</v>
      </c>
      <c r="T353" s="89"/>
      <c r="U353" s="31"/>
      <c r="V353" s="31"/>
    </row>
    <row r="354" spans="1:22" ht="15">
      <c r="B354" s="2" t="s">
        <v>59</v>
      </c>
      <c r="C354" s="10">
        <f>SUM(C317,C334)</f>
        <v>184</v>
      </c>
      <c r="D354" s="21" t="s">
        <v>55</v>
      </c>
      <c r="E354" s="21" t="s">
        <v>55</v>
      </c>
      <c r="F354" s="29" t="str">
        <f>F334</f>
        <v>..</v>
      </c>
      <c r="G354" s="7" t="s">
        <v>55</v>
      </c>
      <c r="H354" s="7">
        <f t="shared" si="255"/>
        <v>184</v>
      </c>
      <c r="I354" s="21" t="s">
        <v>55</v>
      </c>
      <c r="J354" s="7">
        <f t="shared" si="256"/>
        <v>184</v>
      </c>
      <c r="K354" s="13"/>
      <c r="L354" s="10">
        <f>SUM(L317,L334)</f>
        <v>97</v>
      </c>
      <c r="M354" s="21" t="s">
        <v>55</v>
      </c>
      <c r="N354" s="21" t="s">
        <v>55</v>
      </c>
      <c r="O354" s="21" t="s">
        <v>55</v>
      </c>
      <c r="P354" s="7" t="s">
        <v>55</v>
      </c>
      <c r="Q354" s="7">
        <f t="shared" si="253"/>
        <v>97</v>
      </c>
      <c r="R354" s="21" t="s">
        <v>55</v>
      </c>
      <c r="S354" s="7">
        <f t="shared" si="252"/>
        <v>97</v>
      </c>
      <c r="T354" s="13"/>
      <c r="U354" s="31"/>
      <c r="V354" s="31"/>
    </row>
    <row r="355" spans="1:22" ht="15">
      <c r="B355" s="2" t="s">
        <v>111</v>
      </c>
      <c r="C355" s="10">
        <f>SUM(C318,C335)</f>
        <v>1441</v>
      </c>
      <c r="D355" s="10">
        <f>SUM(D318,D335)</f>
        <v>122</v>
      </c>
      <c r="E355" s="21" t="s">
        <v>55</v>
      </c>
      <c r="F355" s="10">
        <f>SUM(F318,F335)</f>
        <v>2515</v>
      </c>
      <c r="G355" s="7" t="s">
        <v>55</v>
      </c>
      <c r="H355" s="7">
        <f t="shared" si="255"/>
        <v>4078</v>
      </c>
      <c r="I355" s="21" t="s">
        <v>55</v>
      </c>
      <c r="J355" s="7">
        <f t="shared" ref="J355" si="258">SUM(H355:I355)</f>
        <v>4078</v>
      </c>
      <c r="K355" s="13"/>
      <c r="L355" s="10">
        <f>SUM(L318,L335)</f>
        <v>247</v>
      </c>
      <c r="M355" s="10">
        <f>SUM(M318,M335)</f>
        <v>27</v>
      </c>
      <c r="N355" s="21" t="s">
        <v>55</v>
      </c>
      <c r="O355" s="10">
        <f>SUM(O318,O335)</f>
        <v>806</v>
      </c>
      <c r="P355" s="7" t="s">
        <v>55</v>
      </c>
      <c r="Q355" s="7">
        <f t="shared" ref="Q355" si="259">SUM(L355:O355)</f>
        <v>1080</v>
      </c>
      <c r="R355" s="21" t="s">
        <v>55</v>
      </c>
      <c r="S355" s="7">
        <f t="shared" ref="S355" si="260">SUM(Q355:R355)</f>
        <v>1080</v>
      </c>
      <c r="T355" s="13"/>
      <c r="U355" s="31"/>
      <c r="V355" s="31"/>
    </row>
    <row r="356" spans="1:22" ht="15">
      <c r="B356" s="2" t="s">
        <v>112</v>
      </c>
      <c r="C356" s="10">
        <f>SUM(C319,C336)</f>
        <v>25</v>
      </c>
      <c r="D356" s="21" t="s">
        <v>55</v>
      </c>
      <c r="E356" s="21" t="s">
        <v>55</v>
      </c>
      <c r="F356" s="21" t="s">
        <v>55</v>
      </c>
      <c r="G356" s="7" t="s">
        <v>55</v>
      </c>
      <c r="H356" s="7">
        <f t="shared" si="255"/>
        <v>25</v>
      </c>
      <c r="I356" s="21" t="s">
        <v>55</v>
      </c>
      <c r="J356" s="7">
        <f t="shared" si="256"/>
        <v>25</v>
      </c>
      <c r="K356" s="13"/>
      <c r="L356" s="10">
        <f>SUM(L319,L336)</f>
        <v>4</v>
      </c>
      <c r="M356" s="21" t="s">
        <v>55</v>
      </c>
      <c r="N356" s="21" t="s">
        <v>55</v>
      </c>
      <c r="O356" s="21" t="s">
        <v>55</v>
      </c>
      <c r="P356" s="7" t="s">
        <v>55</v>
      </c>
      <c r="Q356" s="7">
        <f t="shared" si="253"/>
        <v>4</v>
      </c>
      <c r="R356" s="21" t="s">
        <v>55</v>
      </c>
      <c r="S356" s="7">
        <f t="shared" si="252"/>
        <v>4</v>
      </c>
      <c r="T356" s="89"/>
      <c r="U356" s="31"/>
      <c r="V356" s="31"/>
    </row>
    <row r="357" spans="1:22" ht="15">
      <c r="B357" s="2" t="s">
        <v>61</v>
      </c>
      <c r="C357" s="21" t="s">
        <v>55</v>
      </c>
      <c r="D357" s="10">
        <f>SUM(D320,D337)</f>
        <v>564</v>
      </c>
      <c r="E357" s="10">
        <f>SUM(E320,E337)</f>
        <v>42</v>
      </c>
      <c r="F357" s="10">
        <f>SUM(F320,F337)</f>
        <v>397</v>
      </c>
      <c r="G357" s="7" t="s">
        <v>55</v>
      </c>
      <c r="H357" s="7">
        <f t="shared" si="255"/>
        <v>1003</v>
      </c>
      <c r="I357" s="10">
        <f>SUM(I320,I337)</f>
        <v>7278</v>
      </c>
      <c r="J357" s="7">
        <f t="shared" si="256"/>
        <v>8281</v>
      </c>
      <c r="K357" s="13"/>
      <c r="L357" s="21" t="s">
        <v>55</v>
      </c>
      <c r="M357" s="10">
        <f>SUM(M320,M337)</f>
        <v>199</v>
      </c>
      <c r="N357" s="10">
        <f>SUM(N320,N337)</f>
        <v>0</v>
      </c>
      <c r="O357" s="10">
        <f>SUM(O320,O337)</f>
        <v>112</v>
      </c>
      <c r="P357" s="7" t="s">
        <v>55</v>
      </c>
      <c r="Q357" s="7">
        <f t="shared" si="253"/>
        <v>311</v>
      </c>
      <c r="R357" s="10">
        <f>SUM(R320,R337)</f>
        <v>5663</v>
      </c>
      <c r="S357" s="7">
        <f t="shared" si="252"/>
        <v>5974</v>
      </c>
      <c r="T357" s="89"/>
      <c r="U357" s="31"/>
      <c r="V357" s="31"/>
    </row>
    <row r="358" spans="1:22" ht="15">
      <c r="B358" s="2" t="s">
        <v>62</v>
      </c>
      <c r="C358" s="21" t="s">
        <v>55</v>
      </c>
      <c r="D358" s="10">
        <f>D338</f>
        <v>10</v>
      </c>
      <c r="E358" s="10">
        <f>E338</f>
        <v>8</v>
      </c>
      <c r="F358" s="10">
        <f>F338</f>
        <v>39</v>
      </c>
      <c r="G358" s="7" t="s">
        <v>55</v>
      </c>
      <c r="H358" s="7">
        <f t="shared" si="255"/>
        <v>57</v>
      </c>
      <c r="I358" s="10">
        <f>I338</f>
        <v>3206</v>
      </c>
      <c r="J358" s="7">
        <f t="shared" ref="J358" si="261">SUM(H358:I358)</f>
        <v>3263</v>
      </c>
      <c r="K358" s="13"/>
      <c r="L358" s="21" t="s">
        <v>55</v>
      </c>
      <c r="M358" s="10">
        <f>M338</f>
        <v>0</v>
      </c>
      <c r="N358" s="10">
        <f>N338</f>
        <v>4</v>
      </c>
      <c r="O358" s="10">
        <f>O338</f>
        <v>58</v>
      </c>
      <c r="P358" s="7" t="s">
        <v>55</v>
      </c>
      <c r="Q358" s="7">
        <f t="shared" ref="Q358" si="262">SUM(L358:O358)</f>
        <v>62</v>
      </c>
      <c r="R358" s="10">
        <f>R338</f>
        <v>716</v>
      </c>
      <c r="S358" s="7">
        <f t="shared" ref="S358:S359" si="263">SUM(Q358:R358)</f>
        <v>778</v>
      </c>
      <c r="T358" s="89"/>
      <c r="U358" s="31"/>
      <c r="V358" s="31"/>
    </row>
    <row r="359" spans="1:22" ht="15.6" thickBot="1">
      <c r="B359" s="1" t="s">
        <v>137</v>
      </c>
      <c r="C359" s="7">
        <f>SUM(C342:C358)</f>
        <v>22210</v>
      </c>
      <c r="D359" s="7">
        <f>SUM(D342:D358)</f>
        <v>739</v>
      </c>
      <c r="E359" s="7">
        <f>SUM(E342:E358)</f>
        <v>50</v>
      </c>
      <c r="F359" s="7">
        <f>SUM(F342:F358)</f>
        <v>5931</v>
      </c>
      <c r="G359" s="7" t="s">
        <v>55</v>
      </c>
      <c r="H359" s="7">
        <f t="shared" si="255"/>
        <v>28930</v>
      </c>
      <c r="I359" s="7">
        <f>SUM(I342:I358)</f>
        <v>12011</v>
      </c>
      <c r="J359" s="7">
        <f t="shared" ref="J359" si="264">SUM(H359:I359)</f>
        <v>40941</v>
      </c>
      <c r="K359" s="13"/>
      <c r="L359" s="7">
        <f>SUM(L342:L358)</f>
        <v>18280</v>
      </c>
      <c r="M359" s="7">
        <f>SUM(M342:M358)</f>
        <v>591</v>
      </c>
      <c r="N359" s="7">
        <f>SUM(N342:N358)</f>
        <v>5</v>
      </c>
      <c r="O359" s="7">
        <f>SUM(O342:O358)</f>
        <v>4009</v>
      </c>
      <c r="P359" s="7" t="s">
        <v>55</v>
      </c>
      <c r="Q359" s="7">
        <f>SUM(L359:O359)</f>
        <v>22885</v>
      </c>
      <c r="R359" s="7">
        <f>SUM(R342:R358)</f>
        <v>8209</v>
      </c>
      <c r="S359" s="7">
        <f t="shared" si="263"/>
        <v>31094</v>
      </c>
      <c r="T359" s="13"/>
      <c r="U359" s="31"/>
      <c r="V359" s="31"/>
    </row>
    <row r="360" spans="1:22">
      <c r="A360" s="95"/>
      <c r="B360" s="95"/>
      <c r="C360" s="170"/>
      <c r="D360" s="170"/>
      <c r="E360" s="170"/>
      <c r="F360" s="170"/>
      <c r="G360" s="95"/>
      <c r="H360" s="95"/>
      <c r="I360" s="170"/>
      <c r="J360" s="95"/>
      <c r="K360" s="98"/>
      <c r="L360" s="170"/>
      <c r="M360" s="170"/>
      <c r="N360" s="170"/>
      <c r="O360" s="170"/>
      <c r="P360" s="95"/>
      <c r="Q360" s="95"/>
      <c r="R360" s="170"/>
      <c r="S360" s="95"/>
    </row>
    <row r="361" spans="1:22" ht="17.25" customHeight="1">
      <c r="A361" s="6" t="s">
        <v>138</v>
      </c>
      <c r="B361" s="5" t="s">
        <v>139</v>
      </c>
      <c r="C361" s="8"/>
      <c r="D361" s="8"/>
      <c r="E361" s="8"/>
      <c r="F361" s="8"/>
      <c r="G361" s="8"/>
      <c r="H361" s="8"/>
      <c r="I361" s="8"/>
      <c r="J361" s="8"/>
      <c r="K361" s="13"/>
      <c r="L361" s="8"/>
      <c r="M361" s="8"/>
      <c r="N361" s="8"/>
      <c r="O361" s="8"/>
      <c r="P361" s="8"/>
      <c r="Q361" s="8"/>
      <c r="R361" s="8"/>
      <c r="S361" s="8"/>
      <c r="T361" s="89"/>
    </row>
    <row r="362" spans="1:22" ht="15">
      <c r="B362" s="2" t="s">
        <v>107</v>
      </c>
      <c r="C362" s="10">
        <v>91</v>
      </c>
      <c r="D362" s="29">
        <v>2</v>
      </c>
      <c r="E362" s="21" t="s">
        <v>55</v>
      </c>
      <c r="F362" s="10">
        <v>47</v>
      </c>
      <c r="G362" s="7" t="s">
        <v>55</v>
      </c>
      <c r="H362" s="7">
        <f>SUM(C362:F362)</f>
        <v>140</v>
      </c>
      <c r="I362" s="21" t="s">
        <v>55</v>
      </c>
      <c r="J362" s="7">
        <f t="shared" ref="J362:J367" si="265">SUM(H362:I362)</f>
        <v>140</v>
      </c>
      <c r="K362" s="13"/>
      <c r="L362" s="10">
        <v>1357</v>
      </c>
      <c r="M362" s="29">
        <v>74</v>
      </c>
      <c r="N362" s="21" t="s">
        <v>55</v>
      </c>
      <c r="O362" s="10">
        <v>243</v>
      </c>
      <c r="P362" s="7" t="s">
        <v>55</v>
      </c>
      <c r="Q362" s="7">
        <f>SUM(L362:O362)</f>
        <v>1674</v>
      </c>
      <c r="R362" s="21" t="s">
        <v>55</v>
      </c>
      <c r="S362" s="7">
        <f>SUM(Q362:R362)</f>
        <v>1674</v>
      </c>
      <c r="T362" s="13"/>
    </row>
    <row r="363" spans="1:22" ht="15">
      <c r="B363" s="2" t="s">
        <v>140</v>
      </c>
      <c r="C363" s="10">
        <v>2</v>
      </c>
      <c r="D363" s="10">
        <v>0</v>
      </c>
      <c r="E363" s="21" t="s">
        <v>55</v>
      </c>
      <c r="F363" s="10">
        <v>2</v>
      </c>
      <c r="G363" s="7" t="s">
        <v>55</v>
      </c>
      <c r="H363" s="7">
        <f>SUM(C363:F363)</f>
        <v>4</v>
      </c>
      <c r="I363" s="21" t="s">
        <v>55</v>
      </c>
      <c r="J363" s="7">
        <f t="shared" si="265"/>
        <v>4</v>
      </c>
      <c r="K363" s="13"/>
      <c r="L363" s="10">
        <v>1216</v>
      </c>
      <c r="M363" s="10">
        <v>261</v>
      </c>
      <c r="N363" s="21" t="s">
        <v>55</v>
      </c>
      <c r="O363" s="10">
        <v>398</v>
      </c>
      <c r="P363" s="7" t="s">
        <v>55</v>
      </c>
      <c r="Q363" s="7">
        <f>SUM(L363:O363)</f>
        <v>1875</v>
      </c>
      <c r="R363" s="21" t="s">
        <v>55</v>
      </c>
      <c r="S363" s="7">
        <f t="shared" ref="S363:S376" si="266">SUM(Q363:R363)</f>
        <v>1875</v>
      </c>
      <c r="T363" s="13"/>
    </row>
    <row r="364" spans="1:22" ht="15">
      <c r="B364" s="2" t="s">
        <v>121</v>
      </c>
      <c r="C364" s="10">
        <v>5614</v>
      </c>
      <c r="D364" s="10">
        <v>43</v>
      </c>
      <c r="E364" s="21" t="s">
        <v>55</v>
      </c>
      <c r="F364" s="10">
        <v>1087</v>
      </c>
      <c r="G364" s="7" t="s">
        <v>55</v>
      </c>
      <c r="H364" s="7">
        <f>SUM(C364:F364)</f>
        <v>6744</v>
      </c>
      <c r="I364" s="21" t="s">
        <v>55</v>
      </c>
      <c r="J364" s="7">
        <f t="shared" si="265"/>
        <v>6744</v>
      </c>
      <c r="K364" s="13"/>
      <c r="L364" s="10">
        <v>1461</v>
      </c>
      <c r="M364" s="10">
        <v>34</v>
      </c>
      <c r="N364" s="21" t="s">
        <v>55</v>
      </c>
      <c r="O364" s="10">
        <v>290</v>
      </c>
      <c r="P364" s="7" t="s">
        <v>55</v>
      </c>
      <c r="Q364" s="7">
        <f>SUM(L364:O364)</f>
        <v>1785</v>
      </c>
      <c r="R364" s="21" t="s">
        <v>55</v>
      </c>
      <c r="S364" s="7">
        <f t="shared" si="266"/>
        <v>1785</v>
      </c>
      <c r="T364" s="13"/>
    </row>
    <row r="365" spans="1:22" ht="15">
      <c r="B365" s="2" t="s">
        <v>88</v>
      </c>
      <c r="C365" s="21" t="s">
        <v>55</v>
      </c>
      <c r="D365" s="21" t="s">
        <v>55</v>
      </c>
      <c r="E365" s="21" t="s">
        <v>55</v>
      </c>
      <c r="F365" s="21" t="s">
        <v>55</v>
      </c>
      <c r="G365" s="7" t="s">
        <v>55</v>
      </c>
      <c r="H365" s="21" t="s">
        <v>55</v>
      </c>
      <c r="I365" s="29">
        <v>952</v>
      </c>
      <c r="J365" s="7">
        <f t="shared" si="265"/>
        <v>952</v>
      </c>
      <c r="K365" s="13"/>
      <c r="L365" s="21" t="s">
        <v>55</v>
      </c>
      <c r="M365" s="21" t="s">
        <v>55</v>
      </c>
      <c r="N365" s="21" t="s">
        <v>55</v>
      </c>
      <c r="O365" s="21" t="s">
        <v>55</v>
      </c>
      <c r="P365" s="7" t="s">
        <v>55</v>
      </c>
      <c r="Q365" s="21" t="s">
        <v>55</v>
      </c>
      <c r="R365" s="29">
        <v>212</v>
      </c>
      <c r="S365" s="7">
        <f t="shared" si="266"/>
        <v>212</v>
      </c>
      <c r="T365" s="89"/>
    </row>
    <row r="366" spans="1:22" ht="15">
      <c r="B366" s="2" t="s">
        <v>132</v>
      </c>
      <c r="C366" s="21" t="s">
        <v>55</v>
      </c>
      <c r="D366" s="29">
        <v>0</v>
      </c>
      <c r="E366" s="29">
        <v>0</v>
      </c>
      <c r="F366" s="29">
        <v>58</v>
      </c>
      <c r="G366" s="7" t="s">
        <v>55</v>
      </c>
      <c r="H366" s="7">
        <f>SUM(C366:F366)</f>
        <v>58</v>
      </c>
      <c r="I366" s="29">
        <v>221</v>
      </c>
      <c r="J366" s="7">
        <f t="shared" si="265"/>
        <v>279</v>
      </c>
      <c r="K366" s="13"/>
      <c r="L366" s="21" t="s">
        <v>55</v>
      </c>
      <c r="M366" s="29">
        <v>0</v>
      </c>
      <c r="N366" s="29">
        <v>0</v>
      </c>
      <c r="O366" s="29">
        <v>0</v>
      </c>
      <c r="P366" s="7" t="s">
        <v>55</v>
      </c>
      <c r="Q366" s="7">
        <f t="shared" ref="Q366:Q376" si="267">SUM(L366:O366)</f>
        <v>0</v>
      </c>
      <c r="R366" s="29">
        <v>11</v>
      </c>
      <c r="S366" s="7">
        <f t="shared" si="266"/>
        <v>11</v>
      </c>
      <c r="T366" s="89"/>
    </row>
    <row r="367" spans="1:22" ht="15">
      <c r="B367" s="2" t="s">
        <v>108</v>
      </c>
      <c r="C367" s="29">
        <v>147</v>
      </c>
      <c r="D367" s="29">
        <v>0</v>
      </c>
      <c r="E367" s="21" t="s">
        <v>55</v>
      </c>
      <c r="F367" s="29">
        <v>10</v>
      </c>
      <c r="G367" s="7" t="s">
        <v>55</v>
      </c>
      <c r="H367" s="7">
        <f>SUM(C367:F367)</f>
        <v>157</v>
      </c>
      <c r="I367" s="21" t="s">
        <v>55</v>
      </c>
      <c r="J367" s="7">
        <f t="shared" si="265"/>
        <v>157</v>
      </c>
      <c r="K367" s="13"/>
      <c r="L367" s="29">
        <v>334</v>
      </c>
      <c r="M367" s="29">
        <v>20</v>
      </c>
      <c r="N367" s="21" t="s">
        <v>55</v>
      </c>
      <c r="O367" s="29">
        <v>12</v>
      </c>
      <c r="P367" s="7" t="s">
        <v>55</v>
      </c>
      <c r="Q367" s="7">
        <f t="shared" si="267"/>
        <v>366</v>
      </c>
      <c r="R367" s="21" t="s">
        <v>55</v>
      </c>
      <c r="S367" s="7">
        <f t="shared" si="266"/>
        <v>366</v>
      </c>
      <c r="T367" s="89"/>
    </row>
    <row r="368" spans="1:22" ht="15">
      <c r="B368" s="2" t="s">
        <v>89</v>
      </c>
      <c r="C368" s="21" t="s">
        <v>55</v>
      </c>
      <c r="D368" s="21" t="s">
        <v>55</v>
      </c>
      <c r="E368" s="21" t="s">
        <v>55</v>
      </c>
      <c r="F368" s="21" t="s">
        <v>55</v>
      </c>
      <c r="G368" s="7" t="s">
        <v>55</v>
      </c>
      <c r="H368" s="21" t="s">
        <v>55</v>
      </c>
      <c r="I368" s="21" t="s">
        <v>55</v>
      </c>
      <c r="J368" s="21" t="s">
        <v>55</v>
      </c>
      <c r="K368" s="13"/>
      <c r="L368" s="10">
        <v>31</v>
      </c>
      <c r="M368" s="22">
        <v>0</v>
      </c>
      <c r="N368" s="21" t="s">
        <v>55</v>
      </c>
      <c r="O368" s="21" t="s">
        <v>55</v>
      </c>
      <c r="P368" s="7" t="s">
        <v>55</v>
      </c>
      <c r="Q368" s="7">
        <f t="shared" si="267"/>
        <v>31</v>
      </c>
      <c r="R368" s="21" t="s">
        <v>55</v>
      </c>
      <c r="S368" s="7">
        <f t="shared" si="266"/>
        <v>31</v>
      </c>
      <c r="T368" s="89"/>
    </row>
    <row r="369" spans="1:20" ht="15">
      <c r="B369" s="2" t="s">
        <v>133</v>
      </c>
      <c r="C369" s="21" t="s">
        <v>55</v>
      </c>
      <c r="D369" s="21" t="s">
        <v>55</v>
      </c>
      <c r="E369" s="21" t="s">
        <v>55</v>
      </c>
      <c r="F369" s="21" t="s">
        <v>55</v>
      </c>
      <c r="G369" s="7" t="s">
        <v>55</v>
      </c>
      <c r="H369" s="21" t="s">
        <v>55</v>
      </c>
      <c r="I369" s="21" t="s">
        <v>55</v>
      </c>
      <c r="J369" s="21" t="s">
        <v>55</v>
      </c>
      <c r="K369" s="13"/>
      <c r="L369" s="10">
        <v>11</v>
      </c>
      <c r="M369" s="22">
        <v>0</v>
      </c>
      <c r="N369" s="21" t="s">
        <v>55</v>
      </c>
      <c r="O369" s="29">
        <v>0</v>
      </c>
      <c r="P369" s="7" t="s">
        <v>55</v>
      </c>
      <c r="Q369" s="7">
        <f t="shared" si="267"/>
        <v>11</v>
      </c>
      <c r="R369" s="21" t="s">
        <v>55</v>
      </c>
      <c r="S369" s="7">
        <f t="shared" si="266"/>
        <v>11</v>
      </c>
      <c r="T369" s="89"/>
    </row>
    <row r="370" spans="1:20" ht="15">
      <c r="B370" s="2" t="s">
        <v>56</v>
      </c>
      <c r="C370" s="21" t="s">
        <v>55</v>
      </c>
      <c r="D370" s="21" t="s">
        <v>55</v>
      </c>
      <c r="E370" s="21" t="s">
        <v>55</v>
      </c>
      <c r="F370" s="21" t="s">
        <v>55</v>
      </c>
      <c r="G370" s="7" t="s">
        <v>55</v>
      </c>
      <c r="H370" s="21" t="s">
        <v>55</v>
      </c>
      <c r="I370" s="21" t="s">
        <v>55</v>
      </c>
      <c r="J370" s="21" t="s">
        <v>55</v>
      </c>
      <c r="K370" s="13"/>
      <c r="L370" s="21" t="s">
        <v>55</v>
      </c>
      <c r="M370" s="10">
        <v>11</v>
      </c>
      <c r="N370" s="10">
        <v>0</v>
      </c>
      <c r="O370" s="10">
        <v>16</v>
      </c>
      <c r="P370" s="7" t="s">
        <v>55</v>
      </c>
      <c r="Q370" s="7">
        <f t="shared" si="267"/>
        <v>27</v>
      </c>
      <c r="R370" s="10">
        <v>885</v>
      </c>
      <c r="S370" s="7">
        <f t="shared" si="266"/>
        <v>912</v>
      </c>
      <c r="T370" s="13"/>
    </row>
    <row r="371" spans="1:20" ht="15">
      <c r="B371" s="2" t="s">
        <v>141</v>
      </c>
      <c r="C371" s="21" t="s">
        <v>55</v>
      </c>
      <c r="D371" s="21" t="s">
        <v>55</v>
      </c>
      <c r="E371" s="21" t="s">
        <v>55</v>
      </c>
      <c r="F371" s="21" t="s">
        <v>55</v>
      </c>
      <c r="G371" s="7" t="s">
        <v>55</v>
      </c>
      <c r="H371" s="21" t="s">
        <v>55</v>
      </c>
      <c r="I371" s="21" t="s">
        <v>55</v>
      </c>
      <c r="J371" s="21" t="s">
        <v>55</v>
      </c>
      <c r="K371" s="13"/>
      <c r="L371" s="10">
        <v>65</v>
      </c>
      <c r="M371" s="21" t="s">
        <v>55</v>
      </c>
      <c r="N371" s="21" t="s">
        <v>55</v>
      </c>
      <c r="O371" s="21" t="s">
        <v>55</v>
      </c>
      <c r="P371" s="7" t="s">
        <v>55</v>
      </c>
      <c r="Q371" s="7">
        <f t="shared" si="267"/>
        <v>65</v>
      </c>
      <c r="R371" s="21" t="s">
        <v>55</v>
      </c>
      <c r="S371" s="7">
        <f t="shared" si="266"/>
        <v>65</v>
      </c>
      <c r="T371" s="89"/>
    </row>
    <row r="372" spans="1:20" ht="15">
      <c r="B372" s="2" t="s">
        <v>142</v>
      </c>
      <c r="C372" s="21" t="s">
        <v>55</v>
      </c>
      <c r="D372" s="10">
        <v>5</v>
      </c>
      <c r="E372" s="10">
        <v>0</v>
      </c>
      <c r="F372" s="10">
        <v>8</v>
      </c>
      <c r="G372" s="7" t="s">
        <v>55</v>
      </c>
      <c r="H372" s="7">
        <f>SUM(C372:F372)</f>
        <v>13</v>
      </c>
      <c r="I372" s="21" t="s">
        <v>55</v>
      </c>
      <c r="J372" s="7">
        <f t="shared" ref="J372:J377" si="268">SUM(H372:I372)</f>
        <v>13</v>
      </c>
      <c r="K372" s="13"/>
      <c r="L372" s="21" t="s">
        <v>55</v>
      </c>
      <c r="M372" s="10">
        <v>179</v>
      </c>
      <c r="N372" s="10">
        <v>0</v>
      </c>
      <c r="O372" s="10">
        <v>44</v>
      </c>
      <c r="P372" s="7" t="s">
        <v>55</v>
      </c>
      <c r="Q372" s="7">
        <f t="shared" si="267"/>
        <v>223</v>
      </c>
      <c r="R372" s="21" t="s">
        <v>55</v>
      </c>
      <c r="S372" s="7">
        <f t="shared" si="266"/>
        <v>223</v>
      </c>
      <c r="T372" s="13"/>
    </row>
    <row r="373" spans="1:20" ht="15">
      <c r="B373" s="2" t="s">
        <v>59</v>
      </c>
      <c r="C373" s="29">
        <v>0</v>
      </c>
      <c r="D373" s="21" t="s">
        <v>55</v>
      </c>
      <c r="E373" s="21" t="s">
        <v>55</v>
      </c>
      <c r="F373" s="21" t="s">
        <v>55</v>
      </c>
      <c r="G373" s="7" t="s">
        <v>55</v>
      </c>
      <c r="H373" s="7">
        <f>SUM(C373:F373)</f>
        <v>0</v>
      </c>
      <c r="I373" s="21" t="s">
        <v>55</v>
      </c>
      <c r="J373" s="7">
        <f t="shared" si="268"/>
        <v>0</v>
      </c>
      <c r="K373" s="13"/>
      <c r="L373" s="29">
        <v>57</v>
      </c>
      <c r="M373" s="21" t="s">
        <v>55</v>
      </c>
      <c r="N373" s="21" t="s">
        <v>55</v>
      </c>
      <c r="O373" s="21" t="s">
        <v>55</v>
      </c>
      <c r="P373" s="7" t="s">
        <v>55</v>
      </c>
      <c r="Q373" s="7">
        <f t="shared" si="267"/>
        <v>57</v>
      </c>
      <c r="R373" s="21" t="s">
        <v>55</v>
      </c>
      <c r="S373" s="7">
        <f t="shared" si="266"/>
        <v>57</v>
      </c>
      <c r="T373" s="89"/>
    </row>
    <row r="374" spans="1:20" ht="15">
      <c r="B374" s="2" t="s">
        <v>112</v>
      </c>
      <c r="C374" s="22">
        <v>4</v>
      </c>
      <c r="D374" s="21" t="s">
        <v>55</v>
      </c>
      <c r="E374" s="21" t="s">
        <v>55</v>
      </c>
      <c r="F374" s="21" t="s">
        <v>55</v>
      </c>
      <c r="G374" s="7" t="s">
        <v>55</v>
      </c>
      <c r="H374" s="7">
        <f>SUM(C374:F374)</f>
        <v>4</v>
      </c>
      <c r="I374" s="21" t="s">
        <v>55</v>
      </c>
      <c r="J374" s="7">
        <f t="shared" si="268"/>
        <v>4</v>
      </c>
      <c r="K374" s="13"/>
      <c r="L374" s="22">
        <v>113</v>
      </c>
      <c r="M374" s="21" t="s">
        <v>55</v>
      </c>
      <c r="N374" s="21" t="s">
        <v>55</v>
      </c>
      <c r="O374" s="21" t="s">
        <v>55</v>
      </c>
      <c r="P374" s="7" t="s">
        <v>55</v>
      </c>
      <c r="Q374" s="7">
        <f t="shared" si="267"/>
        <v>113</v>
      </c>
      <c r="R374" s="21" t="s">
        <v>55</v>
      </c>
      <c r="S374" s="7">
        <f t="shared" si="266"/>
        <v>113</v>
      </c>
      <c r="T374" s="89"/>
    </row>
    <row r="375" spans="1:20" ht="15">
      <c r="B375" s="2" t="s">
        <v>61</v>
      </c>
      <c r="C375" s="21" t="s">
        <v>55</v>
      </c>
      <c r="D375" s="10">
        <v>149</v>
      </c>
      <c r="E375" s="29">
        <v>0</v>
      </c>
      <c r="F375" s="10">
        <v>105</v>
      </c>
      <c r="G375" s="7" t="s">
        <v>55</v>
      </c>
      <c r="H375" s="7">
        <f>SUM(C375:F375)</f>
        <v>254</v>
      </c>
      <c r="I375" s="10">
        <v>2779</v>
      </c>
      <c r="J375" s="7">
        <f t="shared" ref="J375" si="269">SUM(H375:I375)</f>
        <v>3033</v>
      </c>
      <c r="K375" s="13"/>
      <c r="L375" s="21" t="s">
        <v>55</v>
      </c>
      <c r="M375" s="10">
        <v>105</v>
      </c>
      <c r="N375" s="29">
        <v>0</v>
      </c>
      <c r="O375" s="10">
        <v>29</v>
      </c>
      <c r="P375" s="7" t="s">
        <v>55</v>
      </c>
      <c r="Q375" s="7">
        <f t="shared" si="267"/>
        <v>134</v>
      </c>
      <c r="R375" s="10">
        <v>1974</v>
      </c>
      <c r="S375" s="7">
        <f t="shared" ref="S375" si="270">SUM(Q375:R375)</f>
        <v>2108</v>
      </c>
      <c r="T375" s="89"/>
    </row>
    <row r="376" spans="1:20" ht="15">
      <c r="B376" s="2" t="s">
        <v>143</v>
      </c>
      <c r="C376" s="21" t="s">
        <v>55</v>
      </c>
      <c r="D376" s="21" t="s">
        <v>55</v>
      </c>
      <c r="E376" s="21" t="s">
        <v>55</v>
      </c>
      <c r="F376" s="21" t="s">
        <v>55</v>
      </c>
      <c r="G376" s="7" t="s">
        <v>55</v>
      </c>
      <c r="H376" s="21" t="s">
        <v>55</v>
      </c>
      <c r="I376" s="21" t="s">
        <v>55</v>
      </c>
      <c r="J376" s="21" t="s">
        <v>55</v>
      </c>
      <c r="K376" s="13"/>
      <c r="L376" s="10">
        <v>36</v>
      </c>
      <c r="M376" s="21" t="s">
        <v>55</v>
      </c>
      <c r="N376" s="21" t="s">
        <v>55</v>
      </c>
      <c r="O376" s="21" t="s">
        <v>55</v>
      </c>
      <c r="P376" s="7" t="s">
        <v>55</v>
      </c>
      <c r="Q376" s="7">
        <f t="shared" si="267"/>
        <v>36</v>
      </c>
      <c r="R376" s="21" t="s">
        <v>55</v>
      </c>
      <c r="S376" s="7">
        <f t="shared" si="266"/>
        <v>36</v>
      </c>
      <c r="T376" s="89"/>
    </row>
    <row r="377" spans="1:20" ht="15">
      <c r="B377" s="1" t="s">
        <v>144</v>
      </c>
      <c r="C377" s="7">
        <f>SUM(C362:C376)</f>
        <v>5858</v>
      </c>
      <c r="D377" s="7">
        <f>SUM(D362:D376)</f>
        <v>199</v>
      </c>
      <c r="E377" s="7">
        <f>SUM(E362:E376)</f>
        <v>0</v>
      </c>
      <c r="F377" s="7">
        <f>SUM(F362:F376)</f>
        <v>1317</v>
      </c>
      <c r="G377" s="7" t="s">
        <v>55</v>
      </c>
      <c r="H377" s="7">
        <f>SUM(C377:F377)</f>
        <v>7374</v>
      </c>
      <c r="I377" s="7">
        <f>SUM(I362:I376)</f>
        <v>3952</v>
      </c>
      <c r="J377" s="7">
        <f t="shared" si="268"/>
        <v>11326</v>
      </c>
      <c r="K377" s="13"/>
      <c r="L377" s="7">
        <f t="shared" ref="L377:S377" si="271">SUM(L362:L376)</f>
        <v>4681</v>
      </c>
      <c r="M377" s="7">
        <f t="shared" si="271"/>
        <v>684</v>
      </c>
      <c r="N377" s="7">
        <f t="shared" si="271"/>
        <v>0</v>
      </c>
      <c r="O377" s="7">
        <f t="shared" si="271"/>
        <v>1032</v>
      </c>
      <c r="P377" s="7" t="s">
        <v>55</v>
      </c>
      <c r="Q377" s="7">
        <f t="shared" si="271"/>
        <v>6397</v>
      </c>
      <c r="R377" s="7">
        <f t="shared" si="271"/>
        <v>3082</v>
      </c>
      <c r="S377" s="7">
        <f t="shared" si="271"/>
        <v>9479</v>
      </c>
      <c r="T377" s="13"/>
    </row>
    <row r="378" spans="1:20" ht="15">
      <c r="B378" s="1"/>
      <c r="C378" s="7"/>
      <c r="D378" s="7"/>
      <c r="E378" s="7"/>
      <c r="F378" s="7"/>
      <c r="G378" s="7"/>
      <c r="H378" s="7"/>
      <c r="I378" s="7"/>
      <c r="J378" s="7"/>
      <c r="K378" s="13"/>
      <c r="L378" s="7"/>
      <c r="M378" s="7"/>
      <c r="N378" s="7"/>
      <c r="O378" s="7"/>
      <c r="P378" s="7"/>
      <c r="Q378" s="7"/>
      <c r="R378" s="7"/>
      <c r="S378" s="7"/>
      <c r="T378" s="13"/>
    </row>
    <row r="379" spans="1:20" ht="17.25" customHeight="1">
      <c r="A379" s="6"/>
      <c r="B379" s="5" t="s">
        <v>145</v>
      </c>
      <c r="C379" s="8"/>
      <c r="D379" s="8"/>
      <c r="E379" s="8"/>
      <c r="F379" s="8"/>
      <c r="G379" s="8"/>
      <c r="H379" s="8"/>
      <c r="I379" s="8"/>
      <c r="J379" s="8"/>
      <c r="K379" s="13"/>
      <c r="L379" s="8"/>
      <c r="M379" s="8"/>
      <c r="N379" s="8"/>
      <c r="O379" s="8"/>
      <c r="P379" s="8"/>
      <c r="Q379" s="8"/>
      <c r="R379" s="8"/>
      <c r="S379" s="8"/>
      <c r="T379" s="89"/>
    </row>
    <row r="380" spans="1:20" ht="15">
      <c r="B380" s="2" t="s">
        <v>107</v>
      </c>
      <c r="C380" s="10">
        <v>87</v>
      </c>
      <c r="D380" s="29">
        <v>20</v>
      </c>
      <c r="E380" s="21" t="s">
        <v>55</v>
      </c>
      <c r="F380" s="10">
        <v>58</v>
      </c>
      <c r="G380" s="7" t="s">
        <v>55</v>
      </c>
      <c r="H380" s="7">
        <f>SUM(C380:F380)</f>
        <v>165</v>
      </c>
      <c r="I380" s="21" t="s">
        <v>55</v>
      </c>
      <c r="J380" s="7">
        <f t="shared" ref="J380:J385" si="272">SUM(H380:I380)</f>
        <v>165</v>
      </c>
      <c r="K380" s="13"/>
      <c r="L380" s="10">
        <v>2880</v>
      </c>
      <c r="M380" s="29">
        <v>120</v>
      </c>
      <c r="N380" s="21" t="s">
        <v>55</v>
      </c>
      <c r="O380" s="10">
        <v>549</v>
      </c>
      <c r="P380" s="7" t="s">
        <v>55</v>
      </c>
      <c r="Q380" s="7">
        <f>SUM(L380:O380)</f>
        <v>3549</v>
      </c>
      <c r="R380" s="21" t="s">
        <v>55</v>
      </c>
      <c r="S380" s="7">
        <f>SUM(Q380:R380)</f>
        <v>3549</v>
      </c>
      <c r="T380" s="13"/>
    </row>
    <row r="381" spans="1:20" ht="15">
      <c r="B381" s="2" t="s">
        <v>140</v>
      </c>
      <c r="C381" s="10">
        <v>10</v>
      </c>
      <c r="D381" s="10">
        <v>0</v>
      </c>
      <c r="E381" s="21" t="s">
        <v>55</v>
      </c>
      <c r="F381" s="10">
        <v>0</v>
      </c>
      <c r="G381" s="7" t="s">
        <v>55</v>
      </c>
      <c r="H381" s="7">
        <f>SUM(C381:F381)</f>
        <v>10</v>
      </c>
      <c r="I381" s="21" t="s">
        <v>55</v>
      </c>
      <c r="J381" s="7">
        <f t="shared" si="272"/>
        <v>10</v>
      </c>
      <c r="K381" s="13"/>
      <c r="L381" s="10">
        <v>1162</v>
      </c>
      <c r="M381" s="10">
        <v>32</v>
      </c>
      <c r="N381" s="21" t="s">
        <v>55</v>
      </c>
      <c r="O381" s="10">
        <v>213</v>
      </c>
      <c r="P381" s="7" t="s">
        <v>55</v>
      </c>
      <c r="Q381" s="7">
        <f>SUM(L381:O381)</f>
        <v>1407</v>
      </c>
      <c r="R381" s="21" t="s">
        <v>55</v>
      </c>
      <c r="S381" s="7">
        <f t="shared" ref="S381:S395" si="273">SUM(Q381:R381)</f>
        <v>1407</v>
      </c>
      <c r="T381" s="13"/>
    </row>
    <row r="382" spans="1:20" ht="15">
      <c r="B382" s="2" t="s">
        <v>121</v>
      </c>
      <c r="C382" s="10">
        <v>10044</v>
      </c>
      <c r="D382" s="10">
        <v>92</v>
      </c>
      <c r="E382" s="21" t="s">
        <v>55</v>
      </c>
      <c r="F382" s="10">
        <v>2561</v>
      </c>
      <c r="G382" s="7" t="s">
        <v>55</v>
      </c>
      <c r="H382" s="7">
        <f>SUM(C382:F382)</f>
        <v>12697</v>
      </c>
      <c r="I382" s="21" t="s">
        <v>55</v>
      </c>
      <c r="J382" s="7">
        <f t="shared" si="272"/>
        <v>12697</v>
      </c>
      <c r="K382" s="13"/>
      <c r="L382" s="10">
        <v>3784</v>
      </c>
      <c r="M382" s="10">
        <v>29</v>
      </c>
      <c r="N382" s="21" t="s">
        <v>55</v>
      </c>
      <c r="O382" s="10">
        <v>790</v>
      </c>
      <c r="P382" s="7" t="s">
        <v>55</v>
      </c>
      <c r="Q382" s="7">
        <f>SUM(L382:O382)</f>
        <v>4603</v>
      </c>
      <c r="R382" s="21" t="s">
        <v>55</v>
      </c>
      <c r="S382" s="7">
        <f t="shared" si="273"/>
        <v>4603</v>
      </c>
      <c r="T382" s="13"/>
    </row>
    <row r="383" spans="1:20" ht="15">
      <c r="B383" s="2" t="s">
        <v>88</v>
      </c>
      <c r="C383" s="21" t="s">
        <v>55</v>
      </c>
      <c r="D383" s="21" t="s">
        <v>55</v>
      </c>
      <c r="E383" s="21" t="s">
        <v>55</v>
      </c>
      <c r="F383" s="21" t="s">
        <v>55</v>
      </c>
      <c r="G383" s="7" t="s">
        <v>55</v>
      </c>
      <c r="H383" s="21" t="s">
        <v>55</v>
      </c>
      <c r="I383" s="8">
        <v>1857</v>
      </c>
      <c r="J383" s="7">
        <f t="shared" si="272"/>
        <v>1857</v>
      </c>
      <c r="K383" s="13"/>
      <c r="L383" s="21" t="s">
        <v>55</v>
      </c>
      <c r="M383" s="21" t="s">
        <v>55</v>
      </c>
      <c r="N383" s="21" t="s">
        <v>55</v>
      </c>
      <c r="O383" s="21" t="s">
        <v>55</v>
      </c>
      <c r="P383" s="7" t="s">
        <v>55</v>
      </c>
      <c r="Q383" s="21" t="s">
        <v>55</v>
      </c>
      <c r="R383" s="29">
        <v>313</v>
      </c>
      <c r="S383" s="7">
        <f t="shared" si="273"/>
        <v>313</v>
      </c>
      <c r="T383" s="89"/>
    </row>
    <row r="384" spans="1:20" ht="15">
      <c r="B384" s="2" t="s">
        <v>132</v>
      </c>
      <c r="C384" s="21" t="s">
        <v>55</v>
      </c>
      <c r="D384" s="29">
        <v>48</v>
      </c>
      <c r="E384" s="29">
        <v>5</v>
      </c>
      <c r="F384" s="29">
        <v>52</v>
      </c>
      <c r="G384" s="7" t="s">
        <v>55</v>
      </c>
      <c r="H384" s="7">
        <f>SUM(C384:F384)</f>
        <v>105</v>
      </c>
      <c r="I384" s="8">
        <v>2576</v>
      </c>
      <c r="J384" s="7">
        <f t="shared" si="272"/>
        <v>2681</v>
      </c>
      <c r="K384" s="13"/>
      <c r="L384" s="21" t="s">
        <v>55</v>
      </c>
      <c r="M384" s="29">
        <v>0</v>
      </c>
      <c r="N384" s="29">
        <v>0</v>
      </c>
      <c r="O384" s="29">
        <v>0</v>
      </c>
      <c r="P384" s="7" t="s">
        <v>55</v>
      </c>
      <c r="Q384" s="7">
        <f t="shared" ref="Q384:Q395" si="274">SUM(L384:O384)</f>
        <v>0</v>
      </c>
      <c r="R384" s="29">
        <v>152</v>
      </c>
      <c r="S384" s="7">
        <f t="shared" si="273"/>
        <v>152</v>
      </c>
      <c r="T384" s="89"/>
    </row>
    <row r="385" spans="1:20" ht="15">
      <c r="B385" s="2" t="s">
        <v>108</v>
      </c>
      <c r="C385" s="29">
        <v>480</v>
      </c>
      <c r="D385" s="29">
        <v>22</v>
      </c>
      <c r="E385" s="21" t="s">
        <v>55</v>
      </c>
      <c r="F385" s="29">
        <v>57</v>
      </c>
      <c r="G385" s="7" t="s">
        <v>55</v>
      </c>
      <c r="H385" s="7">
        <f>SUM(C385:F385)</f>
        <v>559</v>
      </c>
      <c r="I385" s="21" t="s">
        <v>55</v>
      </c>
      <c r="J385" s="7">
        <f t="shared" si="272"/>
        <v>559</v>
      </c>
      <c r="K385" s="13"/>
      <c r="L385" s="29">
        <v>280</v>
      </c>
      <c r="M385" s="29">
        <v>98</v>
      </c>
      <c r="N385" s="21" t="s">
        <v>55</v>
      </c>
      <c r="O385" s="29">
        <v>69</v>
      </c>
      <c r="P385" s="7" t="s">
        <v>55</v>
      </c>
      <c r="Q385" s="7">
        <f t="shared" si="274"/>
        <v>447</v>
      </c>
      <c r="R385" s="21" t="s">
        <v>55</v>
      </c>
      <c r="S385" s="7">
        <f t="shared" si="273"/>
        <v>447</v>
      </c>
      <c r="T385" s="89"/>
    </row>
    <row r="386" spans="1:20" ht="15">
      <c r="B386" s="2" t="s">
        <v>89</v>
      </c>
      <c r="C386" s="21" t="s">
        <v>55</v>
      </c>
      <c r="D386" s="21" t="s">
        <v>55</v>
      </c>
      <c r="E386" s="21" t="s">
        <v>55</v>
      </c>
      <c r="F386" s="21" t="s">
        <v>55</v>
      </c>
      <c r="G386" s="7" t="s">
        <v>55</v>
      </c>
      <c r="H386" s="21" t="s">
        <v>55</v>
      </c>
      <c r="I386" s="21" t="s">
        <v>55</v>
      </c>
      <c r="J386" s="21" t="s">
        <v>55</v>
      </c>
      <c r="K386" s="13"/>
      <c r="L386" s="10">
        <v>26</v>
      </c>
      <c r="M386" s="22">
        <v>0</v>
      </c>
      <c r="N386" s="21" t="s">
        <v>55</v>
      </c>
      <c r="O386" s="21" t="s">
        <v>55</v>
      </c>
      <c r="P386" s="7" t="s">
        <v>55</v>
      </c>
      <c r="Q386" s="7">
        <f t="shared" si="274"/>
        <v>26</v>
      </c>
      <c r="R386" s="21" t="s">
        <v>55</v>
      </c>
      <c r="S386" s="7">
        <f t="shared" si="273"/>
        <v>26</v>
      </c>
      <c r="T386" s="89"/>
    </row>
    <row r="387" spans="1:20" ht="15">
      <c r="B387" s="2" t="s">
        <v>133</v>
      </c>
      <c r="C387" s="21" t="s">
        <v>55</v>
      </c>
      <c r="D387" s="21" t="s">
        <v>55</v>
      </c>
      <c r="E387" s="21" t="s">
        <v>55</v>
      </c>
      <c r="F387" s="21" t="s">
        <v>55</v>
      </c>
      <c r="G387" s="7" t="s">
        <v>55</v>
      </c>
      <c r="H387" s="21" t="s">
        <v>55</v>
      </c>
      <c r="I387" s="21" t="s">
        <v>55</v>
      </c>
      <c r="J387" s="21" t="s">
        <v>55</v>
      </c>
      <c r="K387" s="13"/>
      <c r="L387" s="10">
        <v>39</v>
      </c>
      <c r="M387" s="22">
        <v>0</v>
      </c>
      <c r="N387" s="21" t="s">
        <v>55</v>
      </c>
      <c r="O387" s="29">
        <v>0</v>
      </c>
      <c r="P387" s="7" t="s">
        <v>55</v>
      </c>
      <c r="Q387" s="7">
        <f t="shared" si="274"/>
        <v>39</v>
      </c>
      <c r="R387" s="21" t="s">
        <v>55</v>
      </c>
      <c r="S387" s="7">
        <f t="shared" si="273"/>
        <v>39</v>
      </c>
      <c r="T387" s="89"/>
    </row>
    <row r="388" spans="1:20" ht="15">
      <c r="B388" s="2" t="s">
        <v>56</v>
      </c>
      <c r="C388" s="21" t="s">
        <v>55</v>
      </c>
      <c r="D388" s="21" t="s">
        <v>55</v>
      </c>
      <c r="E388" s="21" t="s">
        <v>55</v>
      </c>
      <c r="F388" s="21" t="s">
        <v>55</v>
      </c>
      <c r="G388" s="7" t="s">
        <v>55</v>
      </c>
      <c r="H388" s="21" t="s">
        <v>55</v>
      </c>
      <c r="I388" s="21" t="s">
        <v>55</v>
      </c>
      <c r="J388" s="21" t="s">
        <v>55</v>
      </c>
      <c r="K388" s="13"/>
      <c r="L388" s="21" t="s">
        <v>55</v>
      </c>
      <c r="M388" s="10">
        <v>26</v>
      </c>
      <c r="N388" s="10">
        <v>0</v>
      </c>
      <c r="O388" s="10">
        <v>0</v>
      </c>
      <c r="P388" s="7" t="s">
        <v>55</v>
      </c>
      <c r="Q388" s="7">
        <f t="shared" si="274"/>
        <v>26</v>
      </c>
      <c r="R388" s="10">
        <v>1134</v>
      </c>
      <c r="S388" s="7">
        <f t="shared" si="273"/>
        <v>1160</v>
      </c>
      <c r="T388" s="13"/>
    </row>
    <row r="389" spans="1:20" ht="15">
      <c r="B389" s="2" t="s">
        <v>146</v>
      </c>
      <c r="C389" s="21" t="s">
        <v>55</v>
      </c>
      <c r="D389" s="21" t="s">
        <v>55</v>
      </c>
      <c r="E389" s="21" t="s">
        <v>55</v>
      </c>
      <c r="F389" s="21" t="s">
        <v>55</v>
      </c>
      <c r="G389" s="7" t="s">
        <v>55</v>
      </c>
      <c r="H389" s="21" t="s">
        <v>55</v>
      </c>
      <c r="I389" s="21" t="s">
        <v>55</v>
      </c>
      <c r="J389" s="21" t="s">
        <v>55</v>
      </c>
      <c r="K389" s="13"/>
      <c r="L389" s="10">
        <v>47</v>
      </c>
      <c r="M389" s="21" t="s">
        <v>55</v>
      </c>
      <c r="N389" s="21" t="s">
        <v>55</v>
      </c>
      <c r="O389" s="21" t="s">
        <v>55</v>
      </c>
      <c r="P389" s="7" t="s">
        <v>55</v>
      </c>
      <c r="Q389" s="7">
        <f t="shared" si="274"/>
        <v>47</v>
      </c>
      <c r="R389" s="21" t="s">
        <v>55</v>
      </c>
      <c r="S389" s="7">
        <f t="shared" si="273"/>
        <v>47</v>
      </c>
      <c r="T389" s="89"/>
    </row>
    <row r="390" spans="1:20" ht="15">
      <c r="B390" s="2" t="s">
        <v>109</v>
      </c>
      <c r="C390" s="29">
        <v>20</v>
      </c>
      <c r="D390" s="21" t="s">
        <v>55</v>
      </c>
      <c r="E390" s="21" t="s">
        <v>55</v>
      </c>
      <c r="F390" s="21" t="s">
        <v>55</v>
      </c>
      <c r="G390" s="7" t="s">
        <v>55</v>
      </c>
      <c r="H390" s="7">
        <f>SUM(C390:F390)</f>
        <v>20</v>
      </c>
      <c r="I390" s="21" t="s">
        <v>55</v>
      </c>
      <c r="J390" s="7">
        <f t="shared" ref="J390" si="275">SUM(H390:I390)</f>
        <v>20</v>
      </c>
      <c r="K390" s="13"/>
      <c r="L390" s="29">
        <v>0</v>
      </c>
      <c r="M390" s="21" t="s">
        <v>55</v>
      </c>
      <c r="N390" s="21" t="s">
        <v>55</v>
      </c>
      <c r="O390" s="21" t="s">
        <v>55</v>
      </c>
      <c r="P390" s="7" t="s">
        <v>55</v>
      </c>
      <c r="Q390" s="7">
        <f t="shared" si="274"/>
        <v>0</v>
      </c>
      <c r="R390" s="21" t="s">
        <v>55</v>
      </c>
      <c r="S390" s="7">
        <f t="shared" si="273"/>
        <v>0</v>
      </c>
      <c r="T390" s="89"/>
    </row>
    <row r="391" spans="1:20" ht="15">
      <c r="B391" s="2" t="s">
        <v>110</v>
      </c>
      <c r="C391" s="21" t="s">
        <v>55</v>
      </c>
      <c r="D391" s="10">
        <v>0</v>
      </c>
      <c r="E391" s="10">
        <v>0</v>
      </c>
      <c r="F391" s="10">
        <v>0</v>
      </c>
      <c r="G391" s="7" t="s">
        <v>55</v>
      </c>
      <c r="H391" s="7">
        <f>SUM(C391:F391)</f>
        <v>0</v>
      </c>
      <c r="I391" s="21" t="s">
        <v>55</v>
      </c>
      <c r="J391" s="7">
        <f t="shared" ref="J391:J394" si="276">SUM(H391:I391)</f>
        <v>0</v>
      </c>
      <c r="K391" s="13"/>
      <c r="L391" s="21" t="s">
        <v>55</v>
      </c>
      <c r="M391" s="10">
        <v>111</v>
      </c>
      <c r="N391" s="10">
        <v>2</v>
      </c>
      <c r="O391" s="10">
        <v>28</v>
      </c>
      <c r="P391" s="7" t="s">
        <v>55</v>
      </c>
      <c r="Q391" s="7">
        <f t="shared" si="274"/>
        <v>141</v>
      </c>
      <c r="R391" s="21" t="s">
        <v>55</v>
      </c>
      <c r="S391" s="7">
        <f t="shared" si="273"/>
        <v>141</v>
      </c>
      <c r="T391" s="13"/>
    </row>
    <row r="392" spans="1:20" ht="15">
      <c r="B392" s="2" t="s">
        <v>59</v>
      </c>
      <c r="C392" s="29">
        <v>22</v>
      </c>
      <c r="D392" s="21" t="s">
        <v>55</v>
      </c>
      <c r="E392" s="21" t="s">
        <v>55</v>
      </c>
      <c r="F392" s="21" t="s">
        <v>55</v>
      </c>
      <c r="G392" s="7" t="s">
        <v>55</v>
      </c>
      <c r="H392" s="7">
        <f>SUM(C392:F392)</f>
        <v>22</v>
      </c>
      <c r="I392" s="21" t="s">
        <v>55</v>
      </c>
      <c r="J392" s="7">
        <f t="shared" si="276"/>
        <v>22</v>
      </c>
      <c r="K392" s="13"/>
      <c r="L392" s="29">
        <v>67</v>
      </c>
      <c r="M392" s="21" t="s">
        <v>55</v>
      </c>
      <c r="N392" s="21" t="s">
        <v>55</v>
      </c>
      <c r="O392" s="21" t="s">
        <v>55</v>
      </c>
      <c r="P392" s="7" t="s">
        <v>55</v>
      </c>
      <c r="Q392" s="7">
        <f t="shared" si="274"/>
        <v>67</v>
      </c>
      <c r="R392" s="21" t="s">
        <v>55</v>
      </c>
      <c r="S392" s="7">
        <f t="shared" si="273"/>
        <v>67</v>
      </c>
      <c r="T392" s="89"/>
    </row>
    <row r="393" spans="1:20" ht="15">
      <c r="B393" s="2" t="s">
        <v>112</v>
      </c>
      <c r="C393" s="22">
        <v>23</v>
      </c>
      <c r="D393" s="21" t="s">
        <v>55</v>
      </c>
      <c r="E393" s="21" t="s">
        <v>55</v>
      </c>
      <c r="F393" s="21" t="s">
        <v>55</v>
      </c>
      <c r="G393" s="7" t="s">
        <v>55</v>
      </c>
      <c r="H393" s="7">
        <f>SUM(C393:F393)</f>
        <v>23</v>
      </c>
      <c r="I393" s="21" t="s">
        <v>55</v>
      </c>
      <c r="J393" s="7">
        <f t="shared" si="276"/>
        <v>23</v>
      </c>
      <c r="K393" s="13"/>
      <c r="L393" s="22">
        <v>118</v>
      </c>
      <c r="M393" s="21" t="s">
        <v>55</v>
      </c>
      <c r="N393" s="21" t="s">
        <v>55</v>
      </c>
      <c r="O393" s="21" t="s">
        <v>55</v>
      </c>
      <c r="P393" s="7" t="s">
        <v>55</v>
      </c>
      <c r="Q393" s="7">
        <f t="shared" si="274"/>
        <v>118</v>
      </c>
      <c r="R393" s="21" t="s">
        <v>55</v>
      </c>
      <c r="S393" s="7">
        <f t="shared" si="273"/>
        <v>118</v>
      </c>
      <c r="T393" s="89"/>
    </row>
    <row r="394" spans="1:20" ht="15">
      <c r="B394" s="2" t="s">
        <v>61</v>
      </c>
      <c r="C394" s="21" t="s">
        <v>55</v>
      </c>
      <c r="D394" s="10">
        <v>249</v>
      </c>
      <c r="E394" s="29">
        <v>0</v>
      </c>
      <c r="F394" s="10">
        <v>94</v>
      </c>
      <c r="G394" s="7" t="s">
        <v>55</v>
      </c>
      <c r="H394" s="7">
        <f>SUM(C394:F394)</f>
        <v>343</v>
      </c>
      <c r="I394" s="10">
        <v>3405</v>
      </c>
      <c r="J394" s="7">
        <f t="shared" si="276"/>
        <v>3748</v>
      </c>
      <c r="K394" s="13"/>
      <c r="L394" s="21" t="s">
        <v>55</v>
      </c>
      <c r="M394" s="10">
        <v>397</v>
      </c>
      <c r="N394" s="29">
        <v>0</v>
      </c>
      <c r="O394" s="10">
        <v>110</v>
      </c>
      <c r="P394" s="7" t="s">
        <v>55</v>
      </c>
      <c r="Q394" s="7">
        <f t="shared" si="274"/>
        <v>507</v>
      </c>
      <c r="R394" s="10">
        <v>3320</v>
      </c>
      <c r="S394" s="7">
        <f t="shared" si="273"/>
        <v>3827</v>
      </c>
      <c r="T394" s="89"/>
    </row>
    <row r="395" spans="1:20" ht="15">
      <c r="B395" s="2" t="s">
        <v>143</v>
      </c>
      <c r="C395" s="21" t="s">
        <v>55</v>
      </c>
      <c r="D395" s="21" t="s">
        <v>55</v>
      </c>
      <c r="E395" s="21" t="s">
        <v>55</v>
      </c>
      <c r="F395" s="21" t="s">
        <v>55</v>
      </c>
      <c r="G395" s="7" t="s">
        <v>55</v>
      </c>
      <c r="H395" s="21" t="s">
        <v>55</v>
      </c>
      <c r="I395" s="21" t="s">
        <v>55</v>
      </c>
      <c r="J395" s="21" t="s">
        <v>55</v>
      </c>
      <c r="K395" s="13"/>
      <c r="L395" s="10">
        <v>16</v>
      </c>
      <c r="M395" s="21" t="s">
        <v>55</v>
      </c>
      <c r="N395" s="21" t="s">
        <v>55</v>
      </c>
      <c r="O395" s="21" t="s">
        <v>55</v>
      </c>
      <c r="P395" s="7" t="s">
        <v>55</v>
      </c>
      <c r="Q395" s="7">
        <f t="shared" si="274"/>
        <v>16</v>
      </c>
      <c r="R395" s="21" t="s">
        <v>55</v>
      </c>
      <c r="S395" s="7">
        <f t="shared" si="273"/>
        <v>16</v>
      </c>
      <c r="T395" s="89"/>
    </row>
    <row r="396" spans="1:20" ht="15">
      <c r="B396" s="1" t="s">
        <v>147</v>
      </c>
      <c r="C396" s="7">
        <f>SUM(C380:C395)</f>
        <v>10686</v>
      </c>
      <c r="D396" s="7">
        <f>SUM(D380:D395)</f>
        <v>431</v>
      </c>
      <c r="E396" s="7">
        <f>SUM(E380:E395)</f>
        <v>5</v>
      </c>
      <c r="F396" s="7">
        <f>SUM(F380:F395)</f>
        <v>2822</v>
      </c>
      <c r="G396" s="7" t="s">
        <v>55</v>
      </c>
      <c r="H396" s="7">
        <f>SUM(C396:F396)</f>
        <v>13944</v>
      </c>
      <c r="I396" s="7">
        <f>SUM(I380:I395)</f>
        <v>7838</v>
      </c>
      <c r="J396" s="7">
        <f t="shared" ref="J396" si="277">SUM(H396:I396)</f>
        <v>21782</v>
      </c>
      <c r="K396" s="13"/>
      <c r="L396" s="7">
        <f t="shared" ref="L396:S396" si="278">SUM(L380:L395)</f>
        <v>8419</v>
      </c>
      <c r="M396" s="7">
        <f t="shared" si="278"/>
        <v>813</v>
      </c>
      <c r="N396" s="7">
        <f t="shared" si="278"/>
        <v>2</v>
      </c>
      <c r="O396" s="7">
        <f t="shared" si="278"/>
        <v>1759</v>
      </c>
      <c r="P396" s="7" t="s">
        <v>55</v>
      </c>
      <c r="Q396" s="7">
        <f t="shared" si="278"/>
        <v>10993</v>
      </c>
      <c r="R396" s="7">
        <f t="shared" si="278"/>
        <v>4919</v>
      </c>
      <c r="S396" s="7">
        <f t="shared" si="278"/>
        <v>15912</v>
      </c>
      <c r="T396" s="13"/>
    </row>
    <row r="397" spans="1:20" ht="15">
      <c r="B397" s="1"/>
      <c r="C397" s="7"/>
      <c r="D397" s="7"/>
      <c r="E397" s="7"/>
      <c r="F397" s="7"/>
      <c r="G397" s="7"/>
      <c r="H397" s="7"/>
      <c r="I397" s="7"/>
      <c r="J397" s="7"/>
      <c r="K397" s="13"/>
      <c r="L397" s="7"/>
      <c r="M397" s="7"/>
      <c r="N397" s="7"/>
      <c r="O397" s="7"/>
      <c r="P397" s="7"/>
      <c r="Q397" s="7"/>
      <c r="R397" s="7"/>
      <c r="S397" s="7"/>
      <c r="T397" s="13"/>
    </row>
    <row r="398" spans="1:20" ht="17.25" customHeight="1">
      <c r="A398" s="6"/>
      <c r="B398" s="5" t="s">
        <v>138</v>
      </c>
      <c r="C398" s="8"/>
      <c r="D398" s="8"/>
      <c r="E398" s="8"/>
      <c r="F398" s="8"/>
      <c r="G398" s="8"/>
      <c r="H398" s="8"/>
      <c r="I398" s="8"/>
      <c r="J398" s="8"/>
      <c r="K398" s="13"/>
      <c r="L398" s="8"/>
      <c r="M398" s="8"/>
      <c r="N398" s="8"/>
      <c r="O398" s="8"/>
      <c r="P398" s="8"/>
      <c r="Q398" s="8"/>
      <c r="R398" s="8"/>
      <c r="S398" s="8"/>
      <c r="T398" s="89"/>
    </row>
    <row r="399" spans="1:20" ht="15">
      <c r="B399" s="2" t="s">
        <v>107</v>
      </c>
      <c r="C399" s="10">
        <f t="shared" ref="C399:D401" si="279">SUM(C362,C380)</f>
        <v>178</v>
      </c>
      <c r="D399" s="10">
        <f t="shared" si="279"/>
        <v>22</v>
      </c>
      <c r="E399" s="21" t="s">
        <v>55</v>
      </c>
      <c r="F399" s="10">
        <f>SUM(F362,F380)</f>
        <v>105</v>
      </c>
      <c r="G399" s="7" t="s">
        <v>55</v>
      </c>
      <c r="H399" s="7">
        <f>SUM(C399:F399)</f>
        <v>305</v>
      </c>
      <c r="I399" s="21" t="s">
        <v>55</v>
      </c>
      <c r="J399" s="7">
        <f t="shared" ref="J399:J404" si="280">SUM(H399:I399)</f>
        <v>305</v>
      </c>
      <c r="K399" s="13"/>
      <c r="L399" s="10">
        <f t="shared" ref="L399:M401" si="281">SUM(L362,L380)</f>
        <v>4237</v>
      </c>
      <c r="M399" s="10">
        <f t="shared" si="281"/>
        <v>194</v>
      </c>
      <c r="N399" s="21" t="s">
        <v>55</v>
      </c>
      <c r="O399" s="10">
        <f>SUM(O362,O380)</f>
        <v>792</v>
      </c>
      <c r="P399" s="7" t="s">
        <v>55</v>
      </c>
      <c r="Q399" s="7">
        <f>SUM(L399:O399)</f>
        <v>5223</v>
      </c>
      <c r="R399" s="21" t="s">
        <v>55</v>
      </c>
      <c r="S399" s="7">
        <f>SUM(Q399:R399)</f>
        <v>5223</v>
      </c>
      <c r="T399" s="13"/>
    </row>
    <row r="400" spans="1:20" ht="15">
      <c r="B400" s="2" t="s">
        <v>140</v>
      </c>
      <c r="C400" s="10">
        <f t="shared" si="279"/>
        <v>12</v>
      </c>
      <c r="D400" s="10">
        <f t="shared" si="279"/>
        <v>0</v>
      </c>
      <c r="E400" s="21" t="s">
        <v>55</v>
      </c>
      <c r="F400" s="10">
        <f>SUM(F363,F381)</f>
        <v>2</v>
      </c>
      <c r="G400" s="7" t="s">
        <v>55</v>
      </c>
      <c r="H400" s="7">
        <f>SUM(C400:F400)</f>
        <v>14</v>
      </c>
      <c r="I400" s="21" t="s">
        <v>55</v>
      </c>
      <c r="J400" s="7">
        <f t="shared" si="280"/>
        <v>14</v>
      </c>
      <c r="K400" s="13"/>
      <c r="L400" s="10">
        <f t="shared" si="281"/>
        <v>2378</v>
      </c>
      <c r="M400" s="10">
        <f t="shared" si="281"/>
        <v>293</v>
      </c>
      <c r="N400" s="21" t="s">
        <v>55</v>
      </c>
      <c r="O400" s="10">
        <f>SUM(O363,O381)</f>
        <v>611</v>
      </c>
      <c r="P400" s="7" t="s">
        <v>55</v>
      </c>
      <c r="Q400" s="7">
        <f>SUM(L400:O400)</f>
        <v>3282</v>
      </c>
      <c r="R400" s="21" t="s">
        <v>55</v>
      </c>
      <c r="S400" s="7">
        <f t="shared" ref="S400:S414" si="282">SUM(Q400:R400)</f>
        <v>3282</v>
      </c>
      <c r="T400" s="13"/>
    </row>
    <row r="401" spans="1:20" ht="15">
      <c r="B401" s="2" t="s">
        <v>121</v>
      </c>
      <c r="C401" s="10">
        <f t="shared" si="279"/>
        <v>15658</v>
      </c>
      <c r="D401" s="10">
        <f t="shared" si="279"/>
        <v>135</v>
      </c>
      <c r="E401" s="21" t="s">
        <v>55</v>
      </c>
      <c r="F401" s="10">
        <f>SUM(F364,F382)</f>
        <v>3648</v>
      </c>
      <c r="G401" s="7" t="s">
        <v>55</v>
      </c>
      <c r="H401" s="7">
        <f>SUM(C401:F401)</f>
        <v>19441</v>
      </c>
      <c r="I401" s="21" t="s">
        <v>55</v>
      </c>
      <c r="J401" s="7">
        <f t="shared" si="280"/>
        <v>19441</v>
      </c>
      <c r="K401" s="13"/>
      <c r="L401" s="10">
        <f t="shared" si="281"/>
        <v>5245</v>
      </c>
      <c r="M401" s="10">
        <f t="shared" si="281"/>
        <v>63</v>
      </c>
      <c r="N401" s="21" t="s">
        <v>55</v>
      </c>
      <c r="O401" s="10">
        <f>SUM(O364,O382)</f>
        <v>1080</v>
      </c>
      <c r="P401" s="7" t="s">
        <v>55</v>
      </c>
      <c r="Q401" s="7">
        <f>SUM(L401:O401)</f>
        <v>6388</v>
      </c>
      <c r="R401" s="21" t="s">
        <v>55</v>
      </c>
      <c r="S401" s="7">
        <f t="shared" si="282"/>
        <v>6388</v>
      </c>
      <c r="T401" s="13"/>
    </row>
    <row r="402" spans="1:20" ht="15">
      <c r="B402" s="2" t="s">
        <v>88</v>
      </c>
      <c r="C402" s="21" t="s">
        <v>55</v>
      </c>
      <c r="D402" s="21" t="s">
        <v>55</v>
      </c>
      <c r="E402" s="21" t="s">
        <v>55</v>
      </c>
      <c r="F402" s="21" t="s">
        <v>55</v>
      </c>
      <c r="G402" s="7" t="s">
        <v>55</v>
      </c>
      <c r="H402" s="21" t="s">
        <v>55</v>
      </c>
      <c r="I402" s="10">
        <f>SUM(I365,I383)</f>
        <v>2809</v>
      </c>
      <c r="J402" s="7">
        <f t="shared" si="280"/>
        <v>2809</v>
      </c>
      <c r="K402" s="13"/>
      <c r="L402" s="21" t="s">
        <v>55</v>
      </c>
      <c r="M402" s="21" t="s">
        <v>55</v>
      </c>
      <c r="N402" s="21" t="s">
        <v>55</v>
      </c>
      <c r="O402" s="21" t="s">
        <v>55</v>
      </c>
      <c r="P402" s="7" t="s">
        <v>55</v>
      </c>
      <c r="Q402" s="21" t="s">
        <v>55</v>
      </c>
      <c r="R402" s="10">
        <f>SUM(R365,R383)</f>
        <v>525</v>
      </c>
      <c r="S402" s="7">
        <f t="shared" si="282"/>
        <v>525</v>
      </c>
      <c r="T402" s="89"/>
    </row>
    <row r="403" spans="1:20" ht="15">
      <c r="B403" s="2" t="s">
        <v>132</v>
      </c>
      <c r="C403" s="21" t="s">
        <v>55</v>
      </c>
      <c r="D403" s="10">
        <f>SUM(D366,D384)</f>
        <v>48</v>
      </c>
      <c r="E403" s="10">
        <f>SUM(E366,E384)</f>
        <v>5</v>
      </c>
      <c r="F403" s="10">
        <f>SUM(F366,F384)</f>
        <v>110</v>
      </c>
      <c r="G403" s="7" t="s">
        <v>55</v>
      </c>
      <c r="H403" s="7">
        <f>SUM(C403:F403)</f>
        <v>163</v>
      </c>
      <c r="I403" s="10">
        <f>SUM(I366,I384)</f>
        <v>2797</v>
      </c>
      <c r="J403" s="7">
        <f t="shared" si="280"/>
        <v>2960</v>
      </c>
      <c r="K403" s="13"/>
      <c r="L403" s="21" t="s">
        <v>55</v>
      </c>
      <c r="M403" s="10">
        <f t="shared" ref="M403:O403" si="283">SUM(M366,M384)</f>
        <v>0</v>
      </c>
      <c r="N403" s="10">
        <f t="shared" si="283"/>
        <v>0</v>
      </c>
      <c r="O403" s="10">
        <f t="shared" si="283"/>
        <v>0</v>
      </c>
      <c r="P403" s="7" t="s">
        <v>55</v>
      </c>
      <c r="Q403" s="7">
        <f t="shared" ref="Q403:Q414" si="284">SUM(L403:O403)</f>
        <v>0</v>
      </c>
      <c r="R403" s="10">
        <f>SUM(R366,R384)</f>
        <v>163</v>
      </c>
      <c r="S403" s="7">
        <f t="shared" si="282"/>
        <v>163</v>
      </c>
      <c r="T403" s="89"/>
    </row>
    <row r="404" spans="1:20" ht="15">
      <c r="B404" s="2" t="s">
        <v>108</v>
      </c>
      <c r="C404" s="10">
        <f>SUM(C367,C385)</f>
        <v>627</v>
      </c>
      <c r="D404" s="10">
        <f>SUM(D367,D385)</f>
        <v>22</v>
      </c>
      <c r="E404" s="21" t="s">
        <v>55</v>
      </c>
      <c r="F404" s="10">
        <f>SUM(F367,F385)</f>
        <v>67</v>
      </c>
      <c r="G404" s="7" t="s">
        <v>55</v>
      </c>
      <c r="H404" s="7">
        <f>SUM(C404:F404)</f>
        <v>716</v>
      </c>
      <c r="I404" s="21" t="s">
        <v>55</v>
      </c>
      <c r="J404" s="7">
        <f t="shared" si="280"/>
        <v>716</v>
      </c>
      <c r="K404" s="13"/>
      <c r="L404" s="10">
        <f t="shared" ref="L404:M406" si="285">SUM(L367,L385)</f>
        <v>614</v>
      </c>
      <c r="M404" s="10">
        <f t="shared" si="285"/>
        <v>118</v>
      </c>
      <c r="N404" s="21" t="s">
        <v>55</v>
      </c>
      <c r="O404" s="10">
        <f>SUM(O367,O385)</f>
        <v>81</v>
      </c>
      <c r="P404" s="7" t="s">
        <v>55</v>
      </c>
      <c r="Q404" s="7">
        <f t="shared" si="284"/>
        <v>813</v>
      </c>
      <c r="R404" s="21" t="s">
        <v>55</v>
      </c>
      <c r="S404" s="7">
        <f t="shared" si="282"/>
        <v>813</v>
      </c>
      <c r="T404" s="89"/>
    </row>
    <row r="405" spans="1:20" ht="15">
      <c r="B405" s="2" t="s">
        <v>89</v>
      </c>
      <c r="C405" s="21" t="s">
        <v>55</v>
      </c>
      <c r="D405" s="21" t="s">
        <v>55</v>
      </c>
      <c r="E405" s="21" t="s">
        <v>55</v>
      </c>
      <c r="F405" s="21" t="s">
        <v>55</v>
      </c>
      <c r="G405" s="7" t="s">
        <v>55</v>
      </c>
      <c r="H405" s="21" t="s">
        <v>55</v>
      </c>
      <c r="I405" s="21" t="s">
        <v>55</v>
      </c>
      <c r="J405" s="21" t="s">
        <v>55</v>
      </c>
      <c r="K405" s="13"/>
      <c r="L405" s="10">
        <f t="shared" si="285"/>
        <v>57</v>
      </c>
      <c r="M405" s="10">
        <f t="shared" si="285"/>
        <v>0</v>
      </c>
      <c r="N405" s="21" t="s">
        <v>55</v>
      </c>
      <c r="O405" s="21" t="s">
        <v>55</v>
      </c>
      <c r="P405" s="7" t="s">
        <v>55</v>
      </c>
      <c r="Q405" s="7">
        <f t="shared" si="284"/>
        <v>57</v>
      </c>
      <c r="R405" s="21" t="s">
        <v>55</v>
      </c>
      <c r="S405" s="7">
        <f t="shared" si="282"/>
        <v>57</v>
      </c>
      <c r="T405" s="89"/>
    </row>
    <row r="406" spans="1:20" ht="15">
      <c r="B406" s="2" t="s">
        <v>133</v>
      </c>
      <c r="C406" s="21" t="s">
        <v>55</v>
      </c>
      <c r="D406" s="21" t="s">
        <v>55</v>
      </c>
      <c r="E406" s="21" t="s">
        <v>55</v>
      </c>
      <c r="F406" s="21" t="s">
        <v>55</v>
      </c>
      <c r="G406" s="7" t="s">
        <v>55</v>
      </c>
      <c r="H406" s="21" t="s">
        <v>55</v>
      </c>
      <c r="I406" s="21" t="s">
        <v>55</v>
      </c>
      <c r="J406" s="21" t="s">
        <v>55</v>
      </c>
      <c r="K406" s="13"/>
      <c r="L406" s="10">
        <f t="shared" si="285"/>
        <v>50</v>
      </c>
      <c r="M406" s="10">
        <f t="shared" si="285"/>
        <v>0</v>
      </c>
      <c r="N406" s="21" t="s">
        <v>55</v>
      </c>
      <c r="O406" s="10">
        <f>SUM(O369,O387)</f>
        <v>0</v>
      </c>
      <c r="P406" s="7" t="s">
        <v>55</v>
      </c>
      <c r="Q406" s="7">
        <f t="shared" si="284"/>
        <v>50</v>
      </c>
      <c r="R406" s="21" t="s">
        <v>55</v>
      </c>
      <c r="S406" s="7">
        <f t="shared" si="282"/>
        <v>50</v>
      </c>
      <c r="T406" s="89"/>
    </row>
    <row r="407" spans="1:20" ht="15">
      <c r="B407" s="2" t="s">
        <v>56</v>
      </c>
      <c r="C407" s="21" t="s">
        <v>55</v>
      </c>
      <c r="D407" s="21" t="s">
        <v>55</v>
      </c>
      <c r="E407" s="21" t="s">
        <v>55</v>
      </c>
      <c r="F407" s="21" t="s">
        <v>55</v>
      </c>
      <c r="G407" s="7" t="s">
        <v>55</v>
      </c>
      <c r="H407" s="21" t="s">
        <v>55</v>
      </c>
      <c r="I407" s="21" t="s">
        <v>55</v>
      </c>
      <c r="J407" s="21" t="s">
        <v>55</v>
      </c>
      <c r="K407" s="13"/>
      <c r="L407" s="21" t="s">
        <v>55</v>
      </c>
      <c r="M407" s="10">
        <f>SUM(M370,M388)</f>
        <v>37</v>
      </c>
      <c r="N407" s="10">
        <f>SUM(N370,N388)</f>
        <v>0</v>
      </c>
      <c r="O407" s="10">
        <f>SUM(O370,O388)</f>
        <v>16</v>
      </c>
      <c r="P407" s="7" t="s">
        <v>55</v>
      </c>
      <c r="Q407" s="7">
        <f t="shared" si="284"/>
        <v>53</v>
      </c>
      <c r="R407" s="10">
        <f t="shared" ref="R407" si="286">SUM(R370,R388)</f>
        <v>2019</v>
      </c>
      <c r="S407" s="7">
        <f t="shared" si="282"/>
        <v>2072</v>
      </c>
      <c r="T407" s="13"/>
    </row>
    <row r="408" spans="1:20" ht="15">
      <c r="B408" s="2" t="s">
        <v>146</v>
      </c>
      <c r="C408" s="21" t="s">
        <v>55</v>
      </c>
      <c r="D408" s="21" t="s">
        <v>55</v>
      </c>
      <c r="E408" s="21" t="s">
        <v>55</v>
      </c>
      <c r="F408" s="21" t="s">
        <v>55</v>
      </c>
      <c r="G408" s="7" t="s">
        <v>55</v>
      </c>
      <c r="H408" s="21" t="s">
        <v>55</v>
      </c>
      <c r="I408" s="21" t="s">
        <v>55</v>
      </c>
      <c r="J408" s="21" t="s">
        <v>55</v>
      </c>
      <c r="K408" s="13"/>
      <c r="L408" s="10">
        <f t="shared" ref="L408" si="287">SUM(L371,L389)</f>
        <v>112</v>
      </c>
      <c r="M408" s="21" t="s">
        <v>55</v>
      </c>
      <c r="N408" s="21" t="s">
        <v>55</v>
      </c>
      <c r="O408" s="21" t="s">
        <v>55</v>
      </c>
      <c r="P408" s="7" t="s">
        <v>55</v>
      </c>
      <c r="Q408" s="7">
        <f t="shared" si="284"/>
        <v>112</v>
      </c>
      <c r="R408" s="21" t="s">
        <v>55</v>
      </c>
      <c r="S408" s="7">
        <f t="shared" si="282"/>
        <v>112</v>
      </c>
      <c r="T408" s="89"/>
    </row>
    <row r="409" spans="1:20" ht="15">
      <c r="B409" s="2" t="s">
        <v>109</v>
      </c>
      <c r="C409" s="29">
        <f>SUM(C390)</f>
        <v>20</v>
      </c>
      <c r="D409" s="21" t="s">
        <v>55</v>
      </c>
      <c r="E409" s="21" t="s">
        <v>55</v>
      </c>
      <c r="F409" s="21" t="s">
        <v>55</v>
      </c>
      <c r="G409" s="7" t="s">
        <v>55</v>
      </c>
      <c r="H409" s="7">
        <f>SUM(C409:F409)</f>
        <v>20</v>
      </c>
      <c r="I409" s="21" t="s">
        <v>55</v>
      </c>
      <c r="J409" s="7">
        <f t="shared" ref="J409" si="288">SUM(H409:I409)</f>
        <v>20</v>
      </c>
      <c r="K409" s="13"/>
      <c r="L409" s="29">
        <f>SUM(L390)</f>
        <v>0</v>
      </c>
      <c r="M409" s="21" t="s">
        <v>55</v>
      </c>
      <c r="N409" s="21" t="s">
        <v>55</v>
      </c>
      <c r="O409" s="21" t="s">
        <v>55</v>
      </c>
      <c r="P409" s="7" t="s">
        <v>55</v>
      </c>
      <c r="Q409" s="7">
        <f t="shared" si="284"/>
        <v>0</v>
      </c>
      <c r="R409" s="21" t="s">
        <v>55</v>
      </c>
      <c r="S409" s="7">
        <f t="shared" ref="S409" si="289">SUM(Q409:R409)</f>
        <v>0</v>
      </c>
      <c r="T409" s="89"/>
    </row>
    <row r="410" spans="1:20" ht="15">
      <c r="B410" s="2" t="s">
        <v>142</v>
      </c>
      <c r="C410" s="21" t="s">
        <v>55</v>
      </c>
      <c r="D410" s="10">
        <f>SUM(D372,D391)</f>
        <v>5</v>
      </c>
      <c r="E410" s="10">
        <f>SUM(E372,E391)</f>
        <v>0</v>
      </c>
      <c r="F410" s="10">
        <f>SUM(F372,F391)</f>
        <v>8</v>
      </c>
      <c r="G410" s="7" t="s">
        <v>55</v>
      </c>
      <c r="H410" s="7">
        <f>SUM(C410:F410)</f>
        <v>13</v>
      </c>
      <c r="I410" s="21" t="s">
        <v>55</v>
      </c>
      <c r="J410" s="7">
        <f t="shared" ref="J410:J413" si="290">SUM(H410:I410)</f>
        <v>13</v>
      </c>
      <c r="K410" s="13"/>
      <c r="L410" s="21" t="s">
        <v>55</v>
      </c>
      <c r="M410" s="10">
        <f t="shared" ref="M410:O410" si="291">SUM(M372,M391)</f>
        <v>290</v>
      </c>
      <c r="N410" s="10">
        <f t="shared" si="291"/>
        <v>2</v>
      </c>
      <c r="O410" s="10">
        <f t="shared" si="291"/>
        <v>72</v>
      </c>
      <c r="P410" s="7" t="s">
        <v>55</v>
      </c>
      <c r="Q410" s="7">
        <f t="shared" si="284"/>
        <v>364</v>
      </c>
      <c r="R410" s="21" t="s">
        <v>55</v>
      </c>
      <c r="S410" s="7">
        <f t="shared" si="282"/>
        <v>364</v>
      </c>
      <c r="T410" s="13"/>
    </row>
    <row r="411" spans="1:20" ht="15">
      <c r="B411" s="2" t="s">
        <v>59</v>
      </c>
      <c r="C411" s="10">
        <f>SUM(C373,C392)</f>
        <v>22</v>
      </c>
      <c r="D411" s="21" t="s">
        <v>55</v>
      </c>
      <c r="E411" s="21" t="s">
        <v>55</v>
      </c>
      <c r="F411" s="21" t="s">
        <v>55</v>
      </c>
      <c r="G411" s="7" t="s">
        <v>55</v>
      </c>
      <c r="H411" s="7">
        <f>SUM(C411:F411)</f>
        <v>22</v>
      </c>
      <c r="I411" s="21" t="s">
        <v>55</v>
      </c>
      <c r="J411" s="7">
        <f t="shared" si="290"/>
        <v>22</v>
      </c>
      <c r="K411" s="13"/>
      <c r="L411" s="10">
        <f>SUM(L373,L392)</f>
        <v>124</v>
      </c>
      <c r="M411" s="21" t="s">
        <v>55</v>
      </c>
      <c r="N411" s="21" t="s">
        <v>55</v>
      </c>
      <c r="O411" s="21" t="s">
        <v>55</v>
      </c>
      <c r="P411" s="7" t="s">
        <v>55</v>
      </c>
      <c r="Q411" s="7">
        <f t="shared" si="284"/>
        <v>124</v>
      </c>
      <c r="R411" s="21" t="s">
        <v>55</v>
      </c>
      <c r="S411" s="7">
        <f t="shared" si="282"/>
        <v>124</v>
      </c>
      <c r="T411" s="89"/>
    </row>
    <row r="412" spans="1:20" ht="15">
      <c r="B412" s="2" t="s">
        <v>112</v>
      </c>
      <c r="C412" s="10">
        <f>SUM(C374,C393)</f>
        <v>27</v>
      </c>
      <c r="D412" s="21" t="s">
        <v>55</v>
      </c>
      <c r="E412" s="21" t="s">
        <v>55</v>
      </c>
      <c r="F412" s="21" t="s">
        <v>55</v>
      </c>
      <c r="G412" s="7" t="s">
        <v>55</v>
      </c>
      <c r="H412" s="7">
        <f>SUM(C412:F412)</f>
        <v>27</v>
      </c>
      <c r="I412" s="21" t="s">
        <v>55</v>
      </c>
      <c r="J412" s="7">
        <f t="shared" si="290"/>
        <v>27</v>
      </c>
      <c r="K412" s="13"/>
      <c r="L412" s="10">
        <f>SUM(L374,L393)</f>
        <v>231</v>
      </c>
      <c r="M412" s="21" t="s">
        <v>55</v>
      </c>
      <c r="N412" s="21" t="s">
        <v>55</v>
      </c>
      <c r="O412" s="21" t="s">
        <v>55</v>
      </c>
      <c r="P412" s="7" t="s">
        <v>55</v>
      </c>
      <c r="Q412" s="7">
        <f t="shared" si="284"/>
        <v>231</v>
      </c>
      <c r="R412" s="21" t="s">
        <v>55</v>
      </c>
      <c r="S412" s="7">
        <f t="shared" si="282"/>
        <v>231</v>
      </c>
      <c r="T412" s="89"/>
    </row>
    <row r="413" spans="1:20" ht="15">
      <c r="B413" s="2" t="s">
        <v>61</v>
      </c>
      <c r="C413" s="21" t="s">
        <v>55</v>
      </c>
      <c r="D413" s="10">
        <f>SUM(D375,D394)</f>
        <v>398</v>
      </c>
      <c r="E413" s="10">
        <f>SUM(E375,E394)</f>
        <v>0</v>
      </c>
      <c r="F413" s="10">
        <f>SUM(F375,F394)</f>
        <v>199</v>
      </c>
      <c r="G413" s="7" t="s">
        <v>55</v>
      </c>
      <c r="H413" s="7">
        <f>SUM(C413:F413)</f>
        <v>597</v>
      </c>
      <c r="I413" s="10">
        <f>SUM(I375,I394)</f>
        <v>6184</v>
      </c>
      <c r="J413" s="7">
        <f t="shared" si="290"/>
        <v>6781</v>
      </c>
      <c r="K413" s="13"/>
      <c r="L413" s="21" t="s">
        <v>55</v>
      </c>
      <c r="M413" s="10">
        <f t="shared" ref="M413:O413" si="292">SUM(M375,M394)</f>
        <v>502</v>
      </c>
      <c r="N413" s="10">
        <f t="shared" si="292"/>
        <v>0</v>
      </c>
      <c r="O413" s="10">
        <f t="shared" si="292"/>
        <v>139</v>
      </c>
      <c r="P413" s="7" t="s">
        <v>55</v>
      </c>
      <c r="Q413" s="7">
        <f t="shared" si="284"/>
        <v>641</v>
      </c>
      <c r="R413" s="10">
        <f t="shared" ref="R413" si="293">SUM(R375,R394)</f>
        <v>5294</v>
      </c>
      <c r="S413" s="7">
        <f t="shared" si="282"/>
        <v>5935</v>
      </c>
      <c r="T413" s="89"/>
    </row>
    <row r="414" spans="1:20" ht="15">
      <c r="B414" s="2" t="s">
        <v>143</v>
      </c>
      <c r="C414" s="21" t="s">
        <v>55</v>
      </c>
      <c r="D414" s="21" t="s">
        <v>55</v>
      </c>
      <c r="E414" s="21" t="s">
        <v>55</v>
      </c>
      <c r="F414" s="21" t="s">
        <v>55</v>
      </c>
      <c r="G414" s="7" t="s">
        <v>55</v>
      </c>
      <c r="H414" s="21" t="s">
        <v>55</v>
      </c>
      <c r="I414" s="21" t="s">
        <v>55</v>
      </c>
      <c r="J414" s="21" t="s">
        <v>55</v>
      </c>
      <c r="K414" s="13"/>
      <c r="L414" s="10">
        <f t="shared" ref="L414" si="294">SUM(L376,L395)</f>
        <v>52</v>
      </c>
      <c r="M414" s="21" t="s">
        <v>55</v>
      </c>
      <c r="N414" s="21" t="s">
        <v>55</v>
      </c>
      <c r="O414" s="21" t="s">
        <v>55</v>
      </c>
      <c r="P414" s="7" t="s">
        <v>55</v>
      </c>
      <c r="Q414" s="7">
        <f t="shared" si="284"/>
        <v>52</v>
      </c>
      <c r="R414" s="21" t="s">
        <v>55</v>
      </c>
      <c r="S414" s="7">
        <f t="shared" si="282"/>
        <v>52</v>
      </c>
      <c r="T414" s="89"/>
    </row>
    <row r="415" spans="1:20" ht="15.6" thickBot="1">
      <c r="B415" s="1" t="s">
        <v>148</v>
      </c>
      <c r="C415" s="7">
        <f>SUM(C399:C414)</f>
        <v>16544</v>
      </c>
      <c r="D415" s="7">
        <f>SUM(D399:D414)</f>
        <v>630</v>
      </c>
      <c r="E415" s="7">
        <f>SUM(E399:E414)</f>
        <v>5</v>
      </c>
      <c r="F415" s="7">
        <f>SUM(F399:F414)</f>
        <v>4139</v>
      </c>
      <c r="G415" s="7" t="s">
        <v>55</v>
      </c>
      <c r="H415" s="7">
        <f>SUM(C415:F415)</f>
        <v>21318</v>
      </c>
      <c r="I415" s="7">
        <f>SUM(I399:I414)</f>
        <v>11790</v>
      </c>
      <c r="J415" s="7">
        <f t="shared" ref="J415" si="295">SUM(H415:I415)</f>
        <v>33108</v>
      </c>
      <c r="K415" s="13"/>
      <c r="L415" s="7">
        <f t="shared" ref="L415:S415" si="296">SUM(L399:L414)</f>
        <v>13100</v>
      </c>
      <c r="M415" s="7">
        <f t="shared" si="296"/>
        <v>1497</v>
      </c>
      <c r="N415" s="7">
        <f t="shared" si="296"/>
        <v>2</v>
      </c>
      <c r="O415" s="7">
        <f t="shared" si="296"/>
        <v>2791</v>
      </c>
      <c r="P415" s="7" t="s">
        <v>55</v>
      </c>
      <c r="Q415" s="7">
        <f t="shared" si="296"/>
        <v>17390</v>
      </c>
      <c r="R415" s="7">
        <f t="shared" si="296"/>
        <v>8001</v>
      </c>
      <c r="S415" s="7">
        <f t="shared" si="296"/>
        <v>25391</v>
      </c>
      <c r="T415" s="13"/>
    </row>
    <row r="416" spans="1:20">
      <c r="A416" s="95"/>
      <c r="B416" s="95"/>
      <c r="C416" s="95"/>
      <c r="D416" s="95"/>
      <c r="E416" s="95"/>
      <c r="F416" s="95"/>
      <c r="G416" s="95"/>
      <c r="H416" s="95"/>
      <c r="I416" s="95"/>
      <c r="J416" s="95"/>
      <c r="K416" s="98"/>
      <c r="L416" s="95"/>
      <c r="M416" s="95"/>
      <c r="N416" s="95"/>
      <c r="O416" s="95"/>
      <c r="P416" s="95"/>
      <c r="Q416" s="95"/>
      <c r="R416" s="95"/>
      <c r="S416" s="95"/>
    </row>
    <row r="417" spans="1:20" ht="17.25" customHeight="1">
      <c r="A417" s="6" t="s">
        <v>149</v>
      </c>
      <c r="B417" s="5" t="s">
        <v>150</v>
      </c>
      <c r="C417" s="8"/>
      <c r="D417" s="8"/>
      <c r="E417" s="8"/>
      <c r="F417" s="8"/>
      <c r="G417" s="8"/>
      <c r="H417" s="8"/>
      <c r="I417" s="8"/>
      <c r="J417" s="8"/>
      <c r="K417" s="13"/>
      <c r="L417" s="8"/>
      <c r="M417" s="8"/>
      <c r="N417" s="8"/>
      <c r="O417" s="8"/>
      <c r="P417" s="8"/>
      <c r="Q417" s="8"/>
      <c r="R417" s="8"/>
      <c r="S417" s="8"/>
      <c r="T417" s="89"/>
    </row>
    <row r="418" spans="1:20" ht="15">
      <c r="B418" s="2" t="s">
        <v>151</v>
      </c>
      <c r="C418" s="21" t="s">
        <v>55</v>
      </c>
      <c r="D418" s="10">
        <v>49</v>
      </c>
      <c r="E418" s="10">
        <v>0</v>
      </c>
      <c r="F418" s="10">
        <v>0</v>
      </c>
      <c r="G418" s="7" t="s">
        <v>55</v>
      </c>
      <c r="H418" s="7">
        <f>SUM(C418:F418)</f>
        <v>49</v>
      </c>
      <c r="I418" s="10">
        <v>727</v>
      </c>
      <c r="J418" s="7">
        <f t="shared" ref="J418:J423" si="297">SUM(H418:I418)</f>
        <v>776</v>
      </c>
      <c r="K418" s="13"/>
      <c r="L418" s="21" t="s">
        <v>55</v>
      </c>
      <c r="M418" s="10">
        <v>0</v>
      </c>
      <c r="N418" s="10">
        <v>0</v>
      </c>
      <c r="O418" s="10">
        <v>0</v>
      </c>
      <c r="P418" s="7" t="s">
        <v>55</v>
      </c>
      <c r="Q418" s="7">
        <f>SUM(L418:O418)</f>
        <v>0</v>
      </c>
      <c r="R418" s="10">
        <v>108</v>
      </c>
      <c r="S418" s="7">
        <f>SUM(Q418:R418)</f>
        <v>108</v>
      </c>
      <c r="T418" s="13"/>
    </row>
    <row r="419" spans="1:20" ht="15">
      <c r="B419" s="2" t="s">
        <v>107</v>
      </c>
      <c r="C419" s="10">
        <v>2860</v>
      </c>
      <c r="D419" s="29">
        <v>69</v>
      </c>
      <c r="E419" s="21" t="s">
        <v>55</v>
      </c>
      <c r="F419" s="10">
        <v>517</v>
      </c>
      <c r="G419" s="7" t="s">
        <v>55</v>
      </c>
      <c r="H419" s="7">
        <f>SUM(C419:F419)</f>
        <v>3446</v>
      </c>
      <c r="I419" s="21" t="s">
        <v>55</v>
      </c>
      <c r="J419" s="7">
        <f t="shared" si="297"/>
        <v>3446</v>
      </c>
      <c r="K419" s="13"/>
      <c r="L419" s="29">
        <v>293</v>
      </c>
      <c r="M419" s="29">
        <v>4</v>
      </c>
      <c r="N419" s="21" t="s">
        <v>55</v>
      </c>
      <c r="O419" s="10">
        <v>62</v>
      </c>
      <c r="P419" s="7" t="s">
        <v>55</v>
      </c>
      <c r="Q419" s="7">
        <f>SUM(L419:O419)</f>
        <v>359</v>
      </c>
      <c r="R419" s="21" t="s">
        <v>55</v>
      </c>
      <c r="S419" s="7">
        <f>SUM(Q419:R419)</f>
        <v>359</v>
      </c>
      <c r="T419" s="13"/>
    </row>
    <row r="420" spans="1:20" ht="15">
      <c r="B420" s="2" t="s">
        <v>140</v>
      </c>
      <c r="C420" s="10">
        <v>2715</v>
      </c>
      <c r="D420" s="10">
        <v>161</v>
      </c>
      <c r="E420" s="21" t="s">
        <v>55</v>
      </c>
      <c r="F420" s="10">
        <v>539</v>
      </c>
      <c r="G420" s="7" t="s">
        <v>55</v>
      </c>
      <c r="H420" s="7">
        <f>SUM(C420:F420)</f>
        <v>3415</v>
      </c>
      <c r="I420" s="21" t="s">
        <v>55</v>
      </c>
      <c r="J420" s="7">
        <f t="shared" si="297"/>
        <v>3415</v>
      </c>
      <c r="K420" s="13"/>
      <c r="L420" s="10">
        <v>6425</v>
      </c>
      <c r="M420" s="10">
        <v>415</v>
      </c>
      <c r="N420" s="21" t="s">
        <v>55</v>
      </c>
      <c r="O420" s="10">
        <v>1465</v>
      </c>
      <c r="P420" s="7" t="s">
        <v>55</v>
      </c>
      <c r="Q420" s="7">
        <f>SUM(L420:O420)</f>
        <v>8305</v>
      </c>
      <c r="R420" s="21" t="s">
        <v>55</v>
      </c>
      <c r="S420" s="7">
        <f t="shared" ref="S420:S433" si="298">SUM(Q420:R420)</f>
        <v>8305</v>
      </c>
      <c r="T420" s="13"/>
    </row>
    <row r="421" spans="1:20" ht="15">
      <c r="B421" s="2" t="s">
        <v>88</v>
      </c>
      <c r="C421" s="21" t="s">
        <v>55</v>
      </c>
      <c r="D421" s="21" t="s">
        <v>55</v>
      </c>
      <c r="E421" s="21" t="s">
        <v>55</v>
      </c>
      <c r="F421" s="21" t="s">
        <v>55</v>
      </c>
      <c r="G421" s="7" t="s">
        <v>55</v>
      </c>
      <c r="H421" s="21" t="s">
        <v>55</v>
      </c>
      <c r="I421" s="29">
        <v>348</v>
      </c>
      <c r="J421" s="7">
        <f t="shared" si="297"/>
        <v>348</v>
      </c>
      <c r="K421" s="13"/>
      <c r="L421" s="21" t="s">
        <v>55</v>
      </c>
      <c r="M421" s="21" t="s">
        <v>55</v>
      </c>
      <c r="N421" s="21" t="s">
        <v>55</v>
      </c>
      <c r="O421" s="21" t="s">
        <v>55</v>
      </c>
      <c r="P421" s="7" t="s">
        <v>55</v>
      </c>
      <c r="Q421" s="21" t="s">
        <v>55</v>
      </c>
      <c r="R421" s="29">
        <v>59</v>
      </c>
      <c r="S421" s="7">
        <f t="shared" si="298"/>
        <v>59</v>
      </c>
      <c r="T421" s="89"/>
    </row>
    <row r="422" spans="1:20" ht="15">
      <c r="B422" s="2" t="s">
        <v>94</v>
      </c>
      <c r="C422" s="29">
        <v>450</v>
      </c>
      <c r="D422" s="29">
        <v>0</v>
      </c>
      <c r="E422" s="21" t="s">
        <v>55</v>
      </c>
      <c r="F422" s="29">
        <v>118</v>
      </c>
      <c r="G422" s="7" t="s">
        <v>55</v>
      </c>
      <c r="H422" s="7">
        <f t="shared" ref="H422:H427" si="299">SUM(C422:F422)</f>
        <v>568</v>
      </c>
      <c r="I422" s="21" t="s">
        <v>55</v>
      </c>
      <c r="J422" s="7">
        <f t="shared" si="297"/>
        <v>568</v>
      </c>
      <c r="K422" s="13"/>
      <c r="L422" s="29">
        <v>13</v>
      </c>
      <c r="M422" s="29">
        <v>66</v>
      </c>
      <c r="N422" s="21" t="s">
        <v>55</v>
      </c>
      <c r="O422" s="29">
        <v>0</v>
      </c>
      <c r="P422" s="7" t="s">
        <v>55</v>
      </c>
      <c r="Q422" s="7">
        <f t="shared" ref="Q422:Q433" si="300">SUM(L422:O422)</f>
        <v>79</v>
      </c>
      <c r="R422" s="21" t="s">
        <v>55</v>
      </c>
      <c r="S422" s="7">
        <f t="shared" si="298"/>
        <v>79</v>
      </c>
      <c r="T422" s="89"/>
    </row>
    <row r="423" spans="1:20" ht="15">
      <c r="B423" s="2" t="s">
        <v>152</v>
      </c>
      <c r="C423" s="21" t="s">
        <v>55</v>
      </c>
      <c r="D423" s="10">
        <v>0</v>
      </c>
      <c r="E423" s="10">
        <v>0</v>
      </c>
      <c r="F423" s="10">
        <v>17</v>
      </c>
      <c r="G423" s="7" t="s">
        <v>55</v>
      </c>
      <c r="H423" s="7">
        <f t="shared" si="299"/>
        <v>17</v>
      </c>
      <c r="I423" s="10">
        <v>36</v>
      </c>
      <c r="J423" s="7">
        <f t="shared" si="297"/>
        <v>53</v>
      </c>
      <c r="K423" s="13"/>
      <c r="L423" s="21" t="s">
        <v>55</v>
      </c>
      <c r="M423" s="10">
        <v>6</v>
      </c>
      <c r="N423" s="10">
        <v>0</v>
      </c>
      <c r="O423" s="10">
        <v>0</v>
      </c>
      <c r="P423" s="7" t="s">
        <v>55</v>
      </c>
      <c r="Q423" s="7">
        <f t="shared" si="300"/>
        <v>6</v>
      </c>
      <c r="R423" s="10">
        <v>78</v>
      </c>
      <c r="S423" s="7">
        <f t="shared" si="298"/>
        <v>84</v>
      </c>
      <c r="T423" s="13"/>
    </row>
    <row r="424" spans="1:20" ht="15">
      <c r="B424" s="52" t="s">
        <v>153</v>
      </c>
      <c r="C424" s="10">
        <v>670</v>
      </c>
      <c r="D424" s="10">
        <v>2</v>
      </c>
      <c r="E424" s="21" t="s">
        <v>55</v>
      </c>
      <c r="F424" s="21" t="s">
        <v>55</v>
      </c>
      <c r="G424" s="7" t="s">
        <v>55</v>
      </c>
      <c r="H424" s="7">
        <f t="shared" si="299"/>
        <v>672</v>
      </c>
      <c r="I424" s="21" t="s">
        <v>55</v>
      </c>
      <c r="J424" s="7">
        <f>SUM(H424:I424)</f>
        <v>672</v>
      </c>
      <c r="K424" s="13"/>
      <c r="L424" s="10">
        <v>427</v>
      </c>
      <c r="M424" s="22">
        <v>2</v>
      </c>
      <c r="N424" s="21" t="s">
        <v>55</v>
      </c>
      <c r="O424" s="21" t="s">
        <v>55</v>
      </c>
      <c r="P424" s="7" t="s">
        <v>55</v>
      </c>
      <c r="Q424" s="7">
        <f t="shared" si="300"/>
        <v>429</v>
      </c>
      <c r="R424" s="21" t="s">
        <v>55</v>
      </c>
      <c r="S424" s="7">
        <f t="shared" si="298"/>
        <v>429</v>
      </c>
      <c r="T424" s="89"/>
    </row>
    <row r="425" spans="1:20" ht="15">
      <c r="B425" s="2" t="s">
        <v>154</v>
      </c>
      <c r="C425" s="10">
        <v>305</v>
      </c>
      <c r="D425" s="10">
        <v>8</v>
      </c>
      <c r="E425" s="21" t="s">
        <v>55</v>
      </c>
      <c r="F425" s="29">
        <v>1</v>
      </c>
      <c r="G425" s="7" t="s">
        <v>55</v>
      </c>
      <c r="H425" s="7">
        <f t="shared" si="299"/>
        <v>314</v>
      </c>
      <c r="I425" s="21" t="s">
        <v>55</v>
      </c>
      <c r="J425" s="7">
        <f>SUM(H425:I425)</f>
        <v>314</v>
      </c>
      <c r="K425" s="13"/>
      <c r="L425" s="10">
        <v>67</v>
      </c>
      <c r="M425" s="22">
        <v>15</v>
      </c>
      <c r="N425" s="21" t="s">
        <v>55</v>
      </c>
      <c r="O425" s="29">
        <v>0</v>
      </c>
      <c r="P425" s="7" t="s">
        <v>55</v>
      </c>
      <c r="Q425" s="7">
        <f t="shared" si="300"/>
        <v>82</v>
      </c>
      <c r="R425" s="21" t="s">
        <v>55</v>
      </c>
      <c r="S425" s="7">
        <f t="shared" si="298"/>
        <v>82</v>
      </c>
      <c r="T425" s="89"/>
    </row>
    <row r="426" spans="1:20" ht="15">
      <c r="B426" s="2" t="s">
        <v>56</v>
      </c>
      <c r="C426" s="21" t="s">
        <v>55</v>
      </c>
      <c r="D426" s="10">
        <v>0</v>
      </c>
      <c r="E426" s="10">
        <v>0</v>
      </c>
      <c r="F426" s="10">
        <v>0</v>
      </c>
      <c r="G426" s="7" t="s">
        <v>55</v>
      </c>
      <c r="H426" s="7">
        <f t="shared" si="299"/>
        <v>0</v>
      </c>
      <c r="I426" s="10">
        <v>32</v>
      </c>
      <c r="J426" s="7">
        <f>SUM(H426:I426)</f>
        <v>32</v>
      </c>
      <c r="K426" s="13"/>
      <c r="L426" s="21" t="s">
        <v>55</v>
      </c>
      <c r="M426" s="10">
        <v>35</v>
      </c>
      <c r="N426" s="10">
        <v>0</v>
      </c>
      <c r="O426" s="10">
        <v>5</v>
      </c>
      <c r="P426" s="7" t="s">
        <v>55</v>
      </c>
      <c r="Q426" s="7">
        <f t="shared" si="300"/>
        <v>40</v>
      </c>
      <c r="R426" s="10">
        <v>1660</v>
      </c>
      <c r="S426" s="7">
        <f t="shared" si="298"/>
        <v>1700</v>
      </c>
      <c r="T426" s="13"/>
    </row>
    <row r="427" spans="1:20" ht="15">
      <c r="B427" s="52" t="s">
        <v>155</v>
      </c>
      <c r="C427" s="10">
        <v>99</v>
      </c>
      <c r="D427" s="21" t="s">
        <v>55</v>
      </c>
      <c r="E427" s="21" t="s">
        <v>55</v>
      </c>
      <c r="F427" s="21" t="s">
        <v>55</v>
      </c>
      <c r="G427" s="7" t="s">
        <v>55</v>
      </c>
      <c r="H427" s="7">
        <f t="shared" si="299"/>
        <v>99</v>
      </c>
      <c r="I427" s="21" t="s">
        <v>55</v>
      </c>
      <c r="J427" s="7">
        <f>SUM(H427:I427)</f>
        <v>99</v>
      </c>
      <c r="K427" s="13"/>
      <c r="L427" s="10">
        <v>80</v>
      </c>
      <c r="M427" s="21" t="s">
        <v>55</v>
      </c>
      <c r="N427" s="21" t="s">
        <v>55</v>
      </c>
      <c r="O427" s="21" t="s">
        <v>55</v>
      </c>
      <c r="P427" s="7" t="s">
        <v>55</v>
      </c>
      <c r="Q427" s="7">
        <f t="shared" si="300"/>
        <v>80</v>
      </c>
      <c r="R427" s="21" t="s">
        <v>55</v>
      </c>
      <c r="S427" s="7">
        <f t="shared" si="298"/>
        <v>80</v>
      </c>
      <c r="T427" s="89"/>
    </row>
    <row r="428" spans="1:20" ht="15">
      <c r="B428" s="2" t="s">
        <v>156</v>
      </c>
      <c r="C428" s="21" t="s">
        <v>55</v>
      </c>
      <c r="D428" s="21" t="s">
        <v>55</v>
      </c>
      <c r="E428" s="21" t="s">
        <v>55</v>
      </c>
      <c r="F428" s="21" t="s">
        <v>55</v>
      </c>
      <c r="G428" s="7" t="s">
        <v>55</v>
      </c>
      <c r="H428" s="7" t="s">
        <v>55</v>
      </c>
      <c r="I428" s="21" t="s">
        <v>55</v>
      </c>
      <c r="J428" s="7" t="s">
        <v>55</v>
      </c>
      <c r="K428" s="13"/>
      <c r="L428" s="21" t="s">
        <v>55</v>
      </c>
      <c r="M428" s="21" t="s">
        <v>55</v>
      </c>
      <c r="N428" s="21" t="s">
        <v>55</v>
      </c>
      <c r="O428" s="10">
        <v>480</v>
      </c>
      <c r="P428" s="7" t="s">
        <v>55</v>
      </c>
      <c r="Q428" s="7">
        <f t="shared" si="300"/>
        <v>480</v>
      </c>
      <c r="R428" s="21" t="s">
        <v>55</v>
      </c>
      <c r="S428" s="7">
        <f t="shared" si="298"/>
        <v>480</v>
      </c>
      <c r="T428" s="89"/>
    </row>
    <row r="429" spans="1:20" ht="15">
      <c r="B429" s="2" t="s">
        <v>142</v>
      </c>
      <c r="C429" s="21" t="s">
        <v>55</v>
      </c>
      <c r="D429" s="10">
        <v>39</v>
      </c>
      <c r="E429" s="10">
        <v>0</v>
      </c>
      <c r="F429" s="10">
        <v>8</v>
      </c>
      <c r="G429" s="7" t="s">
        <v>55</v>
      </c>
      <c r="H429" s="7">
        <f t="shared" ref="H429:H434" si="301">SUM(C429:F429)</f>
        <v>47</v>
      </c>
      <c r="I429" s="21" t="s">
        <v>55</v>
      </c>
      <c r="J429" s="7">
        <f t="shared" ref="J429:J434" si="302">SUM(H429:I429)</f>
        <v>47</v>
      </c>
      <c r="K429" s="13"/>
      <c r="L429" s="21" t="s">
        <v>55</v>
      </c>
      <c r="M429" s="10">
        <v>296</v>
      </c>
      <c r="N429" s="10">
        <v>0</v>
      </c>
      <c r="O429" s="10">
        <v>118</v>
      </c>
      <c r="P429" s="7" t="s">
        <v>55</v>
      </c>
      <c r="Q429" s="7">
        <f t="shared" si="300"/>
        <v>414</v>
      </c>
      <c r="R429" s="21" t="s">
        <v>55</v>
      </c>
      <c r="S429" s="7">
        <f t="shared" si="298"/>
        <v>414</v>
      </c>
      <c r="T429" s="13"/>
    </row>
    <row r="430" spans="1:20" ht="15">
      <c r="B430" s="2" t="s">
        <v>157</v>
      </c>
      <c r="C430" s="21" t="s">
        <v>55</v>
      </c>
      <c r="D430" s="10">
        <v>370</v>
      </c>
      <c r="E430" s="29">
        <v>0</v>
      </c>
      <c r="F430" s="10">
        <v>42</v>
      </c>
      <c r="G430" s="7" t="s">
        <v>55</v>
      </c>
      <c r="H430" s="7">
        <f t="shared" si="301"/>
        <v>412</v>
      </c>
      <c r="I430" s="10">
        <v>2083</v>
      </c>
      <c r="J430" s="7">
        <f t="shared" si="302"/>
        <v>2495</v>
      </c>
      <c r="K430" s="13"/>
      <c r="L430" s="21" t="s">
        <v>55</v>
      </c>
      <c r="M430" s="10">
        <v>26</v>
      </c>
      <c r="N430" s="29">
        <v>0</v>
      </c>
      <c r="O430" s="10">
        <v>11</v>
      </c>
      <c r="P430" s="7" t="s">
        <v>55</v>
      </c>
      <c r="Q430" s="7">
        <f t="shared" si="300"/>
        <v>37</v>
      </c>
      <c r="R430" s="10">
        <v>1777</v>
      </c>
      <c r="S430" s="7">
        <f t="shared" si="298"/>
        <v>1814</v>
      </c>
      <c r="T430" s="13"/>
    </row>
    <row r="431" spans="1:20" ht="15">
      <c r="B431" s="2" t="s">
        <v>83</v>
      </c>
      <c r="C431" s="29">
        <v>54</v>
      </c>
      <c r="D431" s="21" t="s">
        <v>55</v>
      </c>
      <c r="E431" s="21" t="s">
        <v>55</v>
      </c>
      <c r="F431" s="21" t="s">
        <v>55</v>
      </c>
      <c r="G431" s="7" t="s">
        <v>55</v>
      </c>
      <c r="H431" s="7">
        <f t="shared" si="301"/>
        <v>54</v>
      </c>
      <c r="I431" s="21" t="s">
        <v>55</v>
      </c>
      <c r="J431" s="7">
        <f t="shared" si="302"/>
        <v>54</v>
      </c>
      <c r="K431" s="13"/>
      <c r="L431" s="29">
        <v>11</v>
      </c>
      <c r="M431" s="21" t="s">
        <v>55</v>
      </c>
      <c r="N431" s="21" t="s">
        <v>55</v>
      </c>
      <c r="O431" s="21" t="s">
        <v>55</v>
      </c>
      <c r="P431" s="7" t="s">
        <v>55</v>
      </c>
      <c r="Q431" s="7">
        <f t="shared" si="300"/>
        <v>11</v>
      </c>
      <c r="R431" s="21" t="s">
        <v>55</v>
      </c>
      <c r="S431" s="7">
        <f t="shared" si="298"/>
        <v>11</v>
      </c>
      <c r="T431" s="89"/>
    </row>
    <row r="432" spans="1:20" ht="15">
      <c r="B432" s="2" t="s">
        <v>112</v>
      </c>
      <c r="C432" s="22">
        <v>227</v>
      </c>
      <c r="D432" s="21" t="s">
        <v>55</v>
      </c>
      <c r="E432" s="21" t="s">
        <v>55</v>
      </c>
      <c r="F432" s="21" t="s">
        <v>55</v>
      </c>
      <c r="G432" s="7" t="s">
        <v>55</v>
      </c>
      <c r="H432" s="7">
        <f t="shared" si="301"/>
        <v>227</v>
      </c>
      <c r="I432" s="21" t="s">
        <v>55</v>
      </c>
      <c r="J432" s="7">
        <f t="shared" si="302"/>
        <v>227</v>
      </c>
      <c r="K432" s="13"/>
      <c r="L432" s="22">
        <v>88</v>
      </c>
      <c r="M432" s="21" t="s">
        <v>55</v>
      </c>
      <c r="N432" s="21" t="s">
        <v>55</v>
      </c>
      <c r="O432" s="21" t="s">
        <v>55</v>
      </c>
      <c r="P432" s="7" t="s">
        <v>55</v>
      </c>
      <c r="Q432" s="7">
        <f t="shared" si="300"/>
        <v>88</v>
      </c>
      <c r="R432" s="21" t="s">
        <v>55</v>
      </c>
      <c r="S432" s="7">
        <f t="shared" si="298"/>
        <v>88</v>
      </c>
      <c r="T432" s="89"/>
    </row>
    <row r="433" spans="1:20" ht="15">
      <c r="B433" s="52" t="s">
        <v>158</v>
      </c>
      <c r="C433" s="10">
        <v>107</v>
      </c>
      <c r="D433" s="21" t="s">
        <v>55</v>
      </c>
      <c r="E433" s="21" t="s">
        <v>55</v>
      </c>
      <c r="F433" s="21" t="s">
        <v>55</v>
      </c>
      <c r="G433" s="7" t="s">
        <v>55</v>
      </c>
      <c r="H433" s="7">
        <f t="shared" si="301"/>
        <v>107</v>
      </c>
      <c r="I433" s="21" t="s">
        <v>55</v>
      </c>
      <c r="J433" s="7">
        <f t="shared" si="302"/>
        <v>107</v>
      </c>
      <c r="K433" s="13"/>
      <c r="L433" s="10">
        <v>43</v>
      </c>
      <c r="M433" s="21" t="s">
        <v>55</v>
      </c>
      <c r="N433" s="21" t="s">
        <v>55</v>
      </c>
      <c r="O433" s="21" t="s">
        <v>55</v>
      </c>
      <c r="P433" s="7" t="s">
        <v>55</v>
      </c>
      <c r="Q433" s="7">
        <f t="shared" si="300"/>
        <v>43</v>
      </c>
      <c r="R433" s="21" t="s">
        <v>55</v>
      </c>
      <c r="S433" s="7">
        <f t="shared" si="298"/>
        <v>43</v>
      </c>
      <c r="T433" s="89"/>
    </row>
    <row r="434" spans="1:20" ht="15">
      <c r="B434" s="1" t="s">
        <v>159</v>
      </c>
      <c r="C434" s="7">
        <f>SUM(C418:C433)</f>
        <v>7487</v>
      </c>
      <c r="D434" s="7">
        <f>SUM(D418:D433)</f>
        <v>698</v>
      </c>
      <c r="E434" s="7">
        <f>SUM(E418:E433)</f>
        <v>0</v>
      </c>
      <c r="F434" s="7">
        <f>SUM(F418:F433)</f>
        <v>1242</v>
      </c>
      <c r="G434" s="7" t="s">
        <v>55</v>
      </c>
      <c r="H434" s="7">
        <f t="shared" si="301"/>
        <v>9427</v>
      </c>
      <c r="I434" s="7">
        <f>SUM(I418:I433)</f>
        <v>3226</v>
      </c>
      <c r="J434" s="7">
        <f t="shared" si="302"/>
        <v>12653</v>
      </c>
      <c r="K434" s="13"/>
      <c r="L434" s="7">
        <f t="shared" ref="L434:S434" si="303">SUM(L418:L433)</f>
        <v>7447</v>
      </c>
      <c r="M434" s="7">
        <f t="shared" si="303"/>
        <v>865</v>
      </c>
      <c r="N434" s="7">
        <f t="shared" si="303"/>
        <v>0</v>
      </c>
      <c r="O434" s="7">
        <f t="shared" si="303"/>
        <v>2141</v>
      </c>
      <c r="P434" s="7" t="s">
        <v>55</v>
      </c>
      <c r="Q434" s="7">
        <f t="shared" si="303"/>
        <v>10453</v>
      </c>
      <c r="R434" s="7">
        <f t="shared" si="303"/>
        <v>3682</v>
      </c>
      <c r="S434" s="7">
        <f t="shared" si="303"/>
        <v>14135</v>
      </c>
      <c r="T434" s="13"/>
    </row>
    <row r="435" spans="1:20" ht="15">
      <c r="B435" s="1"/>
      <c r="C435" s="7"/>
      <c r="D435" s="7"/>
      <c r="E435" s="7"/>
      <c r="F435" s="7"/>
      <c r="G435" s="7"/>
      <c r="H435" s="7"/>
      <c r="I435" s="7"/>
      <c r="J435" s="7"/>
      <c r="K435" s="13"/>
      <c r="L435" s="7"/>
      <c r="M435" s="7"/>
      <c r="N435" s="7"/>
      <c r="O435" s="7"/>
      <c r="P435" s="7"/>
      <c r="Q435" s="7"/>
      <c r="R435" s="7"/>
      <c r="S435" s="7"/>
      <c r="T435" s="89"/>
    </row>
    <row r="436" spans="1:20" ht="17.25" customHeight="1">
      <c r="A436" s="6"/>
      <c r="B436" s="5" t="s">
        <v>160</v>
      </c>
      <c r="C436" s="8"/>
      <c r="D436" s="8"/>
      <c r="E436" s="8"/>
      <c r="F436" s="8"/>
      <c r="G436" s="8"/>
      <c r="H436" s="8"/>
      <c r="I436" s="8"/>
      <c r="J436" s="8"/>
      <c r="K436" s="13"/>
      <c r="L436" s="8"/>
      <c r="M436" s="8"/>
      <c r="N436" s="8"/>
      <c r="O436" s="8"/>
      <c r="P436" s="8"/>
      <c r="Q436" s="8"/>
      <c r="R436" s="8"/>
      <c r="S436" s="8"/>
    </row>
    <row r="437" spans="1:20" ht="15">
      <c r="B437" s="2" t="s">
        <v>151</v>
      </c>
      <c r="C437" s="21" t="s">
        <v>55</v>
      </c>
      <c r="D437" s="10">
        <v>50</v>
      </c>
      <c r="E437" s="10">
        <v>21</v>
      </c>
      <c r="F437" s="10">
        <v>0</v>
      </c>
      <c r="G437" s="7" t="s">
        <v>55</v>
      </c>
      <c r="H437" s="7">
        <f>SUM(C437:F437)</f>
        <v>71</v>
      </c>
      <c r="I437" s="10">
        <v>616</v>
      </c>
      <c r="J437" s="7">
        <f t="shared" ref="J437:J444" si="304">SUM(H437:I437)</f>
        <v>687</v>
      </c>
      <c r="K437" s="13"/>
      <c r="L437" s="21" t="s">
        <v>55</v>
      </c>
      <c r="M437" s="10">
        <v>8</v>
      </c>
      <c r="N437" s="10">
        <v>0</v>
      </c>
      <c r="O437" s="10">
        <v>5</v>
      </c>
      <c r="P437" s="7" t="s">
        <v>55</v>
      </c>
      <c r="Q437" s="7">
        <f>SUM(L437:O437)</f>
        <v>13</v>
      </c>
      <c r="R437" s="10">
        <v>246</v>
      </c>
      <c r="S437" s="7">
        <f>SUM(Q437:R437)</f>
        <v>259</v>
      </c>
    </row>
    <row r="438" spans="1:20" ht="15">
      <c r="B438" s="2" t="s">
        <v>107</v>
      </c>
      <c r="C438" s="10">
        <v>5994</v>
      </c>
      <c r="D438" s="29">
        <v>133</v>
      </c>
      <c r="E438" s="21" t="s">
        <v>55</v>
      </c>
      <c r="F438" s="10">
        <v>821</v>
      </c>
      <c r="G438" s="7" t="s">
        <v>55</v>
      </c>
      <c r="H438" s="7">
        <f>SUM(C438:F438)</f>
        <v>6948</v>
      </c>
      <c r="I438" s="21" t="s">
        <v>55</v>
      </c>
      <c r="J438" s="7">
        <f t="shared" si="304"/>
        <v>6948</v>
      </c>
      <c r="K438" s="13"/>
      <c r="L438" s="10">
        <v>1396</v>
      </c>
      <c r="M438" s="29">
        <v>72</v>
      </c>
      <c r="N438" s="21" t="s">
        <v>55</v>
      </c>
      <c r="O438" s="10">
        <v>239</v>
      </c>
      <c r="P438" s="7" t="s">
        <v>55</v>
      </c>
      <c r="Q438" s="7">
        <f>SUM(L438:O438)</f>
        <v>1707</v>
      </c>
      <c r="R438" s="21" t="s">
        <v>55</v>
      </c>
      <c r="S438" s="7">
        <f>SUM(Q438:R438)</f>
        <v>1707</v>
      </c>
      <c r="T438"/>
    </row>
    <row r="439" spans="1:20" ht="15">
      <c r="B439" s="2" t="s">
        <v>140</v>
      </c>
      <c r="C439" s="10">
        <f>1503</f>
        <v>1503</v>
      </c>
      <c r="D439" s="10">
        <v>172</v>
      </c>
      <c r="E439" s="21" t="s">
        <v>55</v>
      </c>
      <c r="F439" s="10">
        <f>394</f>
        <v>394</v>
      </c>
      <c r="G439" s="7" t="s">
        <v>55</v>
      </c>
      <c r="H439" s="7">
        <f>SUM(C439:F439)</f>
        <v>2069</v>
      </c>
      <c r="I439" s="21" t="s">
        <v>55</v>
      </c>
      <c r="J439" s="7">
        <f t="shared" si="304"/>
        <v>2069</v>
      </c>
      <c r="K439" s="13"/>
      <c r="L439" s="10">
        <v>18935</v>
      </c>
      <c r="M439" s="10">
        <v>1275</v>
      </c>
      <c r="N439" s="21" t="s">
        <v>55</v>
      </c>
      <c r="O439" s="10">
        <v>4072</v>
      </c>
      <c r="P439" s="7" t="s">
        <v>55</v>
      </c>
      <c r="Q439" s="7">
        <f>SUM(L439:O439)</f>
        <v>24282</v>
      </c>
      <c r="R439" s="21" t="s">
        <v>55</v>
      </c>
      <c r="S439" s="7">
        <f t="shared" ref="S439:S448" si="305">SUM(Q439:R439)</f>
        <v>24282</v>
      </c>
      <c r="T439"/>
    </row>
    <row r="440" spans="1:20" ht="15">
      <c r="B440" s="2" t="s">
        <v>161</v>
      </c>
      <c r="C440" s="10">
        <v>4983</v>
      </c>
      <c r="D440" s="10">
        <v>0</v>
      </c>
      <c r="E440" s="21" t="s">
        <v>55</v>
      </c>
      <c r="F440" s="10">
        <v>781</v>
      </c>
      <c r="G440" s="7" t="s">
        <v>55</v>
      </c>
      <c r="H440" s="7">
        <f>SUM(C440:F440)</f>
        <v>5764</v>
      </c>
      <c r="I440" s="21" t="s">
        <v>55</v>
      </c>
      <c r="J440" s="7">
        <f t="shared" si="304"/>
        <v>5764</v>
      </c>
      <c r="K440" s="13"/>
      <c r="L440" s="10">
        <v>0</v>
      </c>
      <c r="M440" s="10">
        <v>0</v>
      </c>
      <c r="N440" s="21" t="s">
        <v>55</v>
      </c>
      <c r="O440" s="10">
        <v>0</v>
      </c>
      <c r="P440" s="7" t="s">
        <v>55</v>
      </c>
      <c r="Q440" s="7">
        <f>SUM(L440:O440)</f>
        <v>0</v>
      </c>
      <c r="R440" s="21" t="s">
        <v>55</v>
      </c>
      <c r="S440" s="7">
        <f t="shared" si="305"/>
        <v>0</v>
      </c>
      <c r="T440"/>
    </row>
    <row r="441" spans="1:20" ht="15">
      <c r="B441" s="2" t="s">
        <v>88</v>
      </c>
      <c r="C441" s="21" t="s">
        <v>55</v>
      </c>
      <c r="D441" s="21" t="s">
        <v>55</v>
      </c>
      <c r="E441" s="21" t="s">
        <v>55</v>
      </c>
      <c r="F441" s="21" t="s">
        <v>55</v>
      </c>
      <c r="G441" s="7" t="s">
        <v>55</v>
      </c>
      <c r="H441" s="21" t="s">
        <v>55</v>
      </c>
      <c r="I441" s="8">
        <v>1880</v>
      </c>
      <c r="J441" s="7">
        <f>SUM(H441:I441)</f>
        <v>1880</v>
      </c>
      <c r="K441" s="13"/>
      <c r="L441" s="21" t="s">
        <v>55</v>
      </c>
      <c r="M441" s="21" t="s">
        <v>55</v>
      </c>
      <c r="N441" s="21" t="s">
        <v>55</v>
      </c>
      <c r="O441" s="21" t="s">
        <v>55</v>
      </c>
      <c r="P441" s="7" t="s">
        <v>55</v>
      </c>
      <c r="Q441" s="21" t="s">
        <v>55</v>
      </c>
      <c r="R441" s="29">
        <v>84</v>
      </c>
      <c r="S441" s="7">
        <f>SUM(Q441:R441)</f>
        <v>84</v>
      </c>
      <c r="T441"/>
    </row>
    <row r="442" spans="1:20" ht="15">
      <c r="B442" s="2" t="s">
        <v>132</v>
      </c>
      <c r="C442" s="21" t="s">
        <v>55</v>
      </c>
      <c r="D442" s="29">
        <v>0</v>
      </c>
      <c r="E442" s="29">
        <v>0</v>
      </c>
      <c r="F442" s="29">
        <v>0</v>
      </c>
      <c r="G442" s="7" t="s">
        <v>55</v>
      </c>
      <c r="H442" s="7">
        <f t="shared" ref="H442:H448" si="306">SUM(C442:F442)</f>
        <v>0</v>
      </c>
      <c r="I442" s="29">
        <v>22</v>
      </c>
      <c r="J442" s="7">
        <f>SUM(H442:I442)</f>
        <v>22</v>
      </c>
      <c r="K442" s="13"/>
      <c r="L442" s="21" t="s">
        <v>55</v>
      </c>
      <c r="M442" s="29">
        <v>0</v>
      </c>
      <c r="N442" s="29">
        <v>0</v>
      </c>
      <c r="O442" s="29">
        <v>0</v>
      </c>
      <c r="P442" s="7" t="s">
        <v>55</v>
      </c>
      <c r="Q442" s="7">
        <f t="shared" ref="Q442:Q454" si="307">SUM(L442:O442)</f>
        <v>0</v>
      </c>
      <c r="R442" s="29">
        <v>0</v>
      </c>
      <c r="S442" s="7">
        <f>SUM(Q442:R442)</f>
        <v>0</v>
      </c>
      <c r="T442"/>
    </row>
    <row r="443" spans="1:20" ht="15">
      <c r="B443" s="2" t="s">
        <v>94</v>
      </c>
      <c r="C443" s="29">
        <v>476</v>
      </c>
      <c r="D443" s="29">
        <v>160</v>
      </c>
      <c r="E443" s="21" t="s">
        <v>55</v>
      </c>
      <c r="F443" s="29">
        <v>34</v>
      </c>
      <c r="G443" s="7" t="s">
        <v>55</v>
      </c>
      <c r="H443" s="7">
        <f t="shared" si="306"/>
        <v>670</v>
      </c>
      <c r="I443" s="21" t="s">
        <v>55</v>
      </c>
      <c r="J443" s="7">
        <f t="shared" si="304"/>
        <v>670</v>
      </c>
      <c r="K443" s="13"/>
      <c r="L443" s="29">
        <v>327</v>
      </c>
      <c r="M443" s="29">
        <v>0</v>
      </c>
      <c r="N443" s="21" t="s">
        <v>55</v>
      </c>
      <c r="O443" s="29">
        <v>20</v>
      </c>
      <c r="P443" s="7" t="s">
        <v>55</v>
      </c>
      <c r="Q443" s="7">
        <f t="shared" si="307"/>
        <v>347</v>
      </c>
      <c r="R443" s="21" t="s">
        <v>55</v>
      </c>
      <c r="S443" s="7">
        <f t="shared" si="305"/>
        <v>347</v>
      </c>
      <c r="T443"/>
    </row>
    <row r="444" spans="1:20" ht="15">
      <c r="B444" s="2" t="s">
        <v>152</v>
      </c>
      <c r="C444" s="21" t="s">
        <v>55</v>
      </c>
      <c r="D444" s="10">
        <v>2</v>
      </c>
      <c r="E444" s="10">
        <v>0</v>
      </c>
      <c r="F444" s="10">
        <v>0</v>
      </c>
      <c r="G444" s="7" t="s">
        <v>55</v>
      </c>
      <c r="H444" s="7">
        <f t="shared" si="306"/>
        <v>2</v>
      </c>
      <c r="I444" s="10">
        <v>716</v>
      </c>
      <c r="J444" s="7">
        <f t="shared" si="304"/>
        <v>718</v>
      </c>
      <c r="K444" s="13"/>
      <c r="L444" s="21" t="s">
        <v>55</v>
      </c>
      <c r="M444" s="10">
        <v>2</v>
      </c>
      <c r="N444" s="10">
        <v>0</v>
      </c>
      <c r="O444" s="10">
        <v>17</v>
      </c>
      <c r="P444" s="7" t="s">
        <v>55</v>
      </c>
      <c r="Q444" s="7">
        <f t="shared" si="307"/>
        <v>19</v>
      </c>
      <c r="R444" s="10">
        <v>79</v>
      </c>
      <c r="S444" s="7">
        <f t="shared" si="305"/>
        <v>98</v>
      </c>
      <c r="T444"/>
    </row>
    <row r="445" spans="1:20" ht="15">
      <c r="B445" s="52" t="s">
        <v>153</v>
      </c>
      <c r="C445" s="10">
        <v>664</v>
      </c>
      <c r="D445" s="10">
        <v>0</v>
      </c>
      <c r="E445" s="21" t="s">
        <v>55</v>
      </c>
      <c r="F445" s="21" t="s">
        <v>55</v>
      </c>
      <c r="G445" s="7" t="s">
        <v>55</v>
      </c>
      <c r="H445" s="7">
        <f t="shared" si="306"/>
        <v>664</v>
      </c>
      <c r="I445" s="21" t="s">
        <v>55</v>
      </c>
      <c r="J445" s="7">
        <f>SUM(H445:I445)</f>
        <v>664</v>
      </c>
      <c r="K445" s="13"/>
      <c r="L445" s="10">
        <v>1091</v>
      </c>
      <c r="M445" s="22">
        <v>0</v>
      </c>
      <c r="N445" s="21" t="s">
        <v>55</v>
      </c>
      <c r="O445" s="21" t="s">
        <v>55</v>
      </c>
      <c r="P445" s="7" t="s">
        <v>55</v>
      </c>
      <c r="Q445" s="7">
        <f t="shared" si="307"/>
        <v>1091</v>
      </c>
      <c r="R445" s="21" t="s">
        <v>55</v>
      </c>
      <c r="S445" s="7">
        <f t="shared" si="305"/>
        <v>1091</v>
      </c>
      <c r="T445"/>
    </row>
    <row r="446" spans="1:20" ht="15">
      <c r="B446" s="2" t="s">
        <v>154</v>
      </c>
      <c r="C446" s="10">
        <v>339</v>
      </c>
      <c r="D446" s="10">
        <v>3</v>
      </c>
      <c r="E446" s="21" t="s">
        <v>55</v>
      </c>
      <c r="F446" s="29">
        <v>0</v>
      </c>
      <c r="G446" s="7" t="s">
        <v>55</v>
      </c>
      <c r="H446" s="7">
        <f t="shared" si="306"/>
        <v>342</v>
      </c>
      <c r="I446" s="21" t="s">
        <v>55</v>
      </c>
      <c r="J446" s="7">
        <f>SUM(H446:I446)</f>
        <v>342</v>
      </c>
      <c r="K446" s="13"/>
      <c r="L446" s="10">
        <v>626</v>
      </c>
      <c r="M446" s="22">
        <v>4</v>
      </c>
      <c r="N446" s="21" t="s">
        <v>55</v>
      </c>
      <c r="O446" s="29">
        <v>1</v>
      </c>
      <c r="P446" s="7" t="s">
        <v>55</v>
      </c>
      <c r="Q446" s="7">
        <f t="shared" si="307"/>
        <v>631</v>
      </c>
      <c r="R446" s="21" t="s">
        <v>55</v>
      </c>
      <c r="S446" s="7">
        <f t="shared" si="305"/>
        <v>631</v>
      </c>
      <c r="T446"/>
    </row>
    <row r="447" spans="1:20" ht="15">
      <c r="B447" s="2" t="s">
        <v>56</v>
      </c>
      <c r="C447" s="21" t="s">
        <v>55</v>
      </c>
      <c r="D447" s="10">
        <v>0</v>
      </c>
      <c r="E447" s="10">
        <v>0</v>
      </c>
      <c r="F447" s="10">
        <v>0</v>
      </c>
      <c r="G447" s="7" t="s">
        <v>55</v>
      </c>
      <c r="H447" s="7">
        <f t="shared" si="306"/>
        <v>0</v>
      </c>
      <c r="I447" s="10">
        <v>21</v>
      </c>
      <c r="J447" s="7">
        <f>SUM(H447:I447)</f>
        <v>21</v>
      </c>
      <c r="K447" s="13"/>
      <c r="L447" s="21" t="s">
        <v>55</v>
      </c>
      <c r="M447" s="10">
        <v>46</v>
      </c>
      <c r="N447" s="10">
        <v>14</v>
      </c>
      <c r="O447" s="10">
        <v>9</v>
      </c>
      <c r="P447" s="7" t="s">
        <v>55</v>
      </c>
      <c r="Q447" s="7">
        <f t="shared" si="307"/>
        <v>69</v>
      </c>
      <c r="R447" s="10">
        <v>2915</v>
      </c>
      <c r="S447" s="7">
        <f t="shared" si="305"/>
        <v>2984</v>
      </c>
      <c r="T447"/>
    </row>
    <row r="448" spans="1:20" ht="15">
      <c r="B448" s="2" t="s">
        <v>162</v>
      </c>
      <c r="C448" s="10">
        <v>40</v>
      </c>
      <c r="D448" s="21" t="s">
        <v>55</v>
      </c>
      <c r="E448" s="21" t="s">
        <v>55</v>
      </c>
      <c r="F448" s="21" t="s">
        <v>55</v>
      </c>
      <c r="G448" s="7" t="s">
        <v>55</v>
      </c>
      <c r="H448" s="7">
        <f t="shared" si="306"/>
        <v>40</v>
      </c>
      <c r="I448" s="21" t="s">
        <v>55</v>
      </c>
      <c r="J448" s="7">
        <f>SUM(H448:I448)</f>
        <v>40</v>
      </c>
      <c r="K448" s="13"/>
      <c r="L448" s="10">
        <v>339</v>
      </c>
      <c r="M448" s="21" t="s">
        <v>55</v>
      </c>
      <c r="N448" s="21" t="s">
        <v>55</v>
      </c>
      <c r="O448" s="21" t="s">
        <v>55</v>
      </c>
      <c r="P448" s="7" t="s">
        <v>55</v>
      </c>
      <c r="Q448" s="7">
        <f t="shared" si="307"/>
        <v>339</v>
      </c>
      <c r="R448" s="21" t="s">
        <v>55</v>
      </c>
      <c r="S448" s="7">
        <f t="shared" si="305"/>
        <v>339</v>
      </c>
      <c r="T448"/>
    </row>
    <row r="449" spans="2:20" ht="15">
      <c r="B449" s="2" t="s">
        <v>156</v>
      </c>
      <c r="C449" s="21" t="s">
        <v>55</v>
      </c>
      <c r="D449" s="21" t="s">
        <v>55</v>
      </c>
      <c r="E449" s="21" t="s">
        <v>55</v>
      </c>
      <c r="F449" s="21" t="s">
        <v>55</v>
      </c>
      <c r="G449" s="7" t="s">
        <v>55</v>
      </c>
      <c r="H449" s="7" t="s">
        <v>55</v>
      </c>
      <c r="I449" s="21" t="s">
        <v>55</v>
      </c>
      <c r="J449" s="7" t="s">
        <v>55</v>
      </c>
      <c r="K449" s="13"/>
      <c r="L449" s="21" t="s">
        <v>55</v>
      </c>
      <c r="M449" s="21" t="s">
        <v>55</v>
      </c>
      <c r="N449" s="21" t="s">
        <v>55</v>
      </c>
      <c r="O449" s="10">
        <v>164</v>
      </c>
      <c r="P449" s="7" t="s">
        <v>55</v>
      </c>
      <c r="Q449" s="7">
        <f t="shared" si="307"/>
        <v>164</v>
      </c>
      <c r="R449" s="21" t="s">
        <v>55</v>
      </c>
      <c r="S449" s="7">
        <f t="shared" ref="S449:S454" si="308">SUM(Q449:R449)</f>
        <v>164</v>
      </c>
      <c r="T449"/>
    </row>
    <row r="450" spans="2:20" ht="15">
      <c r="B450" s="2" t="s">
        <v>142</v>
      </c>
      <c r="C450" s="21" t="s">
        <v>55</v>
      </c>
      <c r="D450" s="10">
        <v>19</v>
      </c>
      <c r="E450" s="10">
        <v>0</v>
      </c>
      <c r="F450" s="10">
        <v>19</v>
      </c>
      <c r="G450" s="7" t="s">
        <v>55</v>
      </c>
      <c r="H450" s="7">
        <f t="shared" ref="H450:H455" si="309">SUM(C450:F450)</f>
        <v>38</v>
      </c>
      <c r="I450" s="21" t="s">
        <v>55</v>
      </c>
      <c r="J450" s="7">
        <f t="shared" ref="J450:J455" si="310">SUM(H450:I450)</f>
        <v>38</v>
      </c>
      <c r="K450" s="13"/>
      <c r="L450" s="21" t="s">
        <v>55</v>
      </c>
      <c r="M450" s="10">
        <v>576</v>
      </c>
      <c r="N450" s="10">
        <v>4</v>
      </c>
      <c r="O450" s="10">
        <v>294</v>
      </c>
      <c r="P450" s="7" t="s">
        <v>55</v>
      </c>
      <c r="Q450" s="7">
        <f t="shared" si="307"/>
        <v>874</v>
      </c>
      <c r="R450" s="21" t="s">
        <v>55</v>
      </c>
      <c r="S450" s="7">
        <f t="shared" si="308"/>
        <v>874</v>
      </c>
      <c r="T450"/>
    </row>
    <row r="451" spans="2:20" ht="15">
      <c r="B451" s="2" t="s">
        <v>157</v>
      </c>
      <c r="C451" s="21" t="s">
        <v>55</v>
      </c>
      <c r="D451" s="10">
        <v>8</v>
      </c>
      <c r="E451" s="29">
        <v>0</v>
      </c>
      <c r="F451" s="10">
        <v>22</v>
      </c>
      <c r="G451" s="7" t="s">
        <v>55</v>
      </c>
      <c r="H451" s="7">
        <f t="shared" si="309"/>
        <v>30</v>
      </c>
      <c r="I451" s="10">
        <v>2421</v>
      </c>
      <c r="J451" s="7">
        <f t="shared" si="310"/>
        <v>2451</v>
      </c>
      <c r="K451" s="13"/>
      <c r="L451" s="21" t="s">
        <v>55</v>
      </c>
      <c r="M451" s="10">
        <v>141</v>
      </c>
      <c r="N451" s="29">
        <v>0</v>
      </c>
      <c r="O451" s="10">
        <v>61</v>
      </c>
      <c r="P451" s="7" t="s">
        <v>55</v>
      </c>
      <c r="Q451" s="7">
        <f t="shared" si="307"/>
        <v>202</v>
      </c>
      <c r="R451" s="10">
        <v>2894</v>
      </c>
      <c r="S451" s="7">
        <f t="shared" si="308"/>
        <v>3096</v>
      </c>
      <c r="T451"/>
    </row>
    <row r="452" spans="2:20" ht="15">
      <c r="B452" s="2" t="s">
        <v>59</v>
      </c>
      <c r="C452" s="29">
        <v>116</v>
      </c>
      <c r="D452" s="21" t="s">
        <v>55</v>
      </c>
      <c r="E452" s="21" t="s">
        <v>55</v>
      </c>
      <c r="F452" s="21" t="s">
        <v>55</v>
      </c>
      <c r="G452" s="7" t="s">
        <v>55</v>
      </c>
      <c r="H452" s="7">
        <f t="shared" si="309"/>
        <v>116</v>
      </c>
      <c r="I452" s="21" t="s">
        <v>55</v>
      </c>
      <c r="J452" s="7">
        <f t="shared" si="310"/>
        <v>116</v>
      </c>
      <c r="K452" s="13"/>
      <c r="L452" s="29">
        <v>85</v>
      </c>
      <c r="M452" s="21" t="s">
        <v>55</v>
      </c>
      <c r="N452" s="21" t="s">
        <v>55</v>
      </c>
      <c r="O452" s="21" t="s">
        <v>55</v>
      </c>
      <c r="P452" s="7" t="s">
        <v>55</v>
      </c>
      <c r="Q452" s="7">
        <f t="shared" si="307"/>
        <v>85</v>
      </c>
      <c r="R452" s="21" t="s">
        <v>55</v>
      </c>
      <c r="S452" s="7">
        <f t="shared" si="308"/>
        <v>85</v>
      </c>
      <c r="T452"/>
    </row>
    <row r="453" spans="2:20" ht="15">
      <c r="B453" s="2" t="s">
        <v>112</v>
      </c>
      <c r="C453" s="22">
        <v>188</v>
      </c>
      <c r="D453" s="21" t="s">
        <v>55</v>
      </c>
      <c r="E453" s="21" t="s">
        <v>55</v>
      </c>
      <c r="F453" s="21" t="s">
        <v>55</v>
      </c>
      <c r="G453" s="7" t="s">
        <v>55</v>
      </c>
      <c r="H453" s="7">
        <f t="shared" si="309"/>
        <v>188</v>
      </c>
      <c r="I453" s="21" t="s">
        <v>55</v>
      </c>
      <c r="J453" s="7">
        <f t="shared" si="310"/>
        <v>188</v>
      </c>
      <c r="K453" s="13"/>
      <c r="L453" s="22">
        <v>211</v>
      </c>
      <c r="M453" s="21" t="s">
        <v>55</v>
      </c>
      <c r="N453" s="21" t="s">
        <v>55</v>
      </c>
      <c r="O453" s="21" t="s">
        <v>55</v>
      </c>
      <c r="P453" s="7" t="s">
        <v>55</v>
      </c>
      <c r="Q453" s="7">
        <f t="shared" si="307"/>
        <v>211</v>
      </c>
      <c r="R453" s="21" t="s">
        <v>55</v>
      </c>
      <c r="S453" s="7">
        <f t="shared" si="308"/>
        <v>211</v>
      </c>
      <c r="T453"/>
    </row>
    <row r="454" spans="2:20" ht="15">
      <c r="B454" s="2" t="s">
        <v>163</v>
      </c>
      <c r="C454" s="10">
        <v>89</v>
      </c>
      <c r="D454" s="21" t="s">
        <v>55</v>
      </c>
      <c r="E454" s="21" t="s">
        <v>55</v>
      </c>
      <c r="F454" s="21" t="s">
        <v>55</v>
      </c>
      <c r="G454" s="7" t="s">
        <v>55</v>
      </c>
      <c r="H454" s="7">
        <f t="shared" si="309"/>
        <v>89</v>
      </c>
      <c r="I454" s="21" t="s">
        <v>55</v>
      </c>
      <c r="J454" s="7">
        <f t="shared" si="310"/>
        <v>89</v>
      </c>
      <c r="K454" s="13"/>
      <c r="L454" s="10">
        <v>377</v>
      </c>
      <c r="M454" s="21" t="s">
        <v>55</v>
      </c>
      <c r="N454" s="21" t="s">
        <v>55</v>
      </c>
      <c r="O454" s="21" t="s">
        <v>55</v>
      </c>
      <c r="P454" s="7" t="s">
        <v>55</v>
      </c>
      <c r="Q454" s="7">
        <f t="shared" si="307"/>
        <v>377</v>
      </c>
      <c r="R454" s="21" t="s">
        <v>55</v>
      </c>
      <c r="S454" s="7">
        <f t="shared" si="308"/>
        <v>377</v>
      </c>
    </row>
    <row r="455" spans="2:20" ht="15">
      <c r="B455" s="1" t="s">
        <v>164</v>
      </c>
      <c r="C455" s="7">
        <f>SUM(C437:C454)</f>
        <v>14392</v>
      </c>
      <c r="D455" s="7">
        <f>SUM(D437:D454)</f>
        <v>547</v>
      </c>
      <c r="E455" s="7">
        <f>SUM(E437:E454)</f>
        <v>21</v>
      </c>
      <c r="F455" s="7">
        <f>SUM(F437:F454)</f>
        <v>2071</v>
      </c>
      <c r="G455" s="7" t="s">
        <v>55</v>
      </c>
      <c r="H455" s="7">
        <f t="shared" si="309"/>
        <v>17031</v>
      </c>
      <c r="I455" s="7">
        <f>SUM(I437:I454)</f>
        <v>5676</v>
      </c>
      <c r="J455" s="7">
        <f t="shared" si="310"/>
        <v>22707</v>
      </c>
      <c r="K455" s="13"/>
      <c r="L455" s="7">
        <f t="shared" ref="L455:S455" si="311">SUM(L437:L454)</f>
        <v>23387</v>
      </c>
      <c r="M455" s="7">
        <f t="shared" si="311"/>
        <v>2124</v>
      </c>
      <c r="N455" s="7">
        <f t="shared" si="311"/>
        <v>18</v>
      </c>
      <c r="O455" s="7">
        <f t="shared" si="311"/>
        <v>4882</v>
      </c>
      <c r="P455" s="7" t="s">
        <v>55</v>
      </c>
      <c r="Q455" s="7">
        <f t="shared" si="311"/>
        <v>30411</v>
      </c>
      <c r="R455" s="7">
        <f t="shared" si="311"/>
        <v>6218</v>
      </c>
      <c r="S455" s="7">
        <f t="shared" si="311"/>
        <v>36629</v>
      </c>
      <c r="T455" s="89"/>
    </row>
    <row r="456" spans="2:20" ht="15">
      <c r="B456" s="1"/>
      <c r="C456" s="7"/>
      <c r="D456" s="7"/>
      <c r="E456" s="7"/>
      <c r="F456" s="7"/>
      <c r="G456" s="7"/>
      <c r="H456" s="7"/>
      <c r="I456" s="7"/>
      <c r="J456" s="7"/>
      <c r="K456" s="13"/>
      <c r="L456" s="7"/>
      <c r="M456" s="7"/>
      <c r="N456" s="7"/>
      <c r="O456" s="7"/>
      <c r="P456" s="7"/>
      <c r="Q456" s="7"/>
      <c r="R456" s="7"/>
      <c r="S456" s="7"/>
      <c r="T456" s="89"/>
    </row>
    <row r="457" spans="2:20" ht="15">
      <c r="B457" s="5" t="s">
        <v>149</v>
      </c>
      <c r="C457" s="8"/>
      <c r="D457" s="8"/>
      <c r="E457" s="8"/>
      <c r="F457" s="8"/>
      <c r="G457" s="8"/>
      <c r="H457" s="8"/>
      <c r="I457" s="8"/>
      <c r="J457" s="8"/>
      <c r="K457" s="13"/>
      <c r="L457" s="8"/>
      <c r="M457" s="8"/>
      <c r="N457" s="8"/>
      <c r="O457" s="8"/>
      <c r="P457" s="8"/>
      <c r="Q457" s="8"/>
      <c r="R457" s="8"/>
      <c r="S457" s="8"/>
      <c r="T457" s="89"/>
    </row>
    <row r="458" spans="2:20" ht="15">
      <c r="B458" s="2" t="s">
        <v>151</v>
      </c>
      <c r="C458" s="21" t="s">
        <v>55</v>
      </c>
      <c r="D458" s="10">
        <f>D418+D437</f>
        <v>99</v>
      </c>
      <c r="E458" s="10">
        <f>E418+E437</f>
        <v>21</v>
      </c>
      <c r="F458" s="10">
        <f>F418+F437</f>
        <v>0</v>
      </c>
      <c r="G458" s="7" t="s">
        <v>55</v>
      </c>
      <c r="H458" s="7">
        <f>SUM(C458:F458)</f>
        <v>120</v>
      </c>
      <c r="I458" s="10">
        <f>I418+I437</f>
        <v>1343</v>
      </c>
      <c r="J458" s="7">
        <f t="shared" ref="J458:J465" si="312">SUM(H458:I458)</f>
        <v>1463</v>
      </c>
      <c r="K458" s="13"/>
      <c r="L458" s="21" t="s">
        <v>55</v>
      </c>
      <c r="M458" s="10">
        <f>M418+M437</f>
        <v>8</v>
      </c>
      <c r="N458" s="10">
        <f>N418+N437</f>
        <v>0</v>
      </c>
      <c r="O458" s="10">
        <f>O418+O437</f>
        <v>5</v>
      </c>
      <c r="P458" s="7" t="s">
        <v>55</v>
      </c>
      <c r="Q458" s="7">
        <f>SUM(L458:O458)</f>
        <v>13</v>
      </c>
      <c r="R458" s="10">
        <f>R418+R437</f>
        <v>354</v>
      </c>
      <c r="S458" s="7">
        <f>SUM(Q458:R458)</f>
        <v>367</v>
      </c>
      <c r="T458" s="13"/>
    </row>
    <row r="459" spans="2:20" ht="15">
      <c r="B459" s="2" t="s">
        <v>107</v>
      </c>
      <c r="C459" s="10">
        <f>C419+C438</f>
        <v>8854</v>
      </c>
      <c r="D459" s="10">
        <f>D419+D438</f>
        <v>202</v>
      </c>
      <c r="E459" s="21" t="s">
        <v>55</v>
      </c>
      <c r="F459" s="10">
        <f>F419+F438</f>
        <v>1338</v>
      </c>
      <c r="G459" s="7" t="s">
        <v>55</v>
      </c>
      <c r="H459" s="7">
        <f>SUM(C459:F459)</f>
        <v>10394</v>
      </c>
      <c r="I459" s="21" t="s">
        <v>55</v>
      </c>
      <c r="J459" s="7">
        <f t="shared" si="312"/>
        <v>10394</v>
      </c>
      <c r="K459" s="13"/>
      <c r="L459" s="10">
        <f>L419+L438</f>
        <v>1689</v>
      </c>
      <c r="M459" s="10">
        <f>M419+M438</f>
        <v>76</v>
      </c>
      <c r="N459" s="21" t="s">
        <v>55</v>
      </c>
      <c r="O459" s="10">
        <f>O419+O438</f>
        <v>301</v>
      </c>
      <c r="P459" s="7" t="s">
        <v>55</v>
      </c>
      <c r="Q459" s="7">
        <f>SUM(L459:O459)</f>
        <v>2066</v>
      </c>
      <c r="R459" s="21" t="s">
        <v>55</v>
      </c>
      <c r="S459" s="7">
        <f>SUM(Q459:R459)</f>
        <v>2066</v>
      </c>
      <c r="T459" s="13"/>
    </row>
    <row r="460" spans="2:20" ht="15">
      <c r="B460" s="2" t="s">
        <v>140</v>
      </c>
      <c r="C460" s="10">
        <f>C420+C439</f>
        <v>4218</v>
      </c>
      <c r="D460" s="10">
        <f>D420+D439</f>
        <v>333</v>
      </c>
      <c r="E460" s="21" t="s">
        <v>55</v>
      </c>
      <c r="F460" s="10">
        <f>F420+F439</f>
        <v>933</v>
      </c>
      <c r="G460" s="7" t="s">
        <v>55</v>
      </c>
      <c r="H460" s="7">
        <f>SUM(C460:F460)</f>
        <v>5484</v>
      </c>
      <c r="I460" s="21" t="s">
        <v>55</v>
      </c>
      <c r="J460" s="7">
        <f t="shared" si="312"/>
        <v>5484</v>
      </c>
      <c r="K460" s="13"/>
      <c r="L460" s="10">
        <f>L420+L439</f>
        <v>25360</v>
      </c>
      <c r="M460" s="10">
        <f>M420+M439</f>
        <v>1690</v>
      </c>
      <c r="N460" s="21" t="s">
        <v>55</v>
      </c>
      <c r="O460" s="10">
        <f>O420+O439</f>
        <v>5537</v>
      </c>
      <c r="P460" s="7" t="s">
        <v>55</v>
      </c>
      <c r="Q460" s="7">
        <f>SUM(L460:O460)</f>
        <v>32587</v>
      </c>
      <c r="R460" s="21" t="s">
        <v>55</v>
      </c>
      <c r="S460" s="7">
        <f t="shared" ref="S460:S475" si="313">SUM(Q460:R460)</f>
        <v>32587</v>
      </c>
      <c r="T460" s="13"/>
    </row>
    <row r="461" spans="2:20" ht="15">
      <c r="B461" s="2" t="s">
        <v>161</v>
      </c>
      <c r="C461" s="10">
        <f>C440</f>
        <v>4983</v>
      </c>
      <c r="D461" s="10">
        <f>D440</f>
        <v>0</v>
      </c>
      <c r="E461" s="7" t="str">
        <f>E440</f>
        <v>..</v>
      </c>
      <c r="F461" s="10">
        <f>F440</f>
        <v>781</v>
      </c>
      <c r="G461" s="7" t="s">
        <v>55</v>
      </c>
      <c r="H461" s="7">
        <f>SUM(C461:F461)</f>
        <v>5764</v>
      </c>
      <c r="I461" s="7" t="str">
        <f>I440</f>
        <v>..</v>
      </c>
      <c r="J461" s="7">
        <f t="shared" si="312"/>
        <v>5764</v>
      </c>
      <c r="K461" s="13"/>
      <c r="L461" s="10">
        <f>L440</f>
        <v>0</v>
      </c>
      <c r="M461" s="10">
        <f>M440</f>
        <v>0</v>
      </c>
      <c r="N461" s="7" t="str">
        <f>N440</f>
        <v>..</v>
      </c>
      <c r="O461" s="10">
        <f>O440</f>
        <v>0</v>
      </c>
      <c r="P461" s="7" t="s">
        <v>55</v>
      </c>
      <c r="Q461" s="7">
        <f>SUM(L461:O461)</f>
        <v>0</v>
      </c>
      <c r="R461" s="7" t="str">
        <f>R440</f>
        <v>..</v>
      </c>
      <c r="S461" s="7">
        <f t="shared" si="313"/>
        <v>0</v>
      </c>
      <c r="T461" s="13"/>
    </row>
    <row r="462" spans="2:20" ht="15">
      <c r="B462" s="2" t="s">
        <v>88</v>
      </c>
      <c r="C462" s="21" t="s">
        <v>55</v>
      </c>
      <c r="D462" s="21" t="s">
        <v>55</v>
      </c>
      <c r="E462" s="21" t="s">
        <v>55</v>
      </c>
      <c r="F462" s="21" t="s">
        <v>55</v>
      </c>
      <c r="G462" s="7" t="s">
        <v>55</v>
      </c>
      <c r="H462" s="21" t="s">
        <v>55</v>
      </c>
      <c r="I462" s="10">
        <f>I421+I441</f>
        <v>2228</v>
      </c>
      <c r="J462" s="7">
        <f>SUM(H462:I462)</f>
        <v>2228</v>
      </c>
      <c r="K462" s="13"/>
      <c r="L462" s="21" t="s">
        <v>55</v>
      </c>
      <c r="M462" s="21" t="s">
        <v>55</v>
      </c>
      <c r="N462" s="21" t="s">
        <v>55</v>
      </c>
      <c r="O462" s="21" t="s">
        <v>55</v>
      </c>
      <c r="P462" s="7" t="s">
        <v>55</v>
      </c>
      <c r="Q462" s="21" t="s">
        <v>55</v>
      </c>
      <c r="R462" s="10">
        <f>R421+R441</f>
        <v>143</v>
      </c>
      <c r="S462" s="7">
        <f>SUM(Q462:R462)</f>
        <v>143</v>
      </c>
      <c r="T462" s="13"/>
    </row>
    <row r="463" spans="2:20" ht="15">
      <c r="B463" s="2" t="s">
        <v>132</v>
      </c>
      <c r="C463" s="21" t="s">
        <v>55</v>
      </c>
      <c r="D463" s="29">
        <f>D442</f>
        <v>0</v>
      </c>
      <c r="E463" s="29">
        <f>E442</f>
        <v>0</v>
      </c>
      <c r="F463" s="29">
        <f>F442</f>
        <v>0</v>
      </c>
      <c r="G463" s="7" t="s">
        <v>55</v>
      </c>
      <c r="H463" s="7">
        <f t="shared" ref="H463:H469" si="314">SUM(C463:F463)</f>
        <v>0</v>
      </c>
      <c r="I463" s="29">
        <f>I442</f>
        <v>22</v>
      </c>
      <c r="J463" s="7">
        <f>SUM(H463:I463)</f>
        <v>22</v>
      </c>
      <c r="K463" s="13"/>
      <c r="L463" s="21" t="s">
        <v>55</v>
      </c>
      <c r="M463" s="29">
        <f>M442</f>
        <v>0</v>
      </c>
      <c r="N463" s="29">
        <f>N442</f>
        <v>0</v>
      </c>
      <c r="O463" s="29">
        <f>O442</f>
        <v>0</v>
      </c>
      <c r="P463" s="7" t="s">
        <v>55</v>
      </c>
      <c r="Q463" s="7">
        <f t="shared" ref="Q463:Q475" si="315">SUM(L463:O463)</f>
        <v>0</v>
      </c>
      <c r="R463" s="29">
        <f>R442</f>
        <v>0</v>
      </c>
      <c r="S463" s="7">
        <f>SUM(Q463:R463)</f>
        <v>0</v>
      </c>
      <c r="T463" s="13"/>
    </row>
    <row r="464" spans="2:20" ht="15">
      <c r="B464" s="2" t="s">
        <v>94</v>
      </c>
      <c r="C464" s="10">
        <f>C422+C443</f>
        <v>926</v>
      </c>
      <c r="D464" s="10">
        <f>D422+D443</f>
        <v>160</v>
      </c>
      <c r="E464" s="21" t="s">
        <v>55</v>
      </c>
      <c r="F464" s="10">
        <f>F422+F443</f>
        <v>152</v>
      </c>
      <c r="G464" s="7" t="s">
        <v>55</v>
      </c>
      <c r="H464" s="7">
        <f t="shared" si="314"/>
        <v>1238</v>
      </c>
      <c r="I464" s="21" t="s">
        <v>55</v>
      </c>
      <c r="J464" s="7">
        <f t="shared" si="312"/>
        <v>1238</v>
      </c>
      <c r="K464" s="13"/>
      <c r="L464" s="10">
        <f>L422+L443</f>
        <v>340</v>
      </c>
      <c r="M464" s="10">
        <f>M422+M443</f>
        <v>66</v>
      </c>
      <c r="N464" s="21" t="s">
        <v>55</v>
      </c>
      <c r="O464" s="10">
        <f>O422+O443</f>
        <v>20</v>
      </c>
      <c r="P464" s="7" t="s">
        <v>55</v>
      </c>
      <c r="Q464" s="7">
        <f t="shared" si="315"/>
        <v>426</v>
      </c>
      <c r="R464" s="21" t="s">
        <v>55</v>
      </c>
      <c r="S464" s="7">
        <f t="shared" si="313"/>
        <v>426</v>
      </c>
      <c r="T464" s="13"/>
    </row>
    <row r="465" spans="1:20" ht="15">
      <c r="B465" s="2" t="s">
        <v>152</v>
      </c>
      <c r="C465" s="21" t="s">
        <v>55</v>
      </c>
      <c r="D465" s="10">
        <f>D423+D444</f>
        <v>2</v>
      </c>
      <c r="E465" s="10">
        <f>E423+E444</f>
        <v>0</v>
      </c>
      <c r="F465" s="10">
        <f>F423+F444</f>
        <v>17</v>
      </c>
      <c r="G465" s="7" t="s">
        <v>55</v>
      </c>
      <c r="H465" s="7">
        <f t="shared" si="314"/>
        <v>19</v>
      </c>
      <c r="I465" s="10">
        <f>I423+I444</f>
        <v>752</v>
      </c>
      <c r="J465" s="7">
        <f t="shared" si="312"/>
        <v>771</v>
      </c>
      <c r="K465" s="13"/>
      <c r="L465" s="21" t="s">
        <v>55</v>
      </c>
      <c r="M465" s="10">
        <f>M423+M444</f>
        <v>8</v>
      </c>
      <c r="N465" s="10">
        <f>N423+N444</f>
        <v>0</v>
      </c>
      <c r="O465" s="10">
        <f>O423+O444</f>
        <v>17</v>
      </c>
      <c r="P465" s="7" t="s">
        <v>55</v>
      </c>
      <c r="Q465" s="7">
        <f t="shared" si="315"/>
        <v>25</v>
      </c>
      <c r="R465" s="10">
        <f>R423+R444</f>
        <v>157</v>
      </c>
      <c r="S465" s="7">
        <f t="shared" si="313"/>
        <v>182</v>
      </c>
      <c r="T465" s="13"/>
    </row>
    <row r="466" spans="1:20" ht="15">
      <c r="B466" s="52" t="s">
        <v>153</v>
      </c>
      <c r="C466" s="10">
        <f>C424+C445</f>
        <v>1334</v>
      </c>
      <c r="D466" s="10">
        <f>D424+D445</f>
        <v>2</v>
      </c>
      <c r="E466" s="21" t="s">
        <v>55</v>
      </c>
      <c r="F466" s="21" t="s">
        <v>55</v>
      </c>
      <c r="G466" s="7" t="s">
        <v>55</v>
      </c>
      <c r="H466" s="7">
        <f t="shared" si="314"/>
        <v>1336</v>
      </c>
      <c r="I466" s="21" t="s">
        <v>55</v>
      </c>
      <c r="J466" s="7">
        <f>SUM(H466:I466)</f>
        <v>1336</v>
      </c>
      <c r="K466" s="13"/>
      <c r="L466" s="10">
        <f>L424+L445</f>
        <v>1518</v>
      </c>
      <c r="M466" s="10">
        <f>M424+M445</f>
        <v>2</v>
      </c>
      <c r="N466" s="21" t="s">
        <v>55</v>
      </c>
      <c r="O466" s="21" t="s">
        <v>55</v>
      </c>
      <c r="P466" s="7" t="s">
        <v>55</v>
      </c>
      <c r="Q466" s="7">
        <f t="shared" si="315"/>
        <v>1520</v>
      </c>
      <c r="R466" s="21" t="s">
        <v>55</v>
      </c>
      <c r="S466" s="7">
        <f t="shared" si="313"/>
        <v>1520</v>
      </c>
      <c r="T466" s="13"/>
    </row>
    <row r="467" spans="1:20" ht="15">
      <c r="B467" s="2" t="s">
        <v>154</v>
      </c>
      <c r="C467" s="10">
        <f>C425+C446</f>
        <v>644</v>
      </c>
      <c r="D467" s="10">
        <f>D425+D446</f>
        <v>11</v>
      </c>
      <c r="E467" s="21" t="s">
        <v>55</v>
      </c>
      <c r="F467" s="10">
        <f>F425+F446</f>
        <v>1</v>
      </c>
      <c r="G467" s="7" t="s">
        <v>55</v>
      </c>
      <c r="H467" s="7">
        <f t="shared" si="314"/>
        <v>656</v>
      </c>
      <c r="I467" s="21" t="s">
        <v>55</v>
      </c>
      <c r="J467" s="7">
        <f>SUM(H467:I467)</f>
        <v>656</v>
      </c>
      <c r="K467" s="13"/>
      <c r="L467" s="10">
        <f>L425+L446</f>
        <v>693</v>
      </c>
      <c r="M467" s="10">
        <f>M425+M446</f>
        <v>19</v>
      </c>
      <c r="N467" s="21" t="s">
        <v>55</v>
      </c>
      <c r="O467" s="10">
        <f>O425+O446</f>
        <v>1</v>
      </c>
      <c r="P467" s="7" t="s">
        <v>55</v>
      </c>
      <c r="Q467" s="7">
        <f t="shared" si="315"/>
        <v>713</v>
      </c>
      <c r="R467" s="21" t="s">
        <v>55</v>
      </c>
      <c r="S467" s="7">
        <f t="shared" si="313"/>
        <v>713</v>
      </c>
      <c r="T467" s="13"/>
    </row>
    <row r="468" spans="1:20" ht="15">
      <c r="B468" s="2" t="s">
        <v>56</v>
      </c>
      <c r="C468" s="21" t="s">
        <v>55</v>
      </c>
      <c r="D468" s="10">
        <f>D426+D447</f>
        <v>0</v>
      </c>
      <c r="E468" s="10">
        <f>E426+E447</f>
        <v>0</v>
      </c>
      <c r="F468" s="10">
        <f>F426+F447</f>
        <v>0</v>
      </c>
      <c r="G468" s="7" t="s">
        <v>55</v>
      </c>
      <c r="H468" s="7">
        <f t="shared" si="314"/>
        <v>0</v>
      </c>
      <c r="I468" s="10">
        <f>I426+I447</f>
        <v>53</v>
      </c>
      <c r="J468" s="7">
        <f>SUM(H468:I468)</f>
        <v>53</v>
      </c>
      <c r="K468" s="13"/>
      <c r="L468" s="21" t="s">
        <v>55</v>
      </c>
      <c r="M468" s="10">
        <f>M426+M447</f>
        <v>81</v>
      </c>
      <c r="N468" s="10">
        <f>N426+N447</f>
        <v>14</v>
      </c>
      <c r="O468" s="10">
        <f>O426+O447</f>
        <v>14</v>
      </c>
      <c r="P468" s="7" t="s">
        <v>55</v>
      </c>
      <c r="Q468" s="7">
        <f t="shared" si="315"/>
        <v>109</v>
      </c>
      <c r="R468" s="10">
        <f>R426+R447</f>
        <v>4575</v>
      </c>
      <c r="S468" s="7">
        <f t="shared" si="313"/>
        <v>4684</v>
      </c>
      <c r="T468" s="13"/>
    </row>
    <row r="469" spans="1:20" ht="15">
      <c r="B469" s="2" t="s">
        <v>162</v>
      </c>
      <c r="C469" s="10">
        <f>C427+C448</f>
        <v>139</v>
      </c>
      <c r="D469" s="21" t="s">
        <v>55</v>
      </c>
      <c r="E469" s="21" t="s">
        <v>55</v>
      </c>
      <c r="F469" s="21" t="s">
        <v>55</v>
      </c>
      <c r="G469" s="7" t="s">
        <v>55</v>
      </c>
      <c r="H469" s="7">
        <f t="shared" si="314"/>
        <v>139</v>
      </c>
      <c r="I469" s="21" t="s">
        <v>55</v>
      </c>
      <c r="J469" s="7">
        <f>SUM(H469:I469)</f>
        <v>139</v>
      </c>
      <c r="K469" s="13"/>
      <c r="L469" s="10">
        <f>L427+L448</f>
        <v>419</v>
      </c>
      <c r="M469" s="21" t="s">
        <v>55</v>
      </c>
      <c r="N469" s="21" t="s">
        <v>55</v>
      </c>
      <c r="O469" s="21" t="s">
        <v>55</v>
      </c>
      <c r="P469" s="7" t="s">
        <v>55</v>
      </c>
      <c r="Q469" s="7">
        <f t="shared" si="315"/>
        <v>419</v>
      </c>
      <c r="R469" s="21" t="s">
        <v>55</v>
      </c>
      <c r="S469" s="7">
        <f t="shared" si="313"/>
        <v>419</v>
      </c>
      <c r="T469" s="13"/>
    </row>
    <row r="470" spans="1:20" ht="15">
      <c r="B470" s="2" t="s">
        <v>156</v>
      </c>
      <c r="C470" s="21" t="s">
        <v>55</v>
      </c>
      <c r="D470" s="21" t="s">
        <v>55</v>
      </c>
      <c r="E470" s="21" t="s">
        <v>55</v>
      </c>
      <c r="F470" s="21" t="s">
        <v>55</v>
      </c>
      <c r="G470" s="7" t="s">
        <v>55</v>
      </c>
      <c r="H470" s="7" t="s">
        <v>55</v>
      </c>
      <c r="I470" s="21" t="s">
        <v>55</v>
      </c>
      <c r="J470" s="7" t="s">
        <v>55</v>
      </c>
      <c r="K470" s="13"/>
      <c r="L470" s="21" t="s">
        <v>55</v>
      </c>
      <c r="M470" s="21" t="s">
        <v>55</v>
      </c>
      <c r="N470" s="21" t="s">
        <v>55</v>
      </c>
      <c r="O470" s="10">
        <f>O428+O449</f>
        <v>644</v>
      </c>
      <c r="P470" s="7" t="s">
        <v>55</v>
      </c>
      <c r="Q470" s="7">
        <f t="shared" si="315"/>
        <v>644</v>
      </c>
      <c r="R470" s="21" t="s">
        <v>55</v>
      </c>
      <c r="S470" s="7">
        <f t="shared" si="313"/>
        <v>644</v>
      </c>
      <c r="T470" s="13"/>
    </row>
    <row r="471" spans="1:20" ht="15">
      <c r="B471" s="2" t="s">
        <v>142</v>
      </c>
      <c r="C471" s="21" t="s">
        <v>55</v>
      </c>
      <c r="D471" s="10">
        <f t="shared" ref="D471:F472" si="316">D429+D450</f>
        <v>58</v>
      </c>
      <c r="E471" s="10">
        <f t="shared" si="316"/>
        <v>0</v>
      </c>
      <c r="F471" s="10">
        <f t="shared" si="316"/>
        <v>27</v>
      </c>
      <c r="G471" s="7" t="s">
        <v>55</v>
      </c>
      <c r="H471" s="7">
        <f t="shared" ref="H471:H476" si="317">SUM(C471:F471)</f>
        <v>85</v>
      </c>
      <c r="I471" s="21" t="s">
        <v>55</v>
      </c>
      <c r="J471" s="7">
        <f t="shared" ref="J471:J476" si="318">SUM(H471:I471)</f>
        <v>85</v>
      </c>
      <c r="K471" s="13"/>
      <c r="L471" s="21" t="s">
        <v>55</v>
      </c>
      <c r="M471" s="10">
        <f>M429+M450</f>
        <v>872</v>
      </c>
      <c r="N471" s="10">
        <f>N429+N450</f>
        <v>4</v>
      </c>
      <c r="O471" s="10">
        <f>O429+O450</f>
        <v>412</v>
      </c>
      <c r="P471" s="7" t="s">
        <v>55</v>
      </c>
      <c r="Q471" s="7">
        <f t="shared" si="315"/>
        <v>1288</v>
      </c>
      <c r="R471" s="21" t="s">
        <v>55</v>
      </c>
      <c r="S471" s="7">
        <f t="shared" si="313"/>
        <v>1288</v>
      </c>
      <c r="T471" s="13"/>
    </row>
    <row r="472" spans="1:20" ht="15">
      <c r="B472" s="2" t="s">
        <v>157</v>
      </c>
      <c r="C472" s="21" t="s">
        <v>55</v>
      </c>
      <c r="D472" s="10">
        <f t="shared" si="316"/>
        <v>378</v>
      </c>
      <c r="E472" s="10">
        <f t="shared" si="316"/>
        <v>0</v>
      </c>
      <c r="F472" s="10">
        <f t="shared" si="316"/>
        <v>64</v>
      </c>
      <c r="G472" s="7" t="s">
        <v>55</v>
      </c>
      <c r="H472" s="7">
        <f t="shared" si="317"/>
        <v>442</v>
      </c>
      <c r="I472" s="10">
        <f>I430+I451</f>
        <v>4504</v>
      </c>
      <c r="J472" s="7">
        <f t="shared" si="318"/>
        <v>4946</v>
      </c>
      <c r="K472" s="13"/>
      <c r="L472" s="21" t="s">
        <v>55</v>
      </c>
      <c r="M472" s="10">
        <f>M430+M451</f>
        <v>167</v>
      </c>
      <c r="N472" s="10">
        <f>N430+N451</f>
        <v>0</v>
      </c>
      <c r="O472" s="10">
        <f>O430+O451</f>
        <v>72</v>
      </c>
      <c r="P472" s="7" t="s">
        <v>55</v>
      </c>
      <c r="Q472" s="7">
        <f t="shared" si="315"/>
        <v>239</v>
      </c>
      <c r="R472" s="10">
        <f>R430+R451</f>
        <v>4671</v>
      </c>
      <c r="S472" s="7">
        <f t="shared" si="313"/>
        <v>4910</v>
      </c>
      <c r="T472" s="13"/>
    </row>
    <row r="473" spans="1:20" ht="15">
      <c r="B473" s="2" t="s">
        <v>83</v>
      </c>
      <c r="C473" s="10">
        <f>C431+C452</f>
        <v>170</v>
      </c>
      <c r="D473" s="21" t="s">
        <v>55</v>
      </c>
      <c r="E473" s="21" t="s">
        <v>55</v>
      </c>
      <c r="F473" s="21" t="s">
        <v>55</v>
      </c>
      <c r="G473" s="7" t="s">
        <v>55</v>
      </c>
      <c r="H473" s="7">
        <f t="shared" si="317"/>
        <v>170</v>
      </c>
      <c r="I473" s="21" t="s">
        <v>55</v>
      </c>
      <c r="J473" s="7">
        <f t="shared" si="318"/>
        <v>170</v>
      </c>
      <c r="K473" s="13"/>
      <c r="L473" s="10">
        <f>L431+L452</f>
        <v>96</v>
      </c>
      <c r="M473" s="21" t="s">
        <v>55</v>
      </c>
      <c r="N473" s="21" t="s">
        <v>55</v>
      </c>
      <c r="O473" s="21" t="s">
        <v>55</v>
      </c>
      <c r="P473" s="7" t="s">
        <v>55</v>
      </c>
      <c r="Q473" s="7">
        <f t="shared" si="315"/>
        <v>96</v>
      </c>
      <c r="R473" s="21" t="s">
        <v>55</v>
      </c>
      <c r="S473" s="7">
        <f t="shared" si="313"/>
        <v>96</v>
      </c>
      <c r="T473" s="13"/>
    </row>
    <row r="474" spans="1:20" ht="15">
      <c r="B474" s="2" t="s">
        <v>112</v>
      </c>
      <c r="C474" s="10">
        <f>C432+C453</f>
        <v>415</v>
      </c>
      <c r="D474" s="21" t="s">
        <v>55</v>
      </c>
      <c r="E474" s="21" t="s">
        <v>55</v>
      </c>
      <c r="F474" s="21" t="s">
        <v>55</v>
      </c>
      <c r="G474" s="7" t="s">
        <v>55</v>
      </c>
      <c r="H474" s="7">
        <f t="shared" si="317"/>
        <v>415</v>
      </c>
      <c r="I474" s="21" t="s">
        <v>55</v>
      </c>
      <c r="J474" s="7">
        <f t="shared" si="318"/>
        <v>415</v>
      </c>
      <c r="K474" s="13"/>
      <c r="L474" s="10">
        <f>L432+L453</f>
        <v>299</v>
      </c>
      <c r="M474" s="21" t="s">
        <v>55</v>
      </c>
      <c r="N474" s="21" t="s">
        <v>55</v>
      </c>
      <c r="O474" s="21" t="s">
        <v>55</v>
      </c>
      <c r="P474" s="7" t="s">
        <v>55</v>
      </c>
      <c r="Q474" s="7">
        <f t="shared" si="315"/>
        <v>299</v>
      </c>
      <c r="R474" s="21" t="s">
        <v>55</v>
      </c>
      <c r="S474" s="7">
        <f t="shared" si="313"/>
        <v>299</v>
      </c>
      <c r="T474" s="13"/>
    </row>
    <row r="475" spans="1:20" ht="15">
      <c r="B475" s="2" t="s">
        <v>163</v>
      </c>
      <c r="C475" s="10">
        <f>C433+C454</f>
        <v>196</v>
      </c>
      <c r="D475" s="21" t="s">
        <v>55</v>
      </c>
      <c r="E475" s="21" t="s">
        <v>55</v>
      </c>
      <c r="F475" s="21" t="s">
        <v>55</v>
      </c>
      <c r="G475" s="7" t="s">
        <v>55</v>
      </c>
      <c r="H475" s="7">
        <f t="shared" si="317"/>
        <v>196</v>
      </c>
      <c r="I475" s="21" t="s">
        <v>55</v>
      </c>
      <c r="J475" s="7">
        <f t="shared" si="318"/>
        <v>196</v>
      </c>
      <c r="K475" s="13"/>
      <c r="L475" s="10">
        <f>L433+L454</f>
        <v>420</v>
      </c>
      <c r="M475" s="21" t="s">
        <v>55</v>
      </c>
      <c r="N475" s="21" t="s">
        <v>55</v>
      </c>
      <c r="O475" s="21" t="s">
        <v>55</v>
      </c>
      <c r="P475" s="7" t="s">
        <v>55</v>
      </c>
      <c r="Q475" s="7">
        <f t="shared" si="315"/>
        <v>420</v>
      </c>
      <c r="R475" s="21" t="s">
        <v>55</v>
      </c>
      <c r="S475" s="7">
        <f t="shared" si="313"/>
        <v>420</v>
      </c>
      <c r="T475" s="13"/>
    </row>
    <row r="476" spans="1:20" ht="15.6" thickBot="1">
      <c r="B476" s="1" t="s">
        <v>165</v>
      </c>
      <c r="C476" s="7">
        <f>SUM(C458:C475)</f>
        <v>21879</v>
      </c>
      <c r="D476" s="7">
        <f>SUM(D458:D475)</f>
        <v>1245</v>
      </c>
      <c r="E476" s="7">
        <f>SUM(E458:E475)</f>
        <v>21</v>
      </c>
      <c r="F476" s="7">
        <f>SUM(F458:F475)</f>
        <v>3313</v>
      </c>
      <c r="G476" s="7" t="s">
        <v>55</v>
      </c>
      <c r="H476" s="7">
        <f t="shared" si="317"/>
        <v>26458</v>
      </c>
      <c r="I476" s="7">
        <f>SUM(I458:I475)</f>
        <v>8902</v>
      </c>
      <c r="J476" s="7">
        <f t="shared" si="318"/>
        <v>35360</v>
      </c>
      <c r="K476" s="13"/>
      <c r="L476" s="7">
        <f t="shared" ref="L476:S476" si="319">SUM(L458:L475)</f>
        <v>30834</v>
      </c>
      <c r="M476" s="7">
        <f t="shared" si="319"/>
        <v>2989</v>
      </c>
      <c r="N476" s="7">
        <f t="shared" si="319"/>
        <v>18</v>
      </c>
      <c r="O476" s="7">
        <f t="shared" si="319"/>
        <v>7023</v>
      </c>
      <c r="P476" s="7" t="s">
        <v>55</v>
      </c>
      <c r="Q476" s="7">
        <f t="shared" si="319"/>
        <v>40864</v>
      </c>
      <c r="R476" s="7">
        <f t="shared" si="319"/>
        <v>9900</v>
      </c>
      <c r="S476" s="7">
        <f t="shared" si="319"/>
        <v>50764</v>
      </c>
      <c r="T476" s="13"/>
    </row>
    <row r="477" spans="1:20" ht="15">
      <c r="A477" s="95"/>
      <c r="B477" s="96"/>
      <c r="C477" s="97"/>
      <c r="D477" s="97"/>
      <c r="E477" s="97"/>
      <c r="F477" s="97"/>
      <c r="G477" s="97"/>
      <c r="H477" s="97"/>
      <c r="I477" s="97"/>
      <c r="J477" s="97"/>
      <c r="K477" s="88"/>
      <c r="L477" s="97"/>
      <c r="M477" s="97"/>
      <c r="N477" s="97"/>
      <c r="O477" s="97"/>
      <c r="P477" s="97"/>
      <c r="Q477" s="97"/>
      <c r="R477" s="97"/>
      <c r="S477" s="97"/>
      <c r="T477" s="89"/>
    </row>
    <row r="478" spans="1:20" ht="17.25" customHeight="1">
      <c r="A478" s="6" t="s">
        <v>166</v>
      </c>
      <c r="B478" s="5" t="s">
        <v>167</v>
      </c>
      <c r="C478" s="8"/>
      <c r="D478" s="8"/>
      <c r="E478" s="8"/>
      <c r="F478" s="8"/>
      <c r="G478" s="8"/>
      <c r="H478" s="8"/>
      <c r="I478" s="8"/>
      <c r="J478" s="8"/>
      <c r="K478" s="13"/>
      <c r="L478" s="8"/>
      <c r="M478" s="8"/>
      <c r="N478" s="8"/>
      <c r="O478" s="8"/>
      <c r="P478" s="8"/>
      <c r="Q478" s="8"/>
      <c r="R478" s="8"/>
      <c r="S478" s="8"/>
    </row>
    <row r="479" spans="1:20" ht="15">
      <c r="B479" s="2" t="s">
        <v>151</v>
      </c>
      <c r="C479" s="21" t="s">
        <v>55</v>
      </c>
      <c r="D479" s="10">
        <v>0</v>
      </c>
      <c r="E479" s="10">
        <v>0</v>
      </c>
      <c r="F479" s="10">
        <v>0</v>
      </c>
      <c r="G479" s="7" t="s">
        <v>55</v>
      </c>
      <c r="H479" s="7">
        <f>SUM(C479:F479)</f>
        <v>0</v>
      </c>
      <c r="I479" s="10">
        <v>291</v>
      </c>
      <c r="J479" s="7">
        <f>SUM(H479:I479)</f>
        <v>291</v>
      </c>
      <c r="K479" s="13"/>
      <c r="L479" s="21" t="s">
        <v>55</v>
      </c>
      <c r="M479" s="10">
        <v>0</v>
      </c>
      <c r="N479" s="10">
        <v>0</v>
      </c>
      <c r="O479" s="10">
        <v>0</v>
      </c>
      <c r="P479" s="7" t="s">
        <v>55</v>
      </c>
      <c r="Q479" s="7">
        <f>SUM(L479:O479)</f>
        <v>0</v>
      </c>
      <c r="R479" s="10">
        <v>0</v>
      </c>
      <c r="S479" s="7">
        <f>SUM(Q479:R479)</f>
        <v>0</v>
      </c>
      <c r="T479" s="13"/>
    </row>
    <row r="480" spans="1:20" ht="15">
      <c r="B480" s="2" t="s">
        <v>120</v>
      </c>
      <c r="C480" s="10">
        <v>6964</v>
      </c>
      <c r="D480" s="10">
        <v>505</v>
      </c>
      <c r="E480" s="21" t="s">
        <v>55</v>
      </c>
      <c r="F480" s="10">
        <v>1363</v>
      </c>
      <c r="G480" s="7" t="s">
        <v>55</v>
      </c>
      <c r="H480" s="7">
        <f>SUM(C480:F480)</f>
        <v>8832</v>
      </c>
      <c r="I480" s="21" t="s">
        <v>55</v>
      </c>
      <c r="J480" s="7">
        <f t="shared" ref="J480:J493" si="320">SUM(H480:I480)</f>
        <v>8832</v>
      </c>
      <c r="K480" s="13"/>
      <c r="L480" s="10">
        <v>4265</v>
      </c>
      <c r="M480" s="10">
        <v>428</v>
      </c>
      <c r="N480" s="21" t="s">
        <v>55</v>
      </c>
      <c r="O480" s="10">
        <v>818</v>
      </c>
      <c r="P480" s="7" t="s">
        <v>55</v>
      </c>
      <c r="Q480" s="7">
        <f>SUM(L480:O480)</f>
        <v>5511</v>
      </c>
      <c r="R480" s="21" t="s">
        <v>55</v>
      </c>
      <c r="S480" s="7">
        <f>SUM(Q480:R480)</f>
        <v>5511</v>
      </c>
      <c r="T480" s="13"/>
    </row>
    <row r="481" spans="1:20" ht="15">
      <c r="B481" s="2" t="s">
        <v>88</v>
      </c>
      <c r="C481" s="21" t="s">
        <v>55</v>
      </c>
      <c r="D481" s="21" t="s">
        <v>55</v>
      </c>
      <c r="E481" s="21" t="s">
        <v>55</v>
      </c>
      <c r="F481" s="21" t="s">
        <v>55</v>
      </c>
      <c r="G481" s="7" t="s">
        <v>55</v>
      </c>
      <c r="H481" s="21" t="s">
        <v>55</v>
      </c>
      <c r="I481" s="29">
        <v>102</v>
      </c>
      <c r="J481" s="7">
        <f t="shared" si="320"/>
        <v>102</v>
      </c>
      <c r="K481" s="13"/>
      <c r="L481" s="21" t="s">
        <v>55</v>
      </c>
      <c r="M481" s="21" t="s">
        <v>55</v>
      </c>
      <c r="N481" s="21" t="s">
        <v>55</v>
      </c>
      <c r="O481" s="21" t="s">
        <v>55</v>
      </c>
      <c r="P481" s="7" t="s">
        <v>55</v>
      </c>
      <c r="Q481" s="21" t="s">
        <v>55</v>
      </c>
      <c r="R481" s="29">
        <v>0</v>
      </c>
      <c r="S481" s="7">
        <f>SUM(Q481:R481)</f>
        <v>0</v>
      </c>
      <c r="T481" s="13"/>
    </row>
    <row r="482" spans="1:20" ht="15">
      <c r="B482" s="2" t="s">
        <v>152</v>
      </c>
      <c r="C482" s="21" t="s">
        <v>55</v>
      </c>
      <c r="D482" s="10">
        <v>2</v>
      </c>
      <c r="E482" s="10">
        <v>0</v>
      </c>
      <c r="F482" s="10">
        <v>0</v>
      </c>
      <c r="G482" s="7" t="s">
        <v>55</v>
      </c>
      <c r="H482" s="7">
        <f>SUM(C482:F482)</f>
        <v>2</v>
      </c>
      <c r="I482" s="10">
        <v>159</v>
      </c>
      <c r="J482" s="7">
        <f t="shared" si="320"/>
        <v>161</v>
      </c>
      <c r="K482" s="13"/>
      <c r="L482" s="21" t="s">
        <v>55</v>
      </c>
      <c r="M482" s="10">
        <v>0</v>
      </c>
      <c r="N482" s="10">
        <v>0</v>
      </c>
      <c r="O482" s="10">
        <v>0</v>
      </c>
      <c r="P482" s="7" t="s">
        <v>55</v>
      </c>
      <c r="Q482" s="7">
        <f t="shared" ref="Q482:Q493" si="321">SUM(L482:O482)</f>
        <v>0</v>
      </c>
      <c r="R482" s="10">
        <v>37</v>
      </c>
      <c r="S482" s="7">
        <f t="shared" ref="S482:S493" si="322">SUM(Q482:R482)</f>
        <v>37</v>
      </c>
      <c r="T482" s="13"/>
    </row>
    <row r="483" spans="1:20" ht="15">
      <c r="B483" s="2" t="s">
        <v>168</v>
      </c>
      <c r="C483" s="10">
        <v>187</v>
      </c>
      <c r="D483" s="22">
        <v>2</v>
      </c>
      <c r="E483" s="21" t="s">
        <v>55</v>
      </c>
      <c r="F483" s="21" t="s">
        <v>55</v>
      </c>
      <c r="G483" s="7" t="s">
        <v>55</v>
      </c>
      <c r="H483" s="7">
        <f>SUM(C483:F483)</f>
        <v>189</v>
      </c>
      <c r="I483" s="21" t="s">
        <v>55</v>
      </c>
      <c r="J483" s="7">
        <f t="shared" si="320"/>
        <v>189</v>
      </c>
      <c r="K483" s="13"/>
      <c r="L483" s="10">
        <v>169</v>
      </c>
      <c r="M483" s="22">
        <v>3</v>
      </c>
      <c r="N483" s="21" t="s">
        <v>55</v>
      </c>
      <c r="O483" s="21" t="s">
        <v>55</v>
      </c>
      <c r="P483" s="7" t="s">
        <v>55</v>
      </c>
      <c r="Q483" s="7">
        <f t="shared" si="321"/>
        <v>172</v>
      </c>
      <c r="R483" s="21" t="s">
        <v>55</v>
      </c>
      <c r="S483" s="7">
        <f t="shared" si="322"/>
        <v>172</v>
      </c>
      <c r="T483" s="13"/>
    </row>
    <row r="484" spans="1:20" ht="15">
      <c r="B484" s="2" t="s">
        <v>154</v>
      </c>
      <c r="C484" s="10">
        <v>36</v>
      </c>
      <c r="D484" s="22">
        <v>0</v>
      </c>
      <c r="E484" s="21" t="s">
        <v>55</v>
      </c>
      <c r="F484" s="21" t="s">
        <v>55</v>
      </c>
      <c r="G484" s="7" t="s">
        <v>55</v>
      </c>
      <c r="H484" s="7">
        <f>SUM(C484:F484)</f>
        <v>36</v>
      </c>
      <c r="I484" s="21" t="s">
        <v>55</v>
      </c>
      <c r="J484" s="7">
        <f>SUM(H484:I484)</f>
        <v>36</v>
      </c>
      <c r="K484" s="13"/>
      <c r="L484" s="10">
        <v>0</v>
      </c>
      <c r="M484" s="22">
        <v>0</v>
      </c>
      <c r="N484" s="21" t="s">
        <v>55</v>
      </c>
      <c r="O484" s="21" t="s">
        <v>55</v>
      </c>
      <c r="P484" s="7" t="s">
        <v>55</v>
      </c>
      <c r="Q484" s="7">
        <f t="shared" si="321"/>
        <v>0</v>
      </c>
      <c r="R484" s="21" t="s">
        <v>55</v>
      </c>
      <c r="S484" s="7">
        <f>SUM(Q484:R484)</f>
        <v>0</v>
      </c>
      <c r="T484" s="13"/>
    </row>
    <row r="485" spans="1:20" ht="15">
      <c r="B485" s="2" t="s">
        <v>169</v>
      </c>
      <c r="C485" s="21" t="s">
        <v>55</v>
      </c>
      <c r="D485" s="21" t="s">
        <v>55</v>
      </c>
      <c r="E485" s="21" t="s">
        <v>55</v>
      </c>
      <c r="F485" s="21" t="s">
        <v>55</v>
      </c>
      <c r="G485" s="7" t="s">
        <v>55</v>
      </c>
      <c r="H485" s="7" t="s">
        <v>55</v>
      </c>
      <c r="I485" s="21" t="s">
        <v>55</v>
      </c>
      <c r="J485" s="7" t="s">
        <v>55</v>
      </c>
      <c r="K485" s="13"/>
      <c r="L485" s="21" t="s">
        <v>55</v>
      </c>
      <c r="M485" s="21" t="s">
        <v>55</v>
      </c>
      <c r="N485" s="21" t="s">
        <v>55</v>
      </c>
      <c r="O485" s="10">
        <v>874</v>
      </c>
      <c r="P485" s="7" t="s">
        <v>55</v>
      </c>
      <c r="Q485" s="7">
        <f t="shared" si="321"/>
        <v>874</v>
      </c>
      <c r="R485" s="21" t="s">
        <v>55</v>
      </c>
      <c r="S485" s="7">
        <f t="shared" si="322"/>
        <v>874</v>
      </c>
      <c r="T485" s="13"/>
    </row>
    <row r="486" spans="1:20" ht="15">
      <c r="B486" s="2" t="s">
        <v>56</v>
      </c>
      <c r="C486" s="21" t="s">
        <v>55</v>
      </c>
      <c r="D486" s="10">
        <v>26</v>
      </c>
      <c r="E486" s="10">
        <v>0</v>
      </c>
      <c r="F486" s="10">
        <v>4</v>
      </c>
      <c r="G486" s="7" t="s">
        <v>55</v>
      </c>
      <c r="H486" s="7">
        <f>SUM(C486:F486)</f>
        <v>30</v>
      </c>
      <c r="I486" s="10">
        <v>395</v>
      </c>
      <c r="J486" s="7">
        <f t="shared" si="320"/>
        <v>425</v>
      </c>
      <c r="K486" s="13"/>
      <c r="L486" s="21" t="s">
        <v>55</v>
      </c>
      <c r="M486" s="10">
        <v>33</v>
      </c>
      <c r="N486" s="10">
        <v>5</v>
      </c>
      <c r="O486" s="10">
        <v>0</v>
      </c>
      <c r="P486" s="7" t="s">
        <v>55</v>
      </c>
      <c r="Q486" s="7">
        <f t="shared" si="321"/>
        <v>38</v>
      </c>
      <c r="R486" s="10">
        <v>685</v>
      </c>
      <c r="S486" s="7">
        <f t="shared" si="322"/>
        <v>723</v>
      </c>
      <c r="T486" s="13"/>
    </row>
    <row r="487" spans="1:20" ht="15">
      <c r="B487" s="2" t="s">
        <v>170</v>
      </c>
      <c r="C487" s="10">
        <v>83</v>
      </c>
      <c r="D487" s="21" t="s">
        <v>55</v>
      </c>
      <c r="E487" s="21" t="s">
        <v>55</v>
      </c>
      <c r="F487" s="21" t="s">
        <v>55</v>
      </c>
      <c r="G487" s="7" t="s">
        <v>55</v>
      </c>
      <c r="H487" s="7">
        <f>SUM(C487:F487)</f>
        <v>83</v>
      </c>
      <c r="I487" s="21" t="s">
        <v>55</v>
      </c>
      <c r="J487" s="7">
        <f t="shared" si="320"/>
        <v>83</v>
      </c>
      <c r="K487" s="13"/>
      <c r="L487" s="10">
        <v>75</v>
      </c>
      <c r="M487" s="21" t="s">
        <v>55</v>
      </c>
      <c r="N487" s="21" t="s">
        <v>55</v>
      </c>
      <c r="O487" s="21" t="s">
        <v>55</v>
      </c>
      <c r="P487" s="7" t="s">
        <v>55</v>
      </c>
      <c r="Q487" s="7">
        <f t="shared" si="321"/>
        <v>75</v>
      </c>
      <c r="R487" s="21" t="s">
        <v>55</v>
      </c>
      <c r="S487" s="7">
        <f t="shared" si="322"/>
        <v>75</v>
      </c>
      <c r="T487" s="13"/>
    </row>
    <row r="488" spans="1:20" ht="15">
      <c r="B488" s="2" t="s">
        <v>171</v>
      </c>
      <c r="C488" s="21" t="s">
        <v>55</v>
      </c>
      <c r="D488" s="21" t="s">
        <v>55</v>
      </c>
      <c r="E488" s="21" t="s">
        <v>55</v>
      </c>
      <c r="F488" s="21" t="s">
        <v>55</v>
      </c>
      <c r="G488" s="7" t="s">
        <v>55</v>
      </c>
      <c r="H488" s="7" t="s">
        <v>55</v>
      </c>
      <c r="I488" s="21" t="s">
        <v>55</v>
      </c>
      <c r="J488" s="7" t="s">
        <v>55</v>
      </c>
      <c r="K488" s="13"/>
      <c r="L488" s="21" t="s">
        <v>55</v>
      </c>
      <c r="M488" s="10">
        <v>0</v>
      </c>
      <c r="N488" s="10">
        <v>0</v>
      </c>
      <c r="O488" s="10">
        <v>75</v>
      </c>
      <c r="P488" s="7" t="s">
        <v>55</v>
      </c>
      <c r="Q488" s="7">
        <f t="shared" si="321"/>
        <v>75</v>
      </c>
      <c r="R488" s="10">
        <v>159</v>
      </c>
      <c r="S488" s="7">
        <f t="shared" si="322"/>
        <v>234</v>
      </c>
      <c r="T488" s="13"/>
    </row>
    <row r="489" spans="1:20" ht="15">
      <c r="B489" s="2" t="s">
        <v>156</v>
      </c>
      <c r="C489" s="21" t="s">
        <v>55</v>
      </c>
      <c r="D489" s="21" t="s">
        <v>55</v>
      </c>
      <c r="E489" s="21" t="s">
        <v>55</v>
      </c>
      <c r="F489" s="21" t="s">
        <v>55</v>
      </c>
      <c r="G489" s="7" t="s">
        <v>55</v>
      </c>
      <c r="H489" s="7" t="s">
        <v>55</v>
      </c>
      <c r="I489" s="21" t="s">
        <v>55</v>
      </c>
      <c r="J489" s="7" t="s">
        <v>55</v>
      </c>
      <c r="K489" s="13"/>
      <c r="L489" s="21" t="s">
        <v>55</v>
      </c>
      <c r="M489" s="21" t="s">
        <v>55</v>
      </c>
      <c r="N489" s="21" t="s">
        <v>55</v>
      </c>
      <c r="O489" s="10">
        <v>388</v>
      </c>
      <c r="P489" s="7" t="s">
        <v>55</v>
      </c>
      <c r="Q489" s="7">
        <f t="shared" si="321"/>
        <v>388</v>
      </c>
      <c r="R489" s="21" t="s">
        <v>55</v>
      </c>
      <c r="S489" s="7">
        <f t="shared" si="322"/>
        <v>388</v>
      </c>
      <c r="T489" s="13"/>
    </row>
    <row r="490" spans="1:20" ht="15">
      <c r="B490" s="2" t="s">
        <v>110</v>
      </c>
      <c r="C490" s="21" t="s">
        <v>55</v>
      </c>
      <c r="D490" s="10">
        <v>85</v>
      </c>
      <c r="E490" s="10">
        <v>0</v>
      </c>
      <c r="F490" s="10">
        <v>3</v>
      </c>
      <c r="G490" s="7" t="s">
        <v>55</v>
      </c>
      <c r="H490" s="7">
        <f>SUM(C490:F490)</f>
        <v>88</v>
      </c>
      <c r="I490" s="21" t="s">
        <v>55</v>
      </c>
      <c r="J490" s="7">
        <f t="shared" si="320"/>
        <v>88</v>
      </c>
      <c r="K490" s="13"/>
      <c r="L490" s="21" t="s">
        <v>55</v>
      </c>
      <c r="M490" s="10">
        <v>585</v>
      </c>
      <c r="N490" s="10">
        <v>79</v>
      </c>
      <c r="O490" s="10">
        <v>224</v>
      </c>
      <c r="P490" s="7" t="s">
        <v>55</v>
      </c>
      <c r="Q490" s="7">
        <f t="shared" si="321"/>
        <v>888</v>
      </c>
      <c r="R490" s="21" t="s">
        <v>55</v>
      </c>
      <c r="S490" s="7">
        <f t="shared" si="322"/>
        <v>888</v>
      </c>
      <c r="T490" s="13"/>
    </row>
    <row r="491" spans="1:20" ht="15">
      <c r="B491" s="2" t="s">
        <v>157</v>
      </c>
      <c r="C491" s="21" t="s">
        <v>55</v>
      </c>
      <c r="D491" s="10">
        <v>96</v>
      </c>
      <c r="E491" s="29">
        <v>0</v>
      </c>
      <c r="F491" s="10">
        <v>98</v>
      </c>
      <c r="G491" s="7" t="s">
        <v>55</v>
      </c>
      <c r="H491" s="7">
        <f>SUM(C491:F491)</f>
        <v>194</v>
      </c>
      <c r="I491" s="10">
        <v>1549</v>
      </c>
      <c r="J491" s="7">
        <f t="shared" si="320"/>
        <v>1743</v>
      </c>
      <c r="K491" s="13"/>
      <c r="L491" s="21" t="s">
        <v>55</v>
      </c>
      <c r="M491" s="10">
        <v>86</v>
      </c>
      <c r="N491" s="29">
        <v>0</v>
      </c>
      <c r="O491" s="10">
        <v>132</v>
      </c>
      <c r="P491" s="7" t="s">
        <v>55</v>
      </c>
      <c r="Q491" s="7">
        <f t="shared" si="321"/>
        <v>218</v>
      </c>
      <c r="R491" s="8">
        <v>1659</v>
      </c>
      <c r="S491" s="7">
        <f t="shared" si="322"/>
        <v>1877</v>
      </c>
      <c r="T491" s="13"/>
    </row>
    <row r="492" spans="1:20" ht="15">
      <c r="B492" s="2" t="s">
        <v>112</v>
      </c>
      <c r="C492" s="10">
        <v>105</v>
      </c>
      <c r="D492" s="21" t="s">
        <v>55</v>
      </c>
      <c r="E492" s="21" t="s">
        <v>55</v>
      </c>
      <c r="F492" s="21" t="s">
        <v>55</v>
      </c>
      <c r="G492" s="7" t="s">
        <v>55</v>
      </c>
      <c r="H492" s="7">
        <f>SUM(C492:F492)</f>
        <v>105</v>
      </c>
      <c r="I492" s="21" t="s">
        <v>55</v>
      </c>
      <c r="J492" s="7">
        <f>SUM(H492:I492)</f>
        <v>105</v>
      </c>
      <c r="K492" s="13"/>
      <c r="L492" s="10">
        <v>60</v>
      </c>
      <c r="M492" s="21" t="s">
        <v>55</v>
      </c>
      <c r="N492" s="21" t="s">
        <v>55</v>
      </c>
      <c r="O492" s="21" t="s">
        <v>55</v>
      </c>
      <c r="P492" s="7" t="s">
        <v>55</v>
      </c>
      <c r="Q492" s="7">
        <f t="shared" si="321"/>
        <v>60</v>
      </c>
      <c r="R492" s="21" t="s">
        <v>55</v>
      </c>
      <c r="S492" s="7">
        <f>SUM(Q492:R492)</f>
        <v>60</v>
      </c>
      <c r="T492" s="13"/>
    </row>
    <row r="493" spans="1:20" ht="15">
      <c r="B493" s="2" t="s">
        <v>172</v>
      </c>
      <c r="C493" s="10">
        <v>43</v>
      </c>
      <c r="D493" s="21" t="s">
        <v>55</v>
      </c>
      <c r="E493" s="21" t="s">
        <v>55</v>
      </c>
      <c r="F493" s="21" t="s">
        <v>55</v>
      </c>
      <c r="G493" s="7" t="s">
        <v>55</v>
      </c>
      <c r="H493" s="7">
        <f>SUM(C493:F493)</f>
        <v>43</v>
      </c>
      <c r="I493" s="21" t="s">
        <v>55</v>
      </c>
      <c r="J493" s="7">
        <f t="shared" si="320"/>
        <v>43</v>
      </c>
      <c r="K493" s="13"/>
      <c r="L493" s="10">
        <v>0</v>
      </c>
      <c r="M493" s="21" t="s">
        <v>55</v>
      </c>
      <c r="N493" s="21" t="s">
        <v>55</v>
      </c>
      <c r="O493" s="21" t="s">
        <v>55</v>
      </c>
      <c r="P493" s="7" t="s">
        <v>55</v>
      </c>
      <c r="Q493" s="7">
        <f t="shared" si="321"/>
        <v>0</v>
      </c>
      <c r="R493" s="21" t="s">
        <v>55</v>
      </c>
      <c r="S493" s="7">
        <f t="shared" si="322"/>
        <v>0</v>
      </c>
      <c r="T493" s="13"/>
    </row>
    <row r="494" spans="1:20" ht="15">
      <c r="B494" s="1" t="s">
        <v>173</v>
      </c>
      <c r="C494" s="7">
        <f t="shared" ref="C494:J494" si="323">SUM(C479:C493)</f>
        <v>7418</v>
      </c>
      <c r="D494" s="7">
        <f t="shared" si="323"/>
        <v>716</v>
      </c>
      <c r="E494" s="7">
        <f t="shared" si="323"/>
        <v>0</v>
      </c>
      <c r="F494" s="7">
        <f t="shared" si="323"/>
        <v>1468</v>
      </c>
      <c r="G494" s="7" t="s">
        <v>55</v>
      </c>
      <c r="H494" s="7">
        <f t="shared" si="323"/>
        <v>9602</v>
      </c>
      <c r="I494" s="7">
        <f t="shared" si="323"/>
        <v>2496</v>
      </c>
      <c r="J494" s="7">
        <f t="shared" si="323"/>
        <v>12098</v>
      </c>
      <c r="K494" s="13"/>
      <c r="L494" s="7">
        <f t="shared" ref="L494:S494" si="324">SUM(L479:L493)</f>
        <v>4569</v>
      </c>
      <c r="M494" s="7">
        <f t="shared" si="324"/>
        <v>1135</v>
      </c>
      <c r="N494" s="7">
        <f t="shared" si="324"/>
        <v>84</v>
      </c>
      <c r="O494" s="7">
        <f t="shared" si="324"/>
        <v>2511</v>
      </c>
      <c r="P494" s="7" t="s">
        <v>55</v>
      </c>
      <c r="Q494" s="7">
        <f t="shared" si="324"/>
        <v>8299</v>
      </c>
      <c r="R494" s="7">
        <f t="shared" si="324"/>
        <v>2540</v>
      </c>
      <c r="S494" s="7">
        <f t="shared" si="324"/>
        <v>10839</v>
      </c>
      <c r="T494" s="13"/>
    </row>
    <row r="495" spans="1:20" ht="12.75" customHeight="1">
      <c r="C495" s="7"/>
      <c r="D495" s="7"/>
      <c r="E495" s="7"/>
      <c r="F495" s="7"/>
      <c r="G495" s="7"/>
      <c r="H495" s="7"/>
      <c r="I495" s="7"/>
      <c r="J495" s="7"/>
      <c r="K495" s="13"/>
      <c r="L495" s="7"/>
      <c r="M495" s="7"/>
      <c r="N495" s="7"/>
      <c r="O495" s="7"/>
      <c r="P495" s="7"/>
      <c r="Q495" s="7"/>
      <c r="R495" s="7"/>
      <c r="S495" s="7"/>
      <c r="T495" s="13"/>
    </row>
    <row r="496" spans="1:20" ht="17.25" customHeight="1">
      <c r="A496" s="6"/>
      <c r="B496" s="5" t="s">
        <v>174</v>
      </c>
      <c r="C496" s="8"/>
      <c r="D496" s="8"/>
      <c r="E496" s="8"/>
      <c r="F496" s="8"/>
      <c r="G496" s="8"/>
      <c r="H496" s="8"/>
      <c r="I496" s="8"/>
      <c r="J496" s="8"/>
      <c r="K496" s="13"/>
      <c r="L496" s="8"/>
      <c r="M496" s="8"/>
      <c r="N496" s="8"/>
      <c r="O496" s="8"/>
      <c r="P496" s="8"/>
      <c r="Q496" s="8"/>
      <c r="R496" s="8"/>
      <c r="S496" s="8"/>
    </row>
    <row r="497" spans="2:20" ht="15">
      <c r="B497" s="2" t="s">
        <v>151</v>
      </c>
      <c r="C497" s="21" t="s">
        <v>55</v>
      </c>
      <c r="D497" s="10">
        <v>171</v>
      </c>
      <c r="E497" s="10">
        <v>0</v>
      </c>
      <c r="F497" s="10">
        <v>35</v>
      </c>
      <c r="G497" s="7" t="s">
        <v>55</v>
      </c>
      <c r="H497" s="7">
        <f>SUM(C497:F497)</f>
        <v>206</v>
      </c>
      <c r="I497" s="10">
        <v>445</v>
      </c>
      <c r="J497" s="7">
        <f t="shared" ref="J497:J502" si="325">SUM(H497:I497)</f>
        <v>651</v>
      </c>
      <c r="K497" s="13"/>
      <c r="L497" s="21" t="s">
        <v>55</v>
      </c>
      <c r="M497" s="10">
        <v>45</v>
      </c>
      <c r="N497" s="10">
        <v>0</v>
      </c>
      <c r="O497" s="10">
        <v>0</v>
      </c>
      <c r="P497" s="7" t="s">
        <v>55</v>
      </c>
      <c r="Q497" s="7">
        <f>SUM(L497:O497)</f>
        <v>45</v>
      </c>
      <c r="R497" s="10">
        <v>10</v>
      </c>
      <c r="S497" s="7">
        <f>SUM(Q497:R497)</f>
        <v>55</v>
      </c>
      <c r="T497" s="13"/>
    </row>
    <row r="498" spans="2:20" ht="15">
      <c r="B498" s="2" t="s">
        <v>175</v>
      </c>
      <c r="C498" s="10">
        <v>1625</v>
      </c>
      <c r="D498" s="29">
        <v>100</v>
      </c>
      <c r="E498" s="21" t="s">
        <v>55</v>
      </c>
      <c r="F498" s="10">
        <v>264</v>
      </c>
      <c r="G498" s="7" t="s">
        <v>55</v>
      </c>
      <c r="H498" s="7">
        <f>SUM(C498:F498)</f>
        <v>1989</v>
      </c>
      <c r="I498" s="21" t="s">
        <v>55</v>
      </c>
      <c r="J498" s="7">
        <f t="shared" si="325"/>
        <v>1989</v>
      </c>
      <c r="K498" s="13"/>
      <c r="L498" s="29">
        <v>199</v>
      </c>
      <c r="M498" s="29">
        <v>6</v>
      </c>
      <c r="N498" s="21" t="s">
        <v>55</v>
      </c>
      <c r="O498" s="10">
        <v>54</v>
      </c>
      <c r="P498" s="7" t="s">
        <v>55</v>
      </c>
      <c r="Q498" s="7">
        <f>SUM(L498:O498)</f>
        <v>259</v>
      </c>
      <c r="R498" s="21" t="s">
        <v>55</v>
      </c>
      <c r="S498" s="7">
        <f>SUM(Q498:R498)</f>
        <v>259</v>
      </c>
      <c r="T498" s="13"/>
    </row>
    <row r="499" spans="2:20" ht="15">
      <c r="B499" s="2" t="s">
        <v>120</v>
      </c>
      <c r="C499" s="10">
        <v>13585</v>
      </c>
      <c r="D499" s="10">
        <v>1262</v>
      </c>
      <c r="E499" s="21" t="s">
        <v>55</v>
      </c>
      <c r="F499" s="10">
        <v>2648</v>
      </c>
      <c r="G499" s="7" t="s">
        <v>55</v>
      </c>
      <c r="H499" s="7">
        <f>SUM(C499:F499)</f>
        <v>17495</v>
      </c>
      <c r="I499" s="21" t="s">
        <v>55</v>
      </c>
      <c r="J499" s="7">
        <f t="shared" si="325"/>
        <v>17495</v>
      </c>
      <c r="K499" s="13"/>
      <c r="L499" s="10">
        <v>10854</v>
      </c>
      <c r="M499" s="10">
        <v>1803</v>
      </c>
      <c r="N499" s="21" t="s">
        <v>55</v>
      </c>
      <c r="O499" s="10">
        <v>2136</v>
      </c>
      <c r="P499" s="7" t="s">
        <v>55</v>
      </c>
      <c r="Q499" s="7">
        <f>SUM(L499:O499)</f>
        <v>14793</v>
      </c>
      <c r="R499" s="21" t="s">
        <v>55</v>
      </c>
      <c r="S499" s="7">
        <f t="shared" ref="S499:S514" si="326">SUM(Q499:R499)</f>
        <v>14793</v>
      </c>
      <c r="T499" s="13"/>
    </row>
    <row r="500" spans="2:20" ht="15">
      <c r="B500" s="2" t="s">
        <v>88</v>
      </c>
      <c r="C500" s="21" t="s">
        <v>55</v>
      </c>
      <c r="D500" s="21" t="s">
        <v>55</v>
      </c>
      <c r="E500" s="21" t="s">
        <v>55</v>
      </c>
      <c r="F500" s="21" t="s">
        <v>55</v>
      </c>
      <c r="G500" s="7" t="s">
        <v>55</v>
      </c>
      <c r="H500" s="21" t="s">
        <v>55</v>
      </c>
      <c r="I500" s="29">
        <v>0</v>
      </c>
      <c r="J500" s="7">
        <f t="shared" si="325"/>
        <v>0</v>
      </c>
      <c r="K500" s="13"/>
      <c r="L500" s="21" t="s">
        <v>55</v>
      </c>
      <c r="M500" s="21" t="s">
        <v>55</v>
      </c>
      <c r="N500" s="21" t="s">
        <v>55</v>
      </c>
      <c r="O500" s="21" t="s">
        <v>55</v>
      </c>
      <c r="P500" s="7" t="s">
        <v>55</v>
      </c>
      <c r="Q500" s="21" t="s">
        <v>55</v>
      </c>
      <c r="R500" s="29">
        <v>0</v>
      </c>
      <c r="S500" s="7">
        <f t="shared" si="326"/>
        <v>0</v>
      </c>
      <c r="T500" s="13"/>
    </row>
    <row r="501" spans="2:20" ht="15">
      <c r="B501" s="2" t="s">
        <v>94</v>
      </c>
      <c r="C501" s="29">
        <v>657</v>
      </c>
      <c r="D501" s="29">
        <v>156</v>
      </c>
      <c r="E501" s="21" t="s">
        <v>55</v>
      </c>
      <c r="F501" s="29">
        <v>60</v>
      </c>
      <c r="G501" s="7" t="s">
        <v>55</v>
      </c>
      <c r="H501" s="7">
        <f>SUM(C501:F501)</f>
        <v>873</v>
      </c>
      <c r="I501" s="21" t="s">
        <v>55</v>
      </c>
      <c r="J501" s="7">
        <f t="shared" si="325"/>
        <v>873</v>
      </c>
      <c r="K501" s="13"/>
      <c r="L501" s="29">
        <v>10</v>
      </c>
      <c r="M501" s="29">
        <v>0</v>
      </c>
      <c r="N501" s="21" t="s">
        <v>55</v>
      </c>
      <c r="O501" s="29">
        <v>0</v>
      </c>
      <c r="P501" s="7" t="s">
        <v>55</v>
      </c>
      <c r="Q501" s="7">
        <f t="shared" ref="Q501:Q507" si="327">SUM(L501:O501)</f>
        <v>10</v>
      </c>
      <c r="R501" s="21" t="s">
        <v>55</v>
      </c>
      <c r="S501" s="7">
        <f>SUM(Q501:R501)</f>
        <v>10</v>
      </c>
      <c r="T501" s="13"/>
    </row>
    <row r="502" spans="2:20" ht="15">
      <c r="B502" s="2" t="s">
        <v>152</v>
      </c>
      <c r="C502" s="21" t="s">
        <v>55</v>
      </c>
      <c r="D502" s="10">
        <v>6</v>
      </c>
      <c r="E502" s="10">
        <v>0</v>
      </c>
      <c r="F502" s="10">
        <v>70</v>
      </c>
      <c r="G502" s="7" t="s">
        <v>55</v>
      </c>
      <c r="H502" s="7">
        <f>SUM(C502:F502)</f>
        <v>76</v>
      </c>
      <c r="I502" s="10">
        <v>550</v>
      </c>
      <c r="J502" s="7">
        <f t="shared" si="325"/>
        <v>626</v>
      </c>
      <c r="K502" s="13"/>
      <c r="L502" s="21" t="s">
        <v>55</v>
      </c>
      <c r="M502" s="10">
        <v>2</v>
      </c>
      <c r="N502" s="10">
        <v>0</v>
      </c>
      <c r="O502" s="10">
        <v>0</v>
      </c>
      <c r="P502" s="7" t="s">
        <v>55</v>
      </c>
      <c r="Q502" s="7">
        <f t="shared" si="327"/>
        <v>2</v>
      </c>
      <c r="R502" s="10">
        <v>90</v>
      </c>
      <c r="S502" s="7">
        <f t="shared" si="326"/>
        <v>92</v>
      </c>
      <c r="T502" s="13"/>
    </row>
    <row r="503" spans="2:20" ht="15">
      <c r="B503" s="52" t="s">
        <v>153</v>
      </c>
      <c r="C503" s="10">
        <v>767</v>
      </c>
      <c r="D503" s="10">
        <v>3</v>
      </c>
      <c r="E503" s="21" t="s">
        <v>55</v>
      </c>
      <c r="F503" s="21" t="s">
        <v>55</v>
      </c>
      <c r="G503" s="7" t="s">
        <v>55</v>
      </c>
      <c r="H503" s="7">
        <f>SUM(C503:F503)</f>
        <v>770</v>
      </c>
      <c r="I503" s="21" t="s">
        <v>55</v>
      </c>
      <c r="J503" s="7">
        <f>SUM(H503:I503)</f>
        <v>770</v>
      </c>
      <c r="K503" s="13"/>
      <c r="L503" s="10">
        <v>605</v>
      </c>
      <c r="M503" s="22">
        <v>3</v>
      </c>
      <c r="N503" s="21" t="s">
        <v>55</v>
      </c>
      <c r="O503" s="21" t="s">
        <v>55</v>
      </c>
      <c r="P503" s="7" t="s">
        <v>55</v>
      </c>
      <c r="Q503" s="7">
        <f t="shared" si="327"/>
        <v>608</v>
      </c>
      <c r="R503" s="21" t="s">
        <v>55</v>
      </c>
      <c r="S503" s="7">
        <f t="shared" si="326"/>
        <v>608</v>
      </c>
      <c r="T503" s="13"/>
    </row>
    <row r="504" spans="2:20" ht="15">
      <c r="B504" s="2" t="s">
        <v>133</v>
      </c>
      <c r="C504" s="10">
        <v>179</v>
      </c>
      <c r="D504" s="10">
        <v>9</v>
      </c>
      <c r="E504" s="21" t="s">
        <v>55</v>
      </c>
      <c r="F504" s="21" t="s">
        <v>55</v>
      </c>
      <c r="G504" s="7" t="s">
        <v>55</v>
      </c>
      <c r="H504" s="7">
        <f>SUM(C504:F504)</f>
        <v>188</v>
      </c>
      <c r="I504" s="21" t="s">
        <v>55</v>
      </c>
      <c r="J504" s="7">
        <f>SUM(H504:I504)</f>
        <v>188</v>
      </c>
      <c r="K504" s="13"/>
      <c r="L504" s="10">
        <v>90</v>
      </c>
      <c r="M504" s="22">
        <v>1</v>
      </c>
      <c r="N504" s="21" t="s">
        <v>55</v>
      </c>
      <c r="O504" s="21" t="s">
        <v>55</v>
      </c>
      <c r="P504" s="7" t="s">
        <v>55</v>
      </c>
      <c r="Q504" s="7">
        <f t="shared" si="327"/>
        <v>91</v>
      </c>
      <c r="R504" s="21" t="s">
        <v>55</v>
      </c>
      <c r="S504" s="7">
        <f t="shared" si="326"/>
        <v>91</v>
      </c>
      <c r="T504" s="13"/>
    </row>
    <row r="505" spans="2:20" ht="15">
      <c r="B505" s="2" t="s">
        <v>169</v>
      </c>
      <c r="C505" s="21" t="s">
        <v>55</v>
      </c>
      <c r="D505" s="21" t="s">
        <v>55</v>
      </c>
      <c r="E505" s="21" t="s">
        <v>55</v>
      </c>
      <c r="F505" s="21" t="s">
        <v>55</v>
      </c>
      <c r="G505" s="7" t="s">
        <v>55</v>
      </c>
      <c r="H505" s="7" t="s">
        <v>55</v>
      </c>
      <c r="I505" s="21" t="s">
        <v>55</v>
      </c>
      <c r="J505" s="7" t="s">
        <v>55</v>
      </c>
      <c r="K505" s="13"/>
      <c r="L505" s="21" t="s">
        <v>55</v>
      </c>
      <c r="M505" s="21" t="s">
        <v>55</v>
      </c>
      <c r="N505" s="21" t="s">
        <v>55</v>
      </c>
      <c r="O505" s="10">
        <v>84</v>
      </c>
      <c r="P505" s="7" t="s">
        <v>55</v>
      </c>
      <c r="Q505" s="7">
        <f t="shared" si="327"/>
        <v>84</v>
      </c>
      <c r="R505" s="21" t="s">
        <v>55</v>
      </c>
      <c r="S505" s="7">
        <f t="shared" si="326"/>
        <v>84</v>
      </c>
      <c r="T505" s="13"/>
    </row>
    <row r="506" spans="2:20" ht="15">
      <c r="B506" s="2" t="s">
        <v>56</v>
      </c>
      <c r="C506" s="21" t="s">
        <v>55</v>
      </c>
      <c r="D506" s="10">
        <v>0</v>
      </c>
      <c r="E506" s="10">
        <v>0</v>
      </c>
      <c r="F506" s="10">
        <v>11</v>
      </c>
      <c r="G506" s="7" t="s">
        <v>55</v>
      </c>
      <c r="H506" s="7">
        <f>SUM(C506:F506)</f>
        <v>11</v>
      </c>
      <c r="I506" s="10">
        <v>454</v>
      </c>
      <c r="J506" s="7">
        <f>SUM(H506:I506)</f>
        <v>465</v>
      </c>
      <c r="K506" s="13"/>
      <c r="L506" s="21" t="s">
        <v>55</v>
      </c>
      <c r="M506" s="10">
        <v>57</v>
      </c>
      <c r="N506" s="10">
        <v>3</v>
      </c>
      <c r="O506" s="10">
        <v>85</v>
      </c>
      <c r="P506" s="7" t="s">
        <v>55</v>
      </c>
      <c r="Q506" s="7">
        <f t="shared" si="327"/>
        <v>145</v>
      </c>
      <c r="R506" s="10">
        <v>2155</v>
      </c>
      <c r="S506" s="7">
        <f t="shared" si="326"/>
        <v>2300</v>
      </c>
      <c r="T506" s="13"/>
    </row>
    <row r="507" spans="2:20" ht="15">
      <c r="B507" s="52" t="s">
        <v>155</v>
      </c>
      <c r="C507" s="10">
        <v>289</v>
      </c>
      <c r="D507" s="21" t="s">
        <v>55</v>
      </c>
      <c r="E507" s="21" t="s">
        <v>55</v>
      </c>
      <c r="F507" s="21" t="s">
        <v>55</v>
      </c>
      <c r="G507" s="7" t="s">
        <v>55</v>
      </c>
      <c r="H507" s="7">
        <f>SUM(C507:F507)</f>
        <v>289</v>
      </c>
      <c r="I507" s="21" t="s">
        <v>55</v>
      </c>
      <c r="J507" s="7">
        <f>SUM(H507:I507)</f>
        <v>289</v>
      </c>
      <c r="K507" s="13"/>
      <c r="L507" s="10">
        <v>500</v>
      </c>
      <c r="M507" s="21" t="s">
        <v>55</v>
      </c>
      <c r="N507" s="21" t="s">
        <v>55</v>
      </c>
      <c r="O507" s="21" t="s">
        <v>55</v>
      </c>
      <c r="P507" s="7" t="s">
        <v>55</v>
      </c>
      <c r="Q507" s="7">
        <f t="shared" si="327"/>
        <v>500</v>
      </c>
      <c r="R507" s="21" t="s">
        <v>55</v>
      </c>
      <c r="S507" s="7">
        <f t="shared" si="326"/>
        <v>500</v>
      </c>
      <c r="T507" s="13"/>
    </row>
    <row r="508" spans="2:20" ht="15">
      <c r="B508" s="2" t="s">
        <v>171</v>
      </c>
      <c r="C508" s="21" t="s">
        <v>55</v>
      </c>
      <c r="D508" s="21" t="s">
        <v>55</v>
      </c>
      <c r="E508" s="21" t="s">
        <v>55</v>
      </c>
      <c r="F508" s="21" t="s">
        <v>55</v>
      </c>
      <c r="G508" s="7" t="s">
        <v>55</v>
      </c>
      <c r="H508" s="7" t="s">
        <v>55</v>
      </c>
      <c r="I508" s="21" t="s">
        <v>55</v>
      </c>
      <c r="J508" s="7" t="s">
        <v>55</v>
      </c>
      <c r="K508" s="13"/>
      <c r="L508" s="21" t="s">
        <v>55</v>
      </c>
      <c r="M508" s="21" t="s">
        <v>55</v>
      </c>
      <c r="N508" s="21" t="s">
        <v>55</v>
      </c>
      <c r="O508" s="21" t="s">
        <v>55</v>
      </c>
      <c r="P508" s="7" t="s">
        <v>55</v>
      </c>
      <c r="Q508" s="21" t="s">
        <v>55</v>
      </c>
      <c r="R508" s="21" t="s">
        <v>55</v>
      </c>
      <c r="S508" s="21" t="s">
        <v>55</v>
      </c>
      <c r="T508" s="13"/>
    </row>
    <row r="509" spans="2:20" ht="15">
      <c r="B509" s="2" t="s">
        <v>156</v>
      </c>
      <c r="C509" s="21" t="s">
        <v>55</v>
      </c>
      <c r="D509" s="21" t="s">
        <v>55</v>
      </c>
      <c r="E509" s="21" t="s">
        <v>55</v>
      </c>
      <c r="F509" s="21" t="s">
        <v>55</v>
      </c>
      <c r="G509" s="7" t="s">
        <v>55</v>
      </c>
      <c r="H509" s="7" t="s">
        <v>55</v>
      </c>
      <c r="I509" s="21" t="s">
        <v>55</v>
      </c>
      <c r="J509" s="7" t="s">
        <v>55</v>
      </c>
      <c r="K509" s="13"/>
      <c r="L509" s="21" t="s">
        <v>55</v>
      </c>
      <c r="M509" s="21" t="s">
        <v>55</v>
      </c>
      <c r="N509" s="21" t="s">
        <v>55</v>
      </c>
      <c r="O509" s="10">
        <v>477</v>
      </c>
      <c r="P509" s="7" t="s">
        <v>55</v>
      </c>
      <c r="Q509" s="7">
        <f t="shared" ref="Q509:Q514" si="328">SUM(L509:O509)</f>
        <v>477</v>
      </c>
      <c r="R509" s="21" t="s">
        <v>55</v>
      </c>
      <c r="S509" s="7">
        <f t="shared" si="326"/>
        <v>477</v>
      </c>
      <c r="T509" s="13"/>
    </row>
    <row r="510" spans="2:20" ht="15">
      <c r="B510" s="2" t="s">
        <v>110</v>
      </c>
      <c r="C510" s="21" t="s">
        <v>55</v>
      </c>
      <c r="D510" s="10">
        <f>55-36</f>
        <v>19</v>
      </c>
      <c r="E510" s="10">
        <v>0</v>
      </c>
      <c r="F510" s="10">
        <f>45-4</f>
        <v>41</v>
      </c>
      <c r="G510" s="7" t="s">
        <v>55</v>
      </c>
      <c r="H510" s="7">
        <f>SUM(C510:F510)</f>
        <v>60</v>
      </c>
      <c r="I510" s="21" t="s">
        <v>55</v>
      </c>
      <c r="J510" s="7">
        <f>SUM(H510:I510)</f>
        <v>60</v>
      </c>
      <c r="K510" s="13"/>
      <c r="L510" s="21" t="s">
        <v>55</v>
      </c>
      <c r="M510" s="10">
        <v>1309</v>
      </c>
      <c r="N510" s="10">
        <v>16</v>
      </c>
      <c r="O510" s="10">
        <v>548</v>
      </c>
      <c r="P510" s="7" t="s">
        <v>55</v>
      </c>
      <c r="Q510" s="7">
        <f t="shared" si="328"/>
        <v>1873</v>
      </c>
      <c r="R510" s="21" t="s">
        <v>55</v>
      </c>
      <c r="S510" s="7">
        <f t="shared" si="326"/>
        <v>1873</v>
      </c>
      <c r="T510" s="13"/>
    </row>
    <row r="511" spans="2:20" ht="15">
      <c r="B511" s="2" t="s">
        <v>157</v>
      </c>
      <c r="C511" s="21" t="s">
        <v>55</v>
      </c>
      <c r="D511" s="10">
        <v>138</v>
      </c>
      <c r="E511" s="29">
        <v>0</v>
      </c>
      <c r="F511" s="10">
        <v>33</v>
      </c>
      <c r="G511" s="7" t="s">
        <v>55</v>
      </c>
      <c r="H511" s="7">
        <f>SUM(C511:F511)</f>
        <v>171</v>
      </c>
      <c r="I511" s="10">
        <v>1964</v>
      </c>
      <c r="J511" s="7">
        <f>SUM(H511:I511)</f>
        <v>2135</v>
      </c>
      <c r="K511" s="13"/>
      <c r="L511" s="21" t="s">
        <v>55</v>
      </c>
      <c r="M511" s="10">
        <v>114</v>
      </c>
      <c r="N511" s="29">
        <v>0</v>
      </c>
      <c r="O511" s="10">
        <v>39</v>
      </c>
      <c r="P511" s="7" t="s">
        <v>55</v>
      </c>
      <c r="Q511" s="7">
        <f t="shared" si="328"/>
        <v>153</v>
      </c>
      <c r="R511" s="10">
        <v>2026</v>
      </c>
      <c r="S511" s="7">
        <f t="shared" si="326"/>
        <v>2179</v>
      </c>
      <c r="T511" s="13"/>
    </row>
    <row r="512" spans="2:20" ht="15">
      <c r="B512" s="2" t="s">
        <v>59</v>
      </c>
      <c r="C512" s="29">
        <v>145</v>
      </c>
      <c r="D512" s="21" t="s">
        <v>55</v>
      </c>
      <c r="E512" s="21" t="s">
        <v>55</v>
      </c>
      <c r="F512" s="21" t="s">
        <v>55</v>
      </c>
      <c r="G512" s="7" t="s">
        <v>55</v>
      </c>
      <c r="H512" s="7">
        <f>SUM(C512:F512)</f>
        <v>145</v>
      </c>
      <c r="I512" s="21" t="s">
        <v>55</v>
      </c>
      <c r="J512" s="7">
        <f>SUM(H512:I512)</f>
        <v>145</v>
      </c>
      <c r="K512" s="13"/>
      <c r="L512" s="29">
        <v>0</v>
      </c>
      <c r="M512" s="21" t="s">
        <v>55</v>
      </c>
      <c r="N512" s="21" t="s">
        <v>55</v>
      </c>
      <c r="O512" s="21" t="s">
        <v>55</v>
      </c>
      <c r="P512" s="7" t="s">
        <v>55</v>
      </c>
      <c r="Q512" s="7">
        <f t="shared" si="328"/>
        <v>0</v>
      </c>
      <c r="R512" s="21" t="s">
        <v>55</v>
      </c>
      <c r="S512" s="7">
        <f t="shared" si="326"/>
        <v>0</v>
      </c>
      <c r="T512" s="13"/>
    </row>
    <row r="513" spans="1:20" ht="15">
      <c r="B513" s="2" t="s">
        <v>112</v>
      </c>
      <c r="C513" s="22">
        <v>320</v>
      </c>
      <c r="D513" s="21" t="s">
        <v>55</v>
      </c>
      <c r="E513" s="21" t="s">
        <v>55</v>
      </c>
      <c r="F513" s="21" t="s">
        <v>55</v>
      </c>
      <c r="G513" s="7" t="s">
        <v>55</v>
      </c>
      <c r="H513" s="7">
        <f>SUM(C513:F513)</f>
        <v>320</v>
      </c>
      <c r="I513" s="21" t="s">
        <v>55</v>
      </c>
      <c r="J513" s="7">
        <f>SUM(H513:I513)</f>
        <v>320</v>
      </c>
      <c r="K513" s="13"/>
      <c r="L513" s="22">
        <v>228</v>
      </c>
      <c r="M513" s="21" t="s">
        <v>55</v>
      </c>
      <c r="N513" s="21" t="s">
        <v>55</v>
      </c>
      <c r="O513" s="21" t="s">
        <v>55</v>
      </c>
      <c r="P513" s="7" t="s">
        <v>55</v>
      </c>
      <c r="Q513" s="7">
        <f t="shared" si="328"/>
        <v>228</v>
      </c>
      <c r="R513" s="21" t="s">
        <v>55</v>
      </c>
      <c r="S513" s="7">
        <f t="shared" si="326"/>
        <v>228</v>
      </c>
      <c r="T513" s="13"/>
    </row>
    <row r="514" spans="1:20" ht="15">
      <c r="B514" s="52" t="s">
        <v>158</v>
      </c>
      <c r="C514" s="10">
        <v>197</v>
      </c>
      <c r="D514" s="21" t="s">
        <v>55</v>
      </c>
      <c r="E514" s="21" t="s">
        <v>55</v>
      </c>
      <c r="F514" s="21" t="s">
        <v>55</v>
      </c>
      <c r="G514" s="7" t="s">
        <v>55</v>
      </c>
      <c r="H514" s="7">
        <f>SUM(C514:F514)</f>
        <v>197</v>
      </c>
      <c r="I514" s="21" t="s">
        <v>55</v>
      </c>
      <c r="J514" s="7">
        <f>SUM(H514:I514)</f>
        <v>197</v>
      </c>
      <c r="K514" s="13"/>
      <c r="L514" s="10">
        <v>39</v>
      </c>
      <c r="M514" s="21" t="s">
        <v>55</v>
      </c>
      <c r="N514" s="21" t="s">
        <v>55</v>
      </c>
      <c r="O514" s="21" t="s">
        <v>55</v>
      </c>
      <c r="P514" s="7" t="s">
        <v>55</v>
      </c>
      <c r="Q514" s="7">
        <f t="shared" si="328"/>
        <v>39</v>
      </c>
      <c r="R514" s="21" t="s">
        <v>55</v>
      </c>
      <c r="S514" s="7">
        <f t="shared" si="326"/>
        <v>39</v>
      </c>
      <c r="T514" s="13"/>
    </row>
    <row r="515" spans="1:20" ht="15">
      <c r="B515" s="1" t="s">
        <v>176</v>
      </c>
      <c r="C515" s="7">
        <f t="shared" ref="C515:J515" si="329">SUM(C497:C514)</f>
        <v>17764</v>
      </c>
      <c r="D515" s="7">
        <f t="shared" si="329"/>
        <v>1864</v>
      </c>
      <c r="E515" s="7">
        <f t="shared" si="329"/>
        <v>0</v>
      </c>
      <c r="F515" s="7">
        <f t="shared" si="329"/>
        <v>3162</v>
      </c>
      <c r="G515" s="7" t="s">
        <v>55</v>
      </c>
      <c r="H515" s="7">
        <f t="shared" si="329"/>
        <v>22790</v>
      </c>
      <c r="I515" s="7">
        <f t="shared" si="329"/>
        <v>3413</v>
      </c>
      <c r="J515" s="7">
        <f t="shared" si="329"/>
        <v>26203</v>
      </c>
      <c r="K515" s="13"/>
      <c r="L515" s="7">
        <f>SUM(L497:L514)</f>
        <v>12525</v>
      </c>
      <c r="M515" s="7">
        <f t="shared" ref="M515:S515" si="330">SUM(M497:M514)</f>
        <v>3340</v>
      </c>
      <c r="N515" s="7">
        <f t="shared" si="330"/>
        <v>19</v>
      </c>
      <c r="O515" s="7">
        <f t="shared" si="330"/>
        <v>3423</v>
      </c>
      <c r="P515" s="7" t="s">
        <v>55</v>
      </c>
      <c r="Q515" s="7">
        <f t="shared" si="330"/>
        <v>19307</v>
      </c>
      <c r="R515" s="7">
        <f t="shared" si="330"/>
        <v>4281</v>
      </c>
      <c r="S515" s="7">
        <f t="shared" si="330"/>
        <v>23588</v>
      </c>
      <c r="T515" s="13"/>
    </row>
    <row r="516" spans="1:20" ht="12.75" customHeight="1">
      <c r="A516" s="53"/>
      <c r="J516" s="27"/>
    </row>
    <row r="517" spans="1:20" ht="17.25" customHeight="1">
      <c r="A517" s="6"/>
      <c r="B517" s="5" t="s">
        <v>166</v>
      </c>
      <c r="C517" s="8"/>
      <c r="D517" s="8"/>
      <c r="E517" s="8"/>
      <c r="F517" s="8"/>
      <c r="G517" s="8"/>
      <c r="H517" s="8"/>
      <c r="I517" s="8"/>
      <c r="J517" s="8"/>
      <c r="K517" s="13"/>
      <c r="L517" s="8"/>
      <c r="M517" s="8"/>
      <c r="N517" s="8"/>
      <c r="O517" s="8"/>
      <c r="P517" s="8"/>
      <c r="Q517" s="8"/>
      <c r="R517" s="8"/>
      <c r="S517" s="8"/>
    </row>
    <row r="518" spans="1:20" ht="15">
      <c r="B518" s="2" t="s">
        <v>151</v>
      </c>
      <c r="C518" s="21" t="s">
        <v>55</v>
      </c>
      <c r="D518" s="10">
        <f>D479+D497</f>
        <v>171</v>
      </c>
      <c r="E518" s="10">
        <f>E479+E497</f>
        <v>0</v>
      </c>
      <c r="F518" s="10">
        <f>F479+F497</f>
        <v>35</v>
      </c>
      <c r="G518" s="7" t="s">
        <v>55</v>
      </c>
      <c r="H518" s="7">
        <f>SUM(C518:F518)</f>
        <v>206</v>
      </c>
      <c r="I518" s="10">
        <f>I479+I497</f>
        <v>736</v>
      </c>
      <c r="J518" s="7">
        <f t="shared" ref="J518:J525" si="331">SUM(H518:I518)</f>
        <v>942</v>
      </c>
      <c r="K518" s="13"/>
      <c r="L518" s="21" t="s">
        <v>55</v>
      </c>
      <c r="M518" s="10">
        <f>M479+M497</f>
        <v>45</v>
      </c>
      <c r="N518" s="10">
        <f>N479+N497</f>
        <v>0</v>
      </c>
      <c r="O518" s="10">
        <f>O479+O497</f>
        <v>0</v>
      </c>
      <c r="P518" s="7" t="s">
        <v>55</v>
      </c>
      <c r="Q518" s="7">
        <f>SUM(L518:O518)</f>
        <v>45</v>
      </c>
      <c r="R518" s="10">
        <f>R479+R497</f>
        <v>10</v>
      </c>
      <c r="S518" s="7">
        <f>SUM(Q518:R518)</f>
        <v>55</v>
      </c>
      <c r="T518" s="13"/>
    </row>
    <row r="519" spans="1:20" ht="15">
      <c r="B519" s="2" t="s">
        <v>175</v>
      </c>
      <c r="C519" s="10">
        <f>C498</f>
        <v>1625</v>
      </c>
      <c r="D519" s="10">
        <f>D498</f>
        <v>100</v>
      </c>
      <c r="E519" s="21" t="s">
        <v>55</v>
      </c>
      <c r="F519" s="8">
        <f>F498</f>
        <v>264</v>
      </c>
      <c r="G519" s="7" t="s">
        <v>55</v>
      </c>
      <c r="H519" s="7">
        <f>SUM(C519:F519)</f>
        <v>1989</v>
      </c>
      <c r="I519" s="21" t="s">
        <v>55</v>
      </c>
      <c r="J519" s="7">
        <f t="shared" si="331"/>
        <v>1989</v>
      </c>
      <c r="K519" s="13"/>
      <c r="L519" s="29">
        <f>L498</f>
        <v>199</v>
      </c>
      <c r="M519" s="29">
        <f>M498</f>
        <v>6</v>
      </c>
      <c r="N519" s="21" t="s">
        <v>55</v>
      </c>
      <c r="O519" s="8">
        <f>O498</f>
        <v>54</v>
      </c>
      <c r="P519" s="7" t="s">
        <v>55</v>
      </c>
      <c r="Q519" s="7">
        <f>SUM(L519:O519)</f>
        <v>259</v>
      </c>
      <c r="R519" s="21" t="s">
        <v>55</v>
      </c>
      <c r="S519" s="7">
        <f>SUM(Q519:R519)</f>
        <v>259</v>
      </c>
      <c r="T519" s="13"/>
    </row>
    <row r="520" spans="1:20" ht="15">
      <c r="B520" s="2" t="s">
        <v>120</v>
      </c>
      <c r="C520" s="10">
        <f>C480+C499</f>
        <v>20549</v>
      </c>
      <c r="D520" s="10">
        <f>D480+D499</f>
        <v>1767</v>
      </c>
      <c r="E520" s="21" t="s">
        <v>55</v>
      </c>
      <c r="F520" s="10">
        <f>F480+F499</f>
        <v>4011</v>
      </c>
      <c r="G520" s="7" t="s">
        <v>55</v>
      </c>
      <c r="H520" s="7">
        <f>SUM(C520:F520)</f>
        <v>26327</v>
      </c>
      <c r="I520" s="21" t="s">
        <v>55</v>
      </c>
      <c r="J520" s="7">
        <f t="shared" si="331"/>
        <v>26327</v>
      </c>
      <c r="K520" s="13"/>
      <c r="L520" s="10">
        <f>L480+L499</f>
        <v>15119</v>
      </c>
      <c r="M520" s="10">
        <f>M480+M499</f>
        <v>2231</v>
      </c>
      <c r="N520" s="21" t="s">
        <v>55</v>
      </c>
      <c r="O520" s="10">
        <f>O480+O499</f>
        <v>2954</v>
      </c>
      <c r="P520" s="7" t="s">
        <v>55</v>
      </c>
      <c r="Q520" s="7">
        <f>SUM(L520:O520)</f>
        <v>20304</v>
      </c>
      <c r="R520" s="21" t="s">
        <v>55</v>
      </c>
      <c r="S520" s="7">
        <f t="shared" ref="S520:S535" si="332">SUM(Q520:R520)</f>
        <v>20304</v>
      </c>
      <c r="T520" s="13"/>
    </row>
    <row r="521" spans="1:20" ht="15">
      <c r="B521" s="2" t="s">
        <v>88</v>
      </c>
      <c r="C521" s="21" t="s">
        <v>55</v>
      </c>
      <c r="D521" s="21" t="s">
        <v>55</v>
      </c>
      <c r="E521" s="21" t="s">
        <v>55</v>
      </c>
      <c r="F521" s="21" t="s">
        <v>55</v>
      </c>
      <c r="G521" s="7" t="s">
        <v>55</v>
      </c>
      <c r="H521" s="21" t="s">
        <v>55</v>
      </c>
      <c r="I521" s="29">
        <f>I481+I500</f>
        <v>102</v>
      </c>
      <c r="J521" s="7">
        <f t="shared" si="331"/>
        <v>102</v>
      </c>
      <c r="K521" s="13"/>
      <c r="L521" s="21" t="s">
        <v>55</v>
      </c>
      <c r="M521" s="21" t="s">
        <v>55</v>
      </c>
      <c r="N521" s="21" t="s">
        <v>55</v>
      </c>
      <c r="O521" s="21" t="s">
        <v>55</v>
      </c>
      <c r="P521" s="7" t="s">
        <v>55</v>
      </c>
      <c r="Q521" s="21" t="s">
        <v>55</v>
      </c>
      <c r="R521" s="29">
        <f>R481+R500</f>
        <v>0</v>
      </c>
      <c r="S521" s="7">
        <f t="shared" si="332"/>
        <v>0</v>
      </c>
      <c r="T521" s="13"/>
    </row>
    <row r="522" spans="1:20" ht="15">
      <c r="B522" s="2" t="s">
        <v>94</v>
      </c>
      <c r="C522" s="29">
        <f>C501</f>
        <v>657</v>
      </c>
      <c r="D522" s="29">
        <f>D501</f>
        <v>156</v>
      </c>
      <c r="E522" s="21" t="str">
        <f>E501</f>
        <v>..</v>
      </c>
      <c r="F522" s="29">
        <f>F501</f>
        <v>60</v>
      </c>
      <c r="G522" s="7" t="s">
        <v>55</v>
      </c>
      <c r="H522" s="7">
        <f>SUM(C522:F522)</f>
        <v>873</v>
      </c>
      <c r="I522" s="21" t="s">
        <v>55</v>
      </c>
      <c r="J522" s="7">
        <f>SUM(H522:I522)</f>
        <v>873</v>
      </c>
      <c r="K522" s="13"/>
      <c r="L522" s="29">
        <f>L501</f>
        <v>10</v>
      </c>
      <c r="M522" s="29">
        <f>M501</f>
        <v>0</v>
      </c>
      <c r="N522" s="21" t="str">
        <f>N501</f>
        <v>..</v>
      </c>
      <c r="O522" s="29">
        <f>O501</f>
        <v>0</v>
      </c>
      <c r="P522" s="7" t="s">
        <v>55</v>
      </c>
      <c r="Q522" s="7">
        <f t="shared" ref="Q522:Q535" si="333">SUM(L522:O522)</f>
        <v>10</v>
      </c>
      <c r="R522" s="21" t="s">
        <v>55</v>
      </c>
      <c r="S522" s="7">
        <f>SUM(Q522:R522)</f>
        <v>10</v>
      </c>
      <c r="T522" s="13"/>
    </row>
    <row r="523" spans="1:20" ht="15">
      <c r="B523" s="2" t="s">
        <v>152</v>
      </c>
      <c r="C523" s="21" t="s">
        <v>55</v>
      </c>
      <c r="D523" s="10">
        <f>D482+D502</f>
        <v>8</v>
      </c>
      <c r="E523" s="10">
        <f>E482+E502</f>
        <v>0</v>
      </c>
      <c r="F523" s="10">
        <f>F482+F502</f>
        <v>70</v>
      </c>
      <c r="G523" s="7" t="s">
        <v>55</v>
      </c>
      <c r="H523" s="7">
        <f>SUM(C523:F523)</f>
        <v>78</v>
      </c>
      <c r="I523" s="10">
        <f>I482+I502</f>
        <v>709</v>
      </c>
      <c r="J523" s="7">
        <f t="shared" si="331"/>
        <v>787</v>
      </c>
      <c r="K523" s="13"/>
      <c r="L523" s="21" t="s">
        <v>55</v>
      </c>
      <c r="M523" s="10">
        <f>M482+M502</f>
        <v>2</v>
      </c>
      <c r="N523" s="10">
        <f>N482+N502</f>
        <v>0</v>
      </c>
      <c r="O523" s="10">
        <f>O482+O502</f>
        <v>0</v>
      </c>
      <c r="P523" s="7" t="s">
        <v>55</v>
      </c>
      <c r="Q523" s="7">
        <f t="shared" si="333"/>
        <v>2</v>
      </c>
      <c r="R523" s="10">
        <f>R482+R502</f>
        <v>127</v>
      </c>
      <c r="S523" s="7">
        <f t="shared" si="332"/>
        <v>129</v>
      </c>
      <c r="T523" s="13"/>
    </row>
    <row r="524" spans="1:20" ht="15">
      <c r="B524" s="52" t="s">
        <v>153</v>
      </c>
      <c r="C524" s="10">
        <f>C483+C503</f>
        <v>954</v>
      </c>
      <c r="D524" s="10">
        <f>D483+D503</f>
        <v>5</v>
      </c>
      <c r="E524" s="21" t="s">
        <v>55</v>
      </c>
      <c r="F524" s="21" t="s">
        <v>55</v>
      </c>
      <c r="G524" s="7" t="s">
        <v>55</v>
      </c>
      <c r="H524" s="7">
        <f>SUM(C524:F524)</f>
        <v>959</v>
      </c>
      <c r="I524" s="21" t="s">
        <v>55</v>
      </c>
      <c r="J524" s="7">
        <f t="shared" si="331"/>
        <v>959</v>
      </c>
      <c r="K524" s="13"/>
      <c r="L524" s="10">
        <f>L483+L503</f>
        <v>774</v>
      </c>
      <c r="M524" s="10">
        <f>M483+M503</f>
        <v>6</v>
      </c>
      <c r="N524" s="21" t="s">
        <v>55</v>
      </c>
      <c r="O524" s="21" t="s">
        <v>55</v>
      </c>
      <c r="P524" s="7" t="s">
        <v>55</v>
      </c>
      <c r="Q524" s="7">
        <f t="shared" si="333"/>
        <v>780</v>
      </c>
      <c r="R524" s="21" t="s">
        <v>55</v>
      </c>
      <c r="S524" s="7">
        <f t="shared" si="332"/>
        <v>780</v>
      </c>
      <c r="T524" s="13"/>
    </row>
    <row r="525" spans="1:20" ht="15">
      <c r="B525" s="2" t="s">
        <v>133</v>
      </c>
      <c r="C525" s="10">
        <f>C484+C504</f>
        <v>215</v>
      </c>
      <c r="D525" s="10">
        <f>D484+D504</f>
        <v>9</v>
      </c>
      <c r="E525" s="21" t="s">
        <v>55</v>
      </c>
      <c r="F525" s="21" t="s">
        <v>55</v>
      </c>
      <c r="G525" s="7" t="s">
        <v>55</v>
      </c>
      <c r="H525" s="7">
        <f>SUM(C525:F525)</f>
        <v>224</v>
      </c>
      <c r="I525" s="21" t="s">
        <v>55</v>
      </c>
      <c r="J525" s="7">
        <f t="shared" si="331"/>
        <v>224</v>
      </c>
      <c r="K525" s="13"/>
      <c r="L525" s="10">
        <f>L484+L504</f>
        <v>90</v>
      </c>
      <c r="M525" s="10">
        <f>M484+M504</f>
        <v>1</v>
      </c>
      <c r="N525" s="21" t="s">
        <v>55</v>
      </c>
      <c r="O525" s="21" t="s">
        <v>55</v>
      </c>
      <c r="P525" s="7" t="s">
        <v>55</v>
      </c>
      <c r="Q525" s="7">
        <f t="shared" si="333"/>
        <v>91</v>
      </c>
      <c r="R525" s="21" t="s">
        <v>55</v>
      </c>
      <c r="S525" s="7">
        <f t="shared" si="332"/>
        <v>91</v>
      </c>
      <c r="T525" s="13"/>
    </row>
    <row r="526" spans="1:20" ht="15">
      <c r="B526" s="2" t="s">
        <v>169</v>
      </c>
      <c r="C526" s="21" t="s">
        <v>55</v>
      </c>
      <c r="D526" s="21" t="s">
        <v>55</v>
      </c>
      <c r="E526" s="21" t="s">
        <v>55</v>
      </c>
      <c r="F526" s="21" t="s">
        <v>55</v>
      </c>
      <c r="G526" s="7" t="s">
        <v>55</v>
      </c>
      <c r="H526" s="7" t="s">
        <v>55</v>
      </c>
      <c r="I526" s="21" t="s">
        <v>55</v>
      </c>
      <c r="J526" s="7" t="s">
        <v>55</v>
      </c>
      <c r="K526" s="13"/>
      <c r="L526" s="21" t="s">
        <v>55</v>
      </c>
      <c r="M526" s="21" t="s">
        <v>55</v>
      </c>
      <c r="N526" s="21" t="s">
        <v>55</v>
      </c>
      <c r="O526" s="10">
        <f>O485+O505</f>
        <v>958</v>
      </c>
      <c r="P526" s="7" t="s">
        <v>55</v>
      </c>
      <c r="Q526" s="7">
        <f t="shared" si="333"/>
        <v>958</v>
      </c>
      <c r="R526" s="21" t="s">
        <v>55</v>
      </c>
      <c r="S526" s="7">
        <f t="shared" si="332"/>
        <v>958</v>
      </c>
      <c r="T526" s="13"/>
    </row>
    <row r="527" spans="1:20" ht="15">
      <c r="B527" s="2" t="s">
        <v>56</v>
      </c>
      <c r="C527" s="21" t="s">
        <v>55</v>
      </c>
      <c r="D527" s="10">
        <f>D486+D506</f>
        <v>26</v>
      </c>
      <c r="E527" s="10">
        <f>E486+E506</f>
        <v>0</v>
      </c>
      <c r="F527" s="10">
        <f>F486+F506</f>
        <v>15</v>
      </c>
      <c r="G527" s="7" t="s">
        <v>55</v>
      </c>
      <c r="H527" s="7">
        <f>SUM(C527:F527)</f>
        <v>41</v>
      </c>
      <c r="I527" s="10">
        <f>I486+I506</f>
        <v>849</v>
      </c>
      <c r="J527" s="7">
        <f>SUM(H527:I527)</f>
        <v>890</v>
      </c>
      <c r="K527" s="13"/>
      <c r="L527" s="21" t="s">
        <v>55</v>
      </c>
      <c r="M527" s="10">
        <f>M486+M506</f>
        <v>90</v>
      </c>
      <c r="N527" s="10">
        <f>N486+N506</f>
        <v>8</v>
      </c>
      <c r="O527" s="10">
        <f>O486+O506</f>
        <v>85</v>
      </c>
      <c r="P527" s="7" t="s">
        <v>55</v>
      </c>
      <c r="Q527" s="7">
        <f t="shared" si="333"/>
        <v>183</v>
      </c>
      <c r="R527" s="10">
        <f>R486+R506</f>
        <v>2840</v>
      </c>
      <c r="S527" s="7">
        <f t="shared" si="332"/>
        <v>3023</v>
      </c>
      <c r="T527" s="13"/>
    </row>
    <row r="528" spans="1:20" ht="15">
      <c r="B528" s="52" t="s">
        <v>146</v>
      </c>
      <c r="C528" s="10">
        <f>C487+C507</f>
        <v>372</v>
      </c>
      <c r="D528" s="21" t="s">
        <v>55</v>
      </c>
      <c r="E528" s="21" t="s">
        <v>55</v>
      </c>
      <c r="F528" s="21" t="s">
        <v>55</v>
      </c>
      <c r="G528" s="7" t="s">
        <v>55</v>
      </c>
      <c r="H528" s="7">
        <f>SUM(C528:F528)</f>
        <v>372</v>
      </c>
      <c r="I528" s="21" t="s">
        <v>55</v>
      </c>
      <c r="J528" s="7">
        <f>SUM(H528:I528)</f>
        <v>372</v>
      </c>
      <c r="K528" s="13"/>
      <c r="L528" s="10">
        <f>L487+L507</f>
        <v>575</v>
      </c>
      <c r="M528" s="21" t="s">
        <v>55</v>
      </c>
      <c r="N528" s="21" t="s">
        <v>55</v>
      </c>
      <c r="O528" s="21" t="s">
        <v>55</v>
      </c>
      <c r="P528" s="7" t="s">
        <v>55</v>
      </c>
      <c r="Q528" s="7">
        <f t="shared" si="333"/>
        <v>575</v>
      </c>
      <c r="R528" s="21" t="s">
        <v>55</v>
      </c>
      <c r="S528" s="7">
        <f t="shared" si="332"/>
        <v>575</v>
      </c>
      <c r="T528" s="13"/>
    </row>
    <row r="529" spans="1:20" ht="15">
      <c r="B529" s="2" t="s">
        <v>171</v>
      </c>
      <c r="C529" s="7" t="s">
        <v>55</v>
      </c>
      <c r="D529" s="7" t="s">
        <v>55</v>
      </c>
      <c r="E529" s="7" t="s">
        <v>55</v>
      </c>
      <c r="F529" s="7" t="s">
        <v>55</v>
      </c>
      <c r="G529" s="7" t="s">
        <v>55</v>
      </c>
      <c r="H529" s="7" t="s">
        <v>55</v>
      </c>
      <c r="I529" s="7" t="s">
        <v>55</v>
      </c>
      <c r="J529" s="7" t="s">
        <v>55</v>
      </c>
      <c r="K529" s="13"/>
      <c r="L529" s="21" t="s">
        <v>55</v>
      </c>
      <c r="M529" s="10">
        <f>M488</f>
        <v>0</v>
      </c>
      <c r="N529" s="10">
        <f>N488</f>
        <v>0</v>
      </c>
      <c r="O529" s="10">
        <f>O488</f>
        <v>75</v>
      </c>
      <c r="P529" s="7" t="s">
        <v>55</v>
      </c>
      <c r="Q529" s="7">
        <f t="shared" si="333"/>
        <v>75</v>
      </c>
      <c r="R529" s="10">
        <f>R488</f>
        <v>159</v>
      </c>
      <c r="S529" s="7">
        <f t="shared" si="332"/>
        <v>234</v>
      </c>
      <c r="T529" s="13"/>
    </row>
    <row r="530" spans="1:20" ht="15">
      <c r="B530" s="2" t="s">
        <v>156</v>
      </c>
      <c r="C530" s="7" t="s">
        <v>55</v>
      </c>
      <c r="D530" s="7" t="s">
        <v>55</v>
      </c>
      <c r="E530" s="7" t="s">
        <v>55</v>
      </c>
      <c r="F530" s="7" t="s">
        <v>55</v>
      </c>
      <c r="G530" s="7" t="s">
        <v>55</v>
      </c>
      <c r="H530" s="7" t="s">
        <v>55</v>
      </c>
      <c r="I530" s="7" t="s">
        <v>55</v>
      </c>
      <c r="J530" s="7" t="s">
        <v>55</v>
      </c>
      <c r="K530" s="13"/>
      <c r="L530" s="21" t="s">
        <v>55</v>
      </c>
      <c r="M530" s="21" t="s">
        <v>55</v>
      </c>
      <c r="N530" s="21" t="s">
        <v>55</v>
      </c>
      <c r="O530" s="10">
        <f>O489+O509</f>
        <v>865</v>
      </c>
      <c r="P530" s="7" t="s">
        <v>55</v>
      </c>
      <c r="Q530" s="7">
        <f t="shared" si="333"/>
        <v>865</v>
      </c>
      <c r="R530" s="21" t="s">
        <v>55</v>
      </c>
      <c r="S530" s="7">
        <f t="shared" si="332"/>
        <v>865</v>
      </c>
      <c r="T530" s="13"/>
    </row>
    <row r="531" spans="1:20" ht="15">
      <c r="B531" s="2" t="s">
        <v>110</v>
      </c>
      <c r="C531" s="7" t="s">
        <v>55</v>
      </c>
      <c r="D531" s="10">
        <f t="shared" ref="D531:F532" si="334">D490+D510</f>
        <v>104</v>
      </c>
      <c r="E531" s="10">
        <f t="shared" si="334"/>
        <v>0</v>
      </c>
      <c r="F531" s="10">
        <f t="shared" si="334"/>
        <v>44</v>
      </c>
      <c r="G531" s="7" t="s">
        <v>55</v>
      </c>
      <c r="H531" s="7">
        <f t="shared" ref="H531:H536" si="335">SUM(C531:F531)</f>
        <v>148</v>
      </c>
      <c r="I531" s="7" t="s">
        <v>55</v>
      </c>
      <c r="J531" s="7">
        <f t="shared" ref="J531:J536" si="336">SUM(H531:I531)</f>
        <v>148</v>
      </c>
      <c r="K531" s="13"/>
      <c r="L531" s="21" t="s">
        <v>55</v>
      </c>
      <c r="M531" s="10">
        <f>M490+M510</f>
        <v>1894</v>
      </c>
      <c r="N531" s="10">
        <f>N490+N510</f>
        <v>95</v>
      </c>
      <c r="O531" s="10">
        <f>O490+O510</f>
        <v>772</v>
      </c>
      <c r="P531" s="7" t="s">
        <v>55</v>
      </c>
      <c r="Q531" s="7">
        <f t="shared" si="333"/>
        <v>2761</v>
      </c>
      <c r="R531" s="21" t="s">
        <v>55</v>
      </c>
      <c r="S531" s="7">
        <f t="shared" si="332"/>
        <v>2761</v>
      </c>
      <c r="T531" s="13"/>
    </row>
    <row r="532" spans="1:20" ht="15">
      <c r="B532" s="2" t="s">
        <v>157</v>
      </c>
      <c r="C532" s="7" t="s">
        <v>55</v>
      </c>
      <c r="D532" s="10">
        <f t="shared" si="334"/>
        <v>234</v>
      </c>
      <c r="E532" s="10">
        <f t="shared" si="334"/>
        <v>0</v>
      </c>
      <c r="F532" s="10">
        <f t="shared" si="334"/>
        <v>131</v>
      </c>
      <c r="G532" s="7" t="s">
        <v>55</v>
      </c>
      <c r="H532" s="7">
        <f t="shared" si="335"/>
        <v>365</v>
      </c>
      <c r="I532" s="10">
        <f>I491+I511</f>
        <v>3513</v>
      </c>
      <c r="J532" s="7">
        <f t="shared" si="336"/>
        <v>3878</v>
      </c>
      <c r="K532" s="13"/>
      <c r="L532" s="21" t="s">
        <v>55</v>
      </c>
      <c r="M532" s="10">
        <f>M491+M511</f>
        <v>200</v>
      </c>
      <c r="N532" s="10">
        <f>N491+N511</f>
        <v>0</v>
      </c>
      <c r="O532" s="10">
        <f>O491+O511</f>
        <v>171</v>
      </c>
      <c r="P532" s="7" t="s">
        <v>55</v>
      </c>
      <c r="Q532" s="7">
        <f t="shared" si="333"/>
        <v>371</v>
      </c>
      <c r="R532" s="10">
        <f>R491+R511</f>
        <v>3685</v>
      </c>
      <c r="S532" s="7">
        <f t="shared" si="332"/>
        <v>4056</v>
      </c>
      <c r="T532" s="13"/>
    </row>
    <row r="533" spans="1:20" ht="15">
      <c r="B533" s="2" t="s">
        <v>59</v>
      </c>
      <c r="C533" s="8">
        <f>C512</f>
        <v>145</v>
      </c>
      <c r="D533" s="7" t="str">
        <f t="shared" ref="D533:F534" si="337">D512</f>
        <v>..</v>
      </c>
      <c r="E533" s="7" t="str">
        <f t="shared" si="337"/>
        <v>..</v>
      </c>
      <c r="F533" s="7" t="str">
        <f t="shared" si="337"/>
        <v>..</v>
      </c>
      <c r="G533" s="7" t="s">
        <v>55</v>
      </c>
      <c r="H533" s="7">
        <f t="shared" si="335"/>
        <v>145</v>
      </c>
      <c r="I533" s="7" t="str">
        <f>I512</f>
        <v>..</v>
      </c>
      <c r="J533" s="7">
        <f t="shared" si="336"/>
        <v>145</v>
      </c>
      <c r="K533" s="13"/>
      <c r="L533" s="8">
        <f>L512</f>
        <v>0</v>
      </c>
      <c r="M533" s="7" t="str">
        <f t="shared" ref="M533:O534" si="338">M512</f>
        <v>..</v>
      </c>
      <c r="N533" s="7" t="str">
        <f t="shared" si="338"/>
        <v>..</v>
      </c>
      <c r="O533" s="7" t="str">
        <f t="shared" si="338"/>
        <v>..</v>
      </c>
      <c r="P533" s="7" t="s">
        <v>55</v>
      </c>
      <c r="Q533" s="7">
        <f t="shared" si="333"/>
        <v>0</v>
      </c>
      <c r="R533" s="7" t="str">
        <f>R512</f>
        <v>..</v>
      </c>
      <c r="S533" s="7">
        <f t="shared" si="332"/>
        <v>0</v>
      </c>
      <c r="T533" s="13"/>
    </row>
    <row r="534" spans="1:20" ht="15">
      <c r="B534" s="2" t="s">
        <v>112</v>
      </c>
      <c r="C534" s="10">
        <f>C492+C513</f>
        <v>425</v>
      </c>
      <c r="D534" s="7" t="str">
        <f t="shared" si="337"/>
        <v>..</v>
      </c>
      <c r="E534" s="7" t="str">
        <f t="shared" si="337"/>
        <v>..</v>
      </c>
      <c r="F534" s="7" t="str">
        <f t="shared" si="337"/>
        <v>..</v>
      </c>
      <c r="G534" s="7" t="s">
        <v>55</v>
      </c>
      <c r="H534" s="7">
        <f t="shared" si="335"/>
        <v>425</v>
      </c>
      <c r="I534" s="7" t="str">
        <f>I513</f>
        <v>..</v>
      </c>
      <c r="J534" s="7">
        <f t="shared" si="336"/>
        <v>425</v>
      </c>
      <c r="K534" s="13"/>
      <c r="L534" s="10">
        <f>L492+L513</f>
        <v>288</v>
      </c>
      <c r="M534" s="21" t="str">
        <f t="shared" si="338"/>
        <v>..</v>
      </c>
      <c r="N534" s="21" t="str">
        <f t="shared" si="338"/>
        <v>..</v>
      </c>
      <c r="O534" s="21" t="str">
        <f t="shared" si="338"/>
        <v>..</v>
      </c>
      <c r="P534" s="7" t="s">
        <v>55</v>
      </c>
      <c r="Q534" s="7">
        <f t="shared" si="333"/>
        <v>288</v>
      </c>
      <c r="R534" s="21" t="str">
        <f>R513</f>
        <v>..</v>
      </c>
      <c r="S534" s="7">
        <f t="shared" si="332"/>
        <v>288</v>
      </c>
      <c r="T534" s="13"/>
    </row>
    <row r="535" spans="1:20" ht="15">
      <c r="B535" s="52" t="s">
        <v>158</v>
      </c>
      <c r="C535" s="10">
        <f>C493+C514</f>
        <v>240</v>
      </c>
      <c r="D535" s="7" t="s">
        <v>55</v>
      </c>
      <c r="E535" s="7" t="s">
        <v>55</v>
      </c>
      <c r="F535" s="7" t="s">
        <v>55</v>
      </c>
      <c r="G535" s="7" t="s">
        <v>55</v>
      </c>
      <c r="H535" s="7">
        <f t="shared" si="335"/>
        <v>240</v>
      </c>
      <c r="I535" s="7" t="s">
        <v>55</v>
      </c>
      <c r="J535" s="7">
        <f t="shared" si="336"/>
        <v>240</v>
      </c>
      <c r="K535" s="13"/>
      <c r="L535" s="10">
        <f>L493+L514</f>
        <v>39</v>
      </c>
      <c r="M535" s="21" t="s">
        <v>55</v>
      </c>
      <c r="N535" s="21" t="s">
        <v>55</v>
      </c>
      <c r="O535" s="21" t="s">
        <v>55</v>
      </c>
      <c r="P535" s="7" t="s">
        <v>55</v>
      </c>
      <c r="Q535" s="7">
        <f t="shared" si="333"/>
        <v>39</v>
      </c>
      <c r="R535" s="21" t="s">
        <v>55</v>
      </c>
      <c r="S535" s="7">
        <f t="shared" si="332"/>
        <v>39</v>
      </c>
      <c r="T535" s="13"/>
    </row>
    <row r="536" spans="1:20" ht="15.6" thickBot="1">
      <c r="B536" s="1" t="s">
        <v>177</v>
      </c>
      <c r="C536" s="7">
        <f t="shared" ref="C536:I536" si="339">SUM(C518:C535)</f>
        <v>25182</v>
      </c>
      <c r="D536" s="7">
        <f t="shared" si="339"/>
        <v>2580</v>
      </c>
      <c r="E536" s="7">
        <f t="shared" si="339"/>
        <v>0</v>
      </c>
      <c r="F536" s="7">
        <f t="shared" si="339"/>
        <v>4630</v>
      </c>
      <c r="G536" s="7" t="s">
        <v>55</v>
      </c>
      <c r="H536" s="7">
        <f t="shared" si="335"/>
        <v>32392</v>
      </c>
      <c r="I536" s="7">
        <f t="shared" si="339"/>
        <v>5909</v>
      </c>
      <c r="J536" s="7">
        <f t="shared" si="336"/>
        <v>38301</v>
      </c>
      <c r="K536" s="13"/>
      <c r="L536" s="7">
        <f>SUM(L518:L535)</f>
        <v>17094</v>
      </c>
      <c r="M536" s="7">
        <f t="shared" ref="M536:S536" si="340">SUM(M518:M535)</f>
        <v>4475</v>
      </c>
      <c r="N536" s="7">
        <f t="shared" si="340"/>
        <v>103</v>
      </c>
      <c r="O536" s="7">
        <f t="shared" si="340"/>
        <v>5934</v>
      </c>
      <c r="P536" s="7" t="s">
        <v>55</v>
      </c>
      <c r="Q536" s="7">
        <f t="shared" si="340"/>
        <v>27606</v>
      </c>
      <c r="R536" s="7">
        <f t="shared" si="340"/>
        <v>6821</v>
      </c>
      <c r="S536" s="7">
        <f t="shared" si="340"/>
        <v>34427</v>
      </c>
      <c r="T536" s="13"/>
    </row>
    <row r="537" spans="1:20" ht="15">
      <c r="A537" s="95"/>
      <c r="B537" s="96"/>
      <c r="C537" s="97"/>
      <c r="D537" s="97"/>
      <c r="E537" s="97"/>
      <c r="F537" s="97"/>
      <c r="G537" s="97"/>
      <c r="H537" s="97"/>
      <c r="I537" s="97"/>
      <c r="J537" s="97"/>
      <c r="K537" s="88"/>
      <c r="L537" s="97"/>
      <c r="M537" s="97"/>
      <c r="N537" s="97"/>
      <c r="O537" s="97"/>
      <c r="P537" s="97"/>
      <c r="Q537" s="97"/>
      <c r="R537" s="97"/>
      <c r="S537" s="97"/>
      <c r="T537" s="89"/>
    </row>
    <row r="538" spans="1:20" ht="17.25" customHeight="1">
      <c r="A538" s="6" t="s">
        <v>178</v>
      </c>
      <c r="B538" s="5" t="s">
        <v>179</v>
      </c>
      <c r="C538" s="8"/>
      <c r="D538" s="8"/>
      <c r="E538" s="8"/>
      <c r="F538" s="8"/>
      <c r="G538" s="8"/>
      <c r="H538" s="8"/>
      <c r="I538" s="8"/>
      <c r="J538" s="8"/>
      <c r="K538" s="13"/>
      <c r="L538" s="8"/>
      <c r="M538" s="8"/>
      <c r="N538" s="8"/>
      <c r="O538" s="8"/>
      <c r="P538" s="8"/>
      <c r="Q538" s="8"/>
      <c r="R538" s="8"/>
      <c r="S538" s="8"/>
    </row>
    <row r="539" spans="1:20" ht="15">
      <c r="B539" s="2" t="s">
        <v>151</v>
      </c>
      <c r="C539" s="21" t="s">
        <v>55</v>
      </c>
      <c r="D539" s="10">
        <v>0</v>
      </c>
      <c r="E539" s="10">
        <v>0</v>
      </c>
      <c r="F539" s="10">
        <v>0</v>
      </c>
      <c r="G539" s="7" t="s">
        <v>55</v>
      </c>
      <c r="H539" s="7">
        <f>SUM(C539:F539)</f>
        <v>0</v>
      </c>
      <c r="I539" s="10">
        <v>0</v>
      </c>
      <c r="J539" s="7">
        <f>SUM(H539:I539)</f>
        <v>0</v>
      </c>
      <c r="K539" s="13"/>
      <c r="L539" s="21" t="s">
        <v>55</v>
      </c>
      <c r="M539" s="10">
        <v>0</v>
      </c>
      <c r="N539" s="10">
        <v>0</v>
      </c>
      <c r="O539" s="10">
        <v>0</v>
      </c>
      <c r="P539" s="7" t="s">
        <v>55</v>
      </c>
      <c r="Q539" s="7">
        <f t="shared" ref="Q539:Q550" si="341">SUM(L539:O539)</f>
        <v>0</v>
      </c>
      <c r="R539" s="10">
        <v>0</v>
      </c>
      <c r="S539" s="7">
        <f>SUM(Q539:R539)</f>
        <v>0</v>
      </c>
      <c r="T539" s="13"/>
    </row>
    <row r="540" spans="1:20" ht="15">
      <c r="B540" s="2" t="s">
        <v>120</v>
      </c>
      <c r="C540" s="10">
        <v>2364</v>
      </c>
      <c r="D540" s="10">
        <v>264</v>
      </c>
      <c r="E540" s="21" t="s">
        <v>55</v>
      </c>
      <c r="F540" s="10">
        <v>473</v>
      </c>
      <c r="G540" s="7" t="s">
        <v>55</v>
      </c>
      <c r="H540" s="7">
        <f>SUM(C540:F540)</f>
        <v>3101</v>
      </c>
      <c r="I540" s="21" t="s">
        <v>55</v>
      </c>
      <c r="J540" s="7">
        <f>SUM(H540:I540)</f>
        <v>3101</v>
      </c>
      <c r="K540" s="13"/>
      <c r="L540" s="10">
        <v>1020</v>
      </c>
      <c r="M540" s="10">
        <v>301</v>
      </c>
      <c r="N540" s="21" t="s">
        <v>55</v>
      </c>
      <c r="O540" s="10">
        <v>220</v>
      </c>
      <c r="P540" s="7" t="s">
        <v>55</v>
      </c>
      <c r="Q540" s="7">
        <f t="shared" si="341"/>
        <v>1541</v>
      </c>
      <c r="R540" s="21" t="s">
        <v>55</v>
      </c>
      <c r="S540" s="7">
        <f>SUM(Q540:R540)</f>
        <v>1541</v>
      </c>
      <c r="T540" s="13"/>
    </row>
    <row r="541" spans="1:20" ht="15">
      <c r="B541" s="2" t="s">
        <v>152</v>
      </c>
      <c r="C541" s="21" t="s">
        <v>55</v>
      </c>
      <c r="D541" s="10">
        <v>0</v>
      </c>
      <c r="E541" s="10">
        <v>0</v>
      </c>
      <c r="F541" s="10">
        <v>0</v>
      </c>
      <c r="G541" s="7" t="s">
        <v>55</v>
      </c>
      <c r="H541" s="7">
        <f>SUM(C541:F541)</f>
        <v>0</v>
      </c>
      <c r="I541" s="10">
        <v>65</v>
      </c>
      <c r="J541" s="7">
        <f>SUM(H541:I541)</f>
        <v>65</v>
      </c>
      <c r="K541" s="13"/>
      <c r="L541" s="21" t="s">
        <v>55</v>
      </c>
      <c r="M541" s="10">
        <v>0</v>
      </c>
      <c r="N541" s="10">
        <v>0</v>
      </c>
      <c r="O541" s="10">
        <v>0</v>
      </c>
      <c r="P541" s="7" t="s">
        <v>55</v>
      </c>
      <c r="Q541" s="7">
        <f t="shared" si="341"/>
        <v>0</v>
      </c>
      <c r="R541" s="10">
        <v>91</v>
      </c>
      <c r="S541" s="7">
        <f t="shared" ref="S541:S550" si="342">SUM(Q541:R541)</f>
        <v>91</v>
      </c>
      <c r="T541" s="13"/>
    </row>
    <row r="542" spans="1:20" ht="15">
      <c r="B542" s="2" t="s">
        <v>180</v>
      </c>
      <c r="C542" s="10">
        <v>22</v>
      </c>
      <c r="D542" s="22">
        <v>0</v>
      </c>
      <c r="E542" s="21" t="s">
        <v>55</v>
      </c>
      <c r="F542" s="21" t="s">
        <v>55</v>
      </c>
      <c r="G542" s="7" t="s">
        <v>55</v>
      </c>
      <c r="H542" s="7">
        <f>SUM(C542:F542)</f>
        <v>22</v>
      </c>
      <c r="I542" s="21" t="s">
        <v>55</v>
      </c>
      <c r="J542" s="7">
        <f>SUM(H542:I542)</f>
        <v>22</v>
      </c>
      <c r="K542" s="13"/>
      <c r="L542" s="10">
        <v>54</v>
      </c>
      <c r="M542" s="22">
        <v>0</v>
      </c>
      <c r="N542" s="21" t="s">
        <v>55</v>
      </c>
      <c r="O542" s="21" t="s">
        <v>55</v>
      </c>
      <c r="P542" s="7" t="s">
        <v>55</v>
      </c>
      <c r="Q542" s="7">
        <f t="shared" si="341"/>
        <v>54</v>
      </c>
      <c r="R542" s="21" t="s">
        <v>55</v>
      </c>
      <c r="S542" s="7">
        <f t="shared" si="342"/>
        <v>54</v>
      </c>
      <c r="T542" s="13"/>
    </row>
    <row r="543" spans="1:20" ht="15">
      <c r="B543" s="2" t="s">
        <v>169</v>
      </c>
      <c r="C543" s="21" t="s">
        <v>55</v>
      </c>
      <c r="D543" s="21" t="s">
        <v>55</v>
      </c>
      <c r="E543" s="21" t="s">
        <v>55</v>
      </c>
      <c r="F543" s="21" t="s">
        <v>55</v>
      </c>
      <c r="G543" s="7" t="s">
        <v>55</v>
      </c>
      <c r="H543" s="7" t="s">
        <v>55</v>
      </c>
      <c r="I543" s="21" t="s">
        <v>55</v>
      </c>
      <c r="J543" s="7" t="s">
        <v>55</v>
      </c>
      <c r="K543" s="13"/>
      <c r="L543" s="21" t="s">
        <v>55</v>
      </c>
      <c r="M543" s="21" t="s">
        <v>55</v>
      </c>
      <c r="N543" s="21" t="s">
        <v>55</v>
      </c>
      <c r="O543" s="10">
        <v>3499</v>
      </c>
      <c r="P543" s="7" t="s">
        <v>55</v>
      </c>
      <c r="Q543" s="7">
        <f t="shared" si="341"/>
        <v>3499</v>
      </c>
      <c r="R543" s="21" t="s">
        <v>55</v>
      </c>
      <c r="S543" s="7">
        <f t="shared" si="342"/>
        <v>3499</v>
      </c>
      <c r="T543" s="13"/>
    </row>
    <row r="544" spans="1:20" ht="15">
      <c r="B544" s="2" t="s">
        <v>56</v>
      </c>
      <c r="C544" s="21" t="s">
        <v>55</v>
      </c>
      <c r="D544" s="10">
        <v>19</v>
      </c>
      <c r="E544" s="10">
        <v>0</v>
      </c>
      <c r="F544" s="10">
        <v>6</v>
      </c>
      <c r="G544" s="7" t="s">
        <v>55</v>
      </c>
      <c r="H544" s="7">
        <f>SUM(C544:F544)</f>
        <v>25</v>
      </c>
      <c r="I544" s="10">
        <v>590</v>
      </c>
      <c r="J544" s="7">
        <f>SUM(H544:I544)</f>
        <v>615</v>
      </c>
      <c r="K544" s="13"/>
      <c r="L544" s="21" t="s">
        <v>55</v>
      </c>
      <c r="M544" s="10">
        <v>0</v>
      </c>
      <c r="N544" s="10">
        <v>0</v>
      </c>
      <c r="O544" s="10">
        <v>0</v>
      </c>
      <c r="P544" s="7" t="s">
        <v>55</v>
      </c>
      <c r="Q544" s="7">
        <f t="shared" si="341"/>
        <v>0</v>
      </c>
      <c r="R544" s="10">
        <v>0</v>
      </c>
      <c r="S544" s="7">
        <f t="shared" si="342"/>
        <v>0</v>
      </c>
      <c r="T544" s="13"/>
    </row>
    <row r="545" spans="1:20" ht="15">
      <c r="B545" s="2" t="s">
        <v>181</v>
      </c>
      <c r="C545" s="10">
        <v>0</v>
      </c>
      <c r="D545" s="21" t="s">
        <v>55</v>
      </c>
      <c r="E545" s="21" t="s">
        <v>55</v>
      </c>
      <c r="F545" s="21" t="s">
        <v>55</v>
      </c>
      <c r="G545" s="7" t="s">
        <v>55</v>
      </c>
      <c r="H545" s="7">
        <f>SUM(C545:F545)</f>
        <v>0</v>
      </c>
      <c r="I545" s="21" t="s">
        <v>55</v>
      </c>
      <c r="J545" s="7">
        <f>SUM(H545:I545)</f>
        <v>0</v>
      </c>
      <c r="K545" s="13"/>
      <c r="L545" s="10">
        <v>0</v>
      </c>
      <c r="M545" s="21" t="s">
        <v>55</v>
      </c>
      <c r="N545" s="21" t="s">
        <v>55</v>
      </c>
      <c r="O545" s="21" t="s">
        <v>55</v>
      </c>
      <c r="P545" s="7" t="s">
        <v>55</v>
      </c>
      <c r="Q545" s="7">
        <f t="shared" si="341"/>
        <v>0</v>
      </c>
      <c r="R545" s="21" t="s">
        <v>55</v>
      </c>
      <c r="S545" s="7">
        <f t="shared" si="342"/>
        <v>0</v>
      </c>
      <c r="T545" s="13"/>
    </row>
    <row r="546" spans="1:20" ht="15">
      <c r="B546" s="2" t="s">
        <v>171</v>
      </c>
      <c r="C546" s="21" t="s">
        <v>55</v>
      </c>
      <c r="D546" s="21" t="s">
        <v>55</v>
      </c>
      <c r="E546" s="21" t="s">
        <v>55</v>
      </c>
      <c r="F546" s="21" t="s">
        <v>55</v>
      </c>
      <c r="G546" s="7" t="s">
        <v>55</v>
      </c>
      <c r="H546" s="7" t="s">
        <v>55</v>
      </c>
      <c r="I546" s="21" t="s">
        <v>55</v>
      </c>
      <c r="J546" s="7" t="s">
        <v>55</v>
      </c>
      <c r="K546" s="13"/>
      <c r="L546" s="21" t="s">
        <v>55</v>
      </c>
      <c r="M546" s="10">
        <v>306</v>
      </c>
      <c r="N546" s="10">
        <v>43</v>
      </c>
      <c r="O546" s="10">
        <v>121</v>
      </c>
      <c r="P546" s="7" t="s">
        <v>55</v>
      </c>
      <c r="Q546" s="7">
        <f t="shared" si="341"/>
        <v>470</v>
      </c>
      <c r="R546" s="10">
        <v>482</v>
      </c>
      <c r="S546" s="7">
        <f t="shared" si="342"/>
        <v>952</v>
      </c>
      <c r="T546" s="13"/>
    </row>
    <row r="547" spans="1:20" ht="15">
      <c r="B547" s="2" t="s">
        <v>156</v>
      </c>
      <c r="C547" s="21" t="s">
        <v>55</v>
      </c>
      <c r="D547" s="21" t="s">
        <v>55</v>
      </c>
      <c r="E547" s="21" t="s">
        <v>55</v>
      </c>
      <c r="F547" s="21" t="s">
        <v>55</v>
      </c>
      <c r="G547" s="7" t="s">
        <v>55</v>
      </c>
      <c r="H547" s="7" t="s">
        <v>55</v>
      </c>
      <c r="I547" s="21" t="s">
        <v>55</v>
      </c>
      <c r="J547" s="7" t="s">
        <v>55</v>
      </c>
      <c r="K547" s="13"/>
      <c r="L547" s="21" t="s">
        <v>55</v>
      </c>
      <c r="M547" s="21" t="s">
        <v>55</v>
      </c>
      <c r="N547" s="21" t="s">
        <v>55</v>
      </c>
      <c r="O547" s="10">
        <v>408</v>
      </c>
      <c r="P547" s="7" t="s">
        <v>55</v>
      </c>
      <c r="Q547" s="7">
        <f t="shared" si="341"/>
        <v>408</v>
      </c>
      <c r="R547" s="21" t="s">
        <v>55</v>
      </c>
      <c r="S547" s="7">
        <f t="shared" si="342"/>
        <v>408</v>
      </c>
      <c r="T547" s="13"/>
    </row>
    <row r="548" spans="1:20" ht="15">
      <c r="B548" s="2" t="s">
        <v>110</v>
      </c>
      <c r="C548" s="21" t="s">
        <v>55</v>
      </c>
      <c r="D548" s="10">
        <v>55</v>
      </c>
      <c r="E548" s="10">
        <v>8</v>
      </c>
      <c r="F548" s="10">
        <v>16</v>
      </c>
      <c r="G548" s="7" t="s">
        <v>55</v>
      </c>
      <c r="H548" s="7">
        <f>SUM(C548:F548)</f>
        <v>79</v>
      </c>
      <c r="I548" s="21" t="s">
        <v>55</v>
      </c>
      <c r="J548" s="7">
        <f>SUM(H548:I548)</f>
        <v>79</v>
      </c>
      <c r="K548" s="13"/>
      <c r="L548" s="21" t="s">
        <v>55</v>
      </c>
      <c r="M548" s="10">
        <v>2913</v>
      </c>
      <c r="N548" s="10">
        <v>86</v>
      </c>
      <c r="O548" s="10">
        <v>819</v>
      </c>
      <c r="P548" s="7" t="s">
        <v>55</v>
      </c>
      <c r="Q548" s="7">
        <f t="shared" si="341"/>
        <v>3818</v>
      </c>
      <c r="R548" s="21" t="s">
        <v>55</v>
      </c>
      <c r="S548" s="7">
        <f t="shared" si="342"/>
        <v>3818</v>
      </c>
      <c r="T548" s="13"/>
    </row>
    <row r="549" spans="1:20" ht="15">
      <c r="B549" s="2" t="s">
        <v>157</v>
      </c>
      <c r="C549" s="21" t="s">
        <v>55</v>
      </c>
      <c r="D549" s="10">
        <v>49</v>
      </c>
      <c r="E549" s="29">
        <v>0</v>
      </c>
      <c r="F549" s="10">
        <v>2</v>
      </c>
      <c r="G549" s="7" t="s">
        <v>55</v>
      </c>
      <c r="H549" s="7">
        <f>SUM(C549:F549)</f>
        <v>51</v>
      </c>
      <c r="I549" s="10">
        <v>1584</v>
      </c>
      <c r="J549" s="7">
        <f>SUM(H549:I549)</f>
        <v>1635</v>
      </c>
      <c r="K549" s="13"/>
      <c r="L549" s="21" t="s">
        <v>55</v>
      </c>
      <c r="M549" s="10">
        <v>70</v>
      </c>
      <c r="N549" s="29">
        <v>6</v>
      </c>
      <c r="O549" s="10">
        <v>11</v>
      </c>
      <c r="P549" s="7" t="s">
        <v>55</v>
      </c>
      <c r="Q549" s="7">
        <f t="shared" si="341"/>
        <v>87</v>
      </c>
      <c r="R549" s="8">
        <v>1685</v>
      </c>
      <c r="S549" s="7">
        <f t="shared" si="342"/>
        <v>1772</v>
      </c>
      <c r="T549" s="13"/>
    </row>
    <row r="550" spans="1:20" ht="15">
      <c r="B550" s="2" t="s">
        <v>182</v>
      </c>
      <c r="C550" s="10">
        <v>0</v>
      </c>
      <c r="D550" s="21" t="s">
        <v>55</v>
      </c>
      <c r="E550" s="21" t="s">
        <v>55</v>
      </c>
      <c r="F550" s="21" t="s">
        <v>55</v>
      </c>
      <c r="G550" s="7" t="s">
        <v>55</v>
      </c>
      <c r="H550" s="7">
        <f>SUM(C550:F550)</f>
        <v>0</v>
      </c>
      <c r="I550" s="21" t="s">
        <v>55</v>
      </c>
      <c r="J550" s="7">
        <f>SUM(H550:I550)</f>
        <v>0</v>
      </c>
      <c r="K550" s="13"/>
      <c r="L550" s="10">
        <v>0</v>
      </c>
      <c r="M550" s="21" t="s">
        <v>55</v>
      </c>
      <c r="N550" s="21" t="s">
        <v>55</v>
      </c>
      <c r="O550" s="21" t="s">
        <v>55</v>
      </c>
      <c r="P550" s="7" t="s">
        <v>55</v>
      </c>
      <c r="Q550" s="7">
        <f t="shared" si="341"/>
        <v>0</v>
      </c>
      <c r="R550" s="21" t="s">
        <v>55</v>
      </c>
      <c r="S550" s="7">
        <f t="shared" si="342"/>
        <v>0</v>
      </c>
      <c r="T550" s="13"/>
    </row>
    <row r="551" spans="1:20" ht="15">
      <c r="B551" s="1" t="s">
        <v>183</v>
      </c>
      <c r="C551" s="7">
        <f>SUM(C539:C550)</f>
        <v>2386</v>
      </c>
      <c r="D551" s="7">
        <f t="shared" ref="D551:J551" si="343">SUM(D539:D550)</f>
        <v>387</v>
      </c>
      <c r="E551" s="7">
        <f t="shared" si="343"/>
        <v>8</v>
      </c>
      <c r="F551" s="7">
        <f t="shared" si="343"/>
        <v>497</v>
      </c>
      <c r="G551" s="7" t="s">
        <v>55</v>
      </c>
      <c r="H551" s="7">
        <f t="shared" si="343"/>
        <v>3278</v>
      </c>
      <c r="I551" s="7">
        <f t="shared" si="343"/>
        <v>2239</v>
      </c>
      <c r="J551" s="7">
        <f t="shared" si="343"/>
        <v>5517</v>
      </c>
      <c r="K551" s="13"/>
      <c r="L551" s="7">
        <f>SUM(L539:L550)</f>
        <v>1074</v>
      </c>
      <c r="M551" s="7">
        <f t="shared" ref="M551:S551" si="344">SUM(M539:M550)</f>
        <v>3590</v>
      </c>
      <c r="N551" s="7">
        <f t="shared" si="344"/>
        <v>135</v>
      </c>
      <c r="O551" s="7">
        <f t="shared" si="344"/>
        <v>5078</v>
      </c>
      <c r="P551" s="7" t="s">
        <v>55</v>
      </c>
      <c r="Q551" s="7">
        <f t="shared" si="344"/>
        <v>9877</v>
      </c>
      <c r="R551" s="7">
        <f t="shared" si="344"/>
        <v>2258</v>
      </c>
      <c r="S551" s="7">
        <f t="shared" si="344"/>
        <v>12135</v>
      </c>
      <c r="T551" s="13"/>
    </row>
    <row r="552" spans="1:20" ht="12.75" customHeight="1"/>
    <row r="553" spans="1:20" ht="17.25" customHeight="1">
      <c r="A553" s="6"/>
      <c r="B553" s="5" t="s">
        <v>184</v>
      </c>
      <c r="C553" s="8"/>
      <c r="D553" s="8"/>
      <c r="E553" s="8"/>
      <c r="F553" s="8"/>
      <c r="G553" s="8"/>
      <c r="H553" s="8"/>
      <c r="I553" s="8"/>
      <c r="J553" s="8"/>
      <c r="K553" s="13"/>
      <c r="L553" s="8"/>
      <c r="M553" s="8"/>
      <c r="N553" s="8"/>
      <c r="O553" s="8"/>
      <c r="P553" s="8"/>
      <c r="Q553" s="8"/>
      <c r="R553" s="8"/>
      <c r="S553" s="8"/>
    </row>
    <row r="554" spans="1:20" ht="15">
      <c r="B554" s="2" t="s">
        <v>151</v>
      </c>
      <c r="C554" s="21" t="s">
        <v>55</v>
      </c>
      <c r="D554" s="10">
        <v>6</v>
      </c>
      <c r="E554" s="10">
        <v>0</v>
      </c>
      <c r="F554" s="10">
        <v>11</v>
      </c>
      <c r="G554" s="7" t="s">
        <v>55</v>
      </c>
      <c r="H554" s="7">
        <f>SUM(C554:F554)</f>
        <v>17</v>
      </c>
      <c r="I554" s="10">
        <v>629</v>
      </c>
      <c r="J554" s="7">
        <f>SUM(H554:I554)</f>
        <v>646</v>
      </c>
      <c r="K554" s="13"/>
      <c r="L554" s="21" t="s">
        <v>55</v>
      </c>
      <c r="M554" s="10">
        <v>0</v>
      </c>
      <c r="N554" s="10">
        <v>0</v>
      </c>
      <c r="O554" s="10">
        <v>0</v>
      </c>
      <c r="P554" s="7" t="s">
        <v>55</v>
      </c>
      <c r="Q554" s="7">
        <f t="shared" ref="Q554:Q566" si="345">SUM(L554:O554)</f>
        <v>0</v>
      </c>
      <c r="R554" s="10">
        <v>0</v>
      </c>
      <c r="S554" s="7">
        <f>SUM(Q554:R554)</f>
        <v>0</v>
      </c>
      <c r="T554" s="13"/>
    </row>
    <row r="555" spans="1:20" ht="15">
      <c r="B555" s="2" t="s">
        <v>120</v>
      </c>
      <c r="C555" s="10">
        <v>14502</v>
      </c>
      <c r="D555" s="10">
        <v>1524</v>
      </c>
      <c r="E555" s="21" t="s">
        <v>55</v>
      </c>
      <c r="F555" s="10">
        <v>3390</v>
      </c>
      <c r="G555" s="7" t="s">
        <v>55</v>
      </c>
      <c r="H555" s="7">
        <f>SUM(C555:F555)</f>
        <v>19416</v>
      </c>
      <c r="I555" s="21" t="s">
        <v>55</v>
      </c>
      <c r="J555" s="7">
        <f>SUM(H555:I555)</f>
        <v>19416</v>
      </c>
      <c r="K555" s="13"/>
      <c r="L555" s="10">
        <v>5131</v>
      </c>
      <c r="M555" s="10">
        <v>943</v>
      </c>
      <c r="N555" s="21" t="s">
        <v>55</v>
      </c>
      <c r="O555" s="10">
        <v>1158</v>
      </c>
      <c r="P555" s="7" t="s">
        <v>55</v>
      </c>
      <c r="Q555" s="7">
        <f t="shared" si="345"/>
        <v>7232</v>
      </c>
      <c r="R555" s="21" t="s">
        <v>55</v>
      </c>
      <c r="S555" s="7">
        <f t="shared" ref="S555:S566" si="346">SUM(Q555:R555)</f>
        <v>7232</v>
      </c>
      <c r="T555" s="13"/>
    </row>
    <row r="556" spans="1:20" ht="15">
      <c r="B556" s="2" t="s">
        <v>152</v>
      </c>
      <c r="C556" s="21" t="s">
        <v>55</v>
      </c>
      <c r="D556" s="10">
        <v>0</v>
      </c>
      <c r="E556" s="10">
        <v>0</v>
      </c>
      <c r="F556" s="10">
        <v>0</v>
      </c>
      <c r="G556" s="7" t="s">
        <v>55</v>
      </c>
      <c r="H556" s="7">
        <f>SUM(C556:F556)</f>
        <v>0</v>
      </c>
      <c r="I556" s="10">
        <v>155</v>
      </c>
      <c r="J556" s="7">
        <f>SUM(H556:I556)</f>
        <v>155</v>
      </c>
      <c r="K556" s="13"/>
      <c r="L556" s="21" t="s">
        <v>55</v>
      </c>
      <c r="M556" s="10">
        <v>0</v>
      </c>
      <c r="N556" s="10">
        <v>0</v>
      </c>
      <c r="O556" s="10">
        <v>14</v>
      </c>
      <c r="P556" s="7" t="s">
        <v>55</v>
      </c>
      <c r="Q556" s="7">
        <f t="shared" si="345"/>
        <v>14</v>
      </c>
      <c r="R556" s="10">
        <v>165</v>
      </c>
      <c r="S556" s="7">
        <f t="shared" si="346"/>
        <v>179</v>
      </c>
      <c r="T556" s="13"/>
    </row>
    <row r="557" spans="1:20" ht="15">
      <c r="B557" s="52" t="s">
        <v>153</v>
      </c>
      <c r="C557" s="10">
        <v>392</v>
      </c>
      <c r="D557" s="10">
        <v>7</v>
      </c>
      <c r="E557" s="21" t="s">
        <v>55</v>
      </c>
      <c r="F557" s="21" t="s">
        <v>55</v>
      </c>
      <c r="G557" s="7" t="s">
        <v>55</v>
      </c>
      <c r="H557" s="7">
        <f>SUM(C557:F557)</f>
        <v>399</v>
      </c>
      <c r="I557" s="21" t="s">
        <v>55</v>
      </c>
      <c r="J557" s="7">
        <f>SUM(H557:I557)</f>
        <v>399</v>
      </c>
      <c r="K557" s="13"/>
      <c r="L557" s="10">
        <v>315</v>
      </c>
      <c r="M557" s="22">
        <v>6</v>
      </c>
      <c r="N557" s="21" t="s">
        <v>55</v>
      </c>
      <c r="O557" s="21" t="s">
        <v>55</v>
      </c>
      <c r="P557" s="7" t="s">
        <v>55</v>
      </c>
      <c r="Q557" s="7">
        <f t="shared" si="345"/>
        <v>321</v>
      </c>
      <c r="R557" s="21" t="s">
        <v>55</v>
      </c>
      <c r="S557" s="7">
        <f t="shared" si="346"/>
        <v>321</v>
      </c>
      <c r="T557" s="13"/>
    </row>
    <row r="558" spans="1:20" ht="15">
      <c r="B558" s="2" t="s">
        <v>169</v>
      </c>
      <c r="C558" s="21" t="s">
        <v>55</v>
      </c>
      <c r="D558" s="21" t="s">
        <v>55</v>
      </c>
      <c r="E558" s="21" t="s">
        <v>55</v>
      </c>
      <c r="F558" s="21" t="s">
        <v>55</v>
      </c>
      <c r="G558" s="7" t="s">
        <v>55</v>
      </c>
      <c r="H558" s="7" t="s">
        <v>55</v>
      </c>
      <c r="I558" s="21" t="s">
        <v>55</v>
      </c>
      <c r="J558" s="7" t="s">
        <v>55</v>
      </c>
      <c r="K558" s="13"/>
      <c r="L558" s="21" t="s">
        <v>55</v>
      </c>
      <c r="M558" s="21" t="s">
        <v>55</v>
      </c>
      <c r="N558" s="21" t="s">
        <v>55</v>
      </c>
      <c r="O558" s="10">
        <v>3544</v>
      </c>
      <c r="P558" s="7" t="s">
        <v>55</v>
      </c>
      <c r="Q558" s="7">
        <f t="shared" si="345"/>
        <v>3544</v>
      </c>
      <c r="R558" s="21" t="s">
        <v>55</v>
      </c>
      <c r="S558" s="7">
        <f t="shared" si="346"/>
        <v>3544</v>
      </c>
      <c r="T558" s="13"/>
    </row>
    <row r="559" spans="1:20" ht="15">
      <c r="B559" s="2" t="s">
        <v>56</v>
      </c>
      <c r="C559" s="21" t="s">
        <v>55</v>
      </c>
      <c r="D559" s="10">
        <v>198</v>
      </c>
      <c r="E559" s="10">
        <v>18</v>
      </c>
      <c r="F559" s="10">
        <v>127</v>
      </c>
      <c r="G559" s="7" t="s">
        <v>55</v>
      </c>
      <c r="H559" s="7">
        <f>SUM(C559:F559)</f>
        <v>343</v>
      </c>
      <c r="I559" s="10">
        <v>8969</v>
      </c>
      <c r="J559" s="7">
        <f>SUM(H559:I559)</f>
        <v>9312</v>
      </c>
      <c r="K559" s="13"/>
      <c r="L559" s="21" t="s">
        <v>55</v>
      </c>
      <c r="M559" s="10">
        <v>3</v>
      </c>
      <c r="N559" s="10">
        <v>0</v>
      </c>
      <c r="O559" s="10">
        <v>0</v>
      </c>
      <c r="P559" s="7" t="s">
        <v>55</v>
      </c>
      <c r="Q559" s="7">
        <f t="shared" si="345"/>
        <v>3</v>
      </c>
      <c r="R559" s="10">
        <v>45</v>
      </c>
      <c r="S559" s="7">
        <f t="shared" si="346"/>
        <v>48</v>
      </c>
      <c r="T559" s="13"/>
    </row>
    <row r="560" spans="1:20" ht="15">
      <c r="B560" s="52" t="s">
        <v>155</v>
      </c>
      <c r="C560" s="10">
        <v>524</v>
      </c>
      <c r="D560" s="21" t="s">
        <v>55</v>
      </c>
      <c r="E560" s="21" t="s">
        <v>55</v>
      </c>
      <c r="F560" s="21" t="s">
        <v>55</v>
      </c>
      <c r="G560" s="7" t="s">
        <v>55</v>
      </c>
      <c r="H560" s="7">
        <f>SUM(C560:F560)</f>
        <v>524</v>
      </c>
      <c r="I560" s="21" t="s">
        <v>55</v>
      </c>
      <c r="J560" s="7">
        <f>SUM(H560:I560)</f>
        <v>524</v>
      </c>
      <c r="K560" s="13"/>
      <c r="L560" s="10">
        <v>22</v>
      </c>
      <c r="M560" s="21" t="s">
        <v>55</v>
      </c>
      <c r="N560" s="21" t="s">
        <v>55</v>
      </c>
      <c r="O560" s="21" t="s">
        <v>55</v>
      </c>
      <c r="P560" s="7" t="s">
        <v>55</v>
      </c>
      <c r="Q560" s="7">
        <f t="shared" si="345"/>
        <v>22</v>
      </c>
      <c r="R560" s="21" t="s">
        <v>55</v>
      </c>
      <c r="S560" s="7">
        <f t="shared" si="346"/>
        <v>22</v>
      </c>
      <c r="T560" s="13"/>
    </row>
    <row r="561" spans="1:20" ht="15">
      <c r="B561" s="2" t="s">
        <v>171</v>
      </c>
      <c r="C561" s="21" t="s">
        <v>55</v>
      </c>
      <c r="D561" s="21" t="s">
        <v>55</v>
      </c>
      <c r="E561" s="21" t="s">
        <v>55</v>
      </c>
      <c r="F561" s="21" t="s">
        <v>55</v>
      </c>
      <c r="G561" s="7" t="s">
        <v>55</v>
      </c>
      <c r="H561" s="7" t="s">
        <v>55</v>
      </c>
      <c r="I561" s="21" t="s">
        <v>55</v>
      </c>
      <c r="J561" s="7" t="s">
        <v>55</v>
      </c>
      <c r="K561" s="13"/>
      <c r="L561" s="21" t="s">
        <v>55</v>
      </c>
      <c r="M561" s="10">
        <v>77</v>
      </c>
      <c r="N561" s="10">
        <v>19</v>
      </c>
      <c r="O561" s="10">
        <v>40</v>
      </c>
      <c r="P561" s="7" t="s">
        <v>55</v>
      </c>
      <c r="Q561" s="7">
        <f t="shared" si="345"/>
        <v>136</v>
      </c>
      <c r="R561" s="10">
        <v>501</v>
      </c>
      <c r="S561" s="7">
        <f t="shared" si="346"/>
        <v>637</v>
      </c>
      <c r="T561" s="13"/>
    </row>
    <row r="562" spans="1:20" ht="15">
      <c r="B562" s="2" t="s">
        <v>156</v>
      </c>
      <c r="C562" s="21" t="s">
        <v>55</v>
      </c>
      <c r="D562" s="21" t="s">
        <v>55</v>
      </c>
      <c r="E562" s="21" t="s">
        <v>55</v>
      </c>
      <c r="F562" s="21" t="s">
        <v>55</v>
      </c>
      <c r="G562" s="7" t="s">
        <v>55</v>
      </c>
      <c r="H562" s="7" t="s">
        <v>55</v>
      </c>
      <c r="I562" s="21" t="s">
        <v>55</v>
      </c>
      <c r="J562" s="7" t="s">
        <v>55</v>
      </c>
      <c r="K562" s="13"/>
      <c r="L562" s="21" t="s">
        <v>55</v>
      </c>
      <c r="M562" s="21" t="s">
        <v>55</v>
      </c>
      <c r="N562" s="21" t="s">
        <v>55</v>
      </c>
      <c r="O562" s="10">
        <v>602</v>
      </c>
      <c r="P562" s="7" t="s">
        <v>55</v>
      </c>
      <c r="Q562" s="7">
        <f t="shared" si="345"/>
        <v>602</v>
      </c>
      <c r="R562" s="21" t="s">
        <v>55</v>
      </c>
      <c r="S562" s="7">
        <f t="shared" si="346"/>
        <v>602</v>
      </c>
      <c r="T562" s="13"/>
    </row>
    <row r="563" spans="1:20" ht="15">
      <c r="B563" s="2" t="s">
        <v>110</v>
      </c>
      <c r="C563" s="21" t="s">
        <v>55</v>
      </c>
      <c r="D563" s="10">
        <v>503</v>
      </c>
      <c r="E563" s="10">
        <v>8</v>
      </c>
      <c r="F563" s="10">
        <v>263</v>
      </c>
      <c r="G563" s="7" t="s">
        <v>55</v>
      </c>
      <c r="H563" s="7">
        <f>SUM(C563:F563)</f>
        <v>774</v>
      </c>
      <c r="I563" s="21" t="s">
        <v>55</v>
      </c>
      <c r="J563" s="7">
        <f>SUM(H563:I563)</f>
        <v>774</v>
      </c>
      <c r="K563" s="13"/>
      <c r="L563" s="21" t="s">
        <v>55</v>
      </c>
      <c r="M563" s="10">
        <v>4790</v>
      </c>
      <c r="N563" s="10">
        <v>220</v>
      </c>
      <c r="O563" s="10">
        <v>1504</v>
      </c>
      <c r="P563" s="7" t="s">
        <v>55</v>
      </c>
      <c r="Q563" s="7">
        <f t="shared" si="345"/>
        <v>6514</v>
      </c>
      <c r="R563" s="21" t="s">
        <v>55</v>
      </c>
      <c r="S563" s="7">
        <f t="shared" si="346"/>
        <v>6514</v>
      </c>
      <c r="T563" s="13"/>
    </row>
    <row r="564" spans="1:20" ht="15">
      <c r="B564" s="2" t="s">
        <v>157</v>
      </c>
      <c r="C564" s="21" t="s">
        <v>55</v>
      </c>
      <c r="D564" s="10">
        <v>160</v>
      </c>
      <c r="E564" s="29">
        <v>0</v>
      </c>
      <c r="F564" s="10">
        <v>82</v>
      </c>
      <c r="G564" s="7" t="s">
        <v>55</v>
      </c>
      <c r="H564" s="7">
        <f>SUM(C564:F564)</f>
        <v>242</v>
      </c>
      <c r="I564" s="10">
        <v>2541</v>
      </c>
      <c r="J564" s="7">
        <f>SUM(H564:I564)</f>
        <v>2783</v>
      </c>
      <c r="K564" s="13"/>
      <c r="L564" s="21" t="s">
        <v>55</v>
      </c>
      <c r="M564" s="10">
        <v>194</v>
      </c>
      <c r="N564" s="29">
        <v>0</v>
      </c>
      <c r="O564" s="10">
        <v>104</v>
      </c>
      <c r="P564" s="7" t="s">
        <v>55</v>
      </c>
      <c r="Q564" s="7">
        <f t="shared" si="345"/>
        <v>298</v>
      </c>
      <c r="R564" s="10">
        <v>2171</v>
      </c>
      <c r="S564" s="7">
        <f t="shared" si="346"/>
        <v>2469</v>
      </c>
      <c r="T564" s="13"/>
    </row>
    <row r="565" spans="1:20" ht="15">
      <c r="B565" s="2" t="s">
        <v>112</v>
      </c>
      <c r="C565" s="22">
        <v>140</v>
      </c>
      <c r="D565" s="21" t="s">
        <v>55</v>
      </c>
      <c r="E565" s="21" t="s">
        <v>55</v>
      </c>
      <c r="F565" s="21" t="s">
        <v>55</v>
      </c>
      <c r="G565" s="7" t="s">
        <v>55</v>
      </c>
      <c r="H565" s="7">
        <f>SUM(C565:F565)</f>
        <v>140</v>
      </c>
      <c r="I565" s="21" t="s">
        <v>55</v>
      </c>
      <c r="J565" s="7">
        <f>SUM(H565:I565)</f>
        <v>140</v>
      </c>
      <c r="K565" s="13"/>
      <c r="L565" s="22">
        <v>33</v>
      </c>
      <c r="M565" s="21" t="s">
        <v>55</v>
      </c>
      <c r="N565" s="21" t="s">
        <v>55</v>
      </c>
      <c r="O565" s="21" t="s">
        <v>55</v>
      </c>
      <c r="P565" s="7" t="s">
        <v>55</v>
      </c>
      <c r="Q565" s="7">
        <f t="shared" si="345"/>
        <v>33</v>
      </c>
      <c r="R565" s="21" t="s">
        <v>55</v>
      </c>
      <c r="S565" s="7">
        <f t="shared" si="346"/>
        <v>33</v>
      </c>
      <c r="T565" s="13"/>
    </row>
    <row r="566" spans="1:20" ht="15">
      <c r="B566" s="52" t="s">
        <v>158</v>
      </c>
      <c r="C566" s="10">
        <v>112</v>
      </c>
      <c r="D566" s="21" t="s">
        <v>55</v>
      </c>
      <c r="E566" s="21" t="s">
        <v>55</v>
      </c>
      <c r="F566" s="21" t="s">
        <v>55</v>
      </c>
      <c r="G566" s="7" t="s">
        <v>55</v>
      </c>
      <c r="H566" s="7">
        <f>SUM(C566:F566)</f>
        <v>112</v>
      </c>
      <c r="I566" s="21" t="s">
        <v>55</v>
      </c>
      <c r="J566" s="7">
        <f>SUM(H566:I566)</f>
        <v>112</v>
      </c>
      <c r="K566" s="13"/>
      <c r="L566" s="10">
        <v>4</v>
      </c>
      <c r="M566" s="21" t="s">
        <v>55</v>
      </c>
      <c r="N566" s="21" t="s">
        <v>55</v>
      </c>
      <c r="O566" s="21" t="s">
        <v>55</v>
      </c>
      <c r="P566" s="7" t="s">
        <v>55</v>
      </c>
      <c r="Q566" s="7">
        <f t="shared" si="345"/>
        <v>4</v>
      </c>
      <c r="R566" s="21" t="s">
        <v>55</v>
      </c>
      <c r="S566" s="7">
        <f t="shared" si="346"/>
        <v>4</v>
      </c>
      <c r="T566" s="13"/>
    </row>
    <row r="567" spans="1:20" ht="15">
      <c r="B567" s="1" t="s">
        <v>185</v>
      </c>
      <c r="C567" s="7">
        <f t="shared" ref="C567:J567" si="347">SUM(C554:C566)</f>
        <v>15670</v>
      </c>
      <c r="D567" s="7">
        <f t="shared" si="347"/>
        <v>2398</v>
      </c>
      <c r="E567" s="7">
        <f t="shared" si="347"/>
        <v>26</v>
      </c>
      <c r="F567" s="7">
        <f t="shared" si="347"/>
        <v>3873</v>
      </c>
      <c r="G567" s="7" t="s">
        <v>55</v>
      </c>
      <c r="H567" s="7">
        <f t="shared" si="347"/>
        <v>21967</v>
      </c>
      <c r="I567" s="7">
        <f t="shared" si="347"/>
        <v>12294</v>
      </c>
      <c r="J567" s="7">
        <f t="shared" si="347"/>
        <v>34261</v>
      </c>
      <c r="K567" s="13"/>
      <c r="L567" s="7">
        <f>SUM(L554:L566)</f>
        <v>5505</v>
      </c>
      <c r="M567" s="7">
        <f t="shared" ref="M567:S567" si="348">SUM(M554:M566)</f>
        <v>6013</v>
      </c>
      <c r="N567" s="7">
        <f t="shared" si="348"/>
        <v>239</v>
      </c>
      <c r="O567" s="7">
        <f t="shared" si="348"/>
        <v>6966</v>
      </c>
      <c r="P567" s="7" t="s">
        <v>55</v>
      </c>
      <c r="Q567" s="7">
        <f t="shared" si="348"/>
        <v>18723</v>
      </c>
      <c r="R567" s="7">
        <f t="shared" si="348"/>
        <v>2882</v>
      </c>
      <c r="S567" s="7">
        <f t="shared" si="348"/>
        <v>21605</v>
      </c>
      <c r="T567" s="13"/>
    </row>
    <row r="568" spans="1:20" ht="15">
      <c r="A568" s="53"/>
      <c r="J568" s="27"/>
    </row>
    <row r="569" spans="1:20" ht="17.25" customHeight="1">
      <c r="A569" s="6"/>
      <c r="B569" s="5" t="s">
        <v>178</v>
      </c>
      <c r="C569" s="8"/>
      <c r="D569" s="8"/>
      <c r="E569" s="8"/>
      <c r="F569" s="8"/>
      <c r="G569" s="8"/>
      <c r="H569" s="8"/>
      <c r="I569" s="8"/>
      <c r="J569" s="8"/>
      <c r="K569" s="13"/>
      <c r="L569" s="8"/>
      <c r="M569" s="8"/>
      <c r="N569" s="8"/>
      <c r="O569" s="8"/>
      <c r="P569" s="8"/>
      <c r="Q569" s="8"/>
      <c r="R569" s="8"/>
      <c r="S569" s="8"/>
    </row>
    <row r="570" spans="1:20" ht="15">
      <c r="B570" s="2" t="s">
        <v>151</v>
      </c>
      <c r="C570" s="21" t="s">
        <v>55</v>
      </c>
      <c r="D570" s="10">
        <f>D539+D554</f>
        <v>6</v>
      </c>
      <c r="E570" s="10">
        <f>E539+E554</f>
        <v>0</v>
      </c>
      <c r="F570" s="10">
        <f>F539+F554</f>
        <v>11</v>
      </c>
      <c r="G570" s="7" t="s">
        <v>55</v>
      </c>
      <c r="H570" s="7">
        <f>SUM(C570:F570)</f>
        <v>17</v>
      </c>
      <c r="I570" s="10">
        <f>I539+I554</f>
        <v>629</v>
      </c>
      <c r="J570" s="7">
        <f>SUM(H570:I570)</f>
        <v>646</v>
      </c>
      <c r="K570" s="13"/>
      <c r="L570" s="21" t="s">
        <v>55</v>
      </c>
      <c r="M570" s="10">
        <f>M539+M554</f>
        <v>0</v>
      </c>
      <c r="N570" s="10">
        <f>N539+N554</f>
        <v>0</v>
      </c>
      <c r="O570" s="10">
        <f>O539+O554</f>
        <v>0</v>
      </c>
      <c r="P570" s="7" t="s">
        <v>55</v>
      </c>
      <c r="Q570" s="7">
        <f t="shared" ref="Q570:Q582" si="349">SUM(L570:O570)</f>
        <v>0</v>
      </c>
      <c r="R570" s="10">
        <f>R539+R554</f>
        <v>0</v>
      </c>
      <c r="S570" s="7">
        <f>SUM(Q570:R570)</f>
        <v>0</v>
      </c>
      <c r="T570" s="13"/>
    </row>
    <row r="571" spans="1:20" ht="15">
      <c r="B571" s="2" t="s">
        <v>120</v>
      </c>
      <c r="C571" s="10">
        <f>C540+C555</f>
        <v>16866</v>
      </c>
      <c r="D571" s="10">
        <f>D540+D555</f>
        <v>1788</v>
      </c>
      <c r="E571" s="21" t="s">
        <v>55</v>
      </c>
      <c r="F571" s="10">
        <f>F540+F555</f>
        <v>3863</v>
      </c>
      <c r="G571" s="7" t="s">
        <v>55</v>
      </c>
      <c r="H571" s="7">
        <f>SUM(C571:F571)</f>
        <v>22517</v>
      </c>
      <c r="I571" s="21" t="s">
        <v>55</v>
      </c>
      <c r="J571" s="7">
        <f>SUM(H571:I571)</f>
        <v>22517</v>
      </c>
      <c r="K571" s="13"/>
      <c r="L571" s="10">
        <f>L540+L555</f>
        <v>6151</v>
      </c>
      <c r="M571" s="10">
        <f>M540+M555</f>
        <v>1244</v>
      </c>
      <c r="N571" s="21" t="s">
        <v>55</v>
      </c>
      <c r="O571" s="10">
        <f>O540+O555</f>
        <v>1378</v>
      </c>
      <c r="P571" s="7" t="s">
        <v>55</v>
      </c>
      <c r="Q571" s="7">
        <f t="shared" si="349"/>
        <v>8773</v>
      </c>
      <c r="R571" s="21" t="s">
        <v>55</v>
      </c>
      <c r="S571" s="7">
        <f t="shared" ref="S571:S582" si="350">SUM(Q571:R571)</f>
        <v>8773</v>
      </c>
      <c r="T571" s="13"/>
    </row>
    <row r="572" spans="1:20" ht="15">
      <c r="B572" s="2" t="s">
        <v>152</v>
      </c>
      <c r="C572" s="21" t="s">
        <v>55</v>
      </c>
      <c r="D572" s="10">
        <f>D541+D556</f>
        <v>0</v>
      </c>
      <c r="E572" s="10">
        <f>E541+E556</f>
        <v>0</v>
      </c>
      <c r="F572" s="10">
        <f>F541+F556</f>
        <v>0</v>
      </c>
      <c r="G572" s="7" t="s">
        <v>55</v>
      </c>
      <c r="H572" s="7">
        <f>SUM(C572:F572)</f>
        <v>0</v>
      </c>
      <c r="I572" s="10">
        <f>I541+I556</f>
        <v>220</v>
      </c>
      <c r="J572" s="7">
        <f>SUM(H572:I572)</f>
        <v>220</v>
      </c>
      <c r="K572" s="13"/>
      <c r="L572" s="21" t="s">
        <v>55</v>
      </c>
      <c r="M572" s="10">
        <f>M541+M556</f>
        <v>0</v>
      </c>
      <c r="N572" s="10">
        <f>N541+N556</f>
        <v>0</v>
      </c>
      <c r="O572" s="10">
        <f>O541+O556</f>
        <v>14</v>
      </c>
      <c r="P572" s="7" t="s">
        <v>55</v>
      </c>
      <c r="Q572" s="7">
        <f t="shared" si="349"/>
        <v>14</v>
      </c>
      <c r="R572" s="10">
        <f>R541+R556</f>
        <v>256</v>
      </c>
      <c r="S572" s="7">
        <f t="shared" si="350"/>
        <v>270</v>
      </c>
      <c r="T572" s="13"/>
    </row>
    <row r="573" spans="1:20" ht="15">
      <c r="B573" s="52" t="s">
        <v>153</v>
      </c>
      <c r="C573" s="10">
        <f>C542+C557</f>
        <v>414</v>
      </c>
      <c r="D573" s="10">
        <v>7</v>
      </c>
      <c r="E573" s="21" t="s">
        <v>55</v>
      </c>
      <c r="F573" s="21" t="s">
        <v>55</v>
      </c>
      <c r="G573" s="7" t="s">
        <v>55</v>
      </c>
      <c r="H573" s="7">
        <f>SUM(C573:F573)</f>
        <v>421</v>
      </c>
      <c r="I573" s="21" t="s">
        <v>55</v>
      </c>
      <c r="J573" s="7">
        <f>SUM(H573:I573)</f>
        <v>421</v>
      </c>
      <c r="K573" s="13"/>
      <c r="L573" s="10">
        <f>L542+L557</f>
        <v>369</v>
      </c>
      <c r="M573" s="10">
        <f>M557</f>
        <v>6</v>
      </c>
      <c r="N573" s="21" t="s">
        <v>55</v>
      </c>
      <c r="O573" s="21" t="s">
        <v>55</v>
      </c>
      <c r="P573" s="7" t="s">
        <v>55</v>
      </c>
      <c r="Q573" s="7">
        <f t="shared" si="349"/>
        <v>375</v>
      </c>
      <c r="R573" s="21" t="s">
        <v>55</v>
      </c>
      <c r="S573" s="7">
        <f t="shared" si="350"/>
        <v>375</v>
      </c>
      <c r="T573" s="13"/>
    </row>
    <row r="574" spans="1:20" ht="15">
      <c r="B574" s="2" t="s">
        <v>169</v>
      </c>
      <c r="C574" s="21" t="s">
        <v>55</v>
      </c>
      <c r="D574" s="21" t="s">
        <v>55</v>
      </c>
      <c r="E574" s="21" t="s">
        <v>55</v>
      </c>
      <c r="F574" s="21" t="s">
        <v>55</v>
      </c>
      <c r="G574" s="7" t="s">
        <v>55</v>
      </c>
      <c r="H574" s="7" t="s">
        <v>55</v>
      </c>
      <c r="I574" s="21" t="s">
        <v>55</v>
      </c>
      <c r="J574" s="7" t="s">
        <v>55</v>
      </c>
      <c r="K574" s="13"/>
      <c r="L574" s="21" t="s">
        <v>55</v>
      </c>
      <c r="M574" s="21" t="s">
        <v>55</v>
      </c>
      <c r="N574" s="21" t="s">
        <v>55</v>
      </c>
      <c r="O574" s="10">
        <f>O543+O558</f>
        <v>7043</v>
      </c>
      <c r="P574" s="7" t="s">
        <v>55</v>
      </c>
      <c r="Q574" s="7">
        <f t="shared" si="349"/>
        <v>7043</v>
      </c>
      <c r="R574" s="21" t="s">
        <v>55</v>
      </c>
      <c r="S574" s="7">
        <f t="shared" si="350"/>
        <v>7043</v>
      </c>
      <c r="T574" s="13"/>
    </row>
    <row r="575" spans="1:20" ht="15">
      <c r="B575" s="2" t="s">
        <v>56</v>
      </c>
      <c r="C575" s="21" t="s">
        <v>55</v>
      </c>
      <c r="D575" s="10">
        <f>D544+D559</f>
        <v>217</v>
      </c>
      <c r="E575" s="10">
        <f>E544+E559</f>
        <v>18</v>
      </c>
      <c r="F575" s="10">
        <f>F544+F559</f>
        <v>133</v>
      </c>
      <c r="G575" s="7" t="s">
        <v>55</v>
      </c>
      <c r="H575" s="7">
        <f>SUM(C575:F575)</f>
        <v>368</v>
      </c>
      <c r="I575" s="10">
        <f>I544+I559</f>
        <v>9559</v>
      </c>
      <c r="J575" s="7">
        <f>SUM(H575:I575)</f>
        <v>9927</v>
      </c>
      <c r="K575" s="13"/>
      <c r="L575" s="21" t="s">
        <v>55</v>
      </c>
      <c r="M575" s="10">
        <f>M544+M559</f>
        <v>3</v>
      </c>
      <c r="N575" s="10">
        <f>N544+N559</f>
        <v>0</v>
      </c>
      <c r="O575" s="10">
        <f>O544+O559</f>
        <v>0</v>
      </c>
      <c r="P575" s="7" t="s">
        <v>55</v>
      </c>
      <c r="Q575" s="7">
        <f t="shared" si="349"/>
        <v>3</v>
      </c>
      <c r="R575" s="10">
        <f>R544+R559</f>
        <v>45</v>
      </c>
      <c r="S575" s="7">
        <f t="shared" si="350"/>
        <v>48</v>
      </c>
      <c r="T575" s="13"/>
    </row>
    <row r="576" spans="1:20" ht="15">
      <c r="B576" s="52" t="s">
        <v>146</v>
      </c>
      <c r="C576" s="10">
        <f>C545+C560</f>
        <v>524</v>
      </c>
      <c r="D576" s="21" t="s">
        <v>55</v>
      </c>
      <c r="E576" s="21" t="s">
        <v>55</v>
      </c>
      <c r="F576" s="21" t="s">
        <v>55</v>
      </c>
      <c r="G576" s="7" t="s">
        <v>55</v>
      </c>
      <c r="H576" s="7">
        <f>SUM(C576:F576)</f>
        <v>524</v>
      </c>
      <c r="I576" s="21" t="s">
        <v>55</v>
      </c>
      <c r="J576" s="7">
        <f>SUM(H576:I576)</f>
        <v>524</v>
      </c>
      <c r="K576" s="13"/>
      <c r="L576" s="10">
        <f>L545+L560</f>
        <v>22</v>
      </c>
      <c r="M576" s="21" t="s">
        <v>55</v>
      </c>
      <c r="N576" s="21" t="s">
        <v>55</v>
      </c>
      <c r="O576" s="21" t="s">
        <v>55</v>
      </c>
      <c r="P576" s="7" t="s">
        <v>55</v>
      </c>
      <c r="Q576" s="7">
        <f t="shared" si="349"/>
        <v>22</v>
      </c>
      <c r="R576" s="21" t="s">
        <v>55</v>
      </c>
      <c r="S576" s="7">
        <f t="shared" si="350"/>
        <v>22</v>
      </c>
      <c r="T576" s="13"/>
    </row>
    <row r="577" spans="1:20" ht="15">
      <c r="B577" s="2" t="s">
        <v>171</v>
      </c>
      <c r="C577" s="7" t="s">
        <v>55</v>
      </c>
      <c r="D577" s="7" t="s">
        <v>55</v>
      </c>
      <c r="E577" s="7" t="s">
        <v>55</v>
      </c>
      <c r="F577" s="7" t="s">
        <v>55</v>
      </c>
      <c r="G577" s="7" t="s">
        <v>55</v>
      </c>
      <c r="H577" s="7" t="s">
        <v>55</v>
      </c>
      <c r="I577" s="7" t="s">
        <v>55</v>
      </c>
      <c r="J577" s="7" t="s">
        <v>55</v>
      </c>
      <c r="K577" s="13"/>
      <c r="L577" s="21" t="s">
        <v>55</v>
      </c>
      <c r="M577" s="10">
        <f>M546+M561</f>
        <v>383</v>
      </c>
      <c r="N577" s="10">
        <f>N546+N561</f>
        <v>62</v>
      </c>
      <c r="O577" s="10">
        <f>O546+O561</f>
        <v>161</v>
      </c>
      <c r="P577" s="7" t="s">
        <v>55</v>
      </c>
      <c r="Q577" s="7">
        <f t="shared" si="349"/>
        <v>606</v>
      </c>
      <c r="R577" s="10">
        <f>R546+R561</f>
        <v>983</v>
      </c>
      <c r="S577" s="7">
        <f t="shared" si="350"/>
        <v>1589</v>
      </c>
      <c r="T577" s="13"/>
    </row>
    <row r="578" spans="1:20" ht="15">
      <c r="B578" s="2" t="s">
        <v>156</v>
      </c>
      <c r="C578" s="7" t="s">
        <v>55</v>
      </c>
      <c r="D578" s="7" t="s">
        <v>55</v>
      </c>
      <c r="E578" s="7" t="s">
        <v>55</v>
      </c>
      <c r="F578" s="7" t="s">
        <v>55</v>
      </c>
      <c r="G578" s="7" t="s">
        <v>55</v>
      </c>
      <c r="H578" s="7" t="s">
        <v>55</v>
      </c>
      <c r="I578" s="7" t="s">
        <v>55</v>
      </c>
      <c r="J578" s="7" t="s">
        <v>55</v>
      </c>
      <c r="K578" s="13"/>
      <c r="L578" s="21" t="s">
        <v>55</v>
      </c>
      <c r="M578" s="21" t="s">
        <v>55</v>
      </c>
      <c r="N578" s="21" t="s">
        <v>55</v>
      </c>
      <c r="O578" s="10">
        <f>O547+O562</f>
        <v>1010</v>
      </c>
      <c r="P578" s="7" t="s">
        <v>55</v>
      </c>
      <c r="Q578" s="7">
        <f t="shared" si="349"/>
        <v>1010</v>
      </c>
      <c r="R578" s="21" t="s">
        <v>55</v>
      </c>
      <c r="S578" s="7">
        <f t="shared" si="350"/>
        <v>1010</v>
      </c>
      <c r="T578" s="13"/>
    </row>
    <row r="579" spans="1:20" ht="15">
      <c r="B579" s="2" t="s">
        <v>110</v>
      </c>
      <c r="C579" s="7" t="s">
        <v>55</v>
      </c>
      <c r="D579" s="10">
        <f t="shared" ref="D579:F580" si="351">D548+D563</f>
        <v>558</v>
      </c>
      <c r="E579" s="10">
        <f t="shared" si="351"/>
        <v>16</v>
      </c>
      <c r="F579" s="10">
        <f t="shared" si="351"/>
        <v>279</v>
      </c>
      <c r="G579" s="7" t="s">
        <v>55</v>
      </c>
      <c r="H579" s="7">
        <f>SUM(C579:F579)</f>
        <v>853</v>
      </c>
      <c r="I579" s="7" t="s">
        <v>55</v>
      </c>
      <c r="J579" s="7">
        <f>SUM(H579:I579)</f>
        <v>853</v>
      </c>
      <c r="K579" s="13"/>
      <c r="L579" s="21" t="s">
        <v>55</v>
      </c>
      <c r="M579" s="10">
        <f>M548+M563</f>
        <v>7703</v>
      </c>
      <c r="N579" s="10">
        <f>N548+N563</f>
        <v>306</v>
      </c>
      <c r="O579" s="10">
        <f>O548+O563</f>
        <v>2323</v>
      </c>
      <c r="P579" s="7" t="s">
        <v>55</v>
      </c>
      <c r="Q579" s="7">
        <f t="shared" si="349"/>
        <v>10332</v>
      </c>
      <c r="R579" s="21" t="s">
        <v>55</v>
      </c>
      <c r="S579" s="7">
        <f t="shared" si="350"/>
        <v>10332</v>
      </c>
      <c r="T579" s="13"/>
    </row>
    <row r="580" spans="1:20" ht="15">
      <c r="B580" s="2" t="s">
        <v>157</v>
      </c>
      <c r="C580" s="7" t="s">
        <v>55</v>
      </c>
      <c r="D580" s="10">
        <f t="shared" si="351"/>
        <v>209</v>
      </c>
      <c r="E580" s="10">
        <f t="shared" si="351"/>
        <v>0</v>
      </c>
      <c r="F580" s="10">
        <f t="shared" si="351"/>
        <v>84</v>
      </c>
      <c r="G580" s="7" t="s">
        <v>55</v>
      </c>
      <c r="H580" s="7">
        <f>SUM(C580:F580)</f>
        <v>293</v>
      </c>
      <c r="I580" s="10">
        <f>I549+I564</f>
        <v>4125</v>
      </c>
      <c r="J580" s="7">
        <f>SUM(H580:I580)</f>
        <v>4418</v>
      </c>
      <c r="K580" s="13"/>
      <c r="L580" s="21" t="s">
        <v>55</v>
      </c>
      <c r="M580" s="10">
        <f>M549+M564</f>
        <v>264</v>
      </c>
      <c r="N580" s="10">
        <f>N549+N564</f>
        <v>6</v>
      </c>
      <c r="O580" s="10">
        <f>O549+O564</f>
        <v>115</v>
      </c>
      <c r="P580" s="7" t="s">
        <v>55</v>
      </c>
      <c r="Q580" s="7">
        <f t="shared" si="349"/>
        <v>385</v>
      </c>
      <c r="R580" s="10">
        <f>R549+R564</f>
        <v>3856</v>
      </c>
      <c r="S580" s="7">
        <f t="shared" si="350"/>
        <v>4241</v>
      </c>
      <c r="T580" s="13"/>
    </row>
    <row r="581" spans="1:20" ht="15">
      <c r="B581" s="2" t="s">
        <v>112</v>
      </c>
      <c r="C581" s="10">
        <f>C565</f>
        <v>140</v>
      </c>
      <c r="D581" s="7" t="str">
        <f>D565</f>
        <v>..</v>
      </c>
      <c r="E581" s="7" t="str">
        <f>E565</f>
        <v>..</v>
      </c>
      <c r="F581" s="7" t="str">
        <f>F565</f>
        <v>..</v>
      </c>
      <c r="G581" s="7" t="s">
        <v>55</v>
      </c>
      <c r="H581" s="7">
        <f>SUM(C581:F581)</f>
        <v>140</v>
      </c>
      <c r="I581" s="7" t="str">
        <f>I565</f>
        <v>..</v>
      </c>
      <c r="J581" s="7">
        <f>SUM(H581:I581)</f>
        <v>140</v>
      </c>
      <c r="K581" s="13"/>
      <c r="L581" s="22">
        <f>L565</f>
        <v>33</v>
      </c>
      <c r="M581" s="21" t="str">
        <f>M565</f>
        <v>..</v>
      </c>
      <c r="N581" s="21" t="str">
        <f>N565</f>
        <v>..</v>
      </c>
      <c r="O581" s="21" t="str">
        <f>O565</f>
        <v>..</v>
      </c>
      <c r="P581" s="7" t="s">
        <v>55</v>
      </c>
      <c r="Q581" s="7">
        <f t="shared" si="349"/>
        <v>33</v>
      </c>
      <c r="R581" s="21" t="str">
        <f>R565</f>
        <v>..</v>
      </c>
      <c r="S581" s="7">
        <f t="shared" si="350"/>
        <v>33</v>
      </c>
      <c r="T581" s="13"/>
    </row>
    <row r="582" spans="1:20" ht="15">
      <c r="B582" s="52" t="s">
        <v>158</v>
      </c>
      <c r="C582" s="10">
        <f>C550+C566</f>
        <v>112</v>
      </c>
      <c r="D582" s="7" t="s">
        <v>55</v>
      </c>
      <c r="E582" s="7" t="s">
        <v>55</v>
      </c>
      <c r="F582" s="7" t="s">
        <v>55</v>
      </c>
      <c r="G582" s="7" t="s">
        <v>55</v>
      </c>
      <c r="H582" s="7">
        <f>SUM(C582:F582)</f>
        <v>112</v>
      </c>
      <c r="I582" s="7" t="s">
        <v>55</v>
      </c>
      <c r="J582" s="7">
        <f>SUM(H582:I582)</f>
        <v>112</v>
      </c>
      <c r="K582" s="13"/>
      <c r="L582" s="10">
        <f>L550+L566</f>
        <v>4</v>
      </c>
      <c r="M582" s="21" t="s">
        <v>55</v>
      </c>
      <c r="N582" s="21" t="s">
        <v>55</v>
      </c>
      <c r="O582" s="21" t="s">
        <v>55</v>
      </c>
      <c r="P582" s="7" t="s">
        <v>55</v>
      </c>
      <c r="Q582" s="7">
        <f t="shared" si="349"/>
        <v>4</v>
      </c>
      <c r="R582" s="21" t="s">
        <v>55</v>
      </c>
      <c r="S582" s="7">
        <f t="shared" si="350"/>
        <v>4</v>
      </c>
      <c r="T582" s="13"/>
    </row>
    <row r="583" spans="1:20" ht="15.6" thickBot="1">
      <c r="B583" s="1" t="s">
        <v>186</v>
      </c>
      <c r="C583" s="7">
        <f t="shared" ref="C583:J583" si="352">SUM(C570:C582)</f>
        <v>18056</v>
      </c>
      <c r="D583" s="7">
        <f t="shared" si="352"/>
        <v>2785</v>
      </c>
      <c r="E583" s="7">
        <f t="shared" si="352"/>
        <v>34</v>
      </c>
      <c r="F583" s="7">
        <f t="shared" si="352"/>
        <v>4370</v>
      </c>
      <c r="G583" s="7" t="s">
        <v>55</v>
      </c>
      <c r="H583" s="7">
        <f t="shared" si="352"/>
        <v>25245</v>
      </c>
      <c r="I583" s="7">
        <f t="shared" si="352"/>
        <v>14533</v>
      </c>
      <c r="J583" s="7">
        <f t="shared" si="352"/>
        <v>39778</v>
      </c>
      <c r="K583" s="13"/>
      <c r="L583" s="7">
        <f t="shared" ref="L583:S583" si="353">SUM(L570:L582)</f>
        <v>6579</v>
      </c>
      <c r="M583" s="7">
        <f t="shared" si="353"/>
        <v>9603</v>
      </c>
      <c r="N583" s="7">
        <f t="shared" si="353"/>
        <v>374</v>
      </c>
      <c r="O583" s="7">
        <f t="shared" si="353"/>
        <v>12044</v>
      </c>
      <c r="P583" s="7" t="s">
        <v>55</v>
      </c>
      <c r="Q583" s="7">
        <f t="shared" si="353"/>
        <v>28600</v>
      </c>
      <c r="R583" s="7">
        <f t="shared" si="353"/>
        <v>5140</v>
      </c>
      <c r="S583" s="7">
        <f t="shared" si="353"/>
        <v>33740</v>
      </c>
      <c r="T583" s="13"/>
    </row>
    <row r="584" spans="1:20" ht="15">
      <c r="A584" s="95"/>
      <c r="B584" s="96"/>
      <c r="C584" s="97"/>
      <c r="D584" s="97"/>
      <c r="E584" s="97"/>
      <c r="F584" s="97"/>
      <c r="G584" s="97"/>
      <c r="H584" s="97"/>
      <c r="I584" s="97"/>
      <c r="J584" s="97"/>
      <c r="K584" s="88"/>
      <c r="L584" s="97"/>
      <c r="M584" s="97"/>
      <c r="N584" s="97"/>
      <c r="O584" s="97"/>
      <c r="P584" s="97"/>
      <c r="Q584" s="97"/>
      <c r="R584" s="97"/>
      <c r="S584" s="97"/>
      <c r="T584" s="13"/>
    </row>
    <row r="585" spans="1:20" ht="17.25" customHeight="1">
      <c r="A585" s="6" t="s">
        <v>187</v>
      </c>
      <c r="B585" s="5" t="s">
        <v>188</v>
      </c>
      <c r="C585" s="8"/>
      <c r="D585" s="8"/>
      <c r="E585" s="8"/>
      <c r="F585" s="8"/>
      <c r="G585" s="8"/>
      <c r="H585" s="8"/>
      <c r="I585" s="8"/>
      <c r="J585" s="8"/>
      <c r="K585" s="13"/>
      <c r="L585" s="8"/>
      <c r="M585" s="8"/>
      <c r="N585" s="8"/>
      <c r="O585" s="8"/>
      <c r="P585" s="8"/>
      <c r="Q585" s="8"/>
      <c r="R585" s="8"/>
      <c r="S585" s="8"/>
    </row>
    <row r="586" spans="1:20" ht="15">
      <c r="B586" s="2" t="s">
        <v>152</v>
      </c>
      <c r="C586" s="21" t="s">
        <v>55</v>
      </c>
      <c r="D586" s="10">
        <v>0</v>
      </c>
      <c r="E586" s="10">
        <v>0</v>
      </c>
      <c r="F586" s="10">
        <v>0</v>
      </c>
      <c r="G586" s="7" t="s">
        <v>55</v>
      </c>
      <c r="H586" s="7">
        <f>SUM(C586:F586)</f>
        <v>0</v>
      </c>
      <c r="I586" s="10">
        <v>0</v>
      </c>
      <c r="J586" s="7">
        <f>H586+I586</f>
        <v>0</v>
      </c>
      <c r="K586" s="13"/>
      <c r="L586" s="21" t="s">
        <v>55</v>
      </c>
      <c r="M586" s="22">
        <v>0</v>
      </c>
      <c r="N586" s="22">
        <v>0</v>
      </c>
      <c r="O586" s="22">
        <v>0</v>
      </c>
      <c r="P586" s="7" t="s">
        <v>55</v>
      </c>
      <c r="Q586" s="7">
        <f t="shared" ref="Q586:Q592" si="354">SUM(L586:O586)</f>
        <v>0</v>
      </c>
      <c r="R586" s="10">
        <v>5</v>
      </c>
      <c r="S586" s="7">
        <f>SUM(Q586:R586)</f>
        <v>5</v>
      </c>
    </row>
    <row r="587" spans="1:20" ht="15">
      <c r="B587" s="2" t="s">
        <v>169</v>
      </c>
      <c r="C587" s="21" t="s">
        <v>55</v>
      </c>
      <c r="D587" s="21" t="s">
        <v>55</v>
      </c>
      <c r="E587" s="21" t="s">
        <v>55</v>
      </c>
      <c r="F587" s="21" t="s">
        <v>55</v>
      </c>
      <c r="G587" s="7" t="s">
        <v>55</v>
      </c>
      <c r="H587" s="21" t="s">
        <v>55</v>
      </c>
      <c r="I587" s="21" t="s">
        <v>55</v>
      </c>
      <c r="J587" s="21" t="s">
        <v>55</v>
      </c>
      <c r="K587" s="13"/>
      <c r="L587" s="21" t="s">
        <v>55</v>
      </c>
      <c r="M587" s="21" t="s">
        <v>55</v>
      </c>
      <c r="N587" s="21" t="s">
        <v>55</v>
      </c>
      <c r="O587" s="10">
        <v>43</v>
      </c>
      <c r="P587" s="7" t="s">
        <v>55</v>
      </c>
      <c r="Q587" s="7">
        <f t="shared" si="354"/>
        <v>43</v>
      </c>
      <c r="R587" s="21" t="s">
        <v>55</v>
      </c>
      <c r="S587" s="7">
        <f t="shared" ref="S587:S592" si="355">SUM(Q587:R587)</f>
        <v>43</v>
      </c>
    </row>
    <row r="588" spans="1:20" ht="15">
      <c r="B588" s="2" t="s">
        <v>171</v>
      </c>
      <c r="C588" s="21" t="s">
        <v>55</v>
      </c>
      <c r="D588" s="21" t="s">
        <v>55</v>
      </c>
      <c r="E588" s="21" t="s">
        <v>55</v>
      </c>
      <c r="F588" s="21" t="s">
        <v>55</v>
      </c>
      <c r="G588" s="7" t="s">
        <v>55</v>
      </c>
      <c r="H588" s="21" t="s">
        <v>55</v>
      </c>
      <c r="I588" s="21" t="s">
        <v>55</v>
      </c>
      <c r="J588" s="21" t="s">
        <v>55</v>
      </c>
      <c r="K588" s="13"/>
      <c r="L588" s="7" t="s">
        <v>55</v>
      </c>
      <c r="M588" s="10">
        <v>219</v>
      </c>
      <c r="N588" s="10">
        <v>28</v>
      </c>
      <c r="O588" s="10">
        <v>538</v>
      </c>
      <c r="P588" s="7" t="s">
        <v>55</v>
      </c>
      <c r="Q588" s="7">
        <f t="shared" si="354"/>
        <v>785</v>
      </c>
      <c r="R588" s="10">
        <v>1586</v>
      </c>
      <c r="S588" s="7">
        <f t="shared" si="355"/>
        <v>2371</v>
      </c>
      <c r="T588" s="13"/>
    </row>
    <row r="589" spans="1:20" ht="15">
      <c r="B589" s="2" t="s">
        <v>189</v>
      </c>
      <c r="C589" s="21" t="s">
        <v>55</v>
      </c>
      <c r="D589" s="21" t="s">
        <v>55</v>
      </c>
      <c r="E589" s="21" t="s">
        <v>55</v>
      </c>
      <c r="F589" s="21" t="s">
        <v>55</v>
      </c>
      <c r="G589" s="7" t="s">
        <v>55</v>
      </c>
      <c r="H589" s="21" t="s">
        <v>55</v>
      </c>
      <c r="I589" s="21" t="s">
        <v>55</v>
      </c>
      <c r="J589" s="21" t="s">
        <v>55</v>
      </c>
      <c r="K589" s="13"/>
      <c r="L589" s="21" t="s">
        <v>55</v>
      </c>
      <c r="M589" s="10">
        <v>432</v>
      </c>
      <c r="N589" s="21" t="s">
        <v>55</v>
      </c>
      <c r="O589" s="21" t="s">
        <v>55</v>
      </c>
      <c r="P589" s="7" t="s">
        <v>55</v>
      </c>
      <c r="Q589" s="7">
        <f t="shared" si="354"/>
        <v>432</v>
      </c>
      <c r="R589" s="21" t="s">
        <v>55</v>
      </c>
      <c r="S589" s="7">
        <f t="shared" si="355"/>
        <v>432</v>
      </c>
    </row>
    <row r="590" spans="1:20" ht="15">
      <c r="B590" s="2" t="s">
        <v>156</v>
      </c>
      <c r="C590" s="21" t="s">
        <v>55</v>
      </c>
      <c r="D590" s="21" t="s">
        <v>55</v>
      </c>
      <c r="E590" s="21" t="s">
        <v>55</v>
      </c>
      <c r="F590" s="21" t="s">
        <v>55</v>
      </c>
      <c r="G590" s="7" t="s">
        <v>55</v>
      </c>
      <c r="H590" s="21" t="s">
        <v>55</v>
      </c>
      <c r="I590" s="21" t="s">
        <v>55</v>
      </c>
      <c r="J590" s="21" t="s">
        <v>55</v>
      </c>
      <c r="K590" s="13"/>
      <c r="L590" s="21" t="s">
        <v>55</v>
      </c>
      <c r="M590" s="21" t="s">
        <v>55</v>
      </c>
      <c r="N590" s="21" t="s">
        <v>55</v>
      </c>
      <c r="O590" s="10">
        <v>795</v>
      </c>
      <c r="P590" s="7" t="s">
        <v>55</v>
      </c>
      <c r="Q590" s="7">
        <f t="shared" si="354"/>
        <v>795</v>
      </c>
      <c r="R590" s="21" t="s">
        <v>55</v>
      </c>
      <c r="S590" s="7">
        <f t="shared" si="355"/>
        <v>795</v>
      </c>
    </row>
    <row r="591" spans="1:20" ht="15">
      <c r="B591" s="2" t="s">
        <v>110</v>
      </c>
      <c r="C591" s="21" t="s">
        <v>55</v>
      </c>
      <c r="D591" s="8">
        <v>99</v>
      </c>
      <c r="E591" s="8">
        <v>0</v>
      </c>
      <c r="F591" s="8">
        <v>52</v>
      </c>
      <c r="G591" s="7" t="s">
        <v>55</v>
      </c>
      <c r="H591" s="7">
        <f>SUM(C591:F591)</f>
        <v>151</v>
      </c>
      <c r="I591" s="21" t="s">
        <v>55</v>
      </c>
      <c r="J591" s="7">
        <f>SUM(H591:I591)</f>
        <v>151</v>
      </c>
      <c r="K591" s="13"/>
      <c r="L591" s="21" t="s">
        <v>55</v>
      </c>
      <c r="M591" s="10">
        <v>6262</v>
      </c>
      <c r="N591" s="10">
        <v>252</v>
      </c>
      <c r="O591" s="10">
        <v>1313</v>
      </c>
      <c r="P591" s="7" t="s">
        <v>55</v>
      </c>
      <c r="Q591" s="7">
        <f t="shared" si="354"/>
        <v>7827</v>
      </c>
      <c r="R591" s="21" t="s">
        <v>55</v>
      </c>
      <c r="S591" s="7">
        <f t="shared" si="355"/>
        <v>7827</v>
      </c>
    </row>
    <row r="592" spans="1:20" ht="15">
      <c r="B592" s="2" t="s">
        <v>157</v>
      </c>
      <c r="C592" s="21" t="s">
        <v>55</v>
      </c>
      <c r="D592" s="8">
        <v>104</v>
      </c>
      <c r="E592" s="29">
        <v>0</v>
      </c>
      <c r="F592" s="8">
        <v>158</v>
      </c>
      <c r="G592" s="7" t="s">
        <v>55</v>
      </c>
      <c r="H592" s="7">
        <f>SUM(C592:F592)</f>
        <v>262</v>
      </c>
      <c r="I592" s="8">
        <v>1501</v>
      </c>
      <c r="J592" s="7">
        <f>SUM(H592:I592)</f>
        <v>1763</v>
      </c>
      <c r="K592" s="13"/>
      <c r="L592" s="21" t="s">
        <v>55</v>
      </c>
      <c r="M592" s="10">
        <v>15</v>
      </c>
      <c r="N592" s="29">
        <v>11</v>
      </c>
      <c r="O592" s="10">
        <v>13</v>
      </c>
      <c r="P592" s="7" t="s">
        <v>55</v>
      </c>
      <c r="Q592" s="7">
        <f t="shared" si="354"/>
        <v>39</v>
      </c>
      <c r="R592" s="10">
        <v>749</v>
      </c>
      <c r="S592" s="7">
        <f t="shared" si="355"/>
        <v>788</v>
      </c>
      <c r="T592" s="13"/>
    </row>
    <row r="593" spans="2:20" ht="15">
      <c r="B593" s="1" t="s">
        <v>190</v>
      </c>
      <c r="C593" s="7" t="s">
        <v>55</v>
      </c>
      <c r="D593" s="7">
        <f t="shared" ref="D593:J593" si="356">SUM(D586:D592)</f>
        <v>203</v>
      </c>
      <c r="E593" s="7">
        <f t="shared" si="356"/>
        <v>0</v>
      </c>
      <c r="F593" s="7">
        <f t="shared" si="356"/>
        <v>210</v>
      </c>
      <c r="G593" s="7" t="s">
        <v>55</v>
      </c>
      <c r="H593" s="7">
        <f t="shared" si="356"/>
        <v>413</v>
      </c>
      <c r="I593" s="7">
        <f t="shared" si="356"/>
        <v>1501</v>
      </c>
      <c r="J593" s="7">
        <f t="shared" si="356"/>
        <v>1914</v>
      </c>
      <c r="K593" s="13"/>
      <c r="L593" s="7" t="s">
        <v>55</v>
      </c>
      <c r="M593" s="7">
        <f t="shared" ref="M593:S593" si="357">SUM(M586:M592)</f>
        <v>6928</v>
      </c>
      <c r="N593" s="7">
        <f t="shared" si="357"/>
        <v>291</v>
      </c>
      <c r="O593" s="7">
        <f t="shared" si="357"/>
        <v>2702</v>
      </c>
      <c r="P593" s="7" t="s">
        <v>55</v>
      </c>
      <c r="Q593" s="7">
        <f t="shared" si="357"/>
        <v>9921</v>
      </c>
      <c r="R593" s="7">
        <f t="shared" si="357"/>
        <v>2340</v>
      </c>
      <c r="S593" s="7">
        <f t="shared" si="357"/>
        <v>12261</v>
      </c>
      <c r="T593" s="13"/>
    </row>
    <row r="594" spans="2:20">
      <c r="C594" s="8"/>
      <c r="D594" s="8"/>
      <c r="E594" s="8"/>
      <c r="F594" s="8"/>
      <c r="G594" s="8"/>
      <c r="H594" s="8"/>
      <c r="I594" s="8"/>
      <c r="J594" s="8"/>
      <c r="K594" s="13"/>
      <c r="L594" s="8"/>
      <c r="M594" s="8"/>
      <c r="N594" s="8"/>
      <c r="O594" s="8"/>
      <c r="P594" s="8"/>
      <c r="Q594" s="8"/>
      <c r="R594" s="8"/>
      <c r="S594" s="8"/>
    </row>
    <row r="595" spans="2:20" ht="15">
      <c r="B595" s="5" t="s">
        <v>191</v>
      </c>
      <c r="C595" s="8"/>
      <c r="D595" s="8"/>
      <c r="E595" s="8"/>
      <c r="F595" s="8"/>
      <c r="G595" s="8"/>
      <c r="H595" s="8"/>
      <c r="I595" s="8"/>
      <c r="J595" s="8"/>
      <c r="K595" s="13"/>
      <c r="L595" s="8"/>
      <c r="M595" s="8"/>
      <c r="N595" s="8"/>
      <c r="O595" s="8"/>
      <c r="P595" s="8"/>
      <c r="Q595" s="8"/>
      <c r="R595" s="8"/>
      <c r="S595" s="8"/>
    </row>
    <row r="596" spans="2:20" ht="15">
      <c r="B596" s="2" t="s">
        <v>151</v>
      </c>
      <c r="C596" s="21" t="s">
        <v>55</v>
      </c>
      <c r="D596" s="10">
        <v>45</v>
      </c>
      <c r="E596" s="22">
        <v>0</v>
      </c>
      <c r="F596" s="22">
        <v>0</v>
      </c>
      <c r="G596" s="7" t="s">
        <v>55</v>
      </c>
      <c r="H596" s="7">
        <f>SUM(C596:F596)</f>
        <v>45</v>
      </c>
      <c r="I596" s="22">
        <v>0</v>
      </c>
      <c r="J596" s="7">
        <f>SUM(H596:I596)</f>
        <v>45</v>
      </c>
      <c r="K596" s="13"/>
      <c r="L596" s="21" t="s">
        <v>55</v>
      </c>
      <c r="M596" s="22">
        <v>0</v>
      </c>
      <c r="N596" s="22">
        <v>0</v>
      </c>
      <c r="O596" s="22">
        <v>0</v>
      </c>
      <c r="P596" s="7" t="s">
        <v>55</v>
      </c>
      <c r="Q596" s="7">
        <f t="shared" ref="Q596:Q607" si="358">SUM(L596:O596)</f>
        <v>0</v>
      </c>
      <c r="R596" s="22">
        <v>0</v>
      </c>
      <c r="S596" s="7">
        <f>SUM(Q596:R596)</f>
        <v>0</v>
      </c>
    </row>
    <row r="597" spans="2:20" ht="15">
      <c r="B597" s="2" t="s">
        <v>120</v>
      </c>
      <c r="C597" s="10">
        <v>6810</v>
      </c>
      <c r="D597" s="10">
        <v>1644</v>
      </c>
      <c r="E597" s="21" t="s">
        <v>55</v>
      </c>
      <c r="F597" s="10">
        <v>1606</v>
      </c>
      <c r="G597" s="7" t="s">
        <v>55</v>
      </c>
      <c r="H597" s="7">
        <f>SUM(C597:F597)</f>
        <v>10060</v>
      </c>
      <c r="I597" s="21" t="s">
        <v>55</v>
      </c>
      <c r="J597" s="7">
        <f t="shared" ref="J597:J607" si="359">SUM(H597:I597)</f>
        <v>10060</v>
      </c>
      <c r="K597" s="13"/>
      <c r="L597" s="10">
        <v>772</v>
      </c>
      <c r="M597" s="10">
        <v>734</v>
      </c>
      <c r="N597" s="21" t="s">
        <v>55</v>
      </c>
      <c r="O597" s="10">
        <v>426</v>
      </c>
      <c r="P597" s="7" t="s">
        <v>55</v>
      </c>
      <c r="Q597" s="7">
        <f t="shared" si="358"/>
        <v>1932</v>
      </c>
      <c r="R597" s="21" t="s">
        <v>55</v>
      </c>
      <c r="S597" s="7">
        <f t="shared" ref="S597:S607" si="360">SUM(Q597:R597)</f>
        <v>1932</v>
      </c>
    </row>
    <row r="598" spans="2:20" ht="15">
      <c r="B598" s="2" t="s">
        <v>152</v>
      </c>
      <c r="C598" s="21" t="s">
        <v>55</v>
      </c>
      <c r="D598" s="22">
        <v>0</v>
      </c>
      <c r="E598" s="22">
        <v>0</v>
      </c>
      <c r="F598" s="22">
        <v>24</v>
      </c>
      <c r="G598" s="7" t="s">
        <v>55</v>
      </c>
      <c r="H598" s="7">
        <f>SUM(C598:F598)</f>
        <v>24</v>
      </c>
      <c r="I598" s="10">
        <v>18</v>
      </c>
      <c r="J598" s="7">
        <f t="shared" si="359"/>
        <v>42</v>
      </c>
      <c r="K598" s="13"/>
      <c r="L598" s="21" t="s">
        <v>55</v>
      </c>
      <c r="M598" s="10">
        <v>0</v>
      </c>
      <c r="N598" s="10">
        <v>0</v>
      </c>
      <c r="O598" s="10">
        <v>10</v>
      </c>
      <c r="P598" s="7" t="s">
        <v>55</v>
      </c>
      <c r="Q598" s="7">
        <f t="shared" si="358"/>
        <v>10</v>
      </c>
      <c r="R598" s="10">
        <v>67</v>
      </c>
      <c r="S598" s="7">
        <f t="shared" si="360"/>
        <v>77</v>
      </c>
      <c r="T598" s="13"/>
    </row>
    <row r="599" spans="2:20" ht="15">
      <c r="B599" s="2" t="s">
        <v>153</v>
      </c>
      <c r="C599" s="10">
        <v>73</v>
      </c>
      <c r="D599" s="22">
        <v>0</v>
      </c>
      <c r="E599" s="21" t="s">
        <v>55</v>
      </c>
      <c r="F599" s="21" t="s">
        <v>55</v>
      </c>
      <c r="G599" s="7" t="s">
        <v>55</v>
      </c>
      <c r="H599" s="7">
        <f>SUM(C599:F599)</f>
        <v>73</v>
      </c>
      <c r="I599" s="21" t="s">
        <v>55</v>
      </c>
      <c r="J599" s="7">
        <f t="shared" si="359"/>
        <v>73</v>
      </c>
      <c r="K599" s="13"/>
      <c r="L599" s="10">
        <v>25</v>
      </c>
      <c r="M599" s="22">
        <v>0</v>
      </c>
      <c r="N599" s="21" t="s">
        <v>55</v>
      </c>
      <c r="O599" s="21" t="s">
        <v>55</v>
      </c>
      <c r="P599" s="7" t="s">
        <v>55</v>
      </c>
      <c r="Q599" s="7">
        <f t="shared" si="358"/>
        <v>25</v>
      </c>
      <c r="R599" s="21" t="s">
        <v>55</v>
      </c>
      <c r="S599" s="7">
        <f t="shared" si="360"/>
        <v>25</v>
      </c>
    </row>
    <row r="600" spans="2:20" ht="15">
      <c r="B600" s="2" t="s">
        <v>169</v>
      </c>
      <c r="C600" s="21" t="s">
        <v>55</v>
      </c>
      <c r="D600" s="21" t="s">
        <v>55</v>
      </c>
      <c r="E600" s="21" t="s">
        <v>55</v>
      </c>
      <c r="F600" s="21" t="s">
        <v>55</v>
      </c>
      <c r="G600" s="7" t="s">
        <v>55</v>
      </c>
      <c r="H600" s="21" t="s">
        <v>55</v>
      </c>
      <c r="I600" s="21" t="s">
        <v>55</v>
      </c>
      <c r="J600" s="7" t="s">
        <v>55</v>
      </c>
      <c r="K600" s="13"/>
      <c r="L600" s="21" t="s">
        <v>55</v>
      </c>
      <c r="M600" s="21" t="s">
        <v>55</v>
      </c>
      <c r="N600" s="21" t="s">
        <v>55</v>
      </c>
      <c r="O600" s="10">
        <v>2665</v>
      </c>
      <c r="P600" s="7" t="s">
        <v>55</v>
      </c>
      <c r="Q600" s="7">
        <f t="shared" si="358"/>
        <v>2665</v>
      </c>
      <c r="R600" s="21" t="s">
        <v>55</v>
      </c>
      <c r="S600" s="7">
        <f t="shared" si="360"/>
        <v>2665</v>
      </c>
    </row>
    <row r="601" spans="2:20" ht="15">
      <c r="B601" s="2" t="s">
        <v>155</v>
      </c>
      <c r="C601" s="10">
        <v>91</v>
      </c>
      <c r="D601" s="21" t="s">
        <v>55</v>
      </c>
      <c r="E601" s="21" t="s">
        <v>55</v>
      </c>
      <c r="F601" s="21" t="s">
        <v>55</v>
      </c>
      <c r="G601" s="7" t="s">
        <v>55</v>
      </c>
      <c r="H601" s="7">
        <f>SUM(C601:F601)</f>
        <v>91</v>
      </c>
      <c r="I601" s="21" t="s">
        <v>55</v>
      </c>
      <c r="J601" s="7">
        <f t="shared" si="359"/>
        <v>91</v>
      </c>
      <c r="K601" s="13"/>
      <c r="L601" s="10">
        <v>0</v>
      </c>
      <c r="M601" s="21" t="s">
        <v>55</v>
      </c>
      <c r="N601" s="21" t="s">
        <v>55</v>
      </c>
      <c r="O601" s="21" t="s">
        <v>55</v>
      </c>
      <c r="P601" s="7" t="s">
        <v>55</v>
      </c>
      <c r="Q601" s="7">
        <f t="shared" si="358"/>
        <v>0</v>
      </c>
      <c r="R601" s="21" t="s">
        <v>55</v>
      </c>
      <c r="S601" s="7">
        <f t="shared" si="360"/>
        <v>0</v>
      </c>
    </row>
    <row r="602" spans="2:20" ht="15">
      <c r="B602" s="2" t="s">
        <v>171</v>
      </c>
      <c r="C602" s="21" t="s">
        <v>55</v>
      </c>
      <c r="D602" s="21" t="s">
        <v>55</v>
      </c>
      <c r="E602" s="21" t="s">
        <v>55</v>
      </c>
      <c r="F602" s="21" t="s">
        <v>55</v>
      </c>
      <c r="G602" s="7" t="s">
        <v>55</v>
      </c>
      <c r="H602" s="21" t="s">
        <v>55</v>
      </c>
      <c r="I602" s="21" t="s">
        <v>55</v>
      </c>
      <c r="J602" s="21" t="s">
        <v>55</v>
      </c>
      <c r="K602" s="13"/>
      <c r="L602" s="7" t="s">
        <v>55</v>
      </c>
      <c r="M602" s="10">
        <v>577</v>
      </c>
      <c r="N602" s="10">
        <v>41</v>
      </c>
      <c r="O602" s="10">
        <v>904</v>
      </c>
      <c r="P602" s="7" t="s">
        <v>55</v>
      </c>
      <c r="Q602" s="7">
        <f t="shared" si="358"/>
        <v>1522</v>
      </c>
      <c r="R602" s="10">
        <v>2248</v>
      </c>
      <c r="S602" s="7">
        <f t="shared" si="360"/>
        <v>3770</v>
      </c>
      <c r="T602" s="13"/>
    </row>
    <row r="603" spans="2:20" ht="15">
      <c r="B603" s="2" t="s">
        <v>189</v>
      </c>
      <c r="C603" s="7" t="s">
        <v>55</v>
      </c>
      <c r="D603" s="7" t="s">
        <v>55</v>
      </c>
      <c r="E603" s="7" t="s">
        <v>55</v>
      </c>
      <c r="F603" s="7" t="s">
        <v>55</v>
      </c>
      <c r="G603" s="7" t="s">
        <v>55</v>
      </c>
      <c r="H603" s="7" t="s">
        <v>55</v>
      </c>
      <c r="I603" s="7" t="s">
        <v>55</v>
      </c>
      <c r="J603" s="7" t="s">
        <v>55</v>
      </c>
      <c r="K603" s="13"/>
      <c r="L603" s="21" t="s">
        <v>55</v>
      </c>
      <c r="M603" s="10">
        <v>553</v>
      </c>
      <c r="N603" s="21" t="s">
        <v>55</v>
      </c>
      <c r="O603" s="21" t="s">
        <v>55</v>
      </c>
      <c r="P603" s="7" t="s">
        <v>55</v>
      </c>
      <c r="Q603" s="7">
        <f t="shared" si="358"/>
        <v>553</v>
      </c>
      <c r="R603" s="21" t="s">
        <v>55</v>
      </c>
      <c r="S603" s="7">
        <f t="shared" si="360"/>
        <v>553</v>
      </c>
    </row>
    <row r="604" spans="2:20" ht="15">
      <c r="B604" s="2" t="s">
        <v>156</v>
      </c>
      <c r="C604" s="7" t="s">
        <v>55</v>
      </c>
      <c r="D604" s="7" t="s">
        <v>55</v>
      </c>
      <c r="E604" s="7" t="s">
        <v>55</v>
      </c>
      <c r="F604" s="7" t="s">
        <v>55</v>
      </c>
      <c r="G604" s="7" t="s">
        <v>55</v>
      </c>
      <c r="H604" s="7" t="s">
        <v>55</v>
      </c>
      <c r="I604" s="7" t="s">
        <v>55</v>
      </c>
      <c r="J604" s="7" t="s">
        <v>55</v>
      </c>
      <c r="K604" s="13"/>
      <c r="L604" s="21" t="s">
        <v>55</v>
      </c>
      <c r="M604" s="21" t="s">
        <v>55</v>
      </c>
      <c r="N604" s="21" t="s">
        <v>55</v>
      </c>
      <c r="O604" s="10">
        <v>490</v>
      </c>
      <c r="P604" s="7" t="s">
        <v>55</v>
      </c>
      <c r="Q604" s="7">
        <f t="shared" si="358"/>
        <v>490</v>
      </c>
      <c r="R604" s="21" t="s">
        <v>55</v>
      </c>
      <c r="S604" s="7">
        <f t="shared" si="360"/>
        <v>490</v>
      </c>
    </row>
    <row r="605" spans="2:20" ht="15">
      <c r="B605" s="2" t="s">
        <v>110</v>
      </c>
      <c r="C605" s="7" t="s">
        <v>55</v>
      </c>
      <c r="D605" s="10">
        <v>246</v>
      </c>
      <c r="E605" s="10">
        <v>0</v>
      </c>
      <c r="F605" s="10">
        <v>56</v>
      </c>
      <c r="G605" s="7" t="s">
        <v>55</v>
      </c>
      <c r="H605" s="7">
        <f>SUM(C605:F605)</f>
        <v>302</v>
      </c>
      <c r="I605" s="7" t="s">
        <v>55</v>
      </c>
      <c r="J605" s="7">
        <f t="shared" si="359"/>
        <v>302</v>
      </c>
      <c r="K605" s="13"/>
      <c r="L605" s="7" t="s">
        <v>55</v>
      </c>
      <c r="M605" s="10">
        <v>14287</v>
      </c>
      <c r="N605" s="10">
        <v>519</v>
      </c>
      <c r="O605" s="10">
        <v>3513</v>
      </c>
      <c r="P605" s="7" t="s">
        <v>55</v>
      </c>
      <c r="Q605" s="7">
        <f t="shared" si="358"/>
        <v>18319</v>
      </c>
      <c r="R605" s="7" t="s">
        <v>55</v>
      </c>
      <c r="S605" s="7">
        <f t="shared" si="360"/>
        <v>18319</v>
      </c>
    </row>
    <row r="606" spans="2:20" ht="15">
      <c r="B606" s="2" t="s">
        <v>157</v>
      </c>
      <c r="C606" s="7" t="s">
        <v>55</v>
      </c>
      <c r="D606" s="10">
        <v>143</v>
      </c>
      <c r="E606" s="29">
        <v>0</v>
      </c>
      <c r="F606" s="10">
        <v>45</v>
      </c>
      <c r="G606" s="7" t="s">
        <v>55</v>
      </c>
      <c r="H606" s="7">
        <f>SUM(C606:F606)</f>
        <v>188</v>
      </c>
      <c r="I606" s="10">
        <v>2552</v>
      </c>
      <c r="J606" s="7">
        <f t="shared" si="359"/>
        <v>2740</v>
      </c>
      <c r="K606" s="13"/>
      <c r="L606" s="7" t="s">
        <v>55</v>
      </c>
      <c r="M606" s="10">
        <v>62</v>
      </c>
      <c r="N606" s="29">
        <v>0</v>
      </c>
      <c r="O606" s="10">
        <v>59</v>
      </c>
      <c r="P606" s="7" t="s">
        <v>55</v>
      </c>
      <c r="Q606" s="7">
        <f t="shared" si="358"/>
        <v>121</v>
      </c>
      <c r="R606" s="10">
        <v>1888</v>
      </c>
      <c r="S606" s="7">
        <f t="shared" si="360"/>
        <v>2009</v>
      </c>
      <c r="T606" s="13"/>
    </row>
    <row r="607" spans="2:20" ht="15">
      <c r="B607" s="2" t="s">
        <v>158</v>
      </c>
      <c r="C607" s="10">
        <v>71</v>
      </c>
      <c r="D607" s="7" t="s">
        <v>55</v>
      </c>
      <c r="E607" s="7" t="s">
        <v>55</v>
      </c>
      <c r="F607" s="7" t="s">
        <v>55</v>
      </c>
      <c r="G607" s="7" t="s">
        <v>55</v>
      </c>
      <c r="H607" s="7">
        <f>SUM(C607:F607)</f>
        <v>71</v>
      </c>
      <c r="I607" s="7" t="s">
        <v>55</v>
      </c>
      <c r="J607" s="7">
        <f t="shared" si="359"/>
        <v>71</v>
      </c>
      <c r="K607" s="13"/>
      <c r="L607" s="10">
        <v>0</v>
      </c>
      <c r="M607" s="21" t="s">
        <v>55</v>
      </c>
      <c r="N607" s="21" t="s">
        <v>55</v>
      </c>
      <c r="O607" s="21" t="s">
        <v>55</v>
      </c>
      <c r="P607" s="7" t="s">
        <v>55</v>
      </c>
      <c r="Q607" s="7">
        <f t="shared" si="358"/>
        <v>0</v>
      </c>
      <c r="R607" s="21" t="s">
        <v>55</v>
      </c>
      <c r="S607" s="7">
        <f t="shared" si="360"/>
        <v>0</v>
      </c>
    </row>
    <row r="608" spans="2:20" ht="15">
      <c r="B608" s="1" t="s">
        <v>192</v>
      </c>
      <c r="C608" s="7">
        <f>SUM(C596:C607)</f>
        <v>7045</v>
      </c>
      <c r="D608" s="7">
        <f t="shared" ref="D608:J608" si="361">SUM(D596:D607)</f>
        <v>2078</v>
      </c>
      <c r="E608" s="7">
        <f t="shared" si="361"/>
        <v>0</v>
      </c>
      <c r="F608" s="7">
        <f t="shared" si="361"/>
        <v>1731</v>
      </c>
      <c r="G608" s="7" t="s">
        <v>55</v>
      </c>
      <c r="H608" s="7">
        <f t="shared" si="361"/>
        <v>10854</v>
      </c>
      <c r="I608" s="7">
        <f t="shared" si="361"/>
        <v>2570</v>
      </c>
      <c r="J608" s="7">
        <f t="shared" si="361"/>
        <v>13424</v>
      </c>
      <c r="K608" s="13"/>
      <c r="L608" s="7">
        <f t="shared" ref="L608:S608" si="362">SUM(L596:L607)</f>
        <v>797</v>
      </c>
      <c r="M608" s="7">
        <f t="shared" si="362"/>
        <v>16213</v>
      </c>
      <c r="N608" s="7">
        <f t="shared" si="362"/>
        <v>560</v>
      </c>
      <c r="O608" s="7">
        <f t="shared" si="362"/>
        <v>8067</v>
      </c>
      <c r="P608" s="7" t="s">
        <v>55</v>
      </c>
      <c r="Q608" s="7">
        <f t="shared" si="362"/>
        <v>25637</v>
      </c>
      <c r="R608" s="7">
        <f t="shared" si="362"/>
        <v>4203</v>
      </c>
      <c r="S608" s="7">
        <f t="shared" si="362"/>
        <v>29840</v>
      </c>
      <c r="T608" s="13"/>
    </row>
    <row r="609" spans="1:20">
      <c r="C609" s="8"/>
      <c r="D609" s="8"/>
      <c r="E609" s="8"/>
      <c r="F609" s="8"/>
      <c r="G609" s="8"/>
      <c r="H609" s="8"/>
      <c r="I609" s="8"/>
      <c r="J609" s="8"/>
      <c r="K609" s="13"/>
      <c r="L609" s="8"/>
      <c r="M609" s="8"/>
      <c r="N609" s="8"/>
      <c r="O609" s="8"/>
      <c r="P609" s="8"/>
      <c r="Q609" s="8"/>
      <c r="R609" s="8"/>
      <c r="S609" s="8"/>
    </row>
    <row r="610" spans="1:20" ht="12.75" customHeight="1">
      <c r="B610" s="5" t="s">
        <v>187</v>
      </c>
      <c r="C610" s="8"/>
      <c r="D610" s="8"/>
      <c r="E610" s="8"/>
      <c r="F610" s="8"/>
      <c r="G610" s="8"/>
      <c r="H610" s="8"/>
      <c r="I610" s="8"/>
      <c r="J610" s="8"/>
      <c r="K610" s="13"/>
      <c r="L610" s="8"/>
      <c r="M610" s="8"/>
      <c r="N610" s="8"/>
      <c r="O610" s="8"/>
      <c r="P610" s="8"/>
      <c r="Q610" s="8"/>
      <c r="R610" s="8"/>
      <c r="S610" s="8"/>
    </row>
    <row r="611" spans="1:20" ht="15">
      <c r="B611" s="2" t="s">
        <v>151</v>
      </c>
      <c r="C611" s="7" t="str">
        <f t="shared" ref="C611:F613" si="363">C596</f>
        <v>..</v>
      </c>
      <c r="D611" s="10">
        <f t="shared" si="363"/>
        <v>45</v>
      </c>
      <c r="E611" s="10">
        <f t="shared" si="363"/>
        <v>0</v>
      </c>
      <c r="F611" s="10">
        <f t="shared" si="363"/>
        <v>0</v>
      </c>
      <c r="G611" s="7" t="s">
        <v>55</v>
      </c>
      <c r="H611" s="7">
        <f>SUM(C611:F611)</f>
        <v>45</v>
      </c>
      <c r="I611" s="7">
        <f>I596</f>
        <v>0</v>
      </c>
      <c r="J611" s="7">
        <f>SUM(H611:I611)</f>
        <v>45</v>
      </c>
      <c r="K611" s="13"/>
      <c r="L611" s="7" t="str">
        <f t="shared" ref="L611:R612" si="364">L596</f>
        <v>..</v>
      </c>
      <c r="M611" s="10">
        <f t="shared" si="364"/>
        <v>0</v>
      </c>
      <c r="N611" s="10">
        <f t="shared" si="364"/>
        <v>0</v>
      </c>
      <c r="O611" s="10">
        <f t="shared" si="364"/>
        <v>0</v>
      </c>
      <c r="P611" s="7" t="s">
        <v>55</v>
      </c>
      <c r="Q611" s="7">
        <f t="shared" si="364"/>
        <v>0</v>
      </c>
      <c r="R611" s="10">
        <f t="shared" si="364"/>
        <v>0</v>
      </c>
      <c r="S611" s="7">
        <f>SUM(Q611:R611)</f>
        <v>0</v>
      </c>
    </row>
    <row r="612" spans="1:20" ht="15">
      <c r="B612" s="2" t="s">
        <v>120</v>
      </c>
      <c r="C612" s="10">
        <f t="shared" si="363"/>
        <v>6810</v>
      </c>
      <c r="D612" s="10">
        <f t="shared" si="363"/>
        <v>1644</v>
      </c>
      <c r="E612" s="7" t="str">
        <f t="shared" si="363"/>
        <v>..</v>
      </c>
      <c r="F612" s="10">
        <f t="shared" si="363"/>
        <v>1606</v>
      </c>
      <c r="G612" s="7" t="s">
        <v>55</v>
      </c>
      <c r="H612" s="7">
        <f>SUM(C612:F612)</f>
        <v>10060</v>
      </c>
      <c r="I612" s="7" t="str">
        <f>I597</f>
        <v>..</v>
      </c>
      <c r="J612" s="7">
        <f t="shared" ref="J612:J622" si="365">SUM(H612:I612)</f>
        <v>10060</v>
      </c>
      <c r="K612" s="13"/>
      <c r="L612" s="10">
        <f t="shared" si="364"/>
        <v>772</v>
      </c>
      <c r="M612" s="10">
        <f t="shared" si="364"/>
        <v>734</v>
      </c>
      <c r="N612" s="7" t="str">
        <f t="shared" si="364"/>
        <v>..</v>
      </c>
      <c r="O612" s="10">
        <f t="shared" si="364"/>
        <v>426</v>
      </c>
      <c r="P612" s="7" t="s">
        <v>55</v>
      </c>
      <c r="Q612" s="7">
        <f t="shared" ref="Q612:Q622" si="366">SUM(L612:O612)</f>
        <v>1932</v>
      </c>
      <c r="R612" s="7" t="str">
        <f>R597</f>
        <v>..</v>
      </c>
      <c r="S612" s="7">
        <f>SUM(Q612:R612)</f>
        <v>1932</v>
      </c>
    </row>
    <row r="613" spans="1:20" ht="15">
      <c r="B613" s="2" t="s">
        <v>152</v>
      </c>
      <c r="C613" s="7" t="str">
        <f t="shared" si="363"/>
        <v>..</v>
      </c>
      <c r="D613" s="10">
        <f>D586+D598</f>
        <v>0</v>
      </c>
      <c r="E613" s="10">
        <f>E586+E598</f>
        <v>0</v>
      </c>
      <c r="F613" s="10">
        <f>F586+F598</f>
        <v>24</v>
      </c>
      <c r="G613" s="7" t="s">
        <v>55</v>
      </c>
      <c r="H613" s="7">
        <f>SUM(C613:F613)</f>
        <v>24</v>
      </c>
      <c r="I613" s="10">
        <f>I586+I598</f>
        <v>18</v>
      </c>
      <c r="J613" s="7">
        <f t="shared" si="365"/>
        <v>42</v>
      </c>
      <c r="K613" s="13"/>
      <c r="L613" s="7" t="s">
        <v>55</v>
      </c>
      <c r="M613" s="10">
        <f>M586+M598</f>
        <v>0</v>
      </c>
      <c r="N613" s="10">
        <f>N586+N598</f>
        <v>0</v>
      </c>
      <c r="O613" s="10">
        <f>O586+O598</f>
        <v>10</v>
      </c>
      <c r="P613" s="7" t="s">
        <v>55</v>
      </c>
      <c r="Q613" s="7">
        <f t="shared" si="366"/>
        <v>10</v>
      </c>
      <c r="R613" s="10">
        <f>R586+R598</f>
        <v>72</v>
      </c>
      <c r="S613" s="7">
        <f t="shared" ref="S613:S623" si="367">SUM(Q613:R613)</f>
        <v>82</v>
      </c>
      <c r="T613" s="13"/>
    </row>
    <row r="614" spans="1:20" ht="15">
      <c r="B614" s="2" t="s">
        <v>153</v>
      </c>
      <c r="C614" s="10">
        <f>C599</f>
        <v>73</v>
      </c>
      <c r="D614" s="10">
        <f>D599</f>
        <v>0</v>
      </c>
      <c r="E614" s="7" t="str">
        <f>E599</f>
        <v>..</v>
      </c>
      <c r="F614" s="7" t="str">
        <f>F599</f>
        <v>..</v>
      </c>
      <c r="G614" s="7" t="s">
        <v>55</v>
      </c>
      <c r="H614" s="7">
        <f>SUM(C614:F614)</f>
        <v>73</v>
      </c>
      <c r="I614" s="7" t="str">
        <f>I599</f>
        <v>..</v>
      </c>
      <c r="J614" s="7">
        <f t="shared" si="365"/>
        <v>73</v>
      </c>
      <c r="K614" s="13"/>
      <c r="L614" s="10">
        <f>L599</f>
        <v>25</v>
      </c>
      <c r="M614" s="10">
        <f>M599</f>
        <v>0</v>
      </c>
      <c r="N614" s="7" t="str">
        <f>N599</f>
        <v>..</v>
      </c>
      <c r="O614" s="7" t="str">
        <f>O599</f>
        <v>..</v>
      </c>
      <c r="P614" s="7" t="s">
        <v>55</v>
      </c>
      <c r="Q614" s="7">
        <f t="shared" si="366"/>
        <v>25</v>
      </c>
      <c r="R614" s="7" t="str">
        <f>R599</f>
        <v>..</v>
      </c>
      <c r="S614" s="7">
        <f t="shared" si="367"/>
        <v>25</v>
      </c>
    </row>
    <row r="615" spans="1:20" ht="15">
      <c r="B615" s="2" t="s">
        <v>169</v>
      </c>
      <c r="C615" s="7" t="s">
        <v>55</v>
      </c>
      <c r="D615" s="7" t="s">
        <v>55</v>
      </c>
      <c r="E615" s="7" t="s">
        <v>55</v>
      </c>
      <c r="F615" s="7" t="s">
        <v>55</v>
      </c>
      <c r="G615" s="7" t="s">
        <v>55</v>
      </c>
      <c r="H615" s="7" t="s">
        <v>55</v>
      </c>
      <c r="I615" s="7" t="s">
        <v>55</v>
      </c>
      <c r="J615" s="7" t="s">
        <v>55</v>
      </c>
      <c r="K615" s="13"/>
      <c r="L615" s="7" t="s">
        <v>55</v>
      </c>
      <c r="M615" s="7" t="s">
        <v>55</v>
      </c>
      <c r="N615" s="7" t="s">
        <v>55</v>
      </c>
      <c r="O615" s="10">
        <f>O587+O600</f>
        <v>2708</v>
      </c>
      <c r="P615" s="7" t="s">
        <v>55</v>
      </c>
      <c r="Q615" s="7">
        <f t="shared" si="366"/>
        <v>2708</v>
      </c>
      <c r="R615" s="7" t="s">
        <v>55</v>
      </c>
      <c r="S615" s="7">
        <f t="shared" si="367"/>
        <v>2708</v>
      </c>
    </row>
    <row r="616" spans="1:20" ht="15">
      <c r="B616" s="2" t="s">
        <v>155</v>
      </c>
      <c r="C616" s="10">
        <f>C601</f>
        <v>91</v>
      </c>
      <c r="D616" s="7" t="str">
        <f>D601</f>
        <v>..</v>
      </c>
      <c r="E616" s="7" t="str">
        <f>E601</f>
        <v>..</v>
      </c>
      <c r="F616" s="7" t="str">
        <f>F601</f>
        <v>..</v>
      </c>
      <c r="G616" s="7" t="s">
        <v>55</v>
      </c>
      <c r="H616" s="7">
        <f>SUM(C616:F616)</f>
        <v>91</v>
      </c>
      <c r="I616" s="7" t="str">
        <f>I601</f>
        <v>..</v>
      </c>
      <c r="J616" s="7">
        <f t="shared" si="365"/>
        <v>91</v>
      </c>
      <c r="K616" s="13"/>
      <c r="L616" s="10">
        <f>L601</f>
        <v>0</v>
      </c>
      <c r="M616" s="7" t="str">
        <f>M601</f>
        <v>..</v>
      </c>
      <c r="N616" s="7" t="str">
        <f>N601</f>
        <v>..</v>
      </c>
      <c r="O616" s="7" t="str">
        <f>O601</f>
        <v>..</v>
      </c>
      <c r="P616" s="7" t="s">
        <v>55</v>
      </c>
      <c r="Q616" s="7">
        <f t="shared" si="366"/>
        <v>0</v>
      </c>
      <c r="R616" s="7" t="str">
        <f>R601</f>
        <v>..</v>
      </c>
      <c r="S616" s="7">
        <f t="shared" si="367"/>
        <v>0</v>
      </c>
    </row>
    <row r="617" spans="1:20" ht="15">
      <c r="B617" s="2" t="s">
        <v>171</v>
      </c>
      <c r="C617" s="7" t="str">
        <f t="shared" ref="C617:J617" si="368">C602</f>
        <v>..</v>
      </c>
      <c r="D617" s="7" t="str">
        <f t="shared" si="368"/>
        <v>..</v>
      </c>
      <c r="E617" s="7" t="str">
        <f t="shared" si="368"/>
        <v>..</v>
      </c>
      <c r="F617" s="7" t="str">
        <f t="shared" si="368"/>
        <v>..</v>
      </c>
      <c r="G617" s="7" t="s">
        <v>55</v>
      </c>
      <c r="H617" s="7" t="str">
        <f t="shared" si="368"/>
        <v>..</v>
      </c>
      <c r="I617" s="7" t="str">
        <f t="shared" si="368"/>
        <v>..</v>
      </c>
      <c r="J617" s="7" t="str">
        <f t="shared" si="368"/>
        <v>..</v>
      </c>
      <c r="K617" s="13"/>
      <c r="L617" s="7" t="s">
        <v>55</v>
      </c>
      <c r="M617" s="10">
        <f>M588+M602</f>
        <v>796</v>
      </c>
      <c r="N617" s="10">
        <f>N588+N602</f>
        <v>69</v>
      </c>
      <c r="O617" s="10">
        <f>O588+O602</f>
        <v>1442</v>
      </c>
      <c r="P617" s="7" t="s">
        <v>55</v>
      </c>
      <c r="Q617" s="7">
        <f t="shared" si="366"/>
        <v>2307</v>
      </c>
      <c r="R617" s="10">
        <f>R588+R602</f>
        <v>3834</v>
      </c>
      <c r="S617" s="7">
        <f t="shared" si="367"/>
        <v>6141</v>
      </c>
      <c r="T617" s="13"/>
    </row>
    <row r="618" spans="1:20" ht="15">
      <c r="B618" s="2" t="s">
        <v>189</v>
      </c>
      <c r="C618" s="7" t="str">
        <f t="shared" ref="C618:J618" si="369">C603</f>
        <v>..</v>
      </c>
      <c r="D618" s="7" t="str">
        <f t="shared" si="369"/>
        <v>..</v>
      </c>
      <c r="E618" s="7" t="str">
        <f t="shared" si="369"/>
        <v>..</v>
      </c>
      <c r="F618" s="7" t="str">
        <f t="shared" si="369"/>
        <v>..</v>
      </c>
      <c r="G618" s="7" t="s">
        <v>55</v>
      </c>
      <c r="H618" s="7" t="str">
        <f t="shared" si="369"/>
        <v>..</v>
      </c>
      <c r="I618" s="7" t="str">
        <f t="shared" si="369"/>
        <v>..</v>
      </c>
      <c r="J618" s="7" t="str">
        <f t="shared" si="369"/>
        <v>..</v>
      </c>
      <c r="K618" s="13"/>
      <c r="L618" s="7" t="str">
        <f>L603</f>
        <v>..</v>
      </c>
      <c r="M618" s="10">
        <f>M589+M603</f>
        <v>985</v>
      </c>
      <c r="N618" s="7" t="str">
        <f>N603</f>
        <v>..</v>
      </c>
      <c r="O618" s="7" t="str">
        <f>O603</f>
        <v>..</v>
      </c>
      <c r="P618" s="7" t="s">
        <v>55</v>
      </c>
      <c r="Q618" s="7">
        <f t="shared" si="366"/>
        <v>985</v>
      </c>
      <c r="R618" s="7" t="str">
        <f>R603</f>
        <v>..</v>
      </c>
      <c r="S618" s="7">
        <f t="shared" si="367"/>
        <v>985</v>
      </c>
    </row>
    <row r="619" spans="1:20" ht="15">
      <c r="B619" s="2" t="s">
        <v>156</v>
      </c>
      <c r="C619" s="7" t="str">
        <f t="shared" ref="C619:J621" si="370">C604</f>
        <v>..</v>
      </c>
      <c r="D619" s="7" t="str">
        <f t="shared" si="370"/>
        <v>..</v>
      </c>
      <c r="E619" s="7" t="str">
        <f t="shared" si="370"/>
        <v>..</v>
      </c>
      <c r="F619" s="7" t="str">
        <f t="shared" si="370"/>
        <v>..</v>
      </c>
      <c r="G619" s="7" t="s">
        <v>55</v>
      </c>
      <c r="H619" s="7" t="str">
        <f t="shared" si="370"/>
        <v>..</v>
      </c>
      <c r="I619" s="7" t="str">
        <f t="shared" si="370"/>
        <v>..</v>
      </c>
      <c r="J619" s="7" t="str">
        <f t="shared" si="370"/>
        <v>..</v>
      </c>
      <c r="K619" s="13"/>
      <c r="L619" s="7" t="s">
        <v>55</v>
      </c>
      <c r="M619" s="7" t="s">
        <v>55</v>
      </c>
      <c r="N619" s="7" t="s">
        <v>55</v>
      </c>
      <c r="O619" s="10">
        <f>O604+O590</f>
        <v>1285</v>
      </c>
      <c r="P619" s="7" t="s">
        <v>55</v>
      </c>
      <c r="Q619" s="7">
        <f t="shared" si="366"/>
        <v>1285</v>
      </c>
      <c r="R619" s="7" t="s">
        <v>55</v>
      </c>
      <c r="S619" s="7">
        <f t="shared" si="367"/>
        <v>1285</v>
      </c>
    </row>
    <row r="620" spans="1:20" ht="15">
      <c r="B620" s="2" t="s">
        <v>110</v>
      </c>
      <c r="C620" s="7" t="str">
        <f t="shared" si="370"/>
        <v>..</v>
      </c>
      <c r="D620" s="10">
        <f>D591+D605</f>
        <v>345</v>
      </c>
      <c r="E620" s="10">
        <f>E591+E605</f>
        <v>0</v>
      </c>
      <c r="F620" s="10">
        <f>F591+F605</f>
        <v>108</v>
      </c>
      <c r="G620" s="7" t="s">
        <v>55</v>
      </c>
      <c r="H620" s="7">
        <f>SUM(C620:F620)</f>
        <v>453</v>
      </c>
      <c r="I620" s="7" t="str">
        <f t="shared" si="370"/>
        <v>..</v>
      </c>
      <c r="J620" s="7">
        <f t="shared" si="365"/>
        <v>453</v>
      </c>
      <c r="K620" s="13"/>
      <c r="L620" s="7" t="str">
        <f>L605</f>
        <v>..</v>
      </c>
      <c r="M620" s="10">
        <f t="shared" ref="M620:O621" si="371">M591+M605</f>
        <v>20549</v>
      </c>
      <c r="N620" s="10">
        <f t="shared" si="371"/>
        <v>771</v>
      </c>
      <c r="O620" s="10">
        <f t="shared" si="371"/>
        <v>4826</v>
      </c>
      <c r="P620" s="7" t="s">
        <v>55</v>
      </c>
      <c r="Q620" s="7">
        <f t="shared" si="366"/>
        <v>26146</v>
      </c>
      <c r="R620" s="7" t="str">
        <f>R605</f>
        <v>..</v>
      </c>
      <c r="S620" s="7">
        <f t="shared" si="367"/>
        <v>26146</v>
      </c>
    </row>
    <row r="621" spans="1:20" ht="15">
      <c r="B621" s="2" t="s">
        <v>157</v>
      </c>
      <c r="C621" s="7" t="str">
        <f t="shared" si="370"/>
        <v>..</v>
      </c>
      <c r="D621" s="10">
        <f>D592+D606</f>
        <v>247</v>
      </c>
      <c r="E621" s="29">
        <v>0</v>
      </c>
      <c r="F621" s="10">
        <f>F592+F606</f>
        <v>203</v>
      </c>
      <c r="G621" s="7" t="s">
        <v>55</v>
      </c>
      <c r="H621" s="7">
        <f>SUM(C621:F621)</f>
        <v>450</v>
      </c>
      <c r="I621" s="10">
        <f>I592+I606</f>
        <v>4053</v>
      </c>
      <c r="J621" s="7">
        <f t="shared" si="365"/>
        <v>4503</v>
      </c>
      <c r="K621" s="13"/>
      <c r="L621" s="7" t="str">
        <f>R480</f>
        <v>..</v>
      </c>
      <c r="M621" s="10">
        <f t="shared" si="371"/>
        <v>77</v>
      </c>
      <c r="N621" s="10">
        <f t="shared" si="371"/>
        <v>11</v>
      </c>
      <c r="O621" s="10">
        <f t="shared" si="371"/>
        <v>72</v>
      </c>
      <c r="P621" s="7" t="s">
        <v>55</v>
      </c>
      <c r="Q621" s="7">
        <f t="shared" si="366"/>
        <v>160</v>
      </c>
      <c r="R621" s="10">
        <f>R592+R606</f>
        <v>2637</v>
      </c>
      <c r="S621" s="7">
        <f t="shared" si="367"/>
        <v>2797</v>
      </c>
      <c r="T621" s="13"/>
    </row>
    <row r="622" spans="1:20" ht="15">
      <c r="B622" s="2" t="s">
        <v>158</v>
      </c>
      <c r="C622" s="10">
        <f>C607</f>
        <v>71</v>
      </c>
      <c r="D622" s="7" t="str">
        <f>D607</f>
        <v>..</v>
      </c>
      <c r="E622" s="7" t="str">
        <f>E607</f>
        <v>..</v>
      </c>
      <c r="F622" s="7" t="str">
        <f>F607</f>
        <v>..</v>
      </c>
      <c r="G622" s="7" t="s">
        <v>55</v>
      </c>
      <c r="H622" s="7">
        <f>SUM(C622:F622)</f>
        <v>71</v>
      </c>
      <c r="I622" s="7" t="str">
        <f>I607</f>
        <v>..</v>
      </c>
      <c r="J622" s="7">
        <f t="shared" si="365"/>
        <v>71</v>
      </c>
      <c r="K622" s="13"/>
      <c r="L622" s="10">
        <f>L607</f>
        <v>0</v>
      </c>
      <c r="M622" s="7" t="str">
        <f>M607</f>
        <v>..</v>
      </c>
      <c r="N622" s="7" t="str">
        <f>N607</f>
        <v>..</v>
      </c>
      <c r="O622" s="7" t="str">
        <f>O607</f>
        <v>..</v>
      </c>
      <c r="P622" s="7" t="s">
        <v>55</v>
      </c>
      <c r="Q622" s="7">
        <f t="shared" si="366"/>
        <v>0</v>
      </c>
      <c r="R622" s="7" t="str">
        <f>R607</f>
        <v>..</v>
      </c>
      <c r="S622" s="7">
        <f t="shared" si="367"/>
        <v>0</v>
      </c>
    </row>
    <row r="623" spans="1:20" ht="17.25" customHeight="1" thickBot="1">
      <c r="B623" s="1" t="s">
        <v>193</v>
      </c>
      <c r="C623" s="7">
        <f t="shared" ref="C623:I623" si="372">SUM(C611:C622)</f>
        <v>7045</v>
      </c>
      <c r="D623" s="7">
        <f t="shared" si="372"/>
        <v>2281</v>
      </c>
      <c r="E623" s="7">
        <f t="shared" si="372"/>
        <v>0</v>
      </c>
      <c r="F623" s="7">
        <f t="shared" si="372"/>
        <v>1941</v>
      </c>
      <c r="G623" s="7" t="s">
        <v>55</v>
      </c>
      <c r="H623" s="7">
        <f t="shared" si="372"/>
        <v>11267</v>
      </c>
      <c r="I623" s="7">
        <f t="shared" si="372"/>
        <v>4071</v>
      </c>
      <c r="J623" s="7">
        <f>J611+J612+J614+J616+J620+J621+J622+J613</f>
        <v>15338</v>
      </c>
      <c r="K623" s="13"/>
      <c r="L623" s="7">
        <f t="shared" ref="L623:R623" si="373">SUM(L611:L622)</f>
        <v>797</v>
      </c>
      <c r="M623" s="7">
        <f t="shared" si="373"/>
        <v>23141</v>
      </c>
      <c r="N623" s="7">
        <f t="shared" si="373"/>
        <v>851</v>
      </c>
      <c r="O623" s="7">
        <f t="shared" si="373"/>
        <v>10769</v>
      </c>
      <c r="P623" s="7" t="s">
        <v>55</v>
      </c>
      <c r="Q623" s="7">
        <f t="shared" si="373"/>
        <v>35558</v>
      </c>
      <c r="R623" s="7">
        <f t="shared" si="373"/>
        <v>6543</v>
      </c>
      <c r="S623" s="7">
        <f t="shared" si="367"/>
        <v>42101</v>
      </c>
      <c r="T623" s="13"/>
    </row>
    <row r="624" spans="1:20">
      <c r="A624" s="95"/>
      <c r="B624" s="95"/>
      <c r="C624" s="95"/>
      <c r="D624" s="95"/>
      <c r="E624" s="95"/>
      <c r="F624" s="95"/>
      <c r="G624" s="95"/>
      <c r="H624" s="95"/>
      <c r="I624" s="95"/>
      <c r="J624" s="95"/>
      <c r="K624" s="98"/>
      <c r="L624" s="95"/>
      <c r="M624" s="95"/>
      <c r="N624" s="95"/>
      <c r="O624" s="95"/>
      <c r="P624" s="95"/>
      <c r="Q624" s="95"/>
      <c r="R624" s="95"/>
      <c r="S624" s="95"/>
    </row>
    <row r="625" spans="1:20" ht="17.25" customHeight="1">
      <c r="A625" s="6" t="s">
        <v>194</v>
      </c>
      <c r="B625" s="5" t="s">
        <v>195</v>
      </c>
      <c r="C625" s="8"/>
      <c r="D625" s="8"/>
      <c r="E625" s="9"/>
      <c r="F625" s="9"/>
      <c r="G625" s="9"/>
      <c r="H625" s="7"/>
      <c r="I625" s="8"/>
      <c r="J625" s="7"/>
      <c r="K625" s="13"/>
      <c r="L625" s="8"/>
      <c r="M625" s="8"/>
      <c r="N625" s="9"/>
      <c r="O625" s="9"/>
      <c r="P625" s="9"/>
      <c r="Q625" s="7"/>
      <c r="R625" s="8"/>
      <c r="S625" s="7"/>
    </row>
    <row r="626" spans="1:20" ht="14.25" customHeight="1">
      <c r="B626" s="2" t="s">
        <v>171</v>
      </c>
      <c r="C626" s="7" t="s">
        <v>55</v>
      </c>
      <c r="D626" s="10">
        <v>556</v>
      </c>
      <c r="E626" s="10">
        <v>40</v>
      </c>
      <c r="F626" s="10">
        <v>757</v>
      </c>
      <c r="G626" s="7" t="s">
        <v>55</v>
      </c>
      <c r="H626" s="7">
        <f>SUM(C626:F626)</f>
        <v>1353</v>
      </c>
      <c r="I626" s="10">
        <v>1848</v>
      </c>
      <c r="J626" s="7">
        <f>SUM(H626:I626)</f>
        <v>3201</v>
      </c>
      <c r="K626" s="13"/>
      <c r="L626" s="7" t="s">
        <v>55</v>
      </c>
      <c r="M626" s="10">
        <v>169</v>
      </c>
      <c r="N626" s="10">
        <v>33</v>
      </c>
      <c r="O626" s="10">
        <v>360</v>
      </c>
      <c r="P626" s="7" t="s">
        <v>55</v>
      </c>
      <c r="Q626" s="7">
        <f>SUM(L626:O626)</f>
        <v>562</v>
      </c>
      <c r="R626" s="10">
        <v>374</v>
      </c>
      <c r="S626" s="7">
        <f>SUM(Q626:R626)</f>
        <v>936</v>
      </c>
      <c r="T626" s="13"/>
    </row>
    <row r="627" spans="1:20" ht="15">
      <c r="B627" s="2" t="s">
        <v>196</v>
      </c>
      <c r="C627" s="7" t="s">
        <v>55</v>
      </c>
      <c r="D627" s="10">
        <v>300</v>
      </c>
      <c r="E627" s="7" t="s">
        <v>55</v>
      </c>
      <c r="F627" s="7" t="s">
        <v>55</v>
      </c>
      <c r="G627" s="7" t="s">
        <v>55</v>
      </c>
      <c r="H627" s="7">
        <f>SUM(C627:F627)</f>
        <v>300</v>
      </c>
      <c r="I627" s="7" t="s">
        <v>55</v>
      </c>
      <c r="J627" s="7">
        <f>SUM(H627:I627)</f>
        <v>300</v>
      </c>
      <c r="K627" s="13"/>
      <c r="L627" s="21" t="s">
        <v>55</v>
      </c>
      <c r="M627" s="10">
        <v>0</v>
      </c>
      <c r="N627" s="21" t="s">
        <v>55</v>
      </c>
      <c r="O627" s="21" t="s">
        <v>55</v>
      </c>
      <c r="P627" s="7" t="s">
        <v>55</v>
      </c>
      <c r="Q627" s="7">
        <f>SUM(L627:O627)</f>
        <v>0</v>
      </c>
      <c r="R627" s="21" t="s">
        <v>55</v>
      </c>
      <c r="S627" s="7">
        <f>SUM(Q627:R627)</f>
        <v>0</v>
      </c>
    </row>
    <row r="628" spans="1:20" ht="15">
      <c r="B628" s="2" t="s">
        <v>197</v>
      </c>
      <c r="C628" s="7" t="s">
        <v>55</v>
      </c>
      <c r="D628" s="10">
        <v>5826</v>
      </c>
      <c r="E628" s="10">
        <v>200</v>
      </c>
      <c r="F628" s="10">
        <v>1020</v>
      </c>
      <c r="G628" s="7" t="s">
        <v>55</v>
      </c>
      <c r="H628" s="7">
        <f>SUM(C628:F628)</f>
        <v>7046</v>
      </c>
      <c r="I628" s="7" t="s">
        <v>55</v>
      </c>
      <c r="J628" s="7">
        <f>SUM(H628:I628)</f>
        <v>7046</v>
      </c>
      <c r="K628" s="13"/>
      <c r="L628" s="21" t="s">
        <v>55</v>
      </c>
      <c r="M628" s="10">
        <v>8034</v>
      </c>
      <c r="N628" s="10">
        <v>399</v>
      </c>
      <c r="O628" s="10">
        <v>6582</v>
      </c>
      <c r="P628" s="7" t="s">
        <v>55</v>
      </c>
      <c r="Q628" s="7">
        <f>SUM(L628:O628)</f>
        <v>15015</v>
      </c>
      <c r="R628" s="21" t="s">
        <v>55</v>
      </c>
      <c r="S628" s="7">
        <f>SUM(Q628:R628)</f>
        <v>15015</v>
      </c>
    </row>
    <row r="629" spans="1:20" ht="15">
      <c r="B629" s="2" t="s">
        <v>157</v>
      </c>
      <c r="C629" s="7" t="s">
        <v>55</v>
      </c>
      <c r="D629" s="10">
        <v>97</v>
      </c>
      <c r="E629" s="29">
        <v>0</v>
      </c>
      <c r="F629" s="10">
        <v>25</v>
      </c>
      <c r="G629" s="7" t="s">
        <v>55</v>
      </c>
      <c r="H629" s="7">
        <f>SUM(C629:F629)</f>
        <v>122</v>
      </c>
      <c r="I629" s="8">
        <v>1623</v>
      </c>
      <c r="J629" s="7">
        <f>SUM(H629:I629)</f>
        <v>1745</v>
      </c>
      <c r="K629" s="13"/>
      <c r="L629" s="21" t="s">
        <v>55</v>
      </c>
      <c r="M629" s="10">
        <v>14</v>
      </c>
      <c r="N629" s="29">
        <v>0</v>
      </c>
      <c r="O629" s="10">
        <v>9</v>
      </c>
      <c r="P629" s="7" t="s">
        <v>55</v>
      </c>
      <c r="Q629" s="7">
        <f>SUM(L629:O629)</f>
        <v>23</v>
      </c>
      <c r="R629" s="8">
        <v>1259</v>
      </c>
      <c r="S629" s="7">
        <f>SUM(Q629:R629)</f>
        <v>1282</v>
      </c>
      <c r="T629" s="13"/>
    </row>
    <row r="630" spans="1:20" ht="15">
      <c r="B630" s="1" t="s">
        <v>198</v>
      </c>
      <c r="C630" s="7" t="s">
        <v>55</v>
      </c>
      <c r="D630" s="7">
        <f t="shared" ref="D630:J630" si="374">SUM(D626:D629)</f>
        <v>6779</v>
      </c>
      <c r="E630" s="7">
        <f t="shared" si="374"/>
        <v>240</v>
      </c>
      <c r="F630" s="7">
        <f t="shared" si="374"/>
        <v>1802</v>
      </c>
      <c r="G630" s="7" t="s">
        <v>55</v>
      </c>
      <c r="H630" s="7">
        <f t="shared" si="374"/>
        <v>8821</v>
      </c>
      <c r="I630" s="7">
        <f t="shared" si="374"/>
        <v>3471</v>
      </c>
      <c r="J630" s="7">
        <f t="shared" si="374"/>
        <v>12292</v>
      </c>
      <c r="K630" s="13"/>
      <c r="L630" s="7" t="s">
        <v>55</v>
      </c>
      <c r="M630" s="7">
        <f t="shared" ref="M630:S630" si="375">SUM(M626:M629)</f>
        <v>8217</v>
      </c>
      <c r="N630" s="7">
        <f t="shared" si="375"/>
        <v>432</v>
      </c>
      <c r="O630" s="7">
        <f t="shared" si="375"/>
        <v>6951</v>
      </c>
      <c r="P630" s="7" t="s">
        <v>55</v>
      </c>
      <c r="Q630" s="7">
        <f t="shared" si="375"/>
        <v>15600</v>
      </c>
      <c r="R630" s="7">
        <f t="shared" si="375"/>
        <v>1633</v>
      </c>
      <c r="S630" s="7">
        <f t="shared" si="375"/>
        <v>17233</v>
      </c>
      <c r="T630" s="13"/>
    </row>
    <row r="631" spans="1:20">
      <c r="C631" s="8"/>
      <c r="D631" s="8"/>
      <c r="E631" s="8"/>
      <c r="F631" s="8"/>
      <c r="G631" s="8"/>
      <c r="H631" s="8"/>
      <c r="I631" s="8"/>
      <c r="J631" s="8"/>
      <c r="K631" s="13"/>
      <c r="L631" s="8"/>
      <c r="M631" s="8"/>
      <c r="N631" s="8"/>
      <c r="O631" s="8"/>
      <c r="P631" s="8"/>
      <c r="Q631" s="8"/>
      <c r="R631" s="8"/>
      <c r="S631" s="8"/>
    </row>
    <row r="632" spans="1:20" ht="15">
      <c r="B632" s="5" t="s">
        <v>199</v>
      </c>
      <c r="C632" s="8"/>
      <c r="D632" s="8"/>
      <c r="E632" s="8"/>
      <c r="F632" s="8"/>
      <c r="G632" s="8"/>
      <c r="H632" s="8"/>
      <c r="I632" s="8"/>
      <c r="J632" s="8"/>
      <c r="K632" s="13"/>
      <c r="L632" s="8"/>
      <c r="M632" s="8"/>
      <c r="N632" s="8"/>
      <c r="O632" s="8"/>
      <c r="P632" s="8"/>
      <c r="Q632" s="8"/>
      <c r="R632" s="8"/>
      <c r="S632" s="8"/>
    </row>
    <row r="633" spans="1:20" ht="15">
      <c r="B633" s="2" t="s">
        <v>171</v>
      </c>
      <c r="C633" s="7" t="s">
        <v>55</v>
      </c>
      <c r="D633" s="10">
        <v>719</v>
      </c>
      <c r="E633" s="10">
        <v>62</v>
      </c>
      <c r="F633" s="10">
        <v>512</v>
      </c>
      <c r="G633" s="7" t="s">
        <v>55</v>
      </c>
      <c r="H633" s="7">
        <f>SUM(C633:F633)</f>
        <v>1293</v>
      </c>
      <c r="I633" s="10">
        <v>1329</v>
      </c>
      <c r="J633" s="7">
        <f>SUM(H633:I633)</f>
        <v>2622</v>
      </c>
      <c r="K633" s="13"/>
      <c r="L633" s="7" t="s">
        <v>55</v>
      </c>
      <c r="M633" s="10">
        <v>1557</v>
      </c>
      <c r="N633" s="10">
        <v>258</v>
      </c>
      <c r="O633" s="10">
        <v>1421</v>
      </c>
      <c r="P633" s="7" t="s">
        <v>55</v>
      </c>
      <c r="Q633" s="7">
        <f>SUM(L633:O633)</f>
        <v>3236</v>
      </c>
      <c r="R633" s="10">
        <v>4352</v>
      </c>
      <c r="S633" s="7">
        <f>SUM(Q633:R633)</f>
        <v>7588</v>
      </c>
      <c r="T633" s="13"/>
    </row>
    <row r="634" spans="1:20" ht="15">
      <c r="B634" s="2" t="s">
        <v>189</v>
      </c>
      <c r="C634" s="7" t="s">
        <v>55</v>
      </c>
      <c r="D634" s="10">
        <v>556</v>
      </c>
      <c r="E634" s="7" t="s">
        <v>55</v>
      </c>
      <c r="F634" s="7" t="s">
        <v>55</v>
      </c>
      <c r="G634" s="7" t="s">
        <v>55</v>
      </c>
      <c r="H634" s="7">
        <f>SUM(C634:F634)</f>
        <v>556</v>
      </c>
      <c r="I634" s="7" t="s">
        <v>55</v>
      </c>
      <c r="J634" s="7">
        <f>SUM(H634:I634)</f>
        <v>556</v>
      </c>
      <c r="K634" s="13"/>
      <c r="L634" s="21" t="s">
        <v>55</v>
      </c>
      <c r="M634" s="10">
        <v>1555</v>
      </c>
      <c r="N634" s="21" t="s">
        <v>55</v>
      </c>
      <c r="O634" s="21" t="s">
        <v>55</v>
      </c>
      <c r="P634" s="7" t="s">
        <v>55</v>
      </c>
      <c r="Q634" s="7">
        <f>SUM(L634:O634)</f>
        <v>1555</v>
      </c>
      <c r="R634" s="21" t="s">
        <v>55</v>
      </c>
      <c r="S634" s="7">
        <f>SUM(Q634:R634)</f>
        <v>1555</v>
      </c>
    </row>
    <row r="635" spans="1:20" ht="15">
      <c r="B635" s="2" t="s">
        <v>197</v>
      </c>
      <c r="C635" s="7" t="s">
        <v>55</v>
      </c>
      <c r="D635" s="10">
        <v>16156</v>
      </c>
      <c r="E635" s="10">
        <v>406</v>
      </c>
      <c r="F635" s="10">
        <v>4632</v>
      </c>
      <c r="G635" s="7" t="s">
        <v>55</v>
      </c>
      <c r="H635" s="7">
        <f>SUM(C635:F635)</f>
        <v>21194</v>
      </c>
      <c r="I635" s="7" t="s">
        <v>55</v>
      </c>
      <c r="J635" s="7">
        <f>SUM(H635:I635)</f>
        <v>21194</v>
      </c>
      <c r="K635" s="13"/>
      <c r="L635" s="21" t="s">
        <v>55</v>
      </c>
      <c r="M635" s="10">
        <v>16786</v>
      </c>
      <c r="N635" s="10">
        <v>526</v>
      </c>
      <c r="O635" s="10">
        <v>5243</v>
      </c>
      <c r="P635" s="7" t="s">
        <v>55</v>
      </c>
      <c r="Q635" s="7">
        <f>SUM(L635:O635)</f>
        <v>22555</v>
      </c>
      <c r="R635" s="21" t="s">
        <v>55</v>
      </c>
      <c r="S635" s="7">
        <f>SUM(Q635:R635)</f>
        <v>22555</v>
      </c>
    </row>
    <row r="636" spans="1:20" ht="15">
      <c r="B636" s="2" t="s">
        <v>157</v>
      </c>
      <c r="C636" s="7" t="s">
        <v>55</v>
      </c>
      <c r="D636" s="10">
        <v>106</v>
      </c>
      <c r="E636" s="29">
        <v>0</v>
      </c>
      <c r="F636" s="10">
        <v>167</v>
      </c>
      <c r="G636" s="7" t="s">
        <v>55</v>
      </c>
      <c r="H636" s="7">
        <f>SUM(C636:F636)</f>
        <v>273</v>
      </c>
      <c r="I636" s="8">
        <v>1163</v>
      </c>
      <c r="J636" s="7">
        <f>SUM(H636:I636)</f>
        <v>1436</v>
      </c>
      <c r="K636" s="13"/>
      <c r="L636" s="21" t="s">
        <v>55</v>
      </c>
      <c r="M636" s="10">
        <v>41</v>
      </c>
      <c r="N636" s="29">
        <v>0</v>
      </c>
      <c r="O636" s="10">
        <v>53</v>
      </c>
      <c r="P636" s="7" t="s">
        <v>55</v>
      </c>
      <c r="Q636" s="7">
        <f>SUM(L636:O636)</f>
        <v>94</v>
      </c>
      <c r="R636" s="8">
        <v>1373</v>
      </c>
      <c r="S636" s="7">
        <f>SUM(Q636:R636)</f>
        <v>1467</v>
      </c>
      <c r="T636" s="13"/>
    </row>
    <row r="637" spans="1:20" ht="15">
      <c r="B637" s="1" t="s">
        <v>200</v>
      </c>
      <c r="C637" s="7" t="s">
        <v>55</v>
      </c>
      <c r="D637" s="7">
        <f t="shared" ref="D637:J637" si="376">SUM(D633:D636)</f>
        <v>17537</v>
      </c>
      <c r="E637" s="7">
        <f t="shared" si="376"/>
        <v>468</v>
      </c>
      <c r="F637" s="7">
        <f t="shared" si="376"/>
        <v>5311</v>
      </c>
      <c r="G637" s="7" t="s">
        <v>55</v>
      </c>
      <c r="H637" s="7">
        <f t="shared" si="376"/>
        <v>23316</v>
      </c>
      <c r="I637" s="7">
        <f t="shared" si="376"/>
        <v>2492</v>
      </c>
      <c r="J637" s="7">
        <f t="shared" si="376"/>
        <v>25808</v>
      </c>
      <c r="K637" s="13"/>
      <c r="L637" s="7" t="s">
        <v>55</v>
      </c>
      <c r="M637" s="7">
        <f t="shared" ref="M637:S637" si="377">SUM(M633:M636)</f>
        <v>19939</v>
      </c>
      <c r="N637" s="7">
        <f t="shared" si="377"/>
        <v>784</v>
      </c>
      <c r="O637" s="7">
        <f t="shared" si="377"/>
        <v>6717</v>
      </c>
      <c r="P637" s="7" t="s">
        <v>55</v>
      </c>
      <c r="Q637" s="7">
        <f t="shared" si="377"/>
        <v>27440</v>
      </c>
      <c r="R637" s="7">
        <f t="shared" si="377"/>
        <v>5725</v>
      </c>
      <c r="S637" s="7">
        <f t="shared" si="377"/>
        <v>33165</v>
      </c>
      <c r="T637" s="13"/>
    </row>
    <row r="638" spans="1:20">
      <c r="C638" s="8"/>
      <c r="D638" s="8"/>
      <c r="E638" s="8"/>
      <c r="F638" s="8"/>
      <c r="G638" s="8"/>
      <c r="H638" s="8"/>
      <c r="I638" s="8"/>
      <c r="J638" s="8"/>
      <c r="K638" s="13"/>
      <c r="L638" s="8"/>
      <c r="M638" s="8"/>
      <c r="N638" s="8"/>
      <c r="O638" s="8"/>
      <c r="P638" s="8"/>
      <c r="Q638" s="8"/>
      <c r="R638" s="8"/>
      <c r="S638" s="8"/>
    </row>
    <row r="639" spans="1:20" ht="15">
      <c r="B639" s="5" t="s">
        <v>194</v>
      </c>
      <c r="C639" s="8"/>
      <c r="D639" s="8"/>
      <c r="E639" s="8"/>
      <c r="F639" s="8"/>
      <c r="G639" s="8"/>
      <c r="H639" s="8"/>
      <c r="I639" s="8"/>
      <c r="J639" s="8"/>
      <c r="K639" s="13"/>
      <c r="L639" s="8"/>
      <c r="M639" s="8"/>
      <c r="N639" s="8"/>
      <c r="O639" s="8"/>
      <c r="P639" s="8"/>
      <c r="Q639" s="8"/>
      <c r="R639" s="8"/>
      <c r="S639" s="8"/>
    </row>
    <row r="640" spans="1:20" ht="15">
      <c r="B640" s="2" t="s">
        <v>171</v>
      </c>
      <c r="C640" s="7" t="s">
        <v>55</v>
      </c>
      <c r="D640" s="10">
        <f>D626+D633</f>
        <v>1275</v>
      </c>
      <c r="E640" s="10">
        <f>E626+E633</f>
        <v>102</v>
      </c>
      <c r="F640" s="10">
        <f>F626+F633</f>
        <v>1269</v>
      </c>
      <c r="G640" s="7" t="s">
        <v>55</v>
      </c>
      <c r="H640" s="7">
        <f>SUM(C640:F640)</f>
        <v>2646</v>
      </c>
      <c r="I640" s="10">
        <f>I626+I633</f>
        <v>3177</v>
      </c>
      <c r="J640" s="7">
        <f>SUM(H640:I640)</f>
        <v>5823</v>
      </c>
      <c r="K640" s="13"/>
      <c r="L640" s="7" t="s">
        <v>55</v>
      </c>
      <c r="M640" s="10">
        <f>M626+M633</f>
        <v>1726</v>
      </c>
      <c r="N640" s="10">
        <f>N626+N633</f>
        <v>291</v>
      </c>
      <c r="O640" s="10">
        <f>O626+O633</f>
        <v>1781</v>
      </c>
      <c r="P640" s="7" t="s">
        <v>55</v>
      </c>
      <c r="Q640" s="7">
        <f>SUM(L640:O640)</f>
        <v>3798</v>
      </c>
      <c r="R640" s="10">
        <f>R626+R633</f>
        <v>4726</v>
      </c>
      <c r="S640" s="7">
        <f>SUM(Q640:R640)</f>
        <v>8524</v>
      </c>
      <c r="T640" s="13"/>
    </row>
    <row r="641" spans="1:20" ht="15">
      <c r="B641" s="2" t="s">
        <v>189</v>
      </c>
      <c r="C641" s="7" t="s">
        <v>55</v>
      </c>
      <c r="D641" s="10">
        <f>D627+D634</f>
        <v>856</v>
      </c>
      <c r="E641" s="7" t="s">
        <v>55</v>
      </c>
      <c r="F641" s="7" t="s">
        <v>55</v>
      </c>
      <c r="G641" s="7" t="s">
        <v>55</v>
      </c>
      <c r="H641" s="7">
        <f>SUM(C641:F641)</f>
        <v>856</v>
      </c>
      <c r="I641" s="7" t="s">
        <v>55</v>
      </c>
      <c r="J641" s="7">
        <f>SUM(H641:I641)</f>
        <v>856</v>
      </c>
      <c r="K641" s="13"/>
      <c r="L641" s="7" t="s">
        <v>55</v>
      </c>
      <c r="M641" s="10">
        <f>M627+M634</f>
        <v>1555</v>
      </c>
      <c r="N641" s="7" t="s">
        <v>55</v>
      </c>
      <c r="O641" s="7" t="s">
        <v>55</v>
      </c>
      <c r="P641" s="7" t="s">
        <v>55</v>
      </c>
      <c r="Q641" s="7">
        <f>SUM(L641:O641)</f>
        <v>1555</v>
      </c>
      <c r="R641" s="7" t="s">
        <v>55</v>
      </c>
      <c r="S641" s="7">
        <f>SUM(Q641:R641)</f>
        <v>1555</v>
      </c>
    </row>
    <row r="642" spans="1:20" ht="15">
      <c r="B642" s="2" t="s">
        <v>197</v>
      </c>
      <c r="C642" s="7" t="s">
        <v>55</v>
      </c>
      <c r="D642" s="10">
        <f>D628+D635</f>
        <v>21982</v>
      </c>
      <c r="E642" s="10">
        <f>E628+E635</f>
        <v>606</v>
      </c>
      <c r="F642" s="10">
        <f>F628+F635</f>
        <v>5652</v>
      </c>
      <c r="G642" s="7" t="s">
        <v>55</v>
      </c>
      <c r="H642" s="7">
        <f>SUM(C642:F642)</f>
        <v>28240</v>
      </c>
      <c r="I642" s="7" t="s">
        <v>55</v>
      </c>
      <c r="J642" s="7">
        <f>SUM(H642:I642)</f>
        <v>28240</v>
      </c>
      <c r="K642" s="13"/>
      <c r="L642" s="7" t="s">
        <v>55</v>
      </c>
      <c r="M642" s="10">
        <f>M628+M635</f>
        <v>24820</v>
      </c>
      <c r="N642" s="10">
        <f>N628+N635</f>
        <v>925</v>
      </c>
      <c r="O642" s="10">
        <f>O628+O635</f>
        <v>11825</v>
      </c>
      <c r="P642" s="7" t="s">
        <v>55</v>
      </c>
      <c r="Q642" s="7">
        <f>SUM(L642:O642)</f>
        <v>37570</v>
      </c>
      <c r="R642" s="7" t="s">
        <v>55</v>
      </c>
      <c r="S642" s="7">
        <f>SUM(Q642:R642)</f>
        <v>37570</v>
      </c>
    </row>
    <row r="643" spans="1:20" ht="15">
      <c r="B643" s="2" t="s">
        <v>157</v>
      </c>
      <c r="C643" s="7" t="s">
        <v>55</v>
      </c>
      <c r="D643" s="10">
        <f>D629+D636</f>
        <v>203</v>
      </c>
      <c r="E643" s="10">
        <f>E629+E636</f>
        <v>0</v>
      </c>
      <c r="F643" s="10">
        <f>F629+F636</f>
        <v>192</v>
      </c>
      <c r="G643" s="7" t="s">
        <v>55</v>
      </c>
      <c r="H643" s="7">
        <f>SUM(C643:F643)</f>
        <v>395</v>
      </c>
      <c r="I643" s="10">
        <f>I629+I636</f>
        <v>2786</v>
      </c>
      <c r="J643" s="7">
        <f>SUM(H643:I643)</f>
        <v>3181</v>
      </c>
      <c r="K643" s="13"/>
      <c r="L643" s="7" t="s">
        <v>55</v>
      </c>
      <c r="M643" s="10">
        <f>M629+M636</f>
        <v>55</v>
      </c>
      <c r="N643" s="10">
        <f>N629+N636</f>
        <v>0</v>
      </c>
      <c r="O643" s="10">
        <f>O629+O636</f>
        <v>62</v>
      </c>
      <c r="P643" s="7" t="s">
        <v>55</v>
      </c>
      <c r="Q643" s="7">
        <f>SUM(L643:O643)</f>
        <v>117</v>
      </c>
      <c r="R643" s="10">
        <f>R629+R636</f>
        <v>2632</v>
      </c>
      <c r="S643" s="7">
        <f>SUM(Q643:R643)</f>
        <v>2749</v>
      </c>
      <c r="T643" s="13"/>
    </row>
    <row r="644" spans="1:20" ht="17.25" customHeight="1" thickBot="1">
      <c r="B644" s="1" t="s">
        <v>201</v>
      </c>
      <c r="C644" s="7" t="s">
        <v>55</v>
      </c>
      <c r="D644" s="7">
        <f t="shared" ref="D644:J644" si="378">SUM(D640:D643)</f>
        <v>24316</v>
      </c>
      <c r="E644" s="7">
        <f t="shared" si="378"/>
        <v>708</v>
      </c>
      <c r="F644" s="7">
        <f t="shared" si="378"/>
        <v>7113</v>
      </c>
      <c r="G644" s="7" t="s">
        <v>55</v>
      </c>
      <c r="H644" s="7">
        <f t="shared" si="378"/>
        <v>32137</v>
      </c>
      <c r="I644" s="7">
        <f t="shared" si="378"/>
        <v>5963</v>
      </c>
      <c r="J644" s="7">
        <f t="shared" si="378"/>
        <v>38100</v>
      </c>
      <c r="K644" s="13"/>
      <c r="L644" s="7" t="s">
        <v>55</v>
      </c>
      <c r="M644" s="7">
        <f t="shared" ref="M644:S644" si="379">SUM(M640:M643)</f>
        <v>28156</v>
      </c>
      <c r="N644" s="7">
        <f t="shared" si="379"/>
        <v>1216</v>
      </c>
      <c r="O644" s="7">
        <f t="shared" si="379"/>
        <v>13668</v>
      </c>
      <c r="P644" s="7" t="s">
        <v>55</v>
      </c>
      <c r="Q644" s="7">
        <f t="shared" si="379"/>
        <v>43040</v>
      </c>
      <c r="R644" s="7">
        <f t="shared" si="379"/>
        <v>7358</v>
      </c>
      <c r="S644" s="7">
        <f t="shared" si="379"/>
        <v>50398</v>
      </c>
      <c r="T644" s="13"/>
    </row>
    <row r="645" spans="1:20">
      <c r="A645" s="95"/>
      <c r="B645" s="95"/>
      <c r="C645" s="54"/>
      <c r="D645" s="54"/>
      <c r="E645" s="54"/>
      <c r="F645" s="54"/>
      <c r="G645" s="54"/>
      <c r="H645" s="54"/>
      <c r="I645" s="54"/>
      <c r="J645" s="54"/>
      <c r="K645" s="88"/>
      <c r="L645" s="54"/>
      <c r="M645" s="54"/>
      <c r="N645" s="54"/>
      <c r="O645" s="54"/>
      <c r="P645" s="54"/>
      <c r="Q645" s="54"/>
      <c r="R645" s="54"/>
      <c r="S645" s="54"/>
    </row>
    <row r="646" spans="1:20" ht="16.5" customHeight="1">
      <c r="A646" s="6" t="s">
        <v>202</v>
      </c>
      <c r="B646" s="5" t="s">
        <v>203</v>
      </c>
      <c r="E646" s="30"/>
      <c r="F646" s="30"/>
      <c r="G646" s="30"/>
      <c r="H646" s="1"/>
      <c r="J646" s="1"/>
      <c r="N646" s="30"/>
      <c r="O646" s="30"/>
      <c r="P646" s="30"/>
      <c r="Q646" s="1"/>
      <c r="S646" s="1"/>
    </row>
    <row r="647" spans="1:20" ht="15">
      <c r="B647" s="2" t="s">
        <v>171</v>
      </c>
      <c r="C647" s="21" t="s">
        <v>55</v>
      </c>
      <c r="D647" s="10">
        <v>0</v>
      </c>
      <c r="E647" s="10">
        <v>0</v>
      </c>
      <c r="F647" s="10">
        <v>0</v>
      </c>
      <c r="G647" s="7" t="s">
        <v>55</v>
      </c>
      <c r="H647" s="7">
        <f>SUM(C647:F647)</f>
        <v>0</v>
      </c>
      <c r="I647" s="10">
        <v>16</v>
      </c>
      <c r="J647" s="7">
        <f>SUM(H647:I647)</f>
        <v>16</v>
      </c>
      <c r="K647" s="13"/>
      <c r="L647" s="21" t="s">
        <v>55</v>
      </c>
      <c r="M647" s="21" t="s">
        <v>55</v>
      </c>
      <c r="N647" s="21" t="s">
        <v>55</v>
      </c>
      <c r="O647" s="21" t="s">
        <v>55</v>
      </c>
      <c r="P647" s="7" t="s">
        <v>55</v>
      </c>
      <c r="Q647" s="21" t="s">
        <v>55</v>
      </c>
      <c r="R647" s="21" t="s">
        <v>55</v>
      </c>
      <c r="S647" s="21" t="s">
        <v>55</v>
      </c>
    </row>
    <row r="648" spans="1:20" ht="15">
      <c r="B648" s="2" t="s">
        <v>197</v>
      </c>
      <c r="C648" s="21" t="s">
        <v>55</v>
      </c>
      <c r="D648" s="10">
        <v>6464</v>
      </c>
      <c r="E648" s="10">
        <v>476</v>
      </c>
      <c r="F648" s="10">
        <v>1038</v>
      </c>
      <c r="G648" s="7" t="s">
        <v>55</v>
      </c>
      <c r="H648" s="7">
        <f>SUM(C648:F648)</f>
        <v>7978</v>
      </c>
      <c r="I648" s="21" t="s">
        <v>55</v>
      </c>
      <c r="J648" s="7">
        <f>SUM(H648:I648)</f>
        <v>7978</v>
      </c>
      <c r="K648" s="13"/>
      <c r="L648" s="21" t="s">
        <v>55</v>
      </c>
      <c r="M648" s="10">
        <v>8790</v>
      </c>
      <c r="N648" s="10">
        <v>439</v>
      </c>
      <c r="O648" s="10">
        <v>5663</v>
      </c>
      <c r="P648" s="7" t="s">
        <v>55</v>
      </c>
      <c r="Q648" s="7">
        <f>SUM(L648:O648)</f>
        <v>14892</v>
      </c>
      <c r="R648" s="21" t="s">
        <v>55</v>
      </c>
      <c r="S648" s="7">
        <f>SUM(Q648:R648)</f>
        <v>14892</v>
      </c>
    </row>
    <row r="649" spans="1:20" ht="15">
      <c r="B649" s="2" t="s">
        <v>157</v>
      </c>
      <c r="C649" s="21" t="s">
        <v>55</v>
      </c>
      <c r="D649" s="10">
        <v>6</v>
      </c>
      <c r="E649" s="29">
        <v>0</v>
      </c>
      <c r="F649" s="10">
        <v>0</v>
      </c>
      <c r="G649" s="7" t="s">
        <v>55</v>
      </c>
      <c r="H649" s="7">
        <f>SUM(C649:F649)</f>
        <v>6</v>
      </c>
      <c r="I649" s="8">
        <v>867</v>
      </c>
      <c r="J649" s="7">
        <f>SUM(H649:I649)</f>
        <v>873</v>
      </c>
      <c r="K649" s="13"/>
      <c r="L649" s="21" t="s">
        <v>55</v>
      </c>
      <c r="M649" s="10">
        <v>38</v>
      </c>
      <c r="N649" s="29">
        <v>2</v>
      </c>
      <c r="O649" s="10">
        <v>108</v>
      </c>
      <c r="P649" s="7" t="s">
        <v>55</v>
      </c>
      <c r="Q649" s="7">
        <f>SUM(L649:O649)</f>
        <v>148</v>
      </c>
      <c r="R649" s="8">
        <v>871</v>
      </c>
      <c r="S649" s="7">
        <f>SUM(Q649:R649)</f>
        <v>1019</v>
      </c>
      <c r="T649" s="13"/>
    </row>
    <row r="650" spans="1:20" ht="15">
      <c r="B650" s="1" t="s">
        <v>204</v>
      </c>
      <c r="C650" s="7" t="s">
        <v>55</v>
      </c>
      <c r="D650" s="7">
        <f t="shared" ref="D650:J650" si="380">SUM(D647:D649)</f>
        <v>6470</v>
      </c>
      <c r="E650" s="7">
        <f t="shared" si="380"/>
        <v>476</v>
      </c>
      <c r="F650" s="7">
        <f t="shared" si="380"/>
        <v>1038</v>
      </c>
      <c r="G650" s="7" t="s">
        <v>55</v>
      </c>
      <c r="H650" s="7">
        <f t="shared" si="380"/>
        <v>7984</v>
      </c>
      <c r="I650" s="7">
        <f t="shared" si="380"/>
        <v>883</v>
      </c>
      <c r="J650" s="7">
        <f t="shared" si="380"/>
        <v>8867</v>
      </c>
      <c r="K650" s="13"/>
      <c r="L650" s="7" t="s">
        <v>55</v>
      </c>
      <c r="M650" s="7">
        <f t="shared" ref="M650:S650" si="381">SUM(M647:M649)</f>
        <v>8828</v>
      </c>
      <c r="N650" s="7">
        <f t="shared" si="381"/>
        <v>441</v>
      </c>
      <c r="O650" s="7">
        <f t="shared" si="381"/>
        <v>5771</v>
      </c>
      <c r="P650" s="7" t="s">
        <v>55</v>
      </c>
      <c r="Q650" s="7">
        <f t="shared" si="381"/>
        <v>15040</v>
      </c>
      <c r="R650" s="7">
        <f t="shared" si="381"/>
        <v>871</v>
      </c>
      <c r="S650" s="7">
        <f t="shared" si="381"/>
        <v>15911</v>
      </c>
      <c r="T650" s="13"/>
    </row>
    <row r="651" spans="1:20">
      <c r="C651" s="8"/>
      <c r="D651" s="8"/>
      <c r="E651" s="8"/>
      <c r="F651" s="8"/>
      <c r="G651" s="8"/>
      <c r="H651" s="8"/>
      <c r="I651" s="8"/>
      <c r="J651" s="8"/>
      <c r="K651" s="13"/>
      <c r="L651" s="8"/>
      <c r="M651" s="8"/>
      <c r="N651" s="8"/>
      <c r="O651" s="8"/>
      <c r="P651" s="8"/>
      <c r="Q651" s="8"/>
      <c r="R651" s="8"/>
      <c r="S651" s="8"/>
    </row>
    <row r="652" spans="1:20" ht="15">
      <c r="B652" s="5" t="s">
        <v>205</v>
      </c>
      <c r="C652" s="8"/>
      <c r="D652" s="8"/>
      <c r="E652" s="8"/>
      <c r="F652" s="8"/>
      <c r="G652" s="8"/>
      <c r="H652" s="8"/>
      <c r="I652" s="8"/>
      <c r="J652" s="8"/>
      <c r="K652" s="13"/>
      <c r="L652" s="8"/>
      <c r="M652" s="8"/>
      <c r="N652" s="8"/>
      <c r="O652" s="8"/>
      <c r="P652" s="8"/>
      <c r="Q652" s="8"/>
      <c r="R652" s="8"/>
      <c r="S652" s="8"/>
    </row>
    <row r="653" spans="1:20" ht="15">
      <c r="B653" s="2" t="s">
        <v>171</v>
      </c>
      <c r="C653" s="21" t="s">
        <v>55</v>
      </c>
      <c r="D653" s="10">
        <v>1647</v>
      </c>
      <c r="E653" s="10">
        <v>320</v>
      </c>
      <c r="F653" s="10">
        <v>2208</v>
      </c>
      <c r="G653" s="7" t="s">
        <v>55</v>
      </c>
      <c r="H653" s="7">
        <f>SUM(C653:F653)</f>
        <v>4175</v>
      </c>
      <c r="I653" s="10">
        <v>6548</v>
      </c>
      <c r="J653" s="7">
        <f>SUM(H653:I653)</f>
        <v>10723</v>
      </c>
      <c r="K653" s="13"/>
      <c r="L653" s="21" t="s">
        <v>55</v>
      </c>
      <c r="M653" s="10">
        <v>22</v>
      </c>
      <c r="N653" s="10">
        <v>0</v>
      </c>
      <c r="O653" s="10">
        <v>13</v>
      </c>
      <c r="P653" s="7" t="s">
        <v>55</v>
      </c>
      <c r="Q653" s="7">
        <f>SUM(L653:O653)</f>
        <v>35</v>
      </c>
      <c r="R653" s="10">
        <v>43</v>
      </c>
      <c r="S653" s="7">
        <f>SUM(Q653:R653)</f>
        <v>78</v>
      </c>
      <c r="T653" s="13"/>
    </row>
    <row r="654" spans="1:20" ht="15">
      <c r="B654" s="2" t="s">
        <v>189</v>
      </c>
      <c r="C654" s="21" t="s">
        <v>55</v>
      </c>
      <c r="D654" s="10">
        <v>1691</v>
      </c>
      <c r="E654" s="21" t="s">
        <v>55</v>
      </c>
      <c r="F654" s="21" t="s">
        <v>55</v>
      </c>
      <c r="G654" s="7" t="s">
        <v>55</v>
      </c>
      <c r="H654" s="7">
        <f>SUM(C654:F654)</f>
        <v>1691</v>
      </c>
      <c r="I654" s="21" t="s">
        <v>55</v>
      </c>
      <c r="J654" s="7">
        <f>SUM(H654:I654)</f>
        <v>1691</v>
      </c>
      <c r="K654" s="13"/>
      <c r="L654" s="21" t="s">
        <v>55</v>
      </c>
      <c r="M654" s="10">
        <v>0</v>
      </c>
      <c r="N654" s="21" t="s">
        <v>55</v>
      </c>
      <c r="O654" s="21" t="s">
        <v>55</v>
      </c>
      <c r="P654" s="7" t="s">
        <v>55</v>
      </c>
      <c r="Q654" s="7">
        <f>SUM(L654:O654)</f>
        <v>0</v>
      </c>
      <c r="R654" s="21" t="s">
        <v>55</v>
      </c>
      <c r="S654" s="7">
        <f>SUM(Q654:R654)</f>
        <v>0</v>
      </c>
    </row>
    <row r="655" spans="1:20" ht="15">
      <c r="B655" s="2" t="s">
        <v>197</v>
      </c>
      <c r="C655" s="21" t="s">
        <v>55</v>
      </c>
      <c r="D655" s="10">
        <v>19037</v>
      </c>
      <c r="E655" s="10">
        <v>850</v>
      </c>
      <c r="F655" s="10">
        <v>4467</v>
      </c>
      <c r="G655" s="7" t="s">
        <v>55</v>
      </c>
      <c r="H655" s="7">
        <f>SUM(C655:F655)</f>
        <v>24354</v>
      </c>
      <c r="I655" s="21" t="s">
        <v>55</v>
      </c>
      <c r="J655" s="7">
        <f>SUM(H655:I655)</f>
        <v>24354</v>
      </c>
      <c r="K655" s="13"/>
      <c r="L655" s="21" t="s">
        <v>55</v>
      </c>
      <c r="M655" s="10">
        <v>15075</v>
      </c>
      <c r="N655" s="10">
        <v>751</v>
      </c>
      <c r="O655" s="10">
        <v>9616</v>
      </c>
      <c r="P655" s="7" t="s">
        <v>55</v>
      </c>
      <c r="Q655" s="7">
        <f>SUM(L655:O655)</f>
        <v>25442</v>
      </c>
      <c r="R655" s="21" t="s">
        <v>55</v>
      </c>
      <c r="S655" s="7">
        <f>SUM(Q655:R655)</f>
        <v>25442</v>
      </c>
    </row>
    <row r="656" spans="1:20" ht="15">
      <c r="B656" s="2" t="s">
        <v>157</v>
      </c>
      <c r="C656" s="21" t="s">
        <v>55</v>
      </c>
      <c r="D656" s="10">
        <v>14</v>
      </c>
      <c r="E656" s="29">
        <v>0</v>
      </c>
      <c r="F656" s="10">
        <v>8</v>
      </c>
      <c r="G656" s="7" t="s">
        <v>55</v>
      </c>
      <c r="H656" s="7">
        <f>SUM(C656:F656)</f>
        <v>22</v>
      </c>
      <c r="I656" s="8">
        <v>1844</v>
      </c>
      <c r="J656" s="7">
        <f>SUM(H656:I656)</f>
        <v>1866</v>
      </c>
      <c r="K656" s="13"/>
      <c r="L656" s="21" t="s">
        <v>55</v>
      </c>
      <c r="M656" s="10">
        <v>22</v>
      </c>
      <c r="N656" s="29">
        <v>0</v>
      </c>
      <c r="O656" s="10">
        <v>11</v>
      </c>
      <c r="P656" s="7" t="s">
        <v>55</v>
      </c>
      <c r="Q656" s="7">
        <f>SUM(L656:O656)</f>
        <v>33</v>
      </c>
      <c r="R656" s="8">
        <v>1863</v>
      </c>
      <c r="S656" s="7">
        <f>SUM(Q656:R656)</f>
        <v>1896</v>
      </c>
      <c r="T656" s="13"/>
    </row>
    <row r="657" spans="1:20" ht="15">
      <c r="B657" s="1" t="s">
        <v>206</v>
      </c>
      <c r="C657" s="7" t="s">
        <v>55</v>
      </c>
      <c r="D657" s="7">
        <f t="shared" ref="D657:J657" si="382">SUM(D653:D656)</f>
        <v>22389</v>
      </c>
      <c r="E657" s="7">
        <f t="shared" si="382"/>
        <v>1170</v>
      </c>
      <c r="F657" s="7">
        <f t="shared" si="382"/>
        <v>6683</v>
      </c>
      <c r="G657" s="7" t="s">
        <v>55</v>
      </c>
      <c r="H657" s="7">
        <f t="shared" si="382"/>
        <v>30242</v>
      </c>
      <c r="I657" s="7">
        <f t="shared" si="382"/>
        <v>8392</v>
      </c>
      <c r="J657" s="7">
        <f t="shared" si="382"/>
        <v>38634</v>
      </c>
      <c r="K657" s="13"/>
      <c r="L657" s="7" t="s">
        <v>55</v>
      </c>
      <c r="M657" s="7">
        <f t="shared" ref="M657:S657" si="383">SUM(M653:M656)</f>
        <v>15119</v>
      </c>
      <c r="N657" s="7">
        <f t="shared" si="383"/>
        <v>751</v>
      </c>
      <c r="O657" s="7">
        <f t="shared" si="383"/>
        <v>9640</v>
      </c>
      <c r="P657" s="7" t="s">
        <v>55</v>
      </c>
      <c r="Q657" s="7">
        <f t="shared" si="383"/>
        <v>25510</v>
      </c>
      <c r="R657" s="7">
        <f t="shared" si="383"/>
        <v>1906</v>
      </c>
      <c r="S657" s="7">
        <f t="shared" si="383"/>
        <v>27416</v>
      </c>
      <c r="T657" s="13"/>
    </row>
    <row r="658" spans="1:20">
      <c r="C658" s="8"/>
      <c r="D658" s="8"/>
      <c r="E658" s="8"/>
      <c r="F658" s="8"/>
      <c r="G658" s="8"/>
      <c r="H658" s="8"/>
      <c r="I658" s="8"/>
      <c r="J658" s="8"/>
      <c r="K658" s="13"/>
      <c r="L658" s="8"/>
      <c r="M658" s="8"/>
      <c r="N658" s="8"/>
      <c r="O658" s="8"/>
      <c r="P658" s="8"/>
      <c r="Q658" s="8"/>
      <c r="R658" s="8"/>
      <c r="S658" s="8"/>
    </row>
    <row r="659" spans="1:20" ht="15">
      <c r="B659" s="5" t="s">
        <v>202</v>
      </c>
      <c r="C659" s="8"/>
      <c r="D659" s="8"/>
      <c r="E659" s="8"/>
      <c r="F659" s="8"/>
      <c r="G659" s="8"/>
      <c r="H659" s="8"/>
      <c r="I659" s="8"/>
      <c r="J659" s="8"/>
      <c r="K659" s="13"/>
      <c r="L659" s="8"/>
      <c r="M659" s="8"/>
      <c r="N659" s="8"/>
      <c r="O659" s="8"/>
      <c r="P659" s="8"/>
      <c r="Q659" s="8"/>
      <c r="R659" s="8"/>
      <c r="S659" s="8"/>
    </row>
    <row r="660" spans="1:20" ht="15">
      <c r="B660" s="2" t="s">
        <v>171</v>
      </c>
      <c r="C660" s="21" t="s">
        <v>55</v>
      </c>
      <c r="D660" s="10">
        <f t="shared" ref="D660:F661" si="384">D653</f>
        <v>1647</v>
      </c>
      <c r="E660" s="10">
        <f t="shared" si="384"/>
        <v>320</v>
      </c>
      <c r="F660" s="10">
        <f t="shared" si="384"/>
        <v>2208</v>
      </c>
      <c r="G660" s="21" t="s">
        <v>55</v>
      </c>
      <c r="H660" s="7">
        <f>SUM(C660:F660)</f>
        <v>4175</v>
      </c>
      <c r="I660" s="8">
        <f>I647+I653</f>
        <v>6564</v>
      </c>
      <c r="J660" s="7">
        <f>SUM(H660:I660)</f>
        <v>10739</v>
      </c>
      <c r="K660" s="13"/>
      <c r="L660" s="7" t="s">
        <v>55</v>
      </c>
      <c r="M660" s="10">
        <f t="shared" ref="M660:O661" si="385">M653</f>
        <v>22</v>
      </c>
      <c r="N660" s="10">
        <f t="shared" si="385"/>
        <v>0</v>
      </c>
      <c r="O660" s="10">
        <f t="shared" si="385"/>
        <v>13</v>
      </c>
      <c r="P660" s="21" t="s">
        <v>55</v>
      </c>
      <c r="Q660" s="7">
        <f>SUM(L660:O660)</f>
        <v>35</v>
      </c>
      <c r="R660" s="10">
        <f>R653</f>
        <v>43</v>
      </c>
      <c r="S660" s="7">
        <f>SUM(Q660:R660)</f>
        <v>78</v>
      </c>
      <c r="T660" s="13"/>
    </row>
    <row r="661" spans="1:20" ht="15">
      <c r="B661" s="2" t="s">
        <v>189</v>
      </c>
      <c r="C661" s="21" t="s">
        <v>55</v>
      </c>
      <c r="D661" s="10">
        <f t="shared" si="384"/>
        <v>1691</v>
      </c>
      <c r="E661" s="7" t="str">
        <f t="shared" si="384"/>
        <v>..</v>
      </c>
      <c r="F661" s="7" t="str">
        <f t="shared" si="384"/>
        <v>..</v>
      </c>
      <c r="G661" s="21" t="s">
        <v>55</v>
      </c>
      <c r="H661" s="7">
        <f>SUM(C661:F661)</f>
        <v>1691</v>
      </c>
      <c r="I661" s="7" t="str">
        <f>I654</f>
        <v>..</v>
      </c>
      <c r="J661" s="7">
        <f>SUM(H661:I661)</f>
        <v>1691</v>
      </c>
      <c r="K661" s="13"/>
      <c r="L661" s="7" t="s">
        <v>55</v>
      </c>
      <c r="M661" s="10">
        <f t="shared" si="385"/>
        <v>0</v>
      </c>
      <c r="N661" s="7" t="str">
        <f t="shared" si="385"/>
        <v>..</v>
      </c>
      <c r="O661" s="7" t="str">
        <f t="shared" si="385"/>
        <v>..</v>
      </c>
      <c r="P661" s="21" t="s">
        <v>55</v>
      </c>
      <c r="Q661" s="7">
        <f>SUM(L661:O661)</f>
        <v>0</v>
      </c>
      <c r="R661" s="7" t="str">
        <f>R654</f>
        <v>..</v>
      </c>
      <c r="S661" s="7">
        <f>SUM(Q661:R661)</f>
        <v>0</v>
      </c>
    </row>
    <row r="662" spans="1:20" ht="15">
      <c r="B662" s="2" t="s">
        <v>197</v>
      </c>
      <c r="C662" s="21" t="s">
        <v>55</v>
      </c>
      <c r="D662" s="10">
        <f t="shared" ref="D662:F663" si="386">D648+D655</f>
        <v>25501</v>
      </c>
      <c r="E662" s="10">
        <f t="shared" si="386"/>
        <v>1326</v>
      </c>
      <c r="F662" s="10">
        <f t="shared" si="386"/>
        <v>5505</v>
      </c>
      <c r="G662" s="21" t="s">
        <v>55</v>
      </c>
      <c r="H662" s="7">
        <f>SUM(C662:F662)</f>
        <v>32332</v>
      </c>
      <c r="I662" s="21" t="s">
        <v>55</v>
      </c>
      <c r="J662" s="7">
        <f>SUM(H662:I662)</f>
        <v>32332</v>
      </c>
      <c r="K662" s="13"/>
      <c r="L662" s="7" t="s">
        <v>55</v>
      </c>
      <c r="M662" s="10">
        <f t="shared" ref="M662:O663" si="387">M648+M655</f>
        <v>23865</v>
      </c>
      <c r="N662" s="10">
        <f t="shared" si="387"/>
        <v>1190</v>
      </c>
      <c r="O662" s="10">
        <f t="shared" si="387"/>
        <v>15279</v>
      </c>
      <c r="P662" s="21" t="s">
        <v>55</v>
      </c>
      <c r="Q662" s="7">
        <f>SUM(L662:O662)</f>
        <v>40334</v>
      </c>
      <c r="R662" s="7" t="s">
        <v>55</v>
      </c>
      <c r="S662" s="7">
        <f>SUM(Q662:R662)</f>
        <v>40334</v>
      </c>
    </row>
    <row r="663" spans="1:20" ht="15">
      <c r="B663" s="2" t="s">
        <v>157</v>
      </c>
      <c r="C663" s="21" t="s">
        <v>55</v>
      </c>
      <c r="D663" s="10">
        <f t="shared" si="386"/>
        <v>20</v>
      </c>
      <c r="E663" s="10">
        <f t="shared" si="386"/>
        <v>0</v>
      </c>
      <c r="F663" s="10">
        <f t="shared" si="386"/>
        <v>8</v>
      </c>
      <c r="G663" s="21" t="s">
        <v>55</v>
      </c>
      <c r="H663" s="7">
        <f>SUM(C663:F663)</f>
        <v>28</v>
      </c>
      <c r="I663" s="10">
        <f>I649+I656</f>
        <v>2711</v>
      </c>
      <c r="J663" s="7">
        <f>SUM(H663:I663)</f>
        <v>2739</v>
      </c>
      <c r="K663" s="13"/>
      <c r="L663" s="7" t="s">
        <v>55</v>
      </c>
      <c r="M663" s="10">
        <f t="shared" si="387"/>
        <v>60</v>
      </c>
      <c r="N663" s="29">
        <f t="shared" si="387"/>
        <v>2</v>
      </c>
      <c r="O663" s="10">
        <f t="shared" si="387"/>
        <v>119</v>
      </c>
      <c r="P663" s="21" t="s">
        <v>55</v>
      </c>
      <c r="Q663" s="7">
        <f>SUM(L663:O663)</f>
        <v>181</v>
      </c>
      <c r="R663" s="10">
        <f>R649+R656</f>
        <v>2734</v>
      </c>
      <c r="S663" s="7">
        <f>SUM(Q663:R663)</f>
        <v>2915</v>
      </c>
      <c r="T663" s="13"/>
    </row>
    <row r="664" spans="1:20" ht="17.25" customHeight="1" thickBot="1">
      <c r="B664" s="1" t="s">
        <v>207</v>
      </c>
      <c r="C664" s="7" t="s">
        <v>55</v>
      </c>
      <c r="D664" s="7">
        <f t="shared" ref="D664:J664" si="388">SUM(D660:D663)</f>
        <v>28859</v>
      </c>
      <c r="E664" s="7">
        <f t="shared" si="388"/>
        <v>1646</v>
      </c>
      <c r="F664" s="7">
        <f t="shared" si="388"/>
        <v>7721</v>
      </c>
      <c r="G664" s="7" t="s">
        <v>55</v>
      </c>
      <c r="H664" s="7">
        <f t="shared" si="388"/>
        <v>38226</v>
      </c>
      <c r="I664" s="7">
        <f t="shared" si="388"/>
        <v>9275</v>
      </c>
      <c r="J664" s="7">
        <f t="shared" si="388"/>
        <v>47501</v>
      </c>
      <c r="K664" s="13"/>
      <c r="L664" s="7" t="s">
        <v>55</v>
      </c>
      <c r="M664" s="7">
        <f t="shared" ref="M664:S664" si="389">SUM(M660:M663)</f>
        <v>23947</v>
      </c>
      <c r="N664" s="7">
        <f t="shared" si="389"/>
        <v>1192</v>
      </c>
      <c r="O664" s="7">
        <f t="shared" si="389"/>
        <v>15411</v>
      </c>
      <c r="P664" s="7" t="s">
        <v>55</v>
      </c>
      <c r="Q664" s="7">
        <f t="shared" si="389"/>
        <v>40550</v>
      </c>
      <c r="R664" s="7">
        <f t="shared" si="389"/>
        <v>2777</v>
      </c>
      <c r="S664" s="7">
        <f t="shared" si="389"/>
        <v>43327</v>
      </c>
      <c r="T664" s="13"/>
    </row>
    <row r="665" spans="1:20" ht="12" customHeight="1">
      <c r="A665" s="95"/>
      <c r="B665" s="95"/>
      <c r="C665" s="54"/>
      <c r="D665" s="54"/>
      <c r="E665" s="54"/>
      <c r="F665" s="54"/>
      <c r="G665" s="54"/>
      <c r="H665" s="54"/>
      <c r="I665" s="54"/>
      <c r="J665" s="54"/>
      <c r="K665" s="88"/>
      <c r="L665" s="54"/>
      <c r="M665" s="54"/>
      <c r="N665" s="54"/>
      <c r="O665" s="54"/>
      <c r="P665" s="54"/>
      <c r="Q665" s="54"/>
      <c r="R665" s="54"/>
      <c r="S665" s="54"/>
      <c r="T665"/>
    </row>
    <row r="666" spans="1:20">
      <c r="A666" s="32"/>
      <c r="C666" s="8"/>
      <c r="D666" s="8"/>
      <c r="E666" s="8"/>
      <c r="F666" s="8"/>
      <c r="G666" s="8"/>
      <c r="H666" s="8"/>
      <c r="I666" s="8"/>
      <c r="J666" s="8"/>
      <c r="K666" s="13"/>
      <c r="L666" s="8"/>
      <c r="M666" s="8"/>
      <c r="N666" s="8"/>
      <c r="O666" s="8"/>
      <c r="P666" s="8"/>
      <c r="Q666" s="8"/>
      <c r="R666" s="8"/>
      <c r="S666" s="8"/>
      <c r="T666"/>
    </row>
    <row r="667" spans="1:20">
      <c r="A667" s="4" t="s">
        <v>208</v>
      </c>
      <c r="T667"/>
    </row>
  </sheetData>
  <sortState xmlns:xlrd2="http://schemas.microsoft.com/office/spreadsheetml/2017/richdata2" ref="B250:S251">
    <sortCondition ref="B250"/>
  </sortState>
  <mergeCells count="4">
    <mergeCell ref="C8:J8"/>
    <mergeCell ref="L8:S8"/>
    <mergeCell ref="E9:F9"/>
    <mergeCell ref="N9:O9"/>
  </mergeCells>
  <phoneticPr fontId="6" type="noConversion"/>
  <conditionalFormatting sqref="C298:C302">
    <cfRule type="containsBlanks" dxfId="245" priority="995">
      <formula>LEN(TRIM(C298))=0</formula>
    </cfRule>
  </conditionalFormatting>
  <conditionalFormatting sqref="C297:E297">
    <cfRule type="containsBlanks" dxfId="244" priority="997">
      <formula>LEN(TRIM(C297))=0</formula>
    </cfRule>
  </conditionalFormatting>
  <conditionalFormatting sqref="C208:F219">
    <cfRule type="containsBlanks" dxfId="243" priority="647">
      <formula>LEN(TRIM(C208))=0</formula>
    </cfRule>
  </conditionalFormatting>
  <conditionalFormatting sqref="C223:F234">
    <cfRule type="containsBlanks" dxfId="242" priority="841">
      <formula>LEN(TRIM(C223))=0</formula>
    </cfRule>
  </conditionalFormatting>
  <conditionalFormatting sqref="C253:F266">
    <cfRule type="containsBlanks" dxfId="241" priority="956">
      <formula>LEN(TRIM(C253))=0</formula>
    </cfRule>
  </conditionalFormatting>
  <conditionalFormatting sqref="C270:F284">
    <cfRule type="containsBlanks" dxfId="240" priority="968">
      <formula>LEN(TRIM(C270))=0</formula>
    </cfRule>
  </conditionalFormatting>
  <conditionalFormatting sqref="C288:F296 I288:I302">
    <cfRule type="containsBlanks" dxfId="239" priority="961">
      <formula>LEN(TRIM(C288))=0</formula>
    </cfRule>
  </conditionalFormatting>
  <conditionalFormatting sqref="C306:F320">
    <cfRule type="containsBlanks" dxfId="238" priority="959">
      <formula>LEN(TRIM(C306))=0</formula>
    </cfRule>
  </conditionalFormatting>
  <conditionalFormatting sqref="C324:F338">
    <cfRule type="containsBlanks" dxfId="237" priority="953">
      <formula>LEN(TRIM(C324))=0</formula>
    </cfRule>
  </conditionalFormatting>
  <conditionalFormatting sqref="C362:F376 I362:I376 L362:O376 R362:R376">
    <cfRule type="containsBlanks" dxfId="236" priority="1317">
      <formula>LEN(TRIM(C362))=0</formula>
    </cfRule>
  </conditionalFormatting>
  <conditionalFormatting sqref="C380:F395">
    <cfRule type="containsBlanks" dxfId="235" priority="1273">
      <formula>LEN(TRIM(C380))=0</formula>
    </cfRule>
  </conditionalFormatting>
  <conditionalFormatting sqref="C462:F462 H462:J462">
    <cfRule type="containsBlanks" dxfId="234" priority="1315">
      <formula>LEN(TRIM(C462))=0</formula>
    </cfRule>
  </conditionalFormatting>
  <conditionalFormatting sqref="C12:G19">
    <cfRule type="containsBlanks" dxfId="233" priority="2">
      <formula>LEN(TRIM(C12))=0</formula>
    </cfRule>
  </conditionalFormatting>
  <conditionalFormatting sqref="C23:G24">
    <cfRule type="containsBlanks" dxfId="232" priority="50">
      <formula>LEN(TRIM(C23))=0</formula>
    </cfRule>
  </conditionalFormatting>
  <conditionalFormatting sqref="C26:G31">
    <cfRule type="containsBlanks" dxfId="231" priority="145">
      <formula>LEN(TRIM(C26))=0</formula>
    </cfRule>
  </conditionalFormatting>
  <conditionalFormatting sqref="C35:G36">
    <cfRule type="containsBlanks" dxfId="230" priority="43">
      <formula>LEN(TRIM(C35))=0</formula>
    </cfRule>
  </conditionalFormatting>
  <conditionalFormatting sqref="C38:G43">
    <cfRule type="containsBlanks" dxfId="229" priority="47">
      <formula>LEN(TRIM(C38))=0</formula>
    </cfRule>
  </conditionalFormatting>
  <conditionalFormatting sqref="C47:G48">
    <cfRule type="containsBlanks" dxfId="228" priority="36">
      <formula>LEN(TRIM(C47))=0</formula>
    </cfRule>
  </conditionalFormatting>
  <conditionalFormatting sqref="C50:G55">
    <cfRule type="containsBlanks" dxfId="227" priority="31">
      <formula>LEN(TRIM(C50))=0</formula>
    </cfRule>
  </conditionalFormatting>
  <conditionalFormatting sqref="C59:G60">
    <cfRule type="containsBlanks" dxfId="226" priority="317">
      <formula>LEN(TRIM(C59))=0</formula>
    </cfRule>
  </conditionalFormatting>
  <conditionalFormatting sqref="C62:G67">
    <cfRule type="containsBlanks" dxfId="225" priority="173">
      <formula>LEN(TRIM(C62))=0</formula>
    </cfRule>
  </conditionalFormatting>
  <conditionalFormatting sqref="C71:G72">
    <cfRule type="containsBlanks" dxfId="224" priority="293">
      <formula>LEN(TRIM(C71))=0</formula>
    </cfRule>
  </conditionalFormatting>
  <conditionalFormatting sqref="C74:G80">
    <cfRule type="containsBlanks" dxfId="223" priority="170">
      <formula>LEN(TRIM(C74))=0</formula>
    </cfRule>
  </conditionalFormatting>
  <conditionalFormatting sqref="C84:G85">
    <cfRule type="containsBlanks" dxfId="222" priority="242">
      <formula>LEN(TRIM(C84))=0</formula>
    </cfRule>
  </conditionalFormatting>
  <conditionalFormatting sqref="C87:G93">
    <cfRule type="containsBlanks" dxfId="221" priority="167">
      <formula>LEN(TRIM(C87))=0</formula>
    </cfRule>
  </conditionalFormatting>
  <conditionalFormatting sqref="C97:G104">
    <cfRule type="containsBlanks" dxfId="220" priority="190">
      <formula>LEN(TRIM(C97))=0</formula>
    </cfRule>
  </conditionalFormatting>
  <conditionalFormatting sqref="C108:G120">
    <cfRule type="containsBlanks" dxfId="219" priority="226">
      <formula>LEN(TRIM(C108))=0</formula>
    </cfRule>
  </conditionalFormatting>
  <conditionalFormatting sqref="C124:G136">
    <cfRule type="containsBlanks" dxfId="218" priority="187">
      <formula>LEN(TRIM(C124))=0</formula>
    </cfRule>
  </conditionalFormatting>
  <conditionalFormatting sqref="C140:G146">
    <cfRule type="containsBlanks" dxfId="217" priority="184">
      <formula>LEN(TRIM(C140))=0</formula>
    </cfRule>
  </conditionalFormatting>
  <conditionalFormatting sqref="C150:G157">
    <cfRule type="containsBlanks" dxfId="216" priority="181">
      <formula>LEN(TRIM(C150))=0</formula>
    </cfRule>
  </conditionalFormatting>
  <conditionalFormatting sqref="C161:G168">
    <cfRule type="containsBlanks" dxfId="215" priority="177">
      <formula>LEN(TRIM(C161))=0</formula>
    </cfRule>
  </conditionalFormatting>
  <conditionalFormatting sqref="C172:G180">
    <cfRule type="containsBlanks" dxfId="214" priority="644">
      <formula>LEN(TRIM(C172))=0</formula>
    </cfRule>
  </conditionalFormatting>
  <conditionalFormatting sqref="C184:G192 I184:I192 L184:O192 R184:R192">
    <cfRule type="containsBlanks" dxfId="213" priority="698">
      <formula>LEN(TRIM(C184))=0</formula>
    </cfRule>
  </conditionalFormatting>
  <conditionalFormatting sqref="C196:G204">
    <cfRule type="containsBlanks" dxfId="212" priority="640">
      <formula>LEN(TRIM(C196))=0</formula>
    </cfRule>
  </conditionalFormatting>
  <conditionalFormatting sqref="C238:G249">
    <cfRule type="containsBlanks" dxfId="211" priority="646">
      <formula>LEN(TRIM(C238))=0</formula>
    </cfRule>
  </conditionalFormatting>
  <conditionalFormatting sqref="C342:G358">
    <cfRule type="containsBlanks" dxfId="210" priority="733">
      <formula>LEN(TRIM(C342))=0</formula>
    </cfRule>
  </conditionalFormatting>
  <conditionalFormatting sqref="C399:G414">
    <cfRule type="containsBlanks" dxfId="209" priority="730">
      <formula>LEN(TRIM(C399))=0</formula>
    </cfRule>
  </conditionalFormatting>
  <conditionalFormatting sqref="C25:J25">
    <cfRule type="containsBlanks" dxfId="208" priority="77">
      <formula>LEN(TRIM(C25))=0</formula>
    </cfRule>
  </conditionalFormatting>
  <conditionalFormatting sqref="C37:J37">
    <cfRule type="containsBlanks" dxfId="207" priority="46">
      <formula>LEN(TRIM(C37))=0</formula>
    </cfRule>
  </conditionalFormatting>
  <conditionalFormatting sqref="C49:J49">
    <cfRule type="containsBlanks" dxfId="206" priority="39">
      <formula>LEN(TRIM(C49))=0</formula>
    </cfRule>
  </conditionalFormatting>
  <conditionalFormatting sqref="C61:J61">
    <cfRule type="containsBlanks" dxfId="205" priority="73">
      <formula>LEN(TRIM(C61))=0</formula>
    </cfRule>
  </conditionalFormatting>
  <conditionalFormatting sqref="C73:J73">
    <cfRule type="containsBlanks" dxfId="204" priority="69">
      <formula>LEN(TRIM(C73))=0</formula>
    </cfRule>
  </conditionalFormatting>
  <conditionalFormatting sqref="C86:J86">
    <cfRule type="containsBlanks" dxfId="203" priority="65">
      <formula>LEN(TRIM(C86))=0</formula>
    </cfRule>
  </conditionalFormatting>
  <conditionalFormatting sqref="C437:J455">
    <cfRule type="containsBlanks" dxfId="202" priority="728">
      <formula>LEN(TRIM(C437))=0</formula>
    </cfRule>
  </conditionalFormatting>
  <conditionalFormatting sqref="D298:E299">
    <cfRule type="containsBlanks" dxfId="201" priority="994">
      <formula>LEN(TRIM(D298))=0</formula>
    </cfRule>
  </conditionalFormatting>
  <conditionalFormatting sqref="D300:F302">
    <cfRule type="containsBlanks" dxfId="200" priority="989">
      <formula>LEN(TRIM(D300))=0</formula>
    </cfRule>
  </conditionalFormatting>
  <conditionalFormatting sqref="F297:F299">
    <cfRule type="containsBlanks" dxfId="199" priority="963">
      <formula>LEN(TRIM(F297))=0</formula>
    </cfRule>
  </conditionalFormatting>
  <conditionalFormatting sqref="G208:G220">
    <cfRule type="containsBlanks" dxfId="198" priority="741">
      <formula>LEN(TRIM(G208))=0</formula>
    </cfRule>
  </conditionalFormatting>
  <conditionalFormatting sqref="G223:G235">
    <cfRule type="containsBlanks" dxfId="197" priority="740">
      <formula>LEN(TRIM(G223))=0</formula>
    </cfRule>
  </conditionalFormatting>
  <conditionalFormatting sqref="G253:G267">
    <cfRule type="containsBlanks" dxfId="196" priority="738">
      <formula>LEN(TRIM(G253))=0</formula>
    </cfRule>
  </conditionalFormatting>
  <conditionalFormatting sqref="G270:G285">
    <cfRule type="containsBlanks" dxfId="195" priority="737">
      <formula>LEN(TRIM(G270))=0</formula>
    </cfRule>
  </conditionalFormatting>
  <conditionalFormatting sqref="G288:G302">
    <cfRule type="containsBlanks" dxfId="194" priority="736">
      <formula>LEN(TRIM(G288))=0</formula>
    </cfRule>
  </conditionalFormatting>
  <conditionalFormatting sqref="G306:G321">
    <cfRule type="containsBlanks" dxfId="193" priority="735">
      <formula>LEN(TRIM(G306))=0</formula>
    </cfRule>
  </conditionalFormatting>
  <conditionalFormatting sqref="G324:G339">
    <cfRule type="containsBlanks" dxfId="192" priority="734">
      <formula>LEN(TRIM(G324))=0</formula>
    </cfRule>
  </conditionalFormatting>
  <conditionalFormatting sqref="G362:G377">
    <cfRule type="containsBlanks" dxfId="191" priority="732">
      <formula>LEN(TRIM(G362))=0</formula>
    </cfRule>
  </conditionalFormatting>
  <conditionalFormatting sqref="G380:G396">
    <cfRule type="containsBlanks" dxfId="190" priority="731">
      <formula>LEN(TRIM(G380))=0</formula>
    </cfRule>
  </conditionalFormatting>
  <conditionalFormatting sqref="G418:G434">
    <cfRule type="containsBlanks" dxfId="189" priority="729">
      <formula>LEN(TRIM(G418))=0</formula>
    </cfRule>
  </conditionalFormatting>
  <conditionalFormatting sqref="G458:G476">
    <cfRule type="containsBlanks" dxfId="188" priority="727">
      <formula>LEN(TRIM(G458))=0</formula>
    </cfRule>
  </conditionalFormatting>
  <conditionalFormatting sqref="G479:G494">
    <cfRule type="containsBlanks" dxfId="187" priority="726">
      <formula>LEN(TRIM(G479))=0</formula>
    </cfRule>
  </conditionalFormatting>
  <conditionalFormatting sqref="G497:G515">
    <cfRule type="containsBlanks" dxfId="186" priority="725">
      <formula>LEN(TRIM(G497))=0</formula>
    </cfRule>
  </conditionalFormatting>
  <conditionalFormatting sqref="G518:G536">
    <cfRule type="containsBlanks" dxfId="185" priority="724">
      <formula>LEN(TRIM(G518))=0</formula>
    </cfRule>
  </conditionalFormatting>
  <conditionalFormatting sqref="G539:G551">
    <cfRule type="containsBlanks" dxfId="184" priority="723">
      <formula>LEN(TRIM(G539))=0</formula>
    </cfRule>
  </conditionalFormatting>
  <conditionalFormatting sqref="G554:G567">
    <cfRule type="containsBlanks" dxfId="183" priority="722">
      <formula>LEN(TRIM(G554))=0</formula>
    </cfRule>
  </conditionalFormatting>
  <conditionalFormatting sqref="G570:G583">
    <cfRule type="containsBlanks" dxfId="182" priority="721">
      <formula>LEN(TRIM(G570))=0</formula>
    </cfRule>
  </conditionalFormatting>
  <conditionalFormatting sqref="G586:G593">
    <cfRule type="containsBlanks" dxfId="181" priority="720">
      <formula>LEN(TRIM(G586))=0</formula>
    </cfRule>
  </conditionalFormatting>
  <conditionalFormatting sqref="G596:G608">
    <cfRule type="containsBlanks" dxfId="180" priority="719">
      <formula>LEN(TRIM(G596))=0</formula>
    </cfRule>
  </conditionalFormatting>
  <conditionalFormatting sqref="G611:G623">
    <cfRule type="containsBlanks" dxfId="179" priority="718">
      <formula>LEN(TRIM(G611))=0</formula>
    </cfRule>
  </conditionalFormatting>
  <conditionalFormatting sqref="G626:G630">
    <cfRule type="containsBlanks" dxfId="178" priority="717">
      <formula>LEN(TRIM(G626))=0</formula>
    </cfRule>
  </conditionalFormatting>
  <conditionalFormatting sqref="G633:G637">
    <cfRule type="containsBlanks" dxfId="177" priority="716">
      <formula>LEN(TRIM(G633))=0</formula>
    </cfRule>
  </conditionalFormatting>
  <conditionalFormatting sqref="G640:G644">
    <cfRule type="containsBlanks" dxfId="176" priority="715">
      <formula>LEN(TRIM(G640))=0</formula>
    </cfRule>
  </conditionalFormatting>
  <conditionalFormatting sqref="G647:G650">
    <cfRule type="containsBlanks" dxfId="175" priority="714">
      <formula>LEN(TRIM(G647))=0</formula>
    </cfRule>
  </conditionalFormatting>
  <conditionalFormatting sqref="G653:G657">
    <cfRule type="containsBlanks" dxfId="174" priority="713">
      <formula>LEN(TRIM(G653))=0</formula>
    </cfRule>
  </conditionalFormatting>
  <conditionalFormatting sqref="H13">
    <cfRule type="containsBlanks" dxfId="173" priority="10">
      <formula>LEN(TRIM(H13))=0</formula>
    </cfRule>
  </conditionalFormatting>
  <conditionalFormatting sqref="H74">
    <cfRule type="containsBlanks" dxfId="172" priority="199">
      <formula>LEN(TRIM(H74))=0</formula>
    </cfRule>
  </conditionalFormatting>
  <conditionalFormatting sqref="H87">
    <cfRule type="containsBlanks" dxfId="171" priority="208">
      <formula>LEN(TRIM(H87))=0</formula>
    </cfRule>
  </conditionalFormatting>
  <conditionalFormatting sqref="H108">
    <cfRule type="containsBlanks" dxfId="170" priority="412">
      <formula>LEN(TRIM(H108))=0</formula>
    </cfRule>
  </conditionalFormatting>
  <conditionalFormatting sqref="H111">
    <cfRule type="containsBlanks" dxfId="169" priority="320">
      <formula>LEN(TRIM(H111))=0</formula>
    </cfRule>
  </conditionalFormatting>
  <conditionalFormatting sqref="H113:H114">
    <cfRule type="containsBlanks" dxfId="168" priority="416">
      <formula>LEN(TRIM(H113))=0</formula>
    </cfRule>
  </conditionalFormatting>
  <conditionalFormatting sqref="H124">
    <cfRule type="containsBlanks" dxfId="167" priority="378">
      <formula>LEN(TRIM(H124))=0</formula>
    </cfRule>
  </conditionalFormatting>
  <conditionalFormatting sqref="H127">
    <cfRule type="containsBlanks" dxfId="166" priority="325">
      <formula>LEN(TRIM(H127))=0</formula>
    </cfRule>
  </conditionalFormatting>
  <conditionalFormatting sqref="H129:H130">
    <cfRule type="containsBlanks" dxfId="165" priority="382">
      <formula>LEN(TRIM(H129))=0</formula>
    </cfRule>
  </conditionalFormatting>
  <conditionalFormatting sqref="H151">
    <cfRule type="containsBlanks" dxfId="164" priority="330">
      <formula>LEN(TRIM(H151))=0</formula>
    </cfRule>
  </conditionalFormatting>
  <conditionalFormatting sqref="H162">
    <cfRule type="containsBlanks" dxfId="163" priority="335">
      <formula>LEN(TRIM(H162))=0</formula>
    </cfRule>
  </conditionalFormatting>
  <conditionalFormatting sqref="H312:H313">
    <cfRule type="containsBlanks" dxfId="162" priority="1253">
      <formula>LEN(TRIM(H312))=0</formula>
    </cfRule>
  </conditionalFormatting>
  <conditionalFormatting sqref="H329">
    <cfRule type="containsBlanks" dxfId="161" priority="1168">
      <formula>LEN(TRIM(H329))=0</formula>
    </cfRule>
  </conditionalFormatting>
  <conditionalFormatting sqref="H348:H349">
    <cfRule type="containsBlanks" dxfId="160" priority="1151">
      <formula>LEN(TRIM(H348))=0</formula>
    </cfRule>
  </conditionalFormatting>
  <conditionalFormatting sqref="H368:H371">
    <cfRule type="containsBlanks" dxfId="159" priority="1301">
      <formula>LEN(TRIM(H368))=0</formula>
    </cfRule>
  </conditionalFormatting>
  <conditionalFormatting sqref="H376">
    <cfRule type="containsBlanks" dxfId="158" priority="1299">
      <formula>LEN(TRIM(H376))=0</formula>
    </cfRule>
  </conditionalFormatting>
  <conditionalFormatting sqref="H386:H389">
    <cfRule type="containsBlanks" dxfId="157" priority="1290">
      <formula>LEN(TRIM(H386))=0</formula>
    </cfRule>
  </conditionalFormatting>
  <conditionalFormatting sqref="H395">
    <cfRule type="containsBlanks" dxfId="156" priority="1288">
      <formula>LEN(TRIM(H395))=0</formula>
    </cfRule>
  </conditionalFormatting>
  <conditionalFormatting sqref="H405:H408">
    <cfRule type="containsBlanks" dxfId="155" priority="1279">
      <formula>LEN(TRIM(H405))=0</formula>
    </cfRule>
  </conditionalFormatting>
  <conditionalFormatting sqref="H414">
    <cfRule type="containsBlanks" dxfId="154" priority="1277">
      <formula>LEN(TRIM(H414))=0</formula>
    </cfRule>
  </conditionalFormatting>
  <conditionalFormatting sqref="I12:I19">
    <cfRule type="containsBlanks" dxfId="153" priority="3">
      <formula>LEN(TRIM(I12))=0</formula>
    </cfRule>
  </conditionalFormatting>
  <conditionalFormatting sqref="I23:I24">
    <cfRule type="containsBlanks" dxfId="152" priority="152">
      <formula>LEN(TRIM(I23))=0</formula>
    </cfRule>
  </conditionalFormatting>
  <conditionalFormatting sqref="I26:I31">
    <cfRule type="containsBlanks" dxfId="151" priority="146">
      <formula>LEN(TRIM(I26))=0</formula>
    </cfRule>
  </conditionalFormatting>
  <conditionalFormatting sqref="I35:I36">
    <cfRule type="containsBlanks" dxfId="150" priority="49">
      <formula>LEN(TRIM(I35))=0</formula>
    </cfRule>
  </conditionalFormatting>
  <conditionalFormatting sqref="I38:I43">
    <cfRule type="containsBlanks" dxfId="149" priority="48">
      <formula>LEN(TRIM(I38))=0</formula>
    </cfRule>
  </conditionalFormatting>
  <conditionalFormatting sqref="I47:I48">
    <cfRule type="containsBlanks" dxfId="148" priority="42">
      <formula>LEN(TRIM(I47))=0</formula>
    </cfRule>
  </conditionalFormatting>
  <conditionalFormatting sqref="I50:I55">
    <cfRule type="containsBlanks" dxfId="147" priority="29">
      <formula>LEN(TRIM(I50))=0</formula>
    </cfRule>
  </conditionalFormatting>
  <conditionalFormatting sqref="I59:I60">
    <cfRule type="containsBlanks" dxfId="146" priority="302">
      <formula>LEN(TRIM(I59))=0</formula>
    </cfRule>
  </conditionalFormatting>
  <conditionalFormatting sqref="I62:I67">
    <cfRule type="containsBlanks" dxfId="145" priority="295">
      <formula>LEN(TRIM(I62))=0</formula>
    </cfRule>
  </conditionalFormatting>
  <conditionalFormatting sqref="I71:I72">
    <cfRule type="containsBlanks" dxfId="144" priority="280">
      <formula>LEN(TRIM(I71))=0</formula>
    </cfRule>
  </conditionalFormatting>
  <conditionalFormatting sqref="I74:I80">
    <cfRule type="containsBlanks" dxfId="143" priority="200">
      <formula>LEN(TRIM(I74))=0</formula>
    </cfRule>
  </conditionalFormatting>
  <conditionalFormatting sqref="I84:I85">
    <cfRule type="containsBlanks" dxfId="142" priority="258">
      <formula>LEN(TRIM(I84))=0</formula>
    </cfRule>
  </conditionalFormatting>
  <conditionalFormatting sqref="I87:I93">
    <cfRule type="containsBlanks" dxfId="141" priority="209">
      <formula>LEN(TRIM(I87))=0</formula>
    </cfRule>
  </conditionalFormatting>
  <conditionalFormatting sqref="I97:I104">
    <cfRule type="containsBlanks" dxfId="140" priority="499">
      <formula>LEN(TRIM(I97))=0</formula>
    </cfRule>
  </conditionalFormatting>
  <conditionalFormatting sqref="I108:I120">
    <cfRule type="containsBlanks" dxfId="139" priority="322">
      <formula>LEN(TRIM(I108))=0</formula>
    </cfRule>
  </conditionalFormatting>
  <conditionalFormatting sqref="I124:I136">
    <cfRule type="containsBlanks" dxfId="138" priority="327">
      <formula>LEN(TRIM(I124))=0</formula>
    </cfRule>
  </conditionalFormatting>
  <conditionalFormatting sqref="I140:I146 R140:R146">
    <cfRule type="containsBlanks" dxfId="137" priority="626">
      <formula>LEN(TRIM(I140))=0</formula>
    </cfRule>
  </conditionalFormatting>
  <conditionalFormatting sqref="I150:I157">
    <cfRule type="containsBlanks" dxfId="136" priority="332">
      <formula>LEN(TRIM(I150))=0</formula>
    </cfRule>
  </conditionalFormatting>
  <conditionalFormatting sqref="I161:I168">
    <cfRule type="containsBlanks" dxfId="135" priority="525">
      <formula>LEN(TRIM(I161))=0</formula>
    </cfRule>
  </conditionalFormatting>
  <conditionalFormatting sqref="I172:I180 R172:R180">
    <cfRule type="containsBlanks" dxfId="134" priority="684">
      <formula>LEN(TRIM(I172))=0</formula>
    </cfRule>
  </conditionalFormatting>
  <conditionalFormatting sqref="I196:I204">
    <cfRule type="containsBlanks" dxfId="133" priority="662">
      <formula>LEN(TRIM(I196))=0</formula>
    </cfRule>
  </conditionalFormatting>
  <conditionalFormatting sqref="I208:I219">
    <cfRule type="containsBlanks" dxfId="132" priority="926">
      <formula>LEN(TRIM(I208))=0</formula>
    </cfRule>
  </conditionalFormatting>
  <conditionalFormatting sqref="I223:I234">
    <cfRule type="containsBlanks" dxfId="131" priority="840">
      <formula>LEN(TRIM(I223))=0</formula>
    </cfRule>
  </conditionalFormatting>
  <conditionalFormatting sqref="I238:I249">
    <cfRule type="containsBlanks" dxfId="130" priority="791">
      <formula>LEN(TRIM(I238))=0</formula>
    </cfRule>
  </conditionalFormatting>
  <conditionalFormatting sqref="I253:I266">
    <cfRule type="containsBlanks" dxfId="129" priority="955">
      <formula>LEN(TRIM(I253))=0</formula>
    </cfRule>
  </conditionalFormatting>
  <conditionalFormatting sqref="I270:I284">
    <cfRule type="containsBlanks" dxfId="128" priority="967">
      <formula>LEN(TRIM(I270))=0</formula>
    </cfRule>
  </conditionalFormatting>
  <conditionalFormatting sqref="I306:I320">
    <cfRule type="containsBlanks" dxfId="127" priority="958">
      <formula>LEN(TRIM(I306))=0</formula>
    </cfRule>
  </conditionalFormatting>
  <conditionalFormatting sqref="I324:I338">
    <cfRule type="containsBlanks" dxfId="126" priority="952">
      <formula>LEN(TRIM(I324))=0</formula>
    </cfRule>
  </conditionalFormatting>
  <conditionalFormatting sqref="I342:I358">
    <cfRule type="containsBlanks" dxfId="125" priority="1063">
      <formula>LEN(TRIM(I342))=0</formula>
    </cfRule>
  </conditionalFormatting>
  <conditionalFormatting sqref="I380:I395">
    <cfRule type="containsBlanks" dxfId="124" priority="1271">
      <formula>LEN(TRIM(I380))=0</formula>
    </cfRule>
  </conditionalFormatting>
  <conditionalFormatting sqref="I399:I414">
    <cfRule type="containsBlanks" dxfId="123" priority="1263">
      <formula>LEN(TRIM(I399))=0</formula>
    </cfRule>
  </conditionalFormatting>
  <conditionalFormatting sqref="J13">
    <cfRule type="containsBlanks" dxfId="122" priority="9">
      <formula>LEN(TRIM(J13))=0</formula>
    </cfRule>
  </conditionalFormatting>
  <conditionalFormatting sqref="J74">
    <cfRule type="containsBlanks" dxfId="121" priority="198">
      <formula>LEN(TRIM(J74))=0</formula>
    </cfRule>
  </conditionalFormatting>
  <conditionalFormatting sqref="J87">
    <cfRule type="containsBlanks" dxfId="120" priority="207">
      <formula>LEN(TRIM(J87))=0</formula>
    </cfRule>
  </conditionalFormatting>
  <conditionalFormatting sqref="J108">
    <cfRule type="containsBlanks" dxfId="119" priority="411">
      <formula>LEN(TRIM(J108))=0</formula>
    </cfRule>
  </conditionalFormatting>
  <conditionalFormatting sqref="J111">
    <cfRule type="containsBlanks" dxfId="118" priority="318">
      <formula>LEN(TRIM(J111))=0</formula>
    </cfRule>
  </conditionalFormatting>
  <conditionalFormatting sqref="J113:J114">
    <cfRule type="containsBlanks" dxfId="117" priority="415">
      <formula>LEN(TRIM(J113))=0</formula>
    </cfRule>
  </conditionalFormatting>
  <conditionalFormatting sqref="J124">
    <cfRule type="containsBlanks" dxfId="116" priority="377">
      <formula>LEN(TRIM(J124))=0</formula>
    </cfRule>
  </conditionalFormatting>
  <conditionalFormatting sqref="J127">
    <cfRule type="containsBlanks" dxfId="115" priority="323">
      <formula>LEN(TRIM(J127))=0</formula>
    </cfRule>
  </conditionalFormatting>
  <conditionalFormatting sqref="J129:J130">
    <cfRule type="containsBlanks" dxfId="114" priority="381">
      <formula>LEN(TRIM(J129))=0</formula>
    </cfRule>
  </conditionalFormatting>
  <conditionalFormatting sqref="J151">
    <cfRule type="containsBlanks" dxfId="113" priority="328">
      <formula>LEN(TRIM(J151))=0</formula>
    </cfRule>
  </conditionalFormatting>
  <conditionalFormatting sqref="J162">
    <cfRule type="containsBlanks" dxfId="112" priority="333">
      <formula>LEN(TRIM(J162))=0</formula>
    </cfRule>
  </conditionalFormatting>
  <conditionalFormatting sqref="J312:J313">
    <cfRule type="containsBlanks" dxfId="111" priority="1251">
      <formula>LEN(TRIM(J312))=0</formula>
    </cfRule>
  </conditionalFormatting>
  <conditionalFormatting sqref="J329">
    <cfRule type="containsBlanks" dxfId="110" priority="1165">
      <formula>LEN(TRIM(J329))=0</formula>
    </cfRule>
  </conditionalFormatting>
  <conditionalFormatting sqref="J348:J349">
    <cfRule type="containsBlanks" dxfId="109" priority="1149">
      <formula>LEN(TRIM(J348))=0</formula>
    </cfRule>
  </conditionalFormatting>
  <conditionalFormatting sqref="J368:J371">
    <cfRule type="containsBlanks" dxfId="108" priority="1300">
      <formula>LEN(TRIM(J368))=0</formula>
    </cfRule>
  </conditionalFormatting>
  <conditionalFormatting sqref="J376">
    <cfRule type="containsBlanks" dxfId="107" priority="1298">
      <formula>LEN(TRIM(J376))=0</formula>
    </cfRule>
  </conditionalFormatting>
  <conditionalFormatting sqref="J386:J389">
    <cfRule type="containsBlanks" dxfId="106" priority="1289">
      <formula>LEN(TRIM(J386))=0</formula>
    </cfRule>
  </conditionalFormatting>
  <conditionalFormatting sqref="J395">
    <cfRule type="containsBlanks" dxfId="105" priority="1287">
      <formula>LEN(TRIM(J395))=0</formula>
    </cfRule>
  </conditionalFormatting>
  <conditionalFormatting sqref="J405:J408">
    <cfRule type="containsBlanks" dxfId="104" priority="1278">
      <formula>LEN(TRIM(J405))=0</formula>
    </cfRule>
  </conditionalFormatting>
  <conditionalFormatting sqref="J414">
    <cfRule type="containsBlanks" dxfId="103" priority="1276">
      <formula>LEN(TRIM(J414))=0</formula>
    </cfRule>
  </conditionalFormatting>
  <conditionalFormatting sqref="L298:L302">
    <cfRule type="containsBlanks" dxfId="102" priority="985">
      <formula>LEN(TRIM(L298))=0</formula>
    </cfRule>
  </conditionalFormatting>
  <conditionalFormatting sqref="L87:N93">
    <cfRule type="containsBlanks" dxfId="101" priority="166">
      <formula>LEN(TRIM(L87))=0</formula>
    </cfRule>
  </conditionalFormatting>
  <conditionalFormatting sqref="L134:N136">
    <cfRule type="containsBlanks" dxfId="100" priority="216">
      <formula>LEN(TRIM(L134))=0</formula>
    </cfRule>
  </conditionalFormatting>
  <conditionalFormatting sqref="L297:N297">
    <cfRule type="containsBlanks" dxfId="99" priority="998">
      <formula>LEN(TRIM(L297))=0</formula>
    </cfRule>
  </conditionalFormatting>
  <conditionalFormatting sqref="L84:O86">
    <cfRule type="containsBlanks" dxfId="98" priority="64">
      <formula>LEN(TRIM(L84))=0</formula>
    </cfRule>
  </conditionalFormatting>
  <conditionalFormatting sqref="L97:O104">
    <cfRule type="containsBlanks" dxfId="97" priority="228">
      <formula>LEN(TRIM(L97))=0</formula>
    </cfRule>
  </conditionalFormatting>
  <conditionalFormatting sqref="L124:O133">
    <cfRule type="containsBlanks" dxfId="96" priority="188">
      <formula>LEN(TRIM(L124))=0</formula>
    </cfRule>
  </conditionalFormatting>
  <conditionalFormatting sqref="L140:O146">
    <cfRule type="containsBlanks" dxfId="95" priority="183">
      <formula>LEN(TRIM(L140))=0</formula>
    </cfRule>
  </conditionalFormatting>
  <conditionalFormatting sqref="L150:O157">
    <cfRule type="containsBlanks" dxfId="94" priority="179">
      <formula>LEN(TRIM(L150))=0</formula>
    </cfRule>
  </conditionalFormatting>
  <conditionalFormatting sqref="L172:O180">
    <cfRule type="containsBlanks" dxfId="93" priority="643">
      <formula>LEN(TRIM(L172))=0</formula>
    </cfRule>
  </conditionalFormatting>
  <conditionalFormatting sqref="L208:O219">
    <cfRule type="containsBlanks" dxfId="92" priority="925">
      <formula>LEN(TRIM(L208))=0</formula>
    </cfRule>
  </conditionalFormatting>
  <conditionalFormatting sqref="L223:O234">
    <cfRule type="containsBlanks" dxfId="91" priority="839">
      <formula>LEN(TRIM(L223))=0</formula>
    </cfRule>
  </conditionalFormatting>
  <conditionalFormatting sqref="L253:O266">
    <cfRule type="containsBlanks" dxfId="90" priority="1034">
      <formula>LEN(TRIM(L253))=0</formula>
    </cfRule>
  </conditionalFormatting>
  <conditionalFormatting sqref="L270:O284">
    <cfRule type="containsBlanks" dxfId="89" priority="966">
      <formula>LEN(TRIM(L270))=0</formula>
    </cfRule>
  </conditionalFormatting>
  <conditionalFormatting sqref="L288:O296">
    <cfRule type="containsBlanks" dxfId="88" priority="964">
      <formula>LEN(TRIM(L288))=0</formula>
    </cfRule>
  </conditionalFormatting>
  <conditionalFormatting sqref="L306:O320 R306:R320">
    <cfRule type="containsBlanks" dxfId="87" priority="1095">
      <formula>LEN(TRIM(L306))=0</formula>
    </cfRule>
  </conditionalFormatting>
  <conditionalFormatting sqref="L324:O338 R324:R338">
    <cfRule type="containsBlanks" dxfId="86" priority="1082">
      <formula>LEN(TRIM(L324))=0</formula>
    </cfRule>
  </conditionalFormatting>
  <conditionalFormatting sqref="L380:O395">
    <cfRule type="containsBlanks" dxfId="85" priority="1269">
      <formula>LEN(TRIM(L380))=0</formula>
    </cfRule>
  </conditionalFormatting>
  <conditionalFormatting sqref="L462:O462">
    <cfRule type="containsBlanks" dxfId="84" priority="1311">
      <formula>LEN(TRIM(L462))=0</formula>
    </cfRule>
  </conditionalFormatting>
  <conditionalFormatting sqref="L12:P19">
    <cfRule type="containsBlanks" dxfId="83" priority="6">
      <formula>LEN(TRIM(L12))=0</formula>
    </cfRule>
  </conditionalFormatting>
  <conditionalFormatting sqref="L23:P31">
    <cfRule type="containsBlanks" dxfId="82" priority="53">
      <formula>LEN(TRIM(L23))=0</formula>
    </cfRule>
  </conditionalFormatting>
  <conditionalFormatting sqref="L35:P43">
    <cfRule type="containsBlanks" dxfId="81" priority="44">
      <formula>LEN(TRIM(L35))=0</formula>
    </cfRule>
  </conditionalFormatting>
  <conditionalFormatting sqref="L47:P55">
    <cfRule type="containsBlanks" dxfId="80" priority="19">
      <formula>LEN(TRIM(L47))=0</formula>
    </cfRule>
  </conditionalFormatting>
  <conditionalFormatting sqref="L59:P67">
    <cfRule type="containsBlanks" dxfId="79" priority="52">
      <formula>LEN(TRIM(L59))=0</formula>
    </cfRule>
  </conditionalFormatting>
  <conditionalFormatting sqref="L71:P80">
    <cfRule type="containsBlanks" dxfId="78" priority="51">
      <formula>LEN(TRIM(L71))=0</formula>
    </cfRule>
  </conditionalFormatting>
  <conditionalFormatting sqref="L108:P120">
    <cfRule type="containsBlanks" dxfId="77" priority="84">
      <formula>LEN(TRIM(L108))=0</formula>
    </cfRule>
  </conditionalFormatting>
  <conditionalFormatting sqref="L161:P168">
    <cfRule type="containsBlanks" dxfId="76" priority="140">
      <formula>LEN(TRIM(L161))=0</formula>
    </cfRule>
  </conditionalFormatting>
  <conditionalFormatting sqref="L196:P204">
    <cfRule type="containsBlanks" dxfId="75" priority="137">
      <formula>LEN(TRIM(L196))=0</formula>
    </cfRule>
  </conditionalFormatting>
  <conditionalFormatting sqref="L238:P249">
    <cfRule type="containsBlanks" dxfId="74" priority="112">
      <formula>LEN(TRIM(L238))=0</formula>
    </cfRule>
  </conditionalFormatting>
  <conditionalFormatting sqref="L342:P358">
    <cfRule type="containsBlanks" dxfId="73" priority="106">
      <formula>LEN(TRIM(L342))=0</formula>
    </cfRule>
  </conditionalFormatting>
  <conditionalFormatting sqref="L399:P414">
    <cfRule type="containsBlanks" dxfId="72" priority="103">
      <formula>LEN(TRIM(L399))=0</formula>
    </cfRule>
  </conditionalFormatting>
  <conditionalFormatting sqref="L437:S455">
    <cfRule type="containsBlanks" dxfId="71" priority="101">
      <formula>LEN(TRIM(L437))=0</formula>
    </cfRule>
  </conditionalFormatting>
  <conditionalFormatting sqref="M298:N299">
    <cfRule type="containsBlanks" dxfId="70" priority="984">
      <formula>LEN(TRIM(M298))=0</formula>
    </cfRule>
  </conditionalFormatting>
  <conditionalFormatting sqref="M300:O302">
    <cfRule type="containsBlanks" dxfId="69" priority="979">
      <formula>LEN(TRIM(M300))=0</formula>
    </cfRule>
  </conditionalFormatting>
  <conditionalFormatting sqref="O87:O91">
    <cfRule type="containsBlanks" dxfId="68" priority="232">
      <formula>LEN(TRIM(O87))=0</formula>
    </cfRule>
  </conditionalFormatting>
  <conditionalFormatting sqref="O134">
    <cfRule type="containsBlanks" dxfId="67" priority="338">
      <formula>LEN(TRIM(O134))=0</formula>
    </cfRule>
  </conditionalFormatting>
  <conditionalFormatting sqref="O297:O299">
    <cfRule type="containsBlanks" dxfId="66" priority="962">
      <formula>LEN(TRIM(O297))=0</formula>
    </cfRule>
  </conditionalFormatting>
  <conditionalFormatting sqref="O92:P93">
    <cfRule type="containsBlanks" dxfId="65" priority="62">
      <formula>LEN(TRIM(O92))=0</formula>
    </cfRule>
  </conditionalFormatting>
  <conditionalFormatting sqref="O135:P136">
    <cfRule type="containsBlanks" dxfId="64" priority="81">
      <formula>LEN(TRIM(O135))=0</formula>
    </cfRule>
  </conditionalFormatting>
  <conditionalFormatting sqref="P84:P91">
    <cfRule type="containsBlanks" dxfId="63" priority="60">
      <formula>LEN(TRIM(P84))=0</formula>
    </cfRule>
  </conditionalFormatting>
  <conditionalFormatting sqref="P97:P105">
    <cfRule type="containsBlanks" dxfId="62" priority="143">
      <formula>LEN(TRIM(P97))=0</formula>
    </cfRule>
  </conditionalFormatting>
  <conditionalFormatting sqref="P124:P134">
    <cfRule type="containsBlanks" dxfId="61" priority="82">
      <formula>LEN(TRIM(P124))=0</formula>
    </cfRule>
  </conditionalFormatting>
  <conditionalFormatting sqref="P140:P147">
    <cfRule type="containsBlanks" dxfId="60" priority="142">
      <formula>LEN(TRIM(P140))=0</formula>
    </cfRule>
  </conditionalFormatting>
  <conditionalFormatting sqref="P150:P158">
    <cfRule type="containsBlanks" dxfId="59" priority="141">
      <formula>LEN(TRIM(P150))=0</formula>
    </cfRule>
  </conditionalFormatting>
  <conditionalFormatting sqref="P172:P181">
    <cfRule type="containsBlanks" dxfId="58" priority="139">
      <formula>LEN(TRIM(P172))=0</formula>
    </cfRule>
  </conditionalFormatting>
  <conditionalFormatting sqref="P184:P193">
    <cfRule type="containsBlanks" dxfId="57" priority="138">
      <formula>LEN(TRIM(P184))=0</formula>
    </cfRule>
  </conditionalFormatting>
  <conditionalFormatting sqref="P208:P220">
    <cfRule type="containsBlanks" dxfId="56" priority="114">
      <formula>LEN(TRIM(P208))=0</formula>
    </cfRule>
  </conditionalFormatting>
  <conditionalFormatting sqref="P223:P235">
    <cfRule type="containsBlanks" dxfId="55" priority="113">
      <formula>LEN(TRIM(P223))=0</formula>
    </cfRule>
  </conditionalFormatting>
  <conditionalFormatting sqref="P253:P267">
    <cfRule type="containsBlanks" dxfId="54" priority="111">
      <formula>LEN(TRIM(P253))=0</formula>
    </cfRule>
  </conditionalFormatting>
  <conditionalFormatting sqref="P270:P285">
    <cfRule type="containsBlanks" dxfId="53" priority="110">
      <formula>LEN(TRIM(P270))=0</formula>
    </cfRule>
  </conditionalFormatting>
  <conditionalFormatting sqref="P288:P302">
    <cfRule type="containsBlanks" dxfId="52" priority="109">
      <formula>LEN(TRIM(P288))=0</formula>
    </cfRule>
  </conditionalFormatting>
  <conditionalFormatting sqref="P306:P321">
    <cfRule type="containsBlanks" dxfId="51" priority="108">
      <formula>LEN(TRIM(P306))=0</formula>
    </cfRule>
  </conditionalFormatting>
  <conditionalFormatting sqref="P324:P339">
    <cfRule type="containsBlanks" dxfId="50" priority="107">
      <formula>LEN(TRIM(P324))=0</formula>
    </cfRule>
  </conditionalFormatting>
  <conditionalFormatting sqref="P362:P377">
    <cfRule type="containsBlanks" dxfId="49" priority="105">
      <formula>LEN(TRIM(P362))=0</formula>
    </cfRule>
  </conditionalFormatting>
  <conditionalFormatting sqref="P380:P396">
    <cfRule type="containsBlanks" dxfId="48" priority="104">
      <formula>LEN(TRIM(P380))=0</formula>
    </cfRule>
  </conditionalFormatting>
  <conditionalFormatting sqref="P418:P434">
    <cfRule type="containsBlanks" dxfId="47" priority="102">
      <formula>LEN(TRIM(P418))=0</formula>
    </cfRule>
  </conditionalFormatting>
  <conditionalFormatting sqref="P458:P476">
    <cfRule type="containsBlanks" dxfId="46" priority="100">
      <formula>LEN(TRIM(P458))=0</formula>
    </cfRule>
  </conditionalFormatting>
  <conditionalFormatting sqref="P479:P494">
    <cfRule type="containsBlanks" dxfId="45" priority="99">
      <formula>LEN(TRIM(P479))=0</formula>
    </cfRule>
  </conditionalFormatting>
  <conditionalFormatting sqref="P497:P515">
    <cfRule type="containsBlanks" dxfId="44" priority="98">
      <formula>LEN(TRIM(P497))=0</formula>
    </cfRule>
  </conditionalFormatting>
  <conditionalFormatting sqref="P518:P536">
    <cfRule type="containsBlanks" dxfId="43" priority="97">
      <formula>LEN(TRIM(P518))=0</formula>
    </cfRule>
  </conditionalFormatting>
  <conditionalFormatting sqref="P539:P551">
    <cfRule type="containsBlanks" dxfId="42" priority="96">
      <formula>LEN(TRIM(P539))=0</formula>
    </cfRule>
  </conditionalFormatting>
  <conditionalFormatting sqref="P554:P567">
    <cfRule type="containsBlanks" dxfId="41" priority="95">
      <formula>LEN(TRIM(P554))=0</formula>
    </cfRule>
  </conditionalFormatting>
  <conditionalFormatting sqref="P570:P583">
    <cfRule type="containsBlanks" dxfId="40" priority="94">
      <formula>LEN(TRIM(P570))=0</formula>
    </cfRule>
  </conditionalFormatting>
  <conditionalFormatting sqref="P586:P593">
    <cfRule type="containsBlanks" dxfId="39" priority="93">
      <formula>LEN(TRIM(P586))=0</formula>
    </cfRule>
  </conditionalFormatting>
  <conditionalFormatting sqref="P596:P608">
    <cfRule type="containsBlanks" dxfId="38" priority="92">
      <formula>LEN(TRIM(P596))=0</formula>
    </cfRule>
  </conditionalFormatting>
  <conditionalFormatting sqref="P611:P623">
    <cfRule type="containsBlanks" dxfId="37" priority="91">
      <formula>LEN(TRIM(P611))=0</formula>
    </cfRule>
  </conditionalFormatting>
  <conditionalFormatting sqref="P626:P630">
    <cfRule type="containsBlanks" dxfId="36" priority="90">
      <formula>LEN(TRIM(P626))=0</formula>
    </cfRule>
  </conditionalFormatting>
  <conditionalFormatting sqref="P633:P637">
    <cfRule type="containsBlanks" dxfId="35" priority="89">
      <formula>LEN(TRIM(P633))=0</formula>
    </cfRule>
  </conditionalFormatting>
  <conditionalFormatting sqref="P640:P644">
    <cfRule type="containsBlanks" dxfId="34" priority="88">
      <formula>LEN(TRIM(P640))=0</formula>
    </cfRule>
  </conditionalFormatting>
  <conditionalFormatting sqref="P647:P650">
    <cfRule type="containsBlanks" dxfId="33" priority="87">
      <formula>LEN(TRIM(P647))=0</formula>
    </cfRule>
  </conditionalFormatting>
  <conditionalFormatting sqref="P653:P657">
    <cfRule type="containsBlanks" dxfId="32" priority="86">
      <formula>LEN(TRIM(P653))=0</formula>
    </cfRule>
  </conditionalFormatting>
  <conditionalFormatting sqref="Q111">
    <cfRule type="containsBlanks" dxfId="31" priority="319">
      <formula>LEN(TRIM(Q111))=0</formula>
    </cfRule>
  </conditionalFormatting>
  <conditionalFormatting sqref="Q127">
    <cfRule type="containsBlanks" dxfId="30" priority="324">
      <formula>LEN(TRIM(Q127))=0</formula>
    </cfRule>
  </conditionalFormatting>
  <conditionalFormatting sqref="Q151">
    <cfRule type="containsBlanks" dxfId="29" priority="329">
      <formula>LEN(TRIM(Q151))=0</formula>
    </cfRule>
  </conditionalFormatting>
  <conditionalFormatting sqref="Q162">
    <cfRule type="containsBlanks" dxfId="28" priority="334">
      <formula>LEN(TRIM(Q162))=0</formula>
    </cfRule>
  </conditionalFormatting>
  <conditionalFormatting sqref="Q462:S462">
    <cfRule type="containsBlanks" dxfId="27" priority="1310">
      <formula>LEN(TRIM(Q462))=0</formula>
    </cfRule>
  </conditionalFormatting>
  <conditionalFormatting sqref="R12:R19">
    <cfRule type="containsBlanks" dxfId="26" priority="1">
      <formula>LEN(TRIM(R12))=0</formula>
    </cfRule>
  </conditionalFormatting>
  <conditionalFormatting sqref="R23:R31">
    <cfRule type="containsBlanks" dxfId="25" priority="75">
      <formula>LEN(TRIM(R23))=0</formula>
    </cfRule>
  </conditionalFormatting>
  <conditionalFormatting sqref="R35:R43">
    <cfRule type="containsBlanks" dxfId="24" priority="45">
      <formula>LEN(TRIM(R35))=0</formula>
    </cfRule>
  </conditionalFormatting>
  <conditionalFormatting sqref="R47:R55">
    <cfRule type="containsBlanks" dxfId="23" priority="24">
      <formula>LEN(TRIM(R47))=0</formula>
    </cfRule>
  </conditionalFormatting>
  <conditionalFormatting sqref="R59:R67">
    <cfRule type="containsBlanks" dxfId="22" priority="71">
      <formula>LEN(TRIM(R59))=0</formula>
    </cfRule>
  </conditionalFormatting>
  <conditionalFormatting sqref="R71:R80">
    <cfRule type="containsBlanks" dxfId="21" priority="67">
      <formula>LEN(TRIM(R71))=0</formula>
    </cfRule>
  </conditionalFormatting>
  <conditionalFormatting sqref="R84:R93">
    <cfRule type="containsBlanks" dxfId="20" priority="63">
      <formula>LEN(TRIM(R84))=0</formula>
    </cfRule>
  </conditionalFormatting>
  <conditionalFormatting sqref="R97:R104">
    <cfRule type="containsBlanks" dxfId="19" priority="502">
      <formula>LEN(TRIM(R97))=0</formula>
    </cfRule>
  </conditionalFormatting>
  <conditionalFormatting sqref="R108:R120">
    <cfRule type="containsBlanks" dxfId="18" priority="414">
      <formula>LEN(TRIM(R108))=0</formula>
    </cfRule>
  </conditionalFormatting>
  <conditionalFormatting sqref="R124:R136">
    <cfRule type="containsBlanks" dxfId="17" priority="336">
      <formula>LEN(TRIM(R124))=0</formula>
    </cfRule>
  </conditionalFormatting>
  <conditionalFormatting sqref="R150:R157">
    <cfRule type="containsBlanks" dxfId="16" priority="600">
      <formula>LEN(TRIM(R150))=0</formula>
    </cfRule>
  </conditionalFormatting>
  <conditionalFormatting sqref="R161:R168">
    <cfRule type="containsBlanks" dxfId="15" priority="517">
      <formula>LEN(TRIM(R161))=0</formula>
    </cfRule>
  </conditionalFormatting>
  <conditionalFormatting sqref="R196:R204">
    <cfRule type="containsBlanks" dxfId="14" priority="648">
      <formula>LEN(TRIM(R196))=0</formula>
    </cfRule>
  </conditionalFormatting>
  <conditionalFormatting sqref="R208:R219">
    <cfRule type="containsBlanks" dxfId="13" priority="924">
      <formula>LEN(TRIM(R208))=0</formula>
    </cfRule>
  </conditionalFormatting>
  <conditionalFormatting sqref="R223:R234">
    <cfRule type="containsBlanks" dxfId="12" priority="838">
      <formula>LEN(TRIM(R223))=0</formula>
    </cfRule>
  </conditionalFormatting>
  <conditionalFormatting sqref="R238:R249">
    <cfRule type="containsBlanks" dxfId="11" priority="770">
      <formula>LEN(TRIM(R238))=0</formula>
    </cfRule>
  </conditionalFormatting>
  <conditionalFormatting sqref="R253:R266">
    <cfRule type="containsBlanks" dxfId="10" priority="1037">
      <formula>LEN(TRIM(R253))=0</formula>
    </cfRule>
  </conditionalFormatting>
  <conditionalFormatting sqref="R270:R284">
    <cfRule type="containsBlanks" dxfId="9" priority="965">
      <formula>LEN(TRIM(R270))=0</formula>
    </cfRule>
  </conditionalFormatting>
  <conditionalFormatting sqref="R288:R302">
    <cfRule type="containsBlanks" dxfId="8" priority="971">
      <formula>LEN(TRIM(R288))=0</formula>
    </cfRule>
  </conditionalFormatting>
  <conditionalFormatting sqref="R342:R358">
    <cfRule type="containsBlanks" dxfId="7" priority="1059">
      <formula>LEN(TRIM(R342))=0</formula>
    </cfRule>
  </conditionalFormatting>
  <conditionalFormatting sqref="R380:R395">
    <cfRule type="containsBlanks" dxfId="6" priority="1267">
      <formula>LEN(TRIM(R380))=0</formula>
    </cfRule>
  </conditionalFormatting>
  <conditionalFormatting sqref="R399:R414">
    <cfRule type="containsBlanks" dxfId="5" priority="1259">
      <formula>LEN(TRIM(R399))=0</formula>
    </cfRule>
  </conditionalFormatting>
  <printOptions horizontalCentered="1"/>
  <pageMargins left="0.55118110236220474" right="0.55118110236220474" top="0.47244094488188981" bottom="0.47244094488188981" header="0.31496062992125984" footer="0.31496062992125984"/>
  <pageSetup paperSize="9" scale="55" fitToHeight="0" orientation="landscape" r:id="rId1"/>
  <headerFooter alignWithMargins="0">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rowBreaks count="13" manualBreakCount="13">
    <brk id="56" max="16383" man="1"/>
    <brk id="94" max="16383" man="1"/>
    <brk id="137" max="16383" man="1"/>
    <brk id="169" max="16383" man="1"/>
    <brk id="205" max="16383" man="1"/>
    <brk id="250" max="16383" man="1"/>
    <brk id="303" max="16383" man="1"/>
    <brk id="359" max="16383" man="1"/>
    <brk id="415" max="16383" man="1"/>
    <brk id="476" max="16383" man="1"/>
    <brk id="536" max="16383" man="1"/>
    <brk id="583" max="16383" man="1"/>
    <brk id="623" max="16383" man="1"/>
  </rowBreaks>
  <ignoredErrors>
    <ignoredError sqref="H455 H434 H458:H461 I538:J540 H570:J583 I478:J485 I462:J476 H463:H476 R538:S540 H585:J594 R585:S665 R462:S476 I542:J543 J541 I545:J548 J544 C549 E549 I550:J558 J549 R542:S548 S541 R550:S555 L549:N549 S549 C554 E555 R557:S563 S556 C559 I560:J563 J559 C563 C564:E564 I565:J569 J564 R565:S583 L564:N564 S564 H538:H569 C491 E491 I492:J510 J491 D480:E480 C486:E486 I487:J490 J486 L486:M486 R478:S496 D498:E498 E499 C511:E511 H478:H511 H512:J536 J511 S497 L506:M506 R498:S510 R512:S536 L511 N511 S511 C512:F536 D507:F507 C508:F510 D503:F503 C504:F506 C500:F502 D487:F487 C488:F490 C481:F485 C492:F497 D565:F565 E563:F563 D560:F560 C561:F562 D557:F557 C558:F558 E554:F554 C556:F556 C550:F553 D540:F540 C541:F548 C463:F476 C478:F479 C566:F583 C538:F539 C585:F665 L512:O536 O506 L507:O510 O486 L487:O505 L550:O563 L462:O476 L478:O485 L565:O583 L585:O594 L538:O548 H595:J665 L595:O665 Q86:Q91 Q130:Q134 Q164:Q168 Q200:Q204 Q511 Q512:Q536 Q498:Q510 Q497 Q478:Q496 Q564 Q565:Q583 Q556 Q557:Q563 Q549 Q550:Q555 Q541 Q542:Q548 Q462:Q476 Q585:Q665 Q538:Q540 Q458:Q461 Q242:Q250 Q477 Q666:Q667 Q584 Q537 Q92:Q93 Q135:Q136 Q119 Q79 Q61:Q66 Q25:Q30 Q73 Q305:Q359 Q252:Q303 Q361:Q457 Q37:Q42 Q49:Q54 Q1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A4791-B3F0-424E-8B22-8B6E31701B11}">
  <sheetPr>
    <pageSetUpPr fitToPage="1"/>
  </sheetPr>
  <dimension ref="A1:T276"/>
  <sheetViews>
    <sheetView tabSelected="1" zoomScaleNormal="100" workbookViewId="0">
      <pane xSplit="3" ySplit="9" topLeftCell="D260" activePane="bottomRight" state="frozen"/>
      <selection pane="bottomRight" activeCell="D10" sqref="D10"/>
      <selection pane="bottomLeft"/>
      <selection pane="topRight"/>
    </sheetView>
  </sheetViews>
  <sheetFormatPr defaultColWidth="8.5703125" defaultRowHeight="12.6"/>
  <cols>
    <col min="1" max="1" width="10.7109375" customWidth="1"/>
    <col min="2" max="2" width="33.85546875" customWidth="1"/>
    <col min="3" max="3" width="10" customWidth="1"/>
    <col min="4" max="5" width="10.85546875" customWidth="1"/>
    <col min="6" max="6" width="11" customWidth="1"/>
    <col min="7" max="11" width="10.85546875" customWidth="1"/>
    <col min="12" max="12" width="4" customWidth="1"/>
    <col min="13" max="14" width="10.85546875" customWidth="1"/>
    <col min="15" max="15" width="11" customWidth="1"/>
    <col min="16" max="19" width="10.85546875" customWidth="1"/>
    <col min="20" max="20" width="4" customWidth="1"/>
  </cols>
  <sheetData>
    <row r="1" spans="1:20">
      <c r="S1" s="56" t="str">
        <f>'Table 1'!S1</f>
        <v>Publication date:  5 December 2024</v>
      </c>
    </row>
    <row r="2" spans="1:20" ht="18">
      <c r="A2" s="185" t="s">
        <v>36</v>
      </c>
    </row>
    <row r="3" spans="1:20" ht="12.95">
      <c r="A3" s="1" t="s">
        <v>37</v>
      </c>
      <c r="B3" s="1"/>
      <c r="C3" s="1"/>
      <c r="D3" s="1"/>
      <c r="E3" s="1"/>
      <c r="F3" s="1"/>
      <c r="G3" s="1"/>
      <c r="H3" s="1"/>
      <c r="I3" s="1"/>
      <c r="J3" s="1"/>
      <c r="K3" s="1"/>
      <c r="L3" s="1"/>
      <c r="M3" s="1"/>
      <c r="N3" s="1"/>
      <c r="O3" s="1"/>
      <c r="P3" s="1"/>
      <c r="Q3" s="1"/>
      <c r="R3" s="1"/>
      <c r="S3" s="1"/>
    </row>
    <row r="4" spans="1:20" ht="8.25" customHeight="1"/>
    <row r="5" spans="1:20" ht="18.75" customHeight="1">
      <c r="A5" s="3" t="s">
        <v>209</v>
      </c>
    </row>
    <row r="6" spans="1:20" ht="18.75" customHeight="1">
      <c r="A6" s="3" t="s">
        <v>210</v>
      </c>
    </row>
    <row r="7" spans="1:20" ht="14.25" customHeight="1"/>
    <row r="8" spans="1:20" ht="14.25" customHeight="1">
      <c r="D8" s="200" t="s">
        <v>211</v>
      </c>
      <c r="E8" s="201"/>
      <c r="F8" s="201"/>
      <c r="G8" s="201"/>
      <c r="H8" s="201"/>
      <c r="I8" s="202"/>
      <c r="J8" s="202"/>
      <c r="K8" s="202"/>
      <c r="L8" s="166"/>
      <c r="M8" s="200" t="s">
        <v>212</v>
      </c>
      <c r="N8" s="203"/>
      <c r="O8" s="203"/>
      <c r="P8" s="203"/>
      <c r="Q8" s="210"/>
      <c r="R8" s="210"/>
      <c r="S8" s="210"/>
    </row>
    <row r="9" spans="1:20" ht="51" customHeight="1">
      <c r="A9" s="14" t="s">
        <v>213</v>
      </c>
      <c r="B9" s="14" t="s">
        <v>214</v>
      </c>
      <c r="C9" s="15" t="s">
        <v>215</v>
      </c>
      <c r="D9" s="167" t="s">
        <v>43</v>
      </c>
      <c r="E9" s="167" t="s">
        <v>44</v>
      </c>
      <c r="F9" s="167" t="s">
        <v>45</v>
      </c>
      <c r="G9" s="167" t="s">
        <v>46</v>
      </c>
      <c r="H9" s="51" t="s">
        <v>47</v>
      </c>
      <c r="I9" s="76" t="s">
        <v>48</v>
      </c>
      <c r="J9" s="51" t="s">
        <v>49</v>
      </c>
      <c r="K9" s="55" t="s">
        <v>50</v>
      </c>
      <c r="L9" s="77"/>
      <c r="M9" s="167" t="s">
        <v>43</v>
      </c>
      <c r="N9" s="167" t="s">
        <v>44</v>
      </c>
      <c r="O9" s="167" t="s">
        <v>45</v>
      </c>
      <c r="P9" s="167" t="s">
        <v>46</v>
      </c>
      <c r="Q9" s="76" t="s">
        <v>48</v>
      </c>
      <c r="R9" s="51" t="s">
        <v>49</v>
      </c>
      <c r="S9" s="55" t="s">
        <v>50</v>
      </c>
    </row>
    <row r="10" spans="1:20" ht="25.5" customHeight="1">
      <c r="A10" s="60" t="s">
        <v>216</v>
      </c>
      <c r="B10" s="59"/>
      <c r="C10" s="59"/>
      <c r="D10" s="59"/>
      <c r="E10" s="59"/>
      <c r="F10" s="59"/>
      <c r="G10" s="59"/>
      <c r="H10" s="59"/>
      <c r="I10" s="59"/>
      <c r="J10" s="59"/>
      <c r="K10" s="59"/>
      <c r="L10" s="59"/>
      <c r="M10" s="59"/>
      <c r="N10" s="59"/>
      <c r="O10" s="59"/>
      <c r="P10" s="59"/>
      <c r="Q10" s="59"/>
      <c r="R10" s="59"/>
      <c r="S10" s="59"/>
    </row>
    <row r="11" spans="1:20" ht="14.25" customHeight="1">
      <c r="A11" s="168" t="s">
        <v>217</v>
      </c>
      <c r="B11" s="168" t="s">
        <v>218</v>
      </c>
      <c r="C11" s="168" t="s">
        <v>219</v>
      </c>
      <c r="D11" s="31">
        <v>0</v>
      </c>
      <c r="E11" s="31">
        <v>0</v>
      </c>
      <c r="F11" s="31">
        <v>0</v>
      </c>
      <c r="G11" s="31">
        <v>0</v>
      </c>
      <c r="H11" s="31">
        <v>0</v>
      </c>
      <c r="I11" s="17">
        <f t="shared" ref="I11:I70" si="0">SUM(D11:H11)</f>
        <v>0</v>
      </c>
      <c r="J11" s="31">
        <v>0</v>
      </c>
      <c r="K11" s="17">
        <f t="shared" ref="K11:K70" si="1">SUM(I11:J11)</f>
        <v>0</v>
      </c>
      <c r="L11" s="31"/>
      <c r="M11" s="31">
        <v>5</v>
      </c>
      <c r="N11" s="31">
        <v>0</v>
      </c>
      <c r="O11" s="31">
        <v>0</v>
      </c>
      <c r="P11" s="31">
        <v>0</v>
      </c>
      <c r="Q11" s="17">
        <f t="shared" ref="Q11:Q74" si="2">SUM(M11:P11)</f>
        <v>5</v>
      </c>
      <c r="R11" s="31">
        <v>0</v>
      </c>
      <c r="S11" s="17">
        <f t="shared" ref="S11:S70" si="3">SUM(Q11:R11)</f>
        <v>5</v>
      </c>
      <c r="T11" s="31"/>
    </row>
    <row r="12" spans="1:20" ht="14.25" customHeight="1">
      <c r="A12" s="168" t="s">
        <v>220</v>
      </c>
      <c r="B12" s="168" t="s">
        <v>221</v>
      </c>
      <c r="C12" s="168" t="s">
        <v>222</v>
      </c>
      <c r="D12" s="31">
        <v>0</v>
      </c>
      <c r="E12" s="31">
        <v>0</v>
      </c>
      <c r="F12" s="31">
        <v>0</v>
      </c>
      <c r="G12" s="31">
        <v>0</v>
      </c>
      <c r="H12" s="31">
        <v>0</v>
      </c>
      <c r="I12" s="17">
        <f t="shared" si="0"/>
        <v>0</v>
      </c>
      <c r="J12" s="31">
        <v>0</v>
      </c>
      <c r="K12" s="17">
        <f t="shared" si="1"/>
        <v>0</v>
      </c>
      <c r="L12" s="31"/>
      <c r="M12" s="31">
        <v>18</v>
      </c>
      <c r="N12" s="31">
        <v>0</v>
      </c>
      <c r="O12" s="31">
        <v>0</v>
      </c>
      <c r="P12" s="31">
        <v>17</v>
      </c>
      <c r="Q12" s="17">
        <f t="shared" si="2"/>
        <v>35</v>
      </c>
      <c r="R12" s="31">
        <v>0</v>
      </c>
      <c r="S12" s="17">
        <f t="shared" si="3"/>
        <v>35</v>
      </c>
      <c r="T12" s="31"/>
    </row>
    <row r="13" spans="1:20" ht="14.25" customHeight="1">
      <c r="A13" s="168" t="s">
        <v>223</v>
      </c>
      <c r="B13" s="168" t="s">
        <v>224</v>
      </c>
      <c r="C13" s="168" t="s">
        <v>219</v>
      </c>
      <c r="D13" s="31">
        <v>0</v>
      </c>
      <c r="E13" s="31">
        <v>0</v>
      </c>
      <c r="F13" s="31">
        <v>0</v>
      </c>
      <c r="G13" s="31">
        <v>0</v>
      </c>
      <c r="H13" s="31">
        <v>21</v>
      </c>
      <c r="I13" s="17">
        <f t="shared" si="0"/>
        <v>21</v>
      </c>
      <c r="J13" s="31">
        <v>0</v>
      </c>
      <c r="K13" s="17">
        <f t="shared" si="1"/>
        <v>21</v>
      </c>
      <c r="L13" s="31"/>
      <c r="M13" s="31">
        <v>0</v>
      </c>
      <c r="N13" s="31">
        <v>21</v>
      </c>
      <c r="O13" s="31">
        <v>0</v>
      </c>
      <c r="P13" s="31">
        <v>34</v>
      </c>
      <c r="Q13" s="17">
        <f t="shared" si="2"/>
        <v>55</v>
      </c>
      <c r="R13" s="31">
        <v>0</v>
      </c>
      <c r="S13" s="17">
        <f t="shared" si="3"/>
        <v>55</v>
      </c>
      <c r="T13" s="31"/>
    </row>
    <row r="14" spans="1:20" ht="14.25" customHeight="1">
      <c r="A14" s="168" t="s">
        <v>225</v>
      </c>
      <c r="B14" s="168" t="s">
        <v>226</v>
      </c>
      <c r="C14" s="168" t="s">
        <v>222</v>
      </c>
      <c r="D14" s="31">
        <v>89</v>
      </c>
      <c r="E14" s="31">
        <v>0</v>
      </c>
      <c r="F14" s="31">
        <v>0</v>
      </c>
      <c r="G14" s="31">
        <v>0</v>
      </c>
      <c r="H14" s="31">
        <v>0</v>
      </c>
      <c r="I14" s="17">
        <f t="shared" si="0"/>
        <v>89</v>
      </c>
      <c r="J14" s="31">
        <v>7</v>
      </c>
      <c r="K14" s="17">
        <f t="shared" si="1"/>
        <v>96</v>
      </c>
      <c r="L14" s="31"/>
      <c r="M14" s="31">
        <v>0</v>
      </c>
      <c r="N14" s="31">
        <v>0</v>
      </c>
      <c r="O14" s="31">
        <v>0</v>
      </c>
      <c r="P14" s="31">
        <v>1</v>
      </c>
      <c r="Q14" s="17">
        <f t="shared" si="2"/>
        <v>1</v>
      </c>
      <c r="R14" s="31">
        <v>0</v>
      </c>
      <c r="S14" s="17">
        <f t="shared" si="3"/>
        <v>1</v>
      </c>
      <c r="T14" s="31"/>
    </row>
    <row r="15" spans="1:20" ht="14.25" customHeight="1">
      <c r="A15" s="168" t="s">
        <v>227</v>
      </c>
      <c r="B15" s="168" t="s">
        <v>228</v>
      </c>
      <c r="C15" s="168" t="s">
        <v>219</v>
      </c>
      <c r="D15" s="31">
        <v>0</v>
      </c>
      <c r="E15" s="31">
        <v>0</v>
      </c>
      <c r="F15" s="31">
        <v>0</v>
      </c>
      <c r="G15" s="31">
        <v>0</v>
      </c>
      <c r="H15" s="31">
        <v>10</v>
      </c>
      <c r="I15" s="17">
        <f t="shared" si="0"/>
        <v>10</v>
      </c>
      <c r="J15" s="31">
        <v>0</v>
      </c>
      <c r="K15" s="17">
        <f t="shared" si="1"/>
        <v>10</v>
      </c>
      <c r="L15" s="31"/>
      <c r="M15" s="31">
        <v>0</v>
      </c>
      <c r="N15" s="31">
        <v>0</v>
      </c>
      <c r="O15" s="31">
        <v>0</v>
      </c>
      <c r="P15" s="31">
        <v>10</v>
      </c>
      <c r="Q15" s="17">
        <f t="shared" si="2"/>
        <v>10</v>
      </c>
      <c r="R15" s="31">
        <v>44</v>
      </c>
      <c r="S15" s="17">
        <f t="shared" si="3"/>
        <v>54</v>
      </c>
      <c r="T15" s="31"/>
    </row>
    <row r="16" spans="1:20" ht="14.25" customHeight="1">
      <c r="A16" s="168" t="s">
        <v>229</v>
      </c>
      <c r="B16" s="168" t="s">
        <v>230</v>
      </c>
      <c r="C16" s="168" t="s">
        <v>231</v>
      </c>
      <c r="D16" s="31">
        <v>0</v>
      </c>
      <c r="E16" s="31">
        <v>9</v>
      </c>
      <c r="F16" s="31">
        <v>0</v>
      </c>
      <c r="G16" s="31">
        <v>9</v>
      </c>
      <c r="H16" s="31">
        <v>8</v>
      </c>
      <c r="I16" s="17">
        <f t="shared" si="0"/>
        <v>26</v>
      </c>
      <c r="J16" s="31">
        <v>0</v>
      </c>
      <c r="K16" s="17">
        <f t="shared" si="1"/>
        <v>26</v>
      </c>
      <c r="L16" s="31"/>
      <c r="M16" s="31">
        <v>0</v>
      </c>
      <c r="N16" s="31">
        <v>0</v>
      </c>
      <c r="O16" s="31">
        <v>0</v>
      </c>
      <c r="P16" s="31">
        <v>6</v>
      </c>
      <c r="Q16" s="17">
        <f t="shared" si="2"/>
        <v>6</v>
      </c>
      <c r="R16" s="31">
        <v>0</v>
      </c>
      <c r="S16" s="17">
        <f t="shared" si="3"/>
        <v>6</v>
      </c>
      <c r="T16" s="31"/>
    </row>
    <row r="17" spans="1:20" ht="14.25" customHeight="1">
      <c r="A17" s="168" t="s">
        <v>232</v>
      </c>
      <c r="B17" s="168" t="s">
        <v>233</v>
      </c>
      <c r="C17" s="168" t="s">
        <v>234</v>
      </c>
      <c r="D17" s="31">
        <v>0</v>
      </c>
      <c r="E17" s="31">
        <v>0</v>
      </c>
      <c r="F17" s="31">
        <v>0</v>
      </c>
      <c r="G17" s="31">
        <v>0</v>
      </c>
      <c r="H17" s="31">
        <v>70</v>
      </c>
      <c r="I17" s="17">
        <f t="shared" si="0"/>
        <v>70</v>
      </c>
      <c r="J17" s="31">
        <v>0</v>
      </c>
      <c r="K17" s="17">
        <f t="shared" si="1"/>
        <v>70</v>
      </c>
      <c r="L17" s="31"/>
      <c r="M17" s="31">
        <v>28</v>
      </c>
      <c r="N17" s="31">
        <v>0</v>
      </c>
      <c r="O17" s="31">
        <v>0</v>
      </c>
      <c r="P17" s="31">
        <v>38</v>
      </c>
      <c r="Q17" s="17">
        <f t="shared" si="2"/>
        <v>66</v>
      </c>
      <c r="R17" s="31">
        <v>0</v>
      </c>
      <c r="S17" s="17">
        <f t="shared" si="3"/>
        <v>66</v>
      </c>
      <c r="T17" s="31"/>
    </row>
    <row r="18" spans="1:20" ht="14.25" customHeight="1">
      <c r="A18" s="168" t="s">
        <v>235</v>
      </c>
      <c r="B18" s="168" t="s">
        <v>236</v>
      </c>
      <c r="C18" s="168" t="s">
        <v>231</v>
      </c>
      <c r="D18" s="31">
        <v>0</v>
      </c>
      <c r="E18" s="31">
        <v>0</v>
      </c>
      <c r="F18" s="31">
        <v>0</v>
      </c>
      <c r="G18" s="31">
        <v>32</v>
      </c>
      <c r="H18" s="31">
        <v>0</v>
      </c>
      <c r="I18" s="17">
        <f t="shared" si="0"/>
        <v>32</v>
      </c>
      <c r="J18" s="31">
        <v>0</v>
      </c>
      <c r="K18" s="17">
        <f t="shared" si="1"/>
        <v>32</v>
      </c>
      <c r="L18" s="31"/>
      <c r="M18" s="31">
        <v>0</v>
      </c>
      <c r="N18" s="31">
        <v>0</v>
      </c>
      <c r="O18" s="31">
        <v>0</v>
      </c>
      <c r="P18" s="31">
        <v>0</v>
      </c>
      <c r="Q18" s="17">
        <f t="shared" si="2"/>
        <v>0</v>
      </c>
      <c r="R18" s="31">
        <v>32</v>
      </c>
      <c r="S18" s="17">
        <f t="shared" si="3"/>
        <v>32</v>
      </c>
      <c r="T18" s="31"/>
    </row>
    <row r="19" spans="1:20" ht="14.25" customHeight="1">
      <c r="A19" s="168" t="s">
        <v>237</v>
      </c>
      <c r="B19" s="168" t="s">
        <v>238</v>
      </c>
      <c r="C19" s="168" t="s">
        <v>219</v>
      </c>
      <c r="D19" s="31">
        <v>0</v>
      </c>
      <c r="E19" s="31">
        <v>0</v>
      </c>
      <c r="F19" s="31">
        <v>0</v>
      </c>
      <c r="G19" s="31">
        <v>0</v>
      </c>
      <c r="H19" s="31">
        <v>0</v>
      </c>
      <c r="I19" s="17">
        <f t="shared" si="0"/>
        <v>0</v>
      </c>
      <c r="J19" s="31">
        <v>0</v>
      </c>
      <c r="K19" s="17">
        <f t="shared" si="1"/>
        <v>0</v>
      </c>
      <c r="L19" s="31"/>
      <c r="M19" s="31">
        <v>8</v>
      </c>
      <c r="N19" s="31">
        <v>10</v>
      </c>
      <c r="O19" s="31">
        <v>0</v>
      </c>
      <c r="P19" s="31">
        <v>8</v>
      </c>
      <c r="Q19" s="17">
        <f t="shared" si="2"/>
        <v>26</v>
      </c>
      <c r="R19" s="31">
        <v>0</v>
      </c>
      <c r="S19" s="17">
        <f t="shared" si="3"/>
        <v>26</v>
      </c>
      <c r="T19" s="31"/>
    </row>
    <row r="20" spans="1:20" ht="14.25" customHeight="1">
      <c r="A20" s="168" t="s">
        <v>239</v>
      </c>
      <c r="B20" s="168" t="s">
        <v>240</v>
      </c>
      <c r="C20" s="168" t="s">
        <v>222</v>
      </c>
      <c r="D20" s="31">
        <v>0</v>
      </c>
      <c r="E20" s="31">
        <v>0</v>
      </c>
      <c r="F20" s="31">
        <v>0</v>
      </c>
      <c r="G20" s="31">
        <v>8</v>
      </c>
      <c r="H20" s="31">
        <v>47</v>
      </c>
      <c r="I20" s="17">
        <f t="shared" si="0"/>
        <v>55</v>
      </c>
      <c r="J20" s="31">
        <v>0</v>
      </c>
      <c r="K20" s="17">
        <f t="shared" si="1"/>
        <v>55</v>
      </c>
      <c r="L20" s="31"/>
      <c r="M20" s="31">
        <v>46</v>
      </c>
      <c r="N20" s="31">
        <v>17</v>
      </c>
      <c r="O20" s="31">
        <v>0</v>
      </c>
      <c r="P20" s="31">
        <v>40</v>
      </c>
      <c r="Q20" s="17">
        <f t="shared" si="2"/>
        <v>103</v>
      </c>
      <c r="R20" s="31">
        <v>0</v>
      </c>
      <c r="S20" s="17">
        <f t="shared" si="3"/>
        <v>103</v>
      </c>
      <c r="T20" s="31"/>
    </row>
    <row r="21" spans="1:20" ht="14.25" customHeight="1">
      <c r="A21" s="168" t="s">
        <v>241</v>
      </c>
      <c r="B21" s="168" t="s">
        <v>242</v>
      </c>
      <c r="C21" s="168" t="s">
        <v>243</v>
      </c>
      <c r="D21" s="31">
        <v>0</v>
      </c>
      <c r="E21" s="31">
        <v>0</v>
      </c>
      <c r="F21" s="31">
        <v>0</v>
      </c>
      <c r="G21" s="31">
        <v>0</v>
      </c>
      <c r="H21" s="31">
        <v>0</v>
      </c>
      <c r="I21" s="17">
        <f t="shared" si="0"/>
        <v>0</v>
      </c>
      <c r="J21" s="31">
        <v>0</v>
      </c>
      <c r="K21" s="17">
        <f t="shared" si="1"/>
        <v>0</v>
      </c>
      <c r="L21" s="31"/>
      <c r="M21" s="31">
        <v>0</v>
      </c>
      <c r="N21" s="31">
        <v>0</v>
      </c>
      <c r="O21" s="31">
        <v>0</v>
      </c>
      <c r="P21" s="31">
        <v>24</v>
      </c>
      <c r="Q21" s="17">
        <f t="shared" si="2"/>
        <v>24</v>
      </c>
      <c r="R21" s="31">
        <v>0</v>
      </c>
      <c r="S21" s="17">
        <f t="shared" si="3"/>
        <v>24</v>
      </c>
      <c r="T21" s="31"/>
    </row>
    <row r="22" spans="1:20" ht="14.25" customHeight="1">
      <c r="A22" s="168" t="s">
        <v>244</v>
      </c>
      <c r="B22" s="168" t="s">
        <v>245</v>
      </c>
      <c r="C22" s="168" t="s">
        <v>231</v>
      </c>
      <c r="D22" s="31">
        <v>0</v>
      </c>
      <c r="E22" s="31">
        <v>5</v>
      </c>
      <c r="F22" s="31">
        <v>0</v>
      </c>
      <c r="G22" s="31">
        <v>4</v>
      </c>
      <c r="H22" s="31">
        <v>0</v>
      </c>
      <c r="I22" s="17">
        <f t="shared" si="0"/>
        <v>9</v>
      </c>
      <c r="J22" s="31">
        <v>81</v>
      </c>
      <c r="K22" s="17">
        <f t="shared" si="1"/>
        <v>90</v>
      </c>
      <c r="L22" s="31"/>
      <c r="M22" s="31">
        <v>0</v>
      </c>
      <c r="N22" s="31">
        <v>3</v>
      </c>
      <c r="O22" s="31">
        <v>0</v>
      </c>
      <c r="P22" s="31">
        <v>5</v>
      </c>
      <c r="Q22" s="17">
        <f t="shared" si="2"/>
        <v>8</v>
      </c>
      <c r="R22" s="31">
        <v>8</v>
      </c>
      <c r="S22" s="17">
        <f t="shared" si="3"/>
        <v>16</v>
      </c>
      <c r="T22" s="31"/>
    </row>
    <row r="23" spans="1:20" ht="14.25" customHeight="1">
      <c r="A23" s="168" t="s">
        <v>246</v>
      </c>
      <c r="B23" s="168" t="s">
        <v>247</v>
      </c>
      <c r="C23" s="168" t="s">
        <v>248</v>
      </c>
      <c r="D23" s="31">
        <v>0</v>
      </c>
      <c r="E23" s="31">
        <v>12</v>
      </c>
      <c r="F23" s="31">
        <v>0</v>
      </c>
      <c r="G23" s="31">
        <v>0</v>
      </c>
      <c r="H23" s="31">
        <v>56</v>
      </c>
      <c r="I23" s="17">
        <f t="shared" si="0"/>
        <v>68</v>
      </c>
      <c r="J23" s="31">
        <v>0</v>
      </c>
      <c r="K23" s="17">
        <f t="shared" si="1"/>
        <v>68</v>
      </c>
      <c r="L23" s="31"/>
      <c r="M23" s="31">
        <v>0</v>
      </c>
      <c r="N23" s="31">
        <v>44</v>
      </c>
      <c r="O23" s="31">
        <v>0</v>
      </c>
      <c r="P23" s="31">
        <v>15</v>
      </c>
      <c r="Q23" s="17">
        <f t="shared" si="2"/>
        <v>59</v>
      </c>
      <c r="R23" s="31">
        <v>35</v>
      </c>
      <c r="S23" s="17">
        <f t="shared" si="3"/>
        <v>94</v>
      </c>
      <c r="T23" s="31"/>
    </row>
    <row r="24" spans="1:20" ht="14.25" customHeight="1">
      <c r="A24" s="168" t="s">
        <v>249</v>
      </c>
      <c r="B24" s="168" t="s">
        <v>250</v>
      </c>
      <c r="C24" s="168" t="s">
        <v>222</v>
      </c>
      <c r="D24" s="31">
        <v>0</v>
      </c>
      <c r="E24" s="31">
        <v>0</v>
      </c>
      <c r="F24" s="31">
        <v>0</v>
      </c>
      <c r="G24" s="31">
        <v>0</v>
      </c>
      <c r="H24" s="31">
        <v>68</v>
      </c>
      <c r="I24" s="17">
        <f t="shared" si="0"/>
        <v>68</v>
      </c>
      <c r="J24" s="31">
        <v>0</v>
      </c>
      <c r="K24" s="17">
        <f t="shared" si="1"/>
        <v>68</v>
      </c>
      <c r="L24" s="31"/>
      <c r="M24" s="31">
        <v>11</v>
      </c>
      <c r="N24" s="31">
        <v>10</v>
      </c>
      <c r="O24" s="31">
        <v>0</v>
      </c>
      <c r="P24" s="31">
        <v>4</v>
      </c>
      <c r="Q24" s="17">
        <f t="shared" si="2"/>
        <v>25</v>
      </c>
      <c r="R24" s="31">
        <v>0</v>
      </c>
      <c r="S24" s="17">
        <f t="shared" si="3"/>
        <v>25</v>
      </c>
      <c r="T24" s="31"/>
    </row>
    <row r="25" spans="1:20" ht="14.25" customHeight="1">
      <c r="A25" s="168" t="s">
        <v>251</v>
      </c>
      <c r="B25" s="168" t="s">
        <v>252</v>
      </c>
      <c r="C25" s="168" t="s">
        <v>253</v>
      </c>
      <c r="D25" s="31">
        <v>0</v>
      </c>
      <c r="E25" s="31">
        <v>0</v>
      </c>
      <c r="F25" s="31">
        <v>0</v>
      </c>
      <c r="G25" s="31">
        <v>0</v>
      </c>
      <c r="H25" s="31">
        <v>131</v>
      </c>
      <c r="I25" s="17">
        <f t="shared" si="0"/>
        <v>131</v>
      </c>
      <c r="J25" s="31">
        <v>9</v>
      </c>
      <c r="K25" s="17">
        <f t="shared" si="1"/>
        <v>140</v>
      </c>
      <c r="L25" s="31"/>
      <c r="M25" s="31">
        <v>0</v>
      </c>
      <c r="N25" s="31">
        <v>0</v>
      </c>
      <c r="O25" s="31">
        <v>0</v>
      </c>
      <c r="P25" s="31">
        <v>1</v>
      </c>
      <c r="Q25" s="17">
        <f t="shared" si="2"/>
        <v>1</v>
      </c>
      <c r="R25" s="31">
        <v>88</v>
      </c>
      <c r="S25" s="17">
        <f t="shared" si="3"/>
        <v>89</v>
      </c>
      <c r="T25" s="31"/>
    </row>
    <row r="26" spans="1:20" ht="14.25" customHeight="1">
      <c r="A26" s="168" t="s">
        <v>254</v>
      </c>
      <c r="B26" s="168" t="s">
        <v>255</v>
      </c>
      <c r="C26" s="168" t="s">
        <v>253</v>
      </c>
      <c r="D26" s="31">
        <v>10</v>
      </c>
      <c r="E26" s="31">
        <v>0</v>
      </c>
      <c r="F26" s="31">
        <v>0</v>
      </c>
      <c r="G26" s="31">
        <v>0</v>
      </c>
      <c r="H26" s="31">
        <v>0</v>
      </c>
      <c r="I26" s="17">
        <f t="shared" si="0"/>
        <v>10</v>
      </c>
      <c r="J26" s="31">
        <v>0</v>
      </c>
      <c r="K26" s="17">
        <f t="shared" si="1"/>
        <v>10</v>
      </c>
      <c r="L26" s="31"/>
      <c r="M26" s="31">
        <v>109</v>
      </c>
      <c r="N26" s="31">
        <v>0</v>
      </c>
      <c r="O26" s="31">
        <v>0</v>
      </c>
      <c r="P26" s="31">
        <v>0</v>
      </c>
      <c r="Q26" s="17">
        <f t="shared" si="2"/>
        <v>109</v>
      </c>
      <c r="R26" s="31">
        <v>0</v>
      </c>
      <c r="S26" s="17">
        <f t="shared" si="3"/>
        <v>109</v>
      </c>
      <c r="T26" s="31"/>
    </row>
    <row r="27" spans="1:20" ht="14.25" customHeight="1">
      <c r="A27" s="168" t="s">
        <v>256</v>
      </c>
      <c r="B27" s="168" t="s">
        <v>257</v>
      </c>
      <c r="C27" s="168" t="s">
        <v>222</v>
      </c>
      <c r="D27" s="31">
        <v>45</v>
      </c>
      <c r="E27" s="31">
        <v>0</v>
      </c>
      <c r="F27" s="31">
        <v>0</v>
      </c>
      <c r="G27" s="31">
        <v>0</v>
      </c>
      <c r="H27" s="31">
        <v>0</v>
      </c>
      <c r="I27" s="17">
        <f t="shared" si="0"/>
        <v>45</v>
      </c>
      <c r="J27" s="31">
        <v>62</v>
      </c>
      <c r="K27" s="17">
        <f t="shared" si="1"/>
        <v>107</v>
      </c>
      <c r="L27" s="31"/>
      <c r="M27" s="31">
        <v>7</v>
      </c>
      <c r="N27" s="31">
        <v>0</v>
      </c>
      <c r="O27" s="31">
        <v>0</v>
      </c>
      <c r="P27" s="31">
        <v>2</v>
      </c>
      <c r="Q27" s="17">
        <f t="shared" si="2"/>
        <v>9</v>
      </c>
      <c r="R27" s="31">
        <v>22</v>
      </c>
      <c r="S27" s="17">
        <f t="shared" si="3"/>
        <v>31</v>
      </c>
      <c r="T27" s="31"/>
    </row>
    <row r="28" spans="1:20" ht="14.25" customHeight="1">
      <c r="A28" s="168" t="s">
        <v>258</v>
      </c>
      <c r="B28" s="168" t="s">
        <v>259</v>
      </c>
      <c r="C28" s="168" t="s">
        <v>253</v>
      </c>
      <c r="D28" s="31">
        <v>16</v>
      </c>
      <c r="E28" s="31">
        <v>16</v>
      </c>
      <c r="F28" s="31">
        <v>0</v>
      </c>
      <c r="G28" s="31">
        <v>16</v>
      </c>
      <c r="H28" s="31">
        <v>0</v>
      </c>
      <c r="I28" s="17">
        <f t="shared" si="0"/>
        <v>48</v>
      </c>
      <c r="J28" s="31">
        <v>0</v>
      </c>
      <c r="K28" s="17">
        <f t="shared" si="1"/>
        <v>48</v>
      </c>
      <c r="L28" s="31"/>
      <c r="M28" s="31">
        <v>48</v>
      </c>
      <c r="N28" s="31">
        <v>0</v>
      </c>
      <c r="O28" s="31">
        <v>0</v>
      </c>
      <c r="P28" s="31">
        <v>55</v>
      </c>
      <c r="Q28" s="17">
        <f t="shared" si="2"/>
        <v>103</v>
      </c>
      <c r="R28" s="31">
        <v>0</v>
      </c>
      <c r="S28" s="17">
        <f t="shared" si="3"/>
        <v>103</v>
      </c>
      <c r="T28" s="31"/>
    </row>
    <row r="29" spans="1:20" ht="14.25" customHeight="1">
      <c r="A29" s="168" t="s">
        <v>260</v>
      </c>
      <c r="B29" s="168" t="s">
        <v>261</v>
      </c>
      <c r="C29" s="168" t="s">
        <v>222</v>
      </c>
      <c r="D29" s="31">
        <v>0</v>
      </c>
      <c r="E29" s="31">
        <v>0</v>
      </c>
      <c r="F29" s="31">
        <v>0</v>
      </c>
      <c r="G29" s="31">
        <v>0</v>
      </c>
      <c r="H29" s="31">
        <v>64</v>
      </c>
      <c r="I29" s="17">
        <f t="shared" si="0"/>
        <v>64</v>
      </c>
      <c r="J29" s="31">
        <v>0</v>
      </c>
      <c r="K29" s="17">
        <f t="shared" si="1"/>
        <v>64</v>
      </c>
      <c r="L29" s="31"/>
      <c r="M29" s="31">
        <v>0</v>
      </c>
      <c r="N29" s="31">
        <v>0</v>
      </c>
      <c r="O29" s="31">
        <v>0</v>
      </c>
      <c r="P29" s="31">
        <v>26</v>
      </c>
      <c r="Q29" s="17">
        <f t="shared" si="2"/>
        <v>26</v>
      </c>
      <c r="R29" s="31">
        <v>0</v>
      </c>
      <c r="S29" s="17">
        <f t="shared" si="3"/>
        <v>26</v>
      </c>
      <c r="T29" s="31"/>
    </row>
    <row r="30" spans="1:20" ht="14.25" customHeight="1">
      <c r="A30" s="168" t="s">
        <v>262</v>
      </c>
      <c r="B30" s="168" t="s">
        <v>263</v>
      </c>
      <c r="C30" s="168" t="s">
        <v>243</v>
      </c>
      <c r="D30" s="31">
        <v>0</v>
      </c>
      <c r="E30" s="31">
        <v>70</v>
      </c>
      <c r="F30" s="31">
        <v>0</v>
      </c>
      <c r="G30" s="31">
        <v>0</v>
      </c>
      <c r="H30" s="31">
        <v>26</v>
      </c>
      <c r="I30" s="17">
        <f t="shared" si="0"/>
        <v>96</v>
      </c>
      <c r="J30" s="31">
        <v>0</v>
      </c>
      <c r="K30" s="17">
        <f t="shared" si="1"/>
        <v>96</v>
      </c>
      <c r="L30" s="31"/>
      <c r="M30" s="31">
        <v>16</v>
      </c>
      <c r="N30" s="31">
        <v>0</v>
      </c>
      <c r="O30" s="31">
        <v>0</v>
      </c>
      <c r="P30" s="31">
        <v>28</v>
      </c>
      <c r="Q30" s="17">
        <f t="shared" si="2"/>
        <v>44</v>
      </c>
      <c r="R30" s="31">
        <v>0</v>
      </c>
      <c r="S30" s="17">
        <f t="shared" si="3"/>
        <v>44</v>
      </c>
      <c r="T30" s="31"/>
    </row>
    <row r="31" spans="1:20" ht="14.25" customHeight="1">
      <c r="A31" s="168" t="s">
        <v>264</v>
      </c>
      <c r="B31" s="168" t="s">
        <v>265</v>
      </c>
      <c r="C31" s="168" t="s">
        <v>219</v>
      </c>
      <c r="D31" s="31">
        <v>0</v>
      </c>
      <c r="E31" s="31">
        <v>25</v>
      </c>
      <c r="F31" s="31">
        <v>0</v>
      </c>
      <c r="G31" s="31">
        <v>0</v>
      </c>
      <c r="H31" s="31">
        <v>0</v>
      </c>
      <c r="I31" s="17">
        <f t="shared" si="0"/>
        <v>25</v>
      </c>
      <c r="J31" s="31">
        <v>0</v>
      </c>
      <c r="K31" s="17">
        <f t="shared" si="1"/>
        <v>25</v>
      </c>
      <c r="L31" s="31"/>
      <c r="M31" s="31">
        <v>0</v>
      </c>
      <c r="N31" s="31">
        <v>0</v>
      </c>
      <c r="O31" s="31">
        <v>0</v>
      </c>
      <c r="P31" s="31">
        <v>0</v>
      </c>
      <c r="Q31" s="17">
        <f t="shared" si="2"/>
        <v>0</v>
      </c>
      <c r="R31" s="31">
        <v>0</v>
      </c>
      <c r="S31" s="17">
        <f t="shared" si="3"/>
        <v>0</v>
      </c>
      <c r="T31" s="31"/>
    </row>
    <row r="32" spans="1:20" ht="14.25" customHeight="1">
      <c r="A32" s="168" t="s">
        <v>266</v>
      </c>
      <c r="B32" s="168" t="s">
        <v>267</v>
      </c>
      <c r="C32" s="168" t="s">
        <v>234</v>
      </c>
      <c r="D32" s="31">
        <v>0</v>
      </c>
      <c r="E32" s="31">
        <v>44</v>
      </c>
      <c r="F32" s="31">
        <v>0</v>
      </c>
      <c r="G32" s="31">
        <v>0</v>
      </c>
      <c r="H32" s="31">
        <v>195</v>
      </c>
      <c r="I32" s="17">
        <f t="shared" si="0"/>
        <v>239</v>
      </c>
      <c r="J32" s="31">
        <v>0</v>
      </c>
      <c r="K32" s="17">
        <f t="shared" si="1"/>
        <v>239</v>
      </c>
      <c r="L32" s="31"/>
      <c r="M32" s="31">
        <v>68</v>
      </c>
      <c r="N32" s="31">
        <v>18</v>
      </c>
      <c r="O32" s="31">
        <v>0</v>
      </c>
      <c r="P32" s="31">
        <v>51</v>
      </c>
      <c r="Q32" s="17">
        <f t="shared" si="2"/>
        <v>137</v>
      </c>
      <c r="R32" s="31">
        <v>2</v>
      </c>
      <c r="S32" s="17">
        <f t="shared" si="3"/>
        <v>139</v>
      </c>
      <c r="T32" s="31"/>
    </row>
    <row r="33" spans="1:20" ht="14.25" customHeight="1">
      <c r="A33" s="168" t="s">
        <v>268</v>
      </c>
      <c r="B33" s="168" t="s">
        <v>269</v>
      </c>
      <c r="C33" s="168" t="s">
        <v>231</v>
      </c>
      <c r="D33" s="31">
        <v>0</v>
      </c>
      <c r="E33" s="31">
        <v>0</v>
      </c>
      <c r="F33" s="31">
        <v>0</v>
      </c>
      <c r="G33" s="31">
        <v>0</v>
      </c>
      <c r="H33" s="31">
        <v>0</v>
      </c>
      <c r="I33" s="17">
        <f t="shared" si="0"/>
        <v>0</v>
      </c>
      <c r="J33" s="31">
        <v>22</v>
      </c>
      <c r="K33" s="17">
        <f t="shared" si="1"/>
        <v>22</v>
      </c>
      <c r="L33" s="31"/>
      <c r="M33" s="31">
        <v>0</v>
      </c>
      <c r="N33" s="31">
        <v>4</v>
      </c>
      <c r="O33" s="31">
        <v>0</v>
      </c>
      <c r="P33" s="31">
        <v>17</v>
      </c>
      <c r="Q33" s="17">
        <f t="shared" si="2"/>
        <v>21</v>
      </c>
      <c r="R33" s="31">
        <v>0</v>
      </c>
      <c r="S33" s="17">
        <f t="shared" si="3"/>
        <v>21</v>
      </c>
      <c r="T33" s="31"/>
    </row>
    <row r="34" spans="1:20" ht="14.25" customHeight="1">
      <c r="A34" s="168" t="s">
        <v>270</v>
      </c>
      <c r="B34" s="168" t="s">
        <v>271</v>
      </c>
      <c r="C34" s="168" t="s">
        <v>231</v>
      </c>
      <c r="D34" s="31">
        <v>0</v>
      </c>
      <c r="E34" s="31">
        <v>0</v>
      </c>
      <c r="F34" s="31">
        <v>0</v>
      </c>
      <c r="G34" s="31">
        <v>7</v>
      </c>
      <c r="H34" s="31">
        <v>104</v>
      </c>
      <c r="I34" s="17">
        <f t="shared" si="0"/>
        <v>111</v>
      </c>
      <c r="J34" s="31">
        <v>0</v>
      </c>
      <c r="K34" s="17">
        <f t="shared" si="1"/>
        <v>111</v>
      </c>
      <c r="L34" s="31"/>
      <c r="M34" s="31">
        <v>5</v>
      </c>
      <c r="N34" s="31">
        <v>7</v>
      </c>
      <c r="O34" s="31">
        <v>0</v>
      </c>
      <c r="P34" s="31">
        <v>39</v>
      </c>
      <c r="Q34" s="17">
        <f t="shared" si="2"/>
        <v>51</v>
      </c>
      <c r="R34" s="31">
        <v>0</v>
      </c>
      <c r="S34" s="17">
        <f t="shared" si="3"/>
        <v>51</v>
      </c>
      <c r="T34" s="31"/>
    </row>
    <row r="35" spans="1:20" ht="14.25" customHeight="1">
      <c r="A35" s="168" t="s">
        <v>272</v>
      </c>
      <c r="B35" s="168" t="s">
        <v>273</v>
      </c>
      <c r="C35" s="168" t="s">
        <v>219</v>
      </c>
      <c r="D35" s="31">
        <v>0</v>
      </c>
      <c r="E35" s="31">
        <v>28</v>
      </c>
      <c r="F35" s="31">
        <v>0</v>
      </c>
      <c r="G35" s="31">
        <v>0</v>
      </c>
      <c r="H35" s="31">
        <v>0</v>
      </c>
      <c r="I35" s="17">
        <f t="shared" si="0"/>
        <v>28</v>
      </c>
      <c r="J35" s="31">
        <v>0</v>
      </c>
      <c r="K35" s="17">
        <f t="shared" si="1"/>
        <v>28</v>
      </c>
      <c r="L35" s="31"/>
      <c r="M35" s="31">
        <v>0</v>
      </c>
      <c r="N35" s="31">
        <v>0</v>
      </c>
      <c r="O35" s="31">
        <v>0</v>
      </c>
      <c r="P35" s="31">
        <v>77</v>
      </c>
      <c r="Q35" s="17">
        <f t="shared" si="2"/>
        <v>77</v>
      </c>
      <c r="R35" s="31">
        <v>37</v>
      </c>
      <c r="S35" s="17">
        <f t="shared" si="3"/>
        <v>114</v>
      </c>
      <c r="T35" s="31"/>
    </row>
    <row r="36" spans="1:20" ht="14.25" customHeight="1">
      <c r="A36" s="168" t="s">
        <v>274</v>
      </c>
      <c r="B36" s="168" t="s">
        <v>275</v>
      </c>
      <c r="C36" s="168" t="s">
        <v>243</v>
      </c>
      <c r="D36" s="31">
        <v>0</v>
      </c>
      <c r="E36" s="31">
        <v>49</v>
      </c>
      <c r="F36" s="31">
        <v>0</v>
      </c>
      <c r="G36" s="31">
        <v>30</v>
      </c>
      <c r="H36" s="31">
        <v>8</v>
      </c>
      <c r="I36" s="17">
        <f t="shared" si="0"/>
        <v>87</v>
      </c>
      <c r="J36" s="31">
        <v>0</v>
      </c>
      <c r="K36" s="17">
        <f t="shared" si="1"/>
        <v>87</v>
      </c>
      <c r="L36" s="31"/>
      <c r="M36" s="31">
        <v>8</v>
      </c>
      <c r="N36" s="31">
        <v>16</v>
      </c>
      <c r="O36" s="31">
        <v>0</v>
      </c>
      <c r="P36" s="31">
        <v>33</v>
      </c>
      <c r="Q36" s="17">
        <f t="shared" si="2"/>
        <v>57</v>
      </c>
      <c r="R36" s="31">
        <v>0</v>
      </c>
      <c r="S36" s="17">
        <f t="shared" si="3"/>
        <v>57</v>
      </c>
      <c r="T36" s="31"/>
    </row>
    <row r="37" spans="1:20" ht="14.25" customHeight="1">
      <c r="A37" s="168" t="s">
        <v>276</v>
      </c>
      <c r="B37" s="168" t="s">
        <v>277</v>
      </c>
      <c r="C37" s="168" t="s">
        <v>231</v>
      </c>
      <c r="D37" s="31">
        <v>0</v>
      </c>
      <c r="E37" s="31">
        <v>0</v>
      </c>
      <c r="F37" s="31">
        <v>0</v>
      </c>
      <c r="G37" s="31">
        <v>0</v>
      </c>
      <c r="H37" s="31">
        <v>10</v>
      </c>
      <c r="I37" s="17">
        <f t="shared" si="0"/>
        <v>10</v>
      </c>
      <c r="J37" s="31">
        <v>0</v>
      </c>
      <c r="K37" s="17">
        <f t="shared" si="1"/>
        <v>10</v>
      </c>
      <c r="L37" s="31"/>
      <c r="M37" s="31">
        <v>0</v>
      </c>
      <c r="N37" s="31">
        <v>16</v>
      </c>
      <c r="O37" s="31">
        <v>0</v>
      </c>
      <c r="P37" s="31">
        <v>42</v>
      </c>
      <c r="Q37" s="17">
        <f t="shared" si="2"/>
        <v>58</v>
      </c>
      <c r="R37" s="31">
        <v>0</v>
      </c>
      <c r="S37" s="17">
        <f t="shared" si="3"/>
        <v>58</v>
      </c>
      <c r="T37" s="31"/>
    </row>
    <row r="38" spans="1:20" ht="14.25" customHeight="1">
      <c r="A38" s="168" t="s">
        <v>278</v>
      </c>
      <c r="B38" s="168" t="s">
        <v>279</v>
      </c>
      <c r="C38" s="168" t="s">
        <v>231</v>
      </c>
      <c r="D38" s="31">
        <v>6</v>
      </c>
      <c r="E38" s="31">
        <v>0</v>
      </c>
      <c r="F38" s="31">
        <v>0</v>
      </c>
      <c r="G38" s="31">
        <v>0</v>
      </c>
      <c r="H38" s="31">
        <v>0</v>
      </c>
      <c r="I38" s="17">
        <f t="shared" si="0"/>
        <v>6</v>
      </c>
      <c r="J38" s="31">
        <v>0</v>
      </c>
      <c r="K38" s="17">
        <f t="shared" si="1"/>
        <v>6</v>
      </c>
      <c r="L38" s="31"/>
      <c r="M38" s="31">
        <v>0</v>
      </c>
      <c r="N38" s="31">
        <v>0</v>
      </c>
      <c r="O38" s="31">
        <v>0</v>
      </c>
      <c r="P38" s="31">
        <v>0</v>
      </c>
      <c r="Q38" s="17">
        <f t="shared" si="2"/>
        <v>0</v>
      </c>
      <c r="R38" s="31">
        <v>0</v>
      </c>
      <c r="S38" s="17">
        <f t="shared" si="3"/>
        <v>0</v>
      </c>
      <c r="T38" s="31"/>
    </row>
    <row r="39" spans="1:20" ht="14.25" customHeight="1">
      <c r="A39" s="168" t="s">
        <v>280</v>
      </c>
      <c r="B39" s="168" t="s">
        <v>281</v>
      </c>
      <c r="C39" s="168" t="s">
        <v>222</v>
      </c>
      <c r="D39" s="31">
        <v>0</v>
      </c>
      <c r="E39" s="31">
        <v>0</v>
      </c>
      <c r="F39" s="31">
        <v>0</v>
      </c>
      <c r="G39" s="31">
        <v>0</v>
      </c>
      <c r="H39" s="31">
        <v>319</v>
      </c>
      <c r="I39" s="17">
        <f t="shared" si="0"/>
        <v>319</v>
      </c>
      <c r="J39" s="31">
        <v>0</v>
      </c>
      <c r="K39" s="17">
        <f t="shared" si="1"/>
        <v>319</v>
      </c>
      <c r="L39" s="31"/>
      <c r="M39" s="31">
        <v>0</v>
      </c>
      <c r="N39" s="31">
        <v>0</v>
      </c>
      <c r="O39" s="31">
        <v>0</v>
      </c>
      <c r="P39" s="31">
        <v>0</v>
      </c>
      <c r="Q39" s="17">
        <f t="shared" si="2"/>
        <v>0</v>
      </c>
      <c r="R39" s="31">
        <v>0</v>
      </c>
      <c r="S39" s="17">
        <f t="shared" si="3"/>
        <v>0</v>
      </c>
      <c r="T39" s="31"/>
    </row>
    <row r="40" spans="1:20" ht="14.25" customHeight="1">
      <c r="A40" s="168" t="s">
        <v>282</v>
      </c>
      <c r="B40" s="168" t="s">
        <v>283</v>
      </c>
      <c r="C40" s="168" t="s">
        <v>219</v>
      </c>
      <c r="D40" s="31">
        <v>4</v>
      </c>
      <c r="E40" s="31">
        <v>0</v>
      </c>
      <c r="F40" s="31">
        <v>0</v>
      </c>
      <c r="G40" s="31">
        <v>2</v>
      </c>
      <c r="H40" s="31">
        <v>7</v>
      </c>
      <c r="I40" s="17">
        <f t="shared" si="0"/>
        <v>13</v>
      </c>
      <c r="J40" s="31">
        <v>8</v>
      </c>
      <c r="K40" s="17">
        <f t="shared" si="1"/>
        <v>21</v>
      </c>
      <c r="L40" s="31"/>
      <c r="M40" s="31">
        <v>0</v>
      </c>
      <c r="N40" s="31">
        <v>5</v>
      </c>
      <c r="O40" s="31">
        <v>0</v>
      </c>
      <c r="P40" s="31">
        <v>14</v>
      </c>
      <c r="Q40" s="17">
        <f t="shared" si="2"/>
        <v>19</v>
      </c>
      <c r="R40" s="31">
        <v>5</v>
      </c>
      <c r="S40" s="17">
        <f t="shared" si="3"/>
        <v>24</v>
      </c>
      <c r="T40" s="31"/>
    </row>
    <row r="41" spans="1:20" ht="14.25" customHeight="1">
      <c r="A41" s="168" t="s">
        <v>284</v>
      </c>
      <c r="B41" s="168" t="s">
        <v>285</v>
      </c>
      <c r="C41" s="168" t="s">
        <v>253</v>
      </c>
      <c r="D41" s="31">
        <v>9</v>
      </c>
      <c r="E41" s="31">
        <v>0</v>
      </c>
      <c r="F41" s="31">
        <v>0</v>
      </c>
      <c r="G41" s="31">
        <v>0</v>
      </c>
      <c r="H41" s="31">
        <v>0</v>
      </c>
      <c r="I41" s="17">
        <f t="shared" si="0"/>
        <v>9</v>
      </c>
      <c r="J41" s="31">
        <v>0</v>
      </c>
      <c r="K41" s="17">
        <f t="shared" si="1"/>
        <v>9</v>
      </c>
      <c r="L41" s="31"/>
      <c r="M41" s="31">
        <v>2</v>
      </c>
      <c r="N41" s="31">
        <v>0</v>
      </c>
      <c r="O41" s="31">
        <v>0</v>
      </c>
      <c r="P41" s="31">
        <v>0</v>
      </c>
      <c r="Q41" s="17">
        <f t="shared" si="2"/>
        <v>2</v>
      </c>
      <c r="R41" s="31">
        <v>0</v>
      </c>
      <c r="S41" s="17">
        <f t="shared" si="3"/>
        <v>2</v>
      </c>
      <c r="T41" s="31"/>
    </row>
    <row r="42" spans="1:20" ht="14.25" customHeight="1">
      <c r="A42" s="168" t="s">
        <v>286</v>
      </c>
      <c r="B42" s="168" t="s">
        <v>287</v>
      </c>
      <c r="C42" s="168" t="s">
        <v>253</v>
      </c>
      <c r="D42" s="31">
        <v>0</v>
      </c>
      <c r="E42" s="31">
        <v>21</v>
      </c>
      <c r="F42" s="31">
        <v>0</v>
      </c>
      <c r="G42" s="31">
        <v>0</v>
      </c>
      <c r="H42" s="31">
        <v>0</v>
      </c>
      <c r="I42" s="17">
        <f t="shared" si="0"/>
        <v>21</v>
      </c>
      <c r="J42" s="31">
        <v>0</v>
      </c>
      <c r="K42" s="17">
        <f t="shared" si="1"/>
        <v>21</v>
      </c>
      <c r="L42" s="31"/>
      <c r="M42" s="31">
        <v>7</v>
      </c>
      <c r="N42" s="31">
        <v>0</v>
      </c>
      <c r="O42" s="31">
        <v>0</v>
      </c>
      <c r="P42" s="31">
        <v>0</v>
      </c>
      <c r="Q42" s="17">
        <f t="shared" si="2"/>
        <v>7</v>
      </c>
      <c r="R42" s="31">
        <v>22</v>
      </c>
      <c r="S42" s="17">
        <f t="shared" si="3"/>
        <v>29</v>
      </c>
      <c r="T42" s="31"/>
    </row>
    <row r="43" spans="1:20" ht="14.25" customHeight="1">
      <c r="A43" s="168" t="s">
        <v>288</v>
      </c>
      <c r="B43" s="168" t="s">
        <v>289</v>
      </c>
      <c r="C43" s="168" t="s">
        <v>234</v>
      </c>
      <c r="D43" s="31">
        <v>1</v>
      </c>
      <c r="E43" s="31">
        <v>1</v>
      </c>
      <c r="F43" s="31">
        <v>0</v>
      </c>
      <c r="G43" s="31">
        <v>0</v>
      </c>
      <c r="H43" s="31">
        <v>0</v>
      </c>
      <c r="I43" s="17">
        <f t="shared" si="0"/>
        <v>2</v>
      </c>
      <c r="J43" s="31">
        <v>10</v>
      </c>
      <c r="K43" s="17">
        <f t="shared" si="1"/>
        <v>12</v>
      </c>
      <c r="L43" s="31"/>
      <c r="M43" s="31">
        <v>63</v>
      </c>
      <c r="N43" s="31">
        <v>0</v>
      </c>
      <c r="O43" s="31">
        <v>0</v>
      </c>
      <c r="P43" s="31">
        <v>25</v>
      </c>
      <c r="Q43" s="17">
        <f t="shared" si="2"/>
        <v>88</v>
      </c>
      <c r="R43" s="31">
        <v>5</v>
      </c>
      <c r="S43" s="17">
        <f t="shared" si="3"/>
        <v>93</v>
      </c>
      <c r="T43" s="31"/>
    </row>
    <row r="44" spans="1:20" ht="14.25" customHeight="1">
      <c r="A44" s="168" t="s">
        <v>290</v>
      </c>
      <c r="B44" s="168" t="s">
        <v>291</v>
      </c>
      <c r="C44" s="168" t="s">
        <v>231</v>
      </c>
      <c r="D44" s="31">
        <v>0</v>
      </c>
      <c r="E44" s="31">
        <v>0</v>
      </c>
      <c r="F44" s="31">
        <v>0</v>
      </c>
      <c r="G44" s="31">
        <v>0</v>
      </c>
      <c r="H44" s="31">
        <v>178</v>
      </c>
      <c r="I44" s="17">
        <f t="shared" si="0"/>
        <v>178</v>
      </c>
      <c r="J44" s="31">
        <v>0</v>
      </c>
      <c r="K44" s="17">
        <f t="shared" si="1"/>
        <v>178</v>
      </c>
      <c r="L44" s="31"/>
      <c r="M44" s="31">
        <v>0</v>
      </c>
      <c r="N44" s="31">
        <v>0</v>
      </c>
      <c r="O44" s="31">
        <v>0</v>
      </c>
      <c r="P44" s="31">
        <v>8</v>
      </c>
      <c r="Q44" s="17">
        <f t="shared" si="2"/>
        <v>8</v>
      </c>
      <c r="R44" s="31">
        <v>6</v>
      </c>
      <c r="S44" s="17">
        <f t="shared" si="3"/>
        <v>14</v>
      </c>
      <c r="T44" s="31"/>
    </row>
    <row r="45" spans="1:20" ht="14.25" customHeight="1">
      <c r="A45" s="168" t="s">
        <v>292</v>
      </c>
      <c r="B45" s="168" t="s">
        <v>293</v>
      </c>
      <c r="C45" s="168" t="s">
        <v>219</v>
      </c>
      <c r="D45" s="31">
        <v>0</v>
      </c>
      <c r="E45" s="31">
        <v>0</v>
      </c>
      <c r="F45" s="31">
        <v>0</v>
      </c>
      <c r="G45" s="31">
        <v>0</v>
      </c>
      <c r="H45" s="31">
        <v>376</v>
      </c>
      <c r="I45" s="17">
        <f t="shared" si="0"/>
        <v>376</v>
      </c>
      <c r="J45" s="31">
        <v>0</v>
      </c>
      <c r="K45" s="17">
        <f t="shared" si="1"/>
        <v>376</v>
      </c>
      <c r="L45" s="31"/>
      <c r="M45" s="31">
        <v>0</v>
      </c>
      <c r="N45" s="31">
        <v>0</v>
      </c>
      <c r="O45" s="31">
        <v>0</v>
      </c>
      <c r="P45" s="31">
        <v>40</v>
      </c>
      <c r="Q45" s="17">
        <f t="shared" si="2"/>
        <v>40</v>
      </c>
      <c r="R45" s="31">
        <v>0</v>
      </c>
      <c r="S45" s="17">
        <f t="shared" si="3"/>
        <v>40</v>
      </c>
      <c r="T45" s="31"/>
    </row>
    <row r="46" spans="1:20" ht="14.25" customHeight="1">
      <c r="A46" t="s">
        <v>294</v>
      </c>
      <c r="B46" t="s">
        <v>295</v>
      </c>
      <c r="C46" s="168" t="s">
        <v>231</v>
      </c>
      <c r="D46" s="31">
        <v>0</v>
      </c>
      <c r="E46" s="31">
        <v>0</v>
      </c>
      <c r="F46" s="31">
        <v>0</v>
      </c>
      <c r="G46" s="31">
        <v>0</v>
      </c>
      <c r="H46" s="31">
        <v>44</v>
      </c>
      <c r="I46" s="17">
        <f t="shared" si="0"/>
        <v>44</v>
      </c>
      <c r="J46" s="31">
        <v>12</v>
      </c>
      <c r="K46" s="17">
        <f t="shared" si="1"/>
        <v>56</v>
      </c>
      <c r="L46" s="31"/>
      <c r="M46" s="31">
        <v>0</v>
      </c>
      <c r="N46" s="31">
        <v>0</v>
      </c>
      <c r="O46" s="31">
        <v>0</v>
      </c>
      <c r="P46" s="31">
        <v>0</v>
      </c>
      <c r="Q46" s="17">
        <f t="shared" si="2"/>
        <v>0</v>
      </c>
      <c r="R46" s="31">
        <v>0</v>
      </c>
      <c r="S46" s="17">
        <f t="shared" si="3"/>
        <v>0</v>
      </c>
      <c r="T46" s="31"/>
    </row>
    <row r="47" spans="1:20" ht="14.25" customHeight="1">
      <c r="A47" s="168" t="s">
        <v>296</v>
      </c>
      <c r="B47" s="168" t="s">
        <v>297</v>
      </c>
      <c r="C47" s="168" t="s">
        <v>231</v>
      </c>
      <c r="D47" s="31">
        <v>66</v>
      </c>
      <c r="E47" s="31">
        <v>68</v>
      </c>
      <c r="F47" s="31">
        <v>0</v>
      </c>
      <c r="G47" s="31">
        <v>48</v>
      </c>
      <c r="H47" s="31">
        <v>21</v>
      </c>
      <c r="I47" s="17">
        <f t="shared" si="0"/>
        <v>203</v>
      </c>
      <c r="J47" s="31">
        <v>59</v>
      </c>
      <c r="K47" s="17">
        <f t="shared" si="1"/>
        <v>262</v>
      </c>
      <c r="L47" s="31"/>
      <c r="M47" s="31">
        <v>112</v>
      </c>
      <c r="N47" s="31">
        <v>23</v>
      </c>
      <c r="O47" s="31">
        <v>0</v>
      </c>
      <c r="P47" s="31">
        <v>86</v>
      </c>
      <c r="Q47" s="17">
        <f t="shared" si="2"/>
        <v>221</v>
      </c>
      <c r="R47" s="31">
        <v>17</v>
      </c>
      <c r="S47" s="17">
        <f t="shared" si="3"/>
        <v>238</v>
      </c>
      <c r="T47" s="31"/>
    </row>
    <row r="48" spans="1:20" ht="14.25" customHeight="1">
      <c r="A48" s="168" t="s">
        <v>298</v>
      </c>
      <c r="B48" s="168" t="s">
        <v>299</v>
      </c>
      <c r="C48" s="168" t="s">
        <v>231</v>
      </c>
      <c r="D48" s="31">
        <v>0</v>
      </c>
      <c r="E48" s="31">
        <v>0</v>
      </c>
      <c r="F48" s="31">
        <v>0</v>
      </c>
      <c r="G48" s="31">
        <v>0</v>
      </c>
      <c r="H48" s="31">
        <v>0</v>
      </c>
      <c r="I48" s="17">
        <f t="shared" si="0"/>
        <v>0</v>
      </c>
      <c r="J48" s="31">
        <v>0</v>
      </c>
      <c r="K48" s="17">
        <f t="shared" si="1"/>
        <v>0</v>
      </c>
      <c r="L48" s="31"/>
      <c r="M48" s="31">
        <v>0</v>
      </c>
      <c r="N48" s="31">
        <v>0</v>
      </c>
      <c r="O48" s="31">
        <v>0</v>
      </c>
      <c r="P48" s="31">
        <v>32</v>
      </c>
      <c r="Q48" s="17">
        <f t="shared" si="2"/>
        <v>32</v>
      </c>
      <c r="R48" s="31">
        <v>23</v>
      </c>
      <c r="S48" s="17">
        <f t="shared" si="3"/>
        <v>55</v>
      </c>
      <c r="T48" s="31"/>
    </row>
    <row r="49" spans="1:20" ht="14.25" customHeight="1">
      <c r="A49" s="168" t="s">
        <v>300</v>
      </c>
      <c r="B49" s="168" t="s">
        <v>301</v>
      </c>
      <c r="C49" s="168" t="s">
        <v>243</v>
      </c>
      <c r="D49" s="31">
        <v>0</v>
      </c>
      <c r="E49" s="31">
        <v>0</v>
      </c>
      <c r="F49" s="31">
        <v>0</v>
      </c>
      <c r="G49" s="31">
        <v>0</v>
      </c>
      <c r="H49" s="31">
        <v>0</v>
      </c>
      <c r="I49" s="17">
        <f t="shared" si="0"/>
        <v>0</v>
      </c>
      <c r="J49" s="31">
        <v>0</v>
      </c>
      <c r="K49" s="17">
        <f t="shared" si="1"/>
        <v>0</v>
      </c>
      <c r="L49" s="31"/>
      <c r="M49" s="31">
        <v>0</v>
      </c>
      <c r="N49" s="31">
        <v>16</v>
      </c>
      <c r="O49" s="31">
        <v>0</v>
      </c>
      <c r="P49" s="31">
        <v>13</v>
      </c>
      <c r="Q49" s="17">
        <f t="shared" si="2"/>
        <v>29</v>
      </c>
      <c r="R49" s="31">
        <v>0</v>
      </c>
      <c r="S49" s="17">
        <f t="shared" si="3"/>
        <v>29</v>
      </c>
      <c r="T49" s="31"/>
    </row>
    <row r="50" spans="1:20" ht="14.25" customHeight="1">
      <c r="A50" s="168" t="s">
        <v>302</v>
      </c>
      <c r="B50" s="168" t="s">
        <v>303</v>
      </c>
      <c r="C50" s="168" t="s">
        <v>219</v>
      </c>
      <c r="D50" s="31">
        <v>0</v>
      </c>
      <c r="E50" s="31">
        <v>0</v>
      </c>
      <c r="F50" s="31">
        <v>0</v>
      </c>
      <c r="G50" s="31">
        <v>0</v>
      </c>
      <c r="H50" s="31">
        <v>64</v>
      </c>
      <c r="I50" s="17">
        <f t="shared" si="0"/>
        <v>64</v>
      </c>
      <c r="J50" s="31">
        <v>0</v>
      </c>
      <c r="K50" s="17">
        <f t="shared" si="1"/>
        <v>64</v>
      </c>
      <c r="L50" s="31"/>
      <c r="M50" s="31">
        <v>0</v>
      </c>
      <c r="N50" s="31">
        <v>10</v>
      </c>
      <c r="O50" s="31">
        <v>0</v>
      </c>
      <c r="P50" s="31">
        <v>12</v>
      </c>
      <c r="Q50" s="17">
        <f t="shared" si="2"/>
        <v>22</v>
      </c>
      <c r="R50" s="31">
        <v>0</v>
      </c>
      <c r="S50" s="17">
        <f t="shared" si="3"/>
        <v>22</v>
      </c>
      <c r="T50" s="31"/>
    </row>
    <row r="51" spans="1:20" ht="14.25" customHeight="1">
      <c r="A51" s="168" t="s">
        <v>304</v>
      </c>
      <c r="B51" s="168" t="s">
        <v>305</v>
      </c>
      <c r="C51" s="168" t="s">
        <v>253</v>
      </c>
      <c r="D51" s="31">
        <v>21</v>
      </c>
      <c r="E51" s="31">
        <v>2</v>
      </c>
      <c r="F51" s="31">
        <v>0</v>
      </c>
      <c r="G51" s="31">
        <v>23</v>
      </c>
      <c r="H51" s="31">
        <v>188</v>
      </c>
      <c r="I51" s="17">
        <f t="shared" si="0"/>
        <v>234</v>
      </c>
      <c r="J51" s="31">
        <v>246</v>
      </c>
      <c r="K51" s="17">
        <f t="shared" si="1"/>
        <v>480</v>
      </c>
      <c r="L51" s="31"/>
      <c r="M51" s="31">
        <v>0</v>
      </c>
      <c r="N51" s="31">
        <v>0</v>
      </c>
      <c r="O51" s="31">
        <v>0</v>
      </c>
      <c r="P51" s="31">
        <v>6</v>
      </c>
      <c r="Q51" s="17">
        <f t="shared" si="2"/>
        <v>6</v>
      </c>
      <c r="R51" s="31">
        <v>56</v>
      </c>
      <c r="S51" s="17">
        <f t="shared" si="3"/>
        <v>62</v>
      </c>
      <c r="T51" s="31"/>
    </row>
    <row r="52" spans="1:20" ht="14.25" customHeight="1">
      <c r="A52" s="168" t="s">
        <v>306</v>
      </c>
      <c r="B52" s="168" t="s">
        <v>307</v>
      </c>
      <c r="C52" s="168" t="s">
        <v>253</v>
      </c>
      <c r="D52" s="31">
        <v>0</v>
      </c>
      <c r="E52" s="31">
        <v>0</v>
      </c>
      <c r="F52" s="31">
        <v>0</v>
      </c>
      <c r="G52" s="31">
        <v>16</v>
      </c>
      <c r="H52" s="31">
        <v>52</v>
      </c>
      <c r="I52" s="17">
        <f t="shared" si="0"/>
        <v>68</v>
      </c>
      <c r="J52" s="31">
        <v>0</v>
      </c>
      <c r="K52" s="17">
        <f t="shared" si="1"/>
        <v>68</v>
      </c>
      <c r="L52" s="31"/>
      <c r="M52" s="31">
        <v>17</v>
      </c>
      <c r="N52" s="31">
        <v>0</v>
      </c>
      <c r="O52" s="31">
        <v>14</v>
      </c>
      <c r="P52" s="31">
        <v>75</v>
      </c>
      <c r="Q52" s="17">
        <f t="shared" si="2"/>
        <v>106</v>
      </c>
      <c r="R52" s="31">
        <v>47</v>
      </c>
      <c r="S52" s="17">
        <f t="shared" si="3"/>
        <v>153</v>
      </c>
      <c r="T52" s="31"/>
    </row>
    <row r="53" spans="1:20" ht="14.25" customHeight="1">
      <c r="A53" s="168" t="s">
        <v>308</v>
      </c>
      <c r="B53" s="168" t="s">
        <v>309</v>
      </c>
      <c r="C53" s="168" t="s">
        <v>222</v>
      </c>
      <c r="D53" s="31">
        <v>0</v>
      </c>
      <c r="E53" s="31">
        <v>0</v>
      </c>
      <c r="F53" s="31">
        <v>0</v>
      </c>
      <c r="G53" s="31">
        <v>6</v>
      </c>
      <c r="H53" s="31">
        <v>6</v>
      </c>
      <c r="I53" s="17">
        <f t="shared" si="0"/>
        <v>12</v>
      </c>
      <c r="J53" s="31">
        <v>0</v>
      </c>
      <c r="K53" s="17">
        <f t="shared" si="1"/>
        <v>12</v>
      </c>
      <c r="L53" s="31"/>
      <c r="M53" s="31">
        <v>0</v>
      </c>
      <c r="N53" s="31">
        <v>2</v>
      </c>
      <c r="O53" s="31">
        <v>0</v>
      </c>
      <c r="P53" s="31">
        <v>14</v>
      </c>
      <c r="Q53" s="17">
        <f t="shared" si="2"/>
        <v>16</v>
      </c>
      <c r="R53" s="31">
        <v>3</v>
      </c>
      <c r="S53" s="17">
        <f t="shared" si="3"/>
        <v>19</v>
      </c>
      <c r="T53" s="31"/>
    </row>
    <row r="54" spans="1:20" ht="14.25" customHeight="1">
      <c r="A54" s="168" t="s">
        <v>310</v>
      </c>
      <c r="B54" s="168" t="s">
        <v>311</v>
      </c>
      <c r="C54" s="168" t="s">
        <v>219</v>
      </c>
      <c r="D54" s="31">
        <v>0</v>
      </c>
      <c r="E54" s="31">
        <v>12</v>
      </c>
      <c r="F54" s="31">
        <v>0</v>
      </c>
      <c r="G54" s="31">
        <v>0</v>
      </c>
      <c r="H54" s="31">
        <v>31</v>
      </c>
      <c r="I54" s="17">
        <f t="shared" si="0"/>
        <v>43</v>
      </c>
      <c r="J54" s="31">
        <v>0</v>
      </c>
      <c r="K54" s="17">
        <f t="shared" si="1"/>
        <v>43</v>
      </c>
      <c r="L54" s="31"/>
      <c r="M54" s="31">
        <v>0</v>
      </c>
      <c r="N54" s="31">
        <v>5</v>
      </c>
      <c r="O54" s="31">
        <v>0</v>
      </c>
      <c r="P54" s="31">
        <v>27</v>
      </c>
      <c r="Q54" s="17">
        <f t="shared" si="2"/>
        <v>32</v>
      </c>
      <c r="R54" s="31">
        <v>6</v>
      </c>
      <c r="S54" s="17">
        <f t="shared" si="3"/>
        <v>38</v>
      </c>
      <c r="T54" s="31"/>
    </row>
    <row r="55" spans="1:20" ht="14.25" customHeight="1">
      <c r="A55" s="168" t="s">
        <v>312</v>
      </c>
      <c r="B55" s="168" t="s">
        <v>313</v>
      </c>
      <c r="C55" s="168" t="s">
        <v>231</v>
      </c>
      <c r="D55" s="31">
        <v>4</v>
      </c>
      <c r="E55" s="31">
        <v>6</v>
      </c>
      <c r="F55" s="31">
        <v>0</v>
      </c>
      <c r="G55" s="31">
        <v>0</v>
      </c>
      <c r="H55" s="31">
        <v>0</v>
      </c>
      <c r="I55" s="17">
        <f t="shared" si="0"/>
        <v>10</v>
      </c>
      <c r="J55" s="31">
        <v>0</v>
      </c>
      <c r="K55" s="17">
        <f t="shared" si="1"/>
        <v>10</v>
      </c>
      <c r="L55" s="31"/>
      <c r="M55" s="31">
        <v>4</v>
      </c>
      <c r="N55" s="31">
        <v>14</v>
      </c>
      <c r="O55" s="31">
        <v>0</v>
      </c>
      <c r="P55" s="31">
        <v>0</v>
      </c>
      <c r="Q55" s="17">
        <f t="shared" si="2"/>
        <v>18</v>
      </c>
      <c r="R55" s="31">
        <v>0</v>
      </c>
      <c r="S55" s="17">
        <f t="shared" si="3"/>
        <v>18</v>
      </c>
      <c r="T55" s="31"/>
    </row>
    <row r="56" spans="1:20" ht="14.25" customHeight="1">
      <c r="A56" s="168" t="s">
        <v>314</v>
      </c>
      <c r="B56" s="168" t="s">
        <v>315</v>
      </c>
      <c r="C56" s="168" t="s">
        <v>243</v>
      </c>
      <c r="D56" s="31">
        <v>0</v>
      </c>
      <c r="E56" s="31">
        <v>36</v>
      </c>
      <c r="F56" s="31">
        <v>0</v>
      </c>
      <c r="G56" s="31">
        <v>11</v>
      </c>
      <c r="H56" s="31">
        <v>55</v>
      </c>
      <c r="I56" s="17">
        <f t="shared" si="0"/>
        <v>102</v>
      </c>
      <c r="J56" s="31">
        <v>0</v>
      </c>
      <c r="K56" s="17">
        <f t="shared" si="1"/>
        <v>102</v>
      </c>
      <c r="L56" s="31"/>
      <c r="M56" s="31">
        <v>11</v>
      </c>
      <c r="N56" s="31">
        <v>64</v>
      </c>
      <c r="O56" s="31">
        <v>0</v>
      </c>
      <c r="P56" s="31">
        <v>57</v>
      </c>
      <c r="Q56" s="17">
        <f t="shared" si="2"/>
        <v>132</v>
      </c>
      <c r="R56" s="31">
        <v>44</v>
      </c>
      <c r="S56" s="17">
        <f t="shared" si="3"/>
        <v>176</v>
      </c>
      <c r="T56" s="31"/>
    </row>
    <row r="57" spans="1:20" ht="14.25" customHeight="1">
      <c r="A57" s="168" t="s">
        <v>316</v>
      </c>
      <c r="B57" s="168" t="s">
        <v>317</v>
      </c>
      <c r="C57" s="168" t="s">
        <v>243</v>
      </c>
      <c r="D57" s="31">
        <v>0</v>
      </c>
      <c r="E57" s="31">
        <v>0</v>
      </c>
      <c r="F57" s="31">
        <v>0</v>
      </c>
      <c r="G57" s="31">
        <v>0</v>
      </c>
      <c r="H57" s="31">
        <v>0</v>
      </c>
      <c r="I57" s="17">
        <f t="shared" si="0"/>
        <v>0</v>
      </c>
      <c r="J57" s="31">
        <v>0</v>
      </c>
      <c r="K57" s="17">
        <f t="shared" si="1"/>
        <v>0</v>
      </c>
      <c r="L57" s="31"/>
      <c r="M57" s="31">
        <v>0</v>
      </c>
      <c r="N57" s="31">
        <v>24</v>
      </c>
      <c r="O57" s="31">
        <v>0</v>
      </c>
      <c r="P57" s="31">
        <v>11</v>
      </c>
      <c r="Q57" s="17">
        <f t="shared" si="2"/>
        <v>35</v>
      </c>
      <c r="R57" s="31">
        <v>19</v>
      </c>
      <c r="S57" s="17">
        <f t="shared" si="3"/>
        <v>54</v>
      </c>
      <c r="T57" s="31"/>
    </row>
    <row r="58" spans="1:20" ht="14.25" customHeight="1">
      <c r="A58" s="168" t="s">
        <v>318</v>
      </c>
      <c r="B58" s="168" t="s">
        <v>319</v>
      </c>
      <c r="C58" s="168" t="s">
        <v>320</v>
      </c>
      <c r="D58" s="31">
        <v>9</v>
      </c>
      <c r="E58" s="31">
        <v>60</v>
      </c>
      <c r="F58" s="31">
        <v>0</v>
      </c>
      <c r="G58" s="31">
        <v>7</v>
      </c>
      <c r="H58" s="31">
        <v>128</v>
      </c>
      <c r="I58" s="17">
        <f t="shared" si="0"/>
        <v>204</v>
      </c>
      <c r="J58" s="31">
        <v>0</v>
      </c>
      <c r="K58" s="17">
        <f t="shared" si="1"/>
        <v>204</v>
      </c>
      <c r="L58" s="31"/>
      <c r="M58" s="31">
        <v>60</v>
      </c>
      <c r="N58" s="31">
        <v>51</v>
      </c>
      <c r="O58" s="31">
        <v>0</v>
      </c>
      <c r="P58" s="31">
        <v>46</v>
      </c>
      <c r="Q58" s="17">
        <f t="shared" si="2"/>
        <v>157</v>
      </c>
      <c r="R58" s="31">
        <v>34</v>
      </c>
      <c r="S58" s="17">
        <f t="shared" si="3"/>
        <v>191</v>
      </c>
      <c r="T58" s="31"/>
    </row>
    <row r="59" spans="1:20" ht="14.25" customHeight="1">
      <c r="A59" s="168" t="s">
        <v>321</v>
      </c>
      <c r="B59" s="168" t="s">
        <v>322</v>
      </c>
      <c r="C59" s="168" t="s">
        <v>248</v>
      </c>
      <c r="D59" s="31">
        <v>0</v>
      </c>
      <c r="E59" s="31">
        <v>0</v>
      </c>
      <c r="F59" s="31">
        <v>0</v>
      </c>
      <c r="G59" s="31">
        <v>0</v>
      </c>
      <c r="H59" s="31">
        <v>0</v>
      </c>
      <c r="I59" s="17">
        <f t="shared" si="0"/>
        <v>0</v>
      </c>
      <c r="J59" s="31">
        <v>0</v>
      </c>
      <c r="K59" s="17">
        <f t="shared" si="1"/>
        <v>0</v>
      </c>
      <c r="L59" s="31"/>
      <c r="M59" s="31">
        <v>0</v>
      </c>
      <c r="N59" s="31">
        <v>9</v>
      </c>
      <c r="O59" s="31">
        <v>0</v>
      </c>
      <c r="P59" s="31">
        <v>7</v>
      </c>
      <c r="Q59" s="17">
        <f t="shared" si="2"/>
        <v>16</v>
      </c>
      <c r="R59" s="31">
        <v>0</v>
      </c>
      <c r="S59" s="17">
        <f t="shared" si="3"/>
        <v>16</v>
      </c>
      <c r="T59" s="31"/>
    </row>
    <row r="60" spans="1:20" ht="14.25" customHeight="1">
      <c r="A60" s="168" t="s">
        <v>323</v>
      </c>
      <c r="B60" s="168" t="s">
        <v>324</v>
      </c>
      <c r="C60" s="168" t="s">
        <v>253</v>
      </c>
      <c r="D60" s="31">
        <v>0</v>
      </c>
      <c r="E60" s="31">
        <v>11</v>
      </c>
      <c r="F60" s="31">
        <v>0</v>
      </c>
      <c r="G60" s="31">
        <v>5</v>
      </c>
      <c r="H60" s="31">
        <v>0</v>
      </c>
      <c r="I60" s="17">
        <f t="shared" si="0"/>
        <v>16</v>
      </c>
      <c r="J60" s="31">
        <v>0</v>
      </c>
      <c r="K60" s="17">
        <f t="shared" si="1"/>
        <v>16</v>
      </c>
      <c r="L60" s="31"/>
      <c r="M60" s="31">
        <v>4</v>
      </c>
      <c r="N60" s="31">
        <v>11</v>
      </c>
      <c r="O60" s="31">
        <v>0</v>
      </c>
      <c r="P60" s="31">
        <v>13</v>
      </c>
      <c r="Q60" s="17">
        <f t="shared" si="2"/>
        <v>28</v>
      </c>
      <c r="R60" s="31">
        <v>10</v>
      </c>
      <c r="S60" s="17">
        <f t="shared" si="3"/>
        <v>38</v>
      </c>
      <c r="T60" s="31"/>
    </row>
    <row r="61" spans="1:20" ht="14.25" customHeight="1">
      <c r="A61" s="168" t="s">
        <v>325</v>
      </c>
      <c r="B61" s="168" t="s">
        <v>326</v>
      </c>
      <c r="C61" s="168" t="s">
        <v>231</v>
      </c>
      <c r="D61" s="31">
        <v>0</v>
      </c>
      <c r="E61" s="31">
        <v>17</v>
      </c>
      <c r="F61" s="31">
        <v>0</v>
      </c>
      <c r="G61" s="31">
        <v>0</v>
      </c>
      <c r="H61" s="31">
        <v>0</v>
      </c>
      <c r="I61" s="17">
        <f t="shared" si="0"/>
        <v>17</v>
      </c>
      <c r="J61" s="31">
        <v>26</v>
      </c>
      <c r="K61" s="17">
        <f t="shared" si="1"/>
        <v>43</v>
      </c>
      <c r="L61" s="31"/>
      <c r="M61" s="31">
        <v>0</v>
      </c>
      <c r="N61" s="31">
        <v>34</v>
      </c>
      <c r="O61" s="31">
        <v>0</v>
      </c>
      <c r="P61" s="31">
        <v>32</v>
      </c>
      <c r="Q61" s="17">
        <f t="shared" si="2"/>
        <v>66</v>
      </c>
      <c r="R61" s="31">
        <v>18</v>
      </c>
      <c r="S61" s="17">
        <f t="shared" si="3"/>
        <v>84</v>
      </c>
      <c r="T61" s="31"/>
    </row>
    <row r="62" spans="1:20" ht="14.25" customHeight="1">
      <c r="A62" s="168" t="s">
        <v>327</v>
      </c>
      <c r="B62" s="168" t="s">
        <v>328</v>
      </c>
      <c r="C62" s="168" t="s">
        <v>320</v>
      </c>
      <c r="D62" s="31">
        <v>11</v>
      </c>
      <c r="E62" s="31">
        <v>0</v>
      </c>
      <c r="F62" s="31">
        <v>0</v>
      </c>
      <c r="G62" s="31">
        <v>6</v>
      </c>
      <c r="H62" s="31">
        <v>0</v>
      </c>
      <c r="I62" s="17">
        <f t="shared" si="0"/>
        <v>17</v>
      </c>
      <c r="J62" s="31">
        <v>0</v>
      </c>
      <c r="K62" s="17">
        <f t="shared" si="1"/>
        <v>17</v>
      </c>
      <c r="L62" s="31"/>
      <c r="M62" s="31">
        <v>0</v>
      </c>
      <c r="N62" s="31">
        <v>28</v>
      </c>
      <c r="O62" s="31">
        <v>0</v>
      </c>
      <c r="P62" s="31">
        <v>3</v>
      </c>
      <c r="Q62" s="17">
        <f t="shared" si="2"/>
        <v>31</v>
      </c>
      <c r="R62" s="31">
        <v>31</v>
      </c>
      <c r="S62" s="17">
        <f t="shared" si="3"/>
        <v>62</v>
      </c>
      <c r="T62" s="31"/>
    </row>
    <row r="63" spans="1:20" ht="14.25" customHeight="1">
      <c r="A63" s="168" t="s">
        <v>329</v>
      </c>
      <c r="B63" s="168" t="s">
        <v>330</v>
      </c>
      <c r="C63" s="168" t="s">
        <v>219</v>
      </c>
      <c r="D63" s="31">
        <v>0</v>
      </c>
      <c r="E63" s="31">
        <v>0</v>
      </c>
      <c r="F63" s="31">
        <v>0</v>
      </c>
      <c r="G63" s="31">
        <v>0</v>
      </c>
      <c r="H63" s="31">
        <v>21</v>
      </c>
      <c r="I63" s="17">
        <f t="shared" si="0"/>
        <v>21</v>
      </c>
      <c r="J63" s="31">
        <v>0</v>
      </c>
      <c r="K63" s="17">
        <f t="shared" si="1"/>
        <v>21</v>
      </c>
      <c r="L63" s="31"/>
      <c r="M63" s="31">
        <v>0</v>
      </c>
      <c r="N63" s="31">
        <v>0</v>
      </c>
      <c r="O63" s="31">
        <v>0</v>
      </c>
      <c r="P63" s="31">
        <v>21</v>
      </c>
      <c r="Q63" s="17">
        <f t="shared" si="2"/>
        <v>21</v>
      </c>
      <c r="R63" s="31">
        <v>0</v>
      </c>
      <c r="S63" s="17">
        <f t="shared" si="3"/>
        <v>21</v>
      </c>
      <c r="T63" s="31"/>
    </row>
    <row r="64" spans="1:20" ht="14.25" customHeight="1">
      <c r="A64" s="168" t="s">
        <v>331</v>
      </c>
      <c r="B64" s="168" t="s">
        <v>332</v>
      </c>
      <c r="C64" s="168" t="s">
        <v>222</v>
      </c>
      <c r="D64" s="31">
        <v>0</v>
      </c>
      <c r="E64" s="31">
        <v>0</v>
      </c>
      <c r="F64" s="31">
        <v>0</v>
      </c>
      <c r="G64" s="31">
        <v>0</v>
      </c>
      <c r="H64" s="31">
        <v>4</v>
      </c>
      <c r="I64" s="17">
        <f t="shared" si="0"/>
        <v>4</v>
      </c>
      <c r="J64" s="31">
        <v>0</v>
      </c>
      <c r="K64" s="17">
        <f t="shared" si="1"/>
        <v>4</v>
      </c>
      <c r="L64" s="31"/>
      <c r="M64" s="31">
        <v>10</v>
      </c>
      <c r="N64" s="31">
        <v>0</v>
      </c>
      <c r="O64" s="31">
        <v>0</v>
      </c>
      <c r="P64" s="31">
        <v>19</v>
      </c>
      <c r="Q64" s="17">
        <f t="shared" si="2"/>
        <v>29</v>
      </c>
      <c r="R64" s="31">
        <v>10</v>
      </c>
      <c r="S64" s="17">
        <f t="shared" si="3"/>
        <v>39</v>
      </c>
      <c r="T64" s="31"/>
    </row>
    <row r="65" spans="1:20" ht="14.25" customHeight="1">
      <c r="A65" s="168" t="s">
        <v>333</v>
      </c>
      <c r="B65" s="168" t="s">
        <v>334</v>
      </c>
      <c r="C65" s="168" t="s">
        <v>222</v>
      </c>
      <c r="D65" s="31">
        <v>0</v>
      </c>
      <c r="E65" s="31">
        <v>0</v>
      </c>
      <c r="F65" s="31">
        <v>0</v>
      </c>
      <c r="G65" s="31">
        <v>0</v>
      </c>
      <c r="H65" s="31">
        <v>0</v>
      </c>
      <c r="I65" s="17">
        <f t="shared" si="0"/>
        <v>0</v>
      </c>
      <c r="J65" s="31">
        <v>0</v>
      </c>
      <c r="K65" s="17">
        <f t="shared" si="1"/>
        <v>0</v>
      </c>
      <c r="L65" s="31"/>
      <c r="M65" s="31">
        <v>3</v>
      </c>
      <c r="N65" s="31">
        <v>2</v>
      </c>
      <c r="O65" s="31">
        <v>0</v>
      </c>
      <c r="P65" s="31">
        <v>2</v>
      </c>
      <c r="Q65" s="17">
        <f t="shared" si="2"/>
        <v>7</v>
      </c>
      <c r="R65" s="31">
        <v>18</v>
      </c>
      <c r="S65" s="17">
        <f t="shared" si="3"/>
        <v>25</v>
      </c>
      <c r="T65" s="31"/>
    </row>
    <row r="66" spans="1:20" ht="14.25" customHeight="1">
      <c r="A66" s="168" t="s">
        <v>335</v>
      </c>
      <c r="B66" s="168" t="s">
        <v>336</v>
      </c>
      <c r="C66" s="168" t="s">
        <v>234</v>
      </c>
      <c r="D66" s="31">
        <v>0</v>
      </c>
      <c r="E66" s="31">
        <v>18</v>
      </c>
      <c r="F66" s="31">
        <v>0</v>
      </c>
      <c r="G66" s="31">
        <v>0</v>
      </c>
      <c r="H66" s="31">
        <v>252</v>
      </c>
      <c r="I66" s="17">
        <f t="shared" si="0"/>
        <v>270</v>
      </c>
      <c r="J66" s="31">
        <v>0</v>
      </c>
      <c r="K66" s="17">
        <f t="shared" si="1"/>
        <v>270</v>
      </c>
      <c r="L66" s="31"/>
      <c r="M66" s="31">
        <v>42</v>
      </c>
      <c r="N66" s="31">
        <v>43</v>
      </c>
      <c r="O66" s="31">
        <v>0</v>
      </c>
      <c r="P66" s="31">
        <v>19</v>
      </c>
      <c r="Q66" s="17">
        <f t="shared" si="2"/>
        <v>104</v>
      </c>
      <c r="R66" s="31">
        <v>9</v>
      </c>
      <c r="S66" s="17">
        <f t="shared" si="3"/>
        <v>113</v>
      </c>
      <c r="T66" s="31"/>
    </row>
    <row r="67" spans="1:20" ht="14.25" customHeight="1">
      <c r="A67" s="168" t="s">
        <v>337</v>
      </c>
      <c r="B67" s="168" t="s">
        <v>338</v>
      </c>
      <c r="C67" s="168" t="s">
        <v>243</v>
      </c>
      <c r="D67" s="31">
        <v>16</v>
      </c>
      <c r="E67" s="31">
        <v>0</v>
      </c>
      <c r="F67" s="31">
        <v>0</v>
      </c>
      <c r="G67" s="31">
        <v>8</v>
      </c>
      <c r="H67" s="31">
        <v>36</v>
      </c>
      <c r="I67" s="17">
        <f t="shared" si="0"/>
        <v>60</v>
      </c>
      <c r="J67" s="31">
        <v>74</v>
      </c>
      <c r="K67" s="17">
        <f t="shared" si="1"/>
        <v>134</v>
      </c>
      <c r="L67" s="31"/>
      <c r="M67" s="31">
        <v>0</v>
      </c>
      <c r="N67" s="31">
        <v>22</v>
      </c>
      <c r="O67" s="31">
        <v>0</v>
      </c>
      <c r="P67" s="31">
        <v>22</v>
      </c>
      <c r="Q67" s="17">
        <f t="shared" si="2"/>
        <v>44</v>
      </c>
      <c r="R67" s="31">
        <v>48</v>
      </c>
      <c r="S67" s="17">
        <f t="shared" si="3"/>
        <v>92</v>
      </c>
      <c r="T67" s="31"/>
    </row>
    <row r="68" spans="1:20" ht="14.25" customHeight="1">
      <c r="A68" s="168" t="s">
        <v>339</v>
      </c>
      <c r="B68" s="168" t="s">
        <v>340</v>
      </c>
      <c r="C68" s="168" t="s">
        <v>219</v>
      </c>
      <c r="D68" s="31">
        <v>0</v>
      </c>
      <c r="E68" s="31">
        <v>38</v>
      </c>
      <c r="F68" s="31">
        <v>8</v>
      </c>
      <c r="G68" s="31">
        <v>10</v>
      </c>
      <c r="H68" s="31">
        <v>0</v>
      </c>
      <c r="I68" s="17">
        <f t="shared" si="0"/>
        <v>56</v>
      </c>
      <c r="J68" s="31">
        <v>19</v>
      </c>
      <c r="K68" s="17">
        <f t="shared" si="1"/>
        <v>75</v>
      </c>
      <c r="L68" s="31"/>
      <c r="M68" s="31">
        <v>0</v>
      </c>
      <c r="N68" s="31">
        <v>38</v>
      </c>
      <c r="O68" s="31">
        <v>0</v>
      </c>
      <c r="P68" s="31">
        <v>11</v>
      </c>
      <c r="Q68" s="17">
        <f t="shared" si="2"/>
        <v>49</v>
      </c>
      <c r="R68" s="31">
        <v>0</v>
      </c>
      <c r="S68" s="17">
        <f t="shared" si="3"/>
        <v>49</v>
      </c>
      <c r="T68" s="31"/>
    </row>
    <row r="69" spans="1:20" ht="14.25" customHeight="1">
      <c r="A69" s="168" t="s">
        <v>341</v>
      </c>
      <c r="B69" s="168" t="s">
        <v>342</v>
      </c>
      <c r="C69" s="168" t="s">
        <v>248</v>
      </c>
      <c r="D69" s="31">
        <v>0</v>
      </c>
      <c r="E69" s="31">
        <v>0</v>
      </c>
      <c r="F69" s="31">
        <v>0</v>
      </c>
      <c r="G69" s="31">
        <v>0</v>
      </c>
      <c r="H69" s="31">
        <v>0</v>
      </c>
      <c r="I69" s="17">
        <f t="shared" si="0"/>
        <v>0</v>
      </c>
      <c r="J69" s="31">
        <v>2</v>
      </c>
      <c r="K69" s="17">
        <f t="shared" si="1"/>
        <v>2</v>
      </c>
      <c r="L69" s="31"/>
      <c r="M69" s="31">
        <v>71</v>
      </c>
      <c r="N69" s="31">
        <v>7</v>
      </c>
      <c r="O69" s="31">
        <v>0</v>
      </c>
      <c r="P69" s="31">
        <v>46</v>
      </c>
      <c r="Q69" s="17">
        <f t="shared" si="2"/>
        <v>124</v>
      </c>
      <c r="R69" s="31">
        <v>0</v>
      </c>
      <c r="S69" s="17">
        <f t="shared" si="3"/>
        <v>124</v>
      </c>
      <c r="T69" s="31"/>
    </row>
    <row r="70" spans="1:20" ht="14.25" customHeight="1">
      <c r="A70" s="168" t="s">
        <v>343</v>
      </c>
      <c r="B70" s="168" t="s">
        <v>344</v>
      </c>
      <c r="C70" s="168" t="s">
        <v>231</v>
      </c>
      <c r="D70" s="31">
        <v>0</v>
      </c>
      <c r="E70" s="31">
        <v>0</v>
      </c>
      <c r="F70" s="31">
        <v>0</v>
      </c>
      <c r="G70" s="31">
        <v>0</v>
      </c>
      <c r="H70" s="31">
        <v>46</v>
      </c>
      <c r="I70" s="17">
        <f t="shared" si="0"/>
        <v>46</v>
      </c>
      <c r="J70" s="31">
        <v>0</v>
      </c>
      <c r="K70" s="17">
        <f t="shared" si="1"/>
        <v>46</v>
      </c>
      <c r="L70" s="31"/>
      <c r="M70" s="31">
        <v>6</v>
      </c>
      <c r="N70" s="31">
        <v>16</v>
      </c>
      <c r="O70" s="31">
        <v>0</v>
      </c>
      <c r="P70" s="31">
        <v>23</v>
      </c>
      <c r="Q70" s="17">
        <f t="shared" si="2"/>
        <v>45</v>
      </c>
      <c r="R70" s="31">
        <v>9</v>
      </c>
      <c r="S70" s="17">
        <f t="shared" si="3"/>
        <v>54</v>
      </c>
      <c r="T70" s="31"/>
    </row>
    <row r="71" spans="1:20" ht="14.25" customHeight="1">
      <c r="A71" s="168" t="s">
        <v>345</v>
      </c>
      <c r="B71" s="168" t="s">
        <v>346</v>
      </c>
      <c r="C71" s="168" t="s">
        <v>243</v>
      </c>
      <c r="D71" s="31">
        <v>0</v>
      </c>
      <c r="E71" s="31">
        <v>0</v>
      </c>
      <c r="F71" s="31">
        <v>10</v>
      </c>
      <c r="G71" s="31">
        <v>9</v>
      </c>
      <c r="H71" s="31">
        <v>12</v>
      </c>
      <c r="I71" s="17">
        <f t="shared" ref="I71:I129" si="4">SUM(D71:H71)</f>
        <v>31</v>
      </c>
      <c r="J71" s="31">
        <v>59</v>
      </c>
      <c r="K71" s="17">
        <f t="shared" ref="K71:K129" si="5">SUM(I71:J71)</f>
        <v>90</v>
      </c>
      <c r="L71" s="31"/>
      <c r="M71" s="31">
        <v>7</v>
      </c>
      <c r="N71" s="31">
        <v>0</v>
      </c>
      <c r="O71" s="31">
        <v>0</v>
      </c>
      <c r="P71" s="31">
        <v>10</v>
      </c>
      <c r="Q71" s="17">
        <f t="shared" si="2"/>
        <v>17</v>
      </c>
      <c r="R71" s="31">
        <v>0</v>
      </c>
      <c r="S71" s="17">
        <f t="shared" ref="S71:S129" si="6">SUM(Q71:R71)</f>
        <v>17</v>
      </c>
      <c r="T71" s="31"/>
    </row>
    <row r="72" spans="1:20" ht="14.25" customHeight="1">
      <c r="A72" s="168" t="s">
        <v>347</v>
      </c>
      <c r="B72" s="168" t="s">
        <v>348</v>
      </c>
      <c r="C72" s="168" t="s">
        <v>219</v>
      </c>
      <c r="D72" s="31">
        <v>0</v>
      </c>
      <c r="E72" s="31">
        <v>0</v>
      </c>
      <c r="F72" s="31">
        <v>0</v>
      </c>
      <c r="G72" s="31">
        <v>0</v>
      </c>
      <c r="H72" s="31">
        <v>0</v>
      </c>
      <c r="I72" s="17">
        <f t="shared" si="4"/>
        <v>0</v>
      </c>
      <c r="J72" s="31">
        <v>0</v>
      </c>
      <c r="K72" s="17">
        <f t="shared" si="5"/>
        <v>0</v>
      </c>
      <c r="L72" s="31"/>
      <c r="M72" s="31">
        <v>0</v>
      </c>
      <c r="N72" s="31">
        <v>8</v>
      </c>
      <c r="O72" s="31">
        <v>0</v>
      </c>
      <c r="P72" s="31">
        <v>13</v>
      </c>
      <c r="Q72" s="17">
        <f t="shared" si="2"/>
        <v>21</v>
      </c>
      <c r="R72" s="31">
        <v>0</v>
      </c>
      <c r="S72" s="17">
        <f t="shared" si="6"/>
        <v>21</v>
      </c>
      <c r="T72" s="31"/>
    </row>
    <row r="73" spans="1:20" ht="14.25" customHeight="1">
      <c r="A73" s="168" t="s">
        <v>349</v>
      </c>
      <c r="B73" s="168" t="s">
        <v>350</v>
      </c>
      <c r="C73" s="168" t="s">
        <v>231</v>
      </c>
      <c r="D73" s="31">
        <v>0</v>
      </c>
      <c r="E73" s="31">
        <v>0</v>
      </c>
      <c r="F73" s="31">
        <v>0</v>
      </c>
      <c r="G73" s="31">
        <v>0</v>
      </c>
      <c r="H73" s="31">
        <v>0</v>
      </c>
      <c r="I73" s="17">
        <f t="shared" si="4"/>
        <v>0</v>
      </c>
      <c r="J73" s="31">
        <v>0</v>
      </c>
      <c r="K73" s="17">
        <f t="shared" si="5"/>
        <v>0</v>
      </c>
      <c r="L73" s="31"/>
      <c r="M73" s="31">
        <v>7</v>
      </c>
      <c r="N73" s="31">
        <v>0</v>
      </c>
      <c r="O73" s="31">
        <v>0</v>
      </c>
      <c r="P73" s="31">
        <v>0</v>
      </c>
      <c r="Q73" s="17">
        <f t="shared" si="2"/>
        <v>7</v>
      </c>
      <c r="R73" s="31">
        <v>21</v>
      </c>
      <c r="S73" s="17">
        <f t="shared" si="6"/>
        <v>28</v>
      </c>
      <c r="T73" s="31"/>
    </row>
    <row r="74" spans="1:20" ht="14.25" customHeight="1">
      <c r="A74" s="168" t="s">
        <v>351</v>
      </c>
      <c r="B74" s="168" t="s">
        <v>352</v>
      </c>
      <c r="C74" s="168" t="s">
        <v>222</v>
      </c>
      <c r="D74" s="31">
        <v>0</v>
      </c>
      <c r="E74" s="31">
        <v>0</v>
      </c>
      <c r="F74" s="31">
        <v>0</v>
      </c>
      <c r="G74" s="31">
        <v>0</v>
      </c>
      <c r="H74" s="31">
        <v>10</v>
      </c>
      <c r="I74" s="17">
        <f t="shared" si="4"/>
        <v>10</v>
      </c>
      <c r="J74" s="31">
        <v>0</v>
      </c>
      <c r="K74" s="17">
        <f t="shared" si="5"/>
        <v>10</v>
      </c>
      <c r="L74" s="31"/>
      <c r="M74" s="31">
        <v>10</v>
      </c>
      <c r="N74" s="31">
        <v>0</v>
      </c>
      <c r="O74" s="31">
        <v>0</v>
      </c>
      <c r="P74" s="31">
        <v>19</v>
      </c>
      <c r="Q74" s="17">
        <f t="shared" si="2"/>
        <v>29</v>
      </c>
      <c r="R74" s="31">
        <v>13</v>
      </c>
      <c r="S74" s="17">
        <f t="shared" si="6"/>
        <v>42</v>
      </c>
      <c r="T74" s="31"/>
    </row>
    <row r="75" spans="1:20" ht="14.25" customHeight="1">
      <c r="A75" s="168" t="s">
        <v>353</v>
      </c>
      <c r="B75" s="168" t="s">
        <v>354</v>
      </c>
      <c r="C75" s="168" t="s">
        <v>234</v>
      </c>
      <c r="D75" s="31">
        <v>0</v>
      </c>
      <c r="E75" s="31">
        <v>89</v>
      </c>
      <c r="F75" s="31">
        <v>0</v>
      </c>
      <c r="G75" s="31">
        <v>117</v>
      </c>
      <c r="H75" s="31">
        <v>84</v>
      </c>
      <c r="I75" s="17">
        <f t="shared" si="4"/>
        <v>290</v>
      </c>
      <c r="J75" s="31">
        <v>0</v>
      </c>
      <c r="K75" s="17">
        <f t="shared" si="5"/>
        <v>290</v>
      </c>
      <c r="L75" s="31"/>
      <c r="M75" s="31">
        <v>3</v>
      </c>
      <c r="N75" s="31">
        <v>12</v>
      </c>
      <c r="O75" s="31">
        <v>14</v>
      </c>
      <c r="P75" s="31">
        <v>87</v>
      </c>
      <c r="Q75" s="17">
        <f t="shared" ref="Q75:Q138" si="7">SUM(M75:P75)</f>
        <v>116</v>
      </c>
      <c r="R75" s="31">
        <v>36</v>
      </c>
      <c r="S75" s="17">
        <f t="shared" si="6"/>
        <v>152</v>
      </c>
      <c r="T75" s="31"/>
    </row>
    <row r="76" spans="1:20" ht="14.25" customHeight="1">
      <c r="A76" s="168" t="s">
        <v>355</v>
      </c>
      <c r="B76" s="168" t="s">
        <v>356</v>
      </c>
      <c r="C76" s="168" t="s">
        <v>248</v>
      </c>
      <c r="D76" s="31">
        <v>0</v>
      </c>
      <c r="E76" s="31">
        <v>0</v>
      </c>
      <c r="F76" s="31">
        <v>0</v>
      </c>
      <c r="G76" s="31">
        <v>0</v>
      </c>
      <c r="H76" s="31">
        <v>18</v>
      </c>
      <c r="I76" s="17">
        <f t="shared" si="4"/>
        <v>18</v>
      </c>
      <c r="J76" s="31">
        <v>0</v>
      </c>
      <c r="K76" s="17">
        <f t="shared" si="5"/>
        <v>18</v>
      </c>
      <c r="L76" s="31"/>
      <c r="M76" s="31">
        <v>0</v>
      </c>
      <c r="N76" s="31">
        <v>3</v>
      </c>
      <c r="O76" s="31">
        <v>0</v>
      </c>
      <c r="P76" s="31">
        <v>19</v>
      </c>
      <c r="Q76" s="17">
        <f t="shared" si="7"/>
        <v>22</v>
      </c>
      <c r="R76" s="31">
        <v>0</v>
      </c>
      <c r="S76" s="17">
        <f t="shared" si="6"/>
        <v>22</v>
      </c>
      <c r="T76" s="31"/>
    </row>
    <row r="77" spans="1:20" ht="14.25" customHeight="1">
      <c r="A77" s="168" t="s">
        <v>357</v>
      </c>
      <c r="B77" s="168" t="s">
        <v>358</v>
      </c>
      <c r="C77" s="168" t="s">
        <v>231</v>
      </c>
      <c r="D77" s="31">
        <v>1</v>
      </c>
      <c r="E77" s="31">
        <v>25</v>
      </c>
      <c r="F77" s="31">
        <v>0</v>
      </c>
      <c r="G77" s="31">
        <v>29</v>
      </c>
      <c r="H77" s="31">
        <v>0</v>
      </c>
      <c r="I77" s="17">
        <f t="shared" si="4"/>
        <v>55</v>
      </c>
      <c r="J77" s="31">
        <v>0</v>
      </c>
      <c r="K77" s="17">
        <f t="shared" si="5"/>
        <v>55</v>
      </c>
      <c r="L77" s="31"/>
      <c r="M77" s="31">
        <v>0</v>
      </c>
      <c r="N77" s="31">
        <v>19</v>
      </c>
      <c r="O77" s="31">
        <v>0</v>
      </c>
      <c r="P77" s="31">
        <v>23</v>
      </c>
      <c r="Q77" s="17">
        <f t="shared" si="7"/>
        <v>42</v>
      </c>
      <c r="R77" s="31">
        <v>0</v>
      </c>
      <c r="S77" s="17">
        <f t="shared" si="6"/>
        <v>42</v>
      </c>
      <c r="T77" s="31"/>
    </row>
    <row r="78" spans="1:20" ht="14.25" customHeight="1">
      <c r="A78" s="168" t="s">
        <v>359</v>
      </c>
      <c r="B78" s="168" t="s">
        <v>360</v>
      </c>
      <c r="C78" s="168" t="s">
        <v>219</v>
      </c>
      <c r="D78" s="31">
        <v>0</v>
      </c>
      <c r="E78" s="31">
        <v>0</v>
      </c>
      <c r="F78" s="31">
        <v>0</v>
      </c>
      <c r="G78" s="31">
        <v>0</v>
      </c>
      <c r="H78" s="31">
        <v>0</v>
      </c>
      <c r="I78" s="17">
        <f t="shared" si="4"/>
        <v>0</v>
      </c>
      <c r="J78" s="31">
        <v>6</v>
      </c>
      <c r="K78" s="17">
        <f t="shared" si="5"/>
        <v>6</v>
      </c>
      <c r="L78" s="31"/>
      <c r="M78" s="31">
        <v>0</v>
      </c>
      <c r="N78" s="31">
        <v>0</v>
      </c>
      <c r="O78" s="31">
        <v>0</v>
      </c>
      <c r="P78" s="31">
        <v>0</v>
      </c>
      <c r="Q78" s="17">
        <f t="shared" si="7"/>
        <v>0</v>
      </c>
      <c r="R78" s="31">
        <v>0</v>
      </c>
      <c r="S78" s="17">
        <f t="shared" si="6"/>
        <v>0</v>
      </c>
      <c r="T78" s="31"/>
    </row>
    <row r="79" spans="1:20" ht="14.25" customHeight="1">
      <c r="A79" s="168" t="s">
        <v>361</v>
      </c>
      <c r="B79" s="168" t="s">
        <v>362</v>
      </c>
      <c r="C79" s="168" t="s">
        <v>219</v>
      </c>
      <c r="D79" s="31">
        <v>0</v>
      </c>
      <c r="E79" s="31">
        <v>0</v>
      </c>
      <c r="F79" s="31">
        <v>0</v>
      </c>
      <c r="G79" s="31">
        <v>0</v>
      </c>
      <c r="H79" s="31">
        <v>35</v>
      </c>
      <c r="I79" s="17">
        <f t="shared" si="4"/>
        <v>35</v>
      </c>
      <c r="J79" s="31">
        <v>0</v>
      </c>
      <c r="K79" s="17">
        <f t="shared" si="5"/>
        <v>35</v>
      </c>
      <c r="L79" s="31"/>
      <c r="M79" s="31">
        <v>0</v>
      </c>
      <c r="N79" s="31">
        <v>25</v>
      </c>
      <c r="O79" s="31">
        <v>0</v>
      </c>
      <c r="P79" s="31">
        <v>5</v>
      </c>
      <c r="Q79" s="17">
        <f t="shared" si="7"/>
        <v>30</v>
      </c>
      <c r="R79" s="31">
        <v>0</v>
      </c>
      <c r="S79" s="17">
        <f t="shared" si="6"/>
        <v>30</v>
      </c>
      <c r="T79" s="31"/>
    </row>
    <row r="80" spans="1:20" ht="14.25" customHeight="1">
      <c r="A80" t="s">
        <v>363</v>
      </c>
      <c r="B80" t="s">
        <v>364</v>
      </c>
      <c r="C80" s="168" t="s">
        <v>231</v>
      </c>
      <c r="D80" s="31">
        <v>25</v>
      </c>
      <c r="E80" s="31">
        <v>0</v>
      </c>
      <c r="F80" s="31">
        <v>0</v>
      </c>
      <c r="G80" s="31">
        <v>0</v>
      </c>
      <c r="H80" s="31">
        <v>0</v>
      </c>
      <c r="I80" s="17">
        <f t="shared" si="4"/>
        <v>25</v>
      </c>
      <c r="J80" s="31">
        <v>0</v>
      </c>
      <c r="K80" s="17">
        <f t="shared" si="5"/>
        <v>25</v>
      </c>
      <c r="L80" s="31"/>
      <c r="M80" s="31">
        <v>25</v>
      </c>
      <c r="N80" s="31">
        <v>0</v>
      </c>
      <c r="O80" s="31">
        <v>0</v>
      </c>
      <c r="P80" s="31">
        <v>0</v>
      </c>
      <c r="Q80" s="17">
        <f t="shared" si="7"/>
        <v>25</v>
      </c>
      <c r="R80" s="31">
        <v>0</v>
      </c>
      <c r="S80" s="17">
        <f t="shared" si="6"/>
        <v>25</v>
      </c>
      <c r="T80" s="31"/>
    </row>
    <row r="81" spans="1:20" ht="14.25" customHeight="1">
      <c r="A81" s="168" t="s">
        <v>365</v>
      </c>
      <c r="B81" s="168" t="s">
        <v>366</v>
      </c>
      <c r="C81" s="168" t="s">
        <v>222</v>
      </c>
      <c r="D81" s="31">
        <v>0</v>
      </c>
      <c r="E81" s="31">
        <v>0</v>
      </c>
      <c r="F81" s="31">
        <v>0</v>
      </c>
      <c r="G81" s="31">
        <v>0</v>
      </c>
      <c r="H81" s="31">
        <v>38</v>
      </c>
      <c r="I81" s="17">
        <f t="shared" si="4"/>
        <v>38</v>
      </c>
      <c r="J81" s="31">
        <v>0</v>
      </c>
      <c r="K81" s="17">
        <f t="shared" si="5"/>
        <v>38</v>
      </c>
      <c r="L81" s="31"/>
      <c r="M81" s="31">
        <v>0</v>
      </c>
      <c r="N81" s="31">
        <v>0</v>
      </c>
      <c r="O81" s="31">
        <v>0</v>
      </c>
      <c r="P81" s="31">
        <v>0</v>
      </c>
      <c r="Q81" s="17">
        <f t="shared" si="7"/>
        <v>0</v>
      </c>
      <c r="R81" s="31">
        <v>0</v>
      </c>
      <c r="S81" s="17">
        <f t="shared" si="6"/>
        <v>0</v>
      </c>
      <c r="T81" s="31"/>
    </row>
    <row r="82" spans="1:20" ht="14.25" customHeight="1">
      <c r="A82" s="168" t="s">
        <v>367</v>
      </c>
      <c r="B82" s="168" t="s">
        <v>368</v>
      </c>
      <c r="C82" s="168" t="s">
        <v>243</v>
      </c>
      <c r="D82" s="31">
        <v>0</v>
      </c>
      <c r="E82" s="31">
        <v>11</v>
      </c>
      <c r="F82" s="31">
        <v>54</v>
      </c>
      <c r="G82" s="31">
        <v>0</v>
      </c>
      <c r="H82" s="31">
        <v>0</v>
      </c>
      <c r="I82" s="17">
        <f t="shared" si="4"/>
        <v>65</v>
      </c>
      <c r="J82" s="31">
        <v>128</v>
      </c>
      <c r="K82" s="17">
        <f t="shared" si="5"/>
        <v>193</v>
      </c>
      <c r="L82" s="31"/>
      <c r="M82" s="31">
        <v>0</v>
      </c>
      <c r="N82" s="31">
        <v>23</v>
      </c>
      <c r="O82" s="31">
        <v>0</v>
      </c>
      <c r="P82" s="31">
        <v>12</v>
      </c>
      <c r="Q82" s="17">
        <f t="shared" si="7"/>
        <v>35</v>
      </c>
      <c r="R82" s="31">
        <v>0</v>
      </c>
      <c r="S82" s="17">
        <f t="shared" si="6"/>
        <v>35</v>
      </c>
      <c r="T82" s="31"/>
    </row>
    <row r="83" spans="1:20" ht="14.25" customHeight="1">
      <c r="A83" s="168" t="s">
        <v>369</v>
      </c>
      <c r="B83" s="168" t="s">
        <v>370</v>
      </c>
      <c r="C83" s="168" t="s">
        <v>219</v>
      </c>
      <c r="D83" s="31">
        <v>0</v>
      </c>
      <c r="E83" s="31">
        <v>0</v>
      </c>
      <c r="F83" s="31">
        <v>0</v>
      </c>
      <c r="G83" s="31">
        <v>0</v>
      </c>
      <c r="H83" s="31">
        <v>16</v>
      </c>
      <c r="I83" s="17">
        <f t="shared" si="4"/>
        <v>16</v>
      </c>
      <c r="J83" s="31">
        <v>0</v>
      </c>
      <c r="K83" s="17">
        <f t="shared" si="5"/>
        <v>16</v>
      </c>
      <c r="L83" s="31"/>
      <c r="M83" s="31">
        <v>0</v>
      </c>
      <c r="N83" s="31">
        <v>15</v>
      </c>
      <c r="O83" s="31">
        <v>0</v>
      </c>
      <c r="P83" s="31">
        <v>10</v>
      </c>
      <c r="Q83" s="17">
        <f t="shared" si="7"/>
        <v>25</v>
      </c>
      <c r="R83" s="31">
        <v>29</v>
      </c>
      <c r="S83" s="17">
        <f t="shared" si="6"/>
        <v>54</v>
      </c>
      <c r="T83" s="31"/>
    </row>
    <row r="84" spans="1:20" ht="14.25" customHeight="1">
      <c r="A84" s="168" t="s">
        <v>371</v>
      </c>
      <c r="B84" s="168" t="s">
        <v>372</v>
      </c>
      <c r="C84" s="168" t="s">
        <v>231</v>
      </c>
      <c r="D84" s="31">
        <v>0</v>
      </c>
      <c r="E84" s="31">
        <v>0</v>
      </c>
      <c r="F84" s="31">
        <v>0</v>
      </c>
      <c r="G84" s="31">
        <v>14</v>
      </c>
      <c r="H84" s="31">
        <v>95</v>
      </c>
      <c r="I84" s="17">
        <f t="shared" si="4"/>
        <v>109</v>
      </c>
      <c r="J84" s="31">
        <v>0</v>
      </c>
      <c r="K84" s="17">
        <f t="shared" si="5"/>
        <v>109</v>
      </c>
      <c r="L84" s="31"/>
      <c r="M84" s="31">
        <v>14</v>
      </c>
      <c r="N84" s="31">
        <v>0</v>
      </c>
      <c r="O84" s="31">
        <v>0</v>
      </c>
      <c r="P84" s="31">
        <v>14</v>
      </c>
      <c r="Q84" s="17">
        <f t="shared" si="7"/>
        <v>28</v>
      </c>
      <c r="R84" s="31">
        <v>0</v>
      </c>
      <c r="S84" s="17">
        <f t="shared" si="6"/>
        <v>28</v>
      </c>
      <c r="T84" s="31"/>
    </row>
    <row r="85" spans="1:20" ht="14.25" customHeight="1">
      <c r="A85" s="168" t="s">
        <v>373</v>
      </c>
      <c r="B85" s="168" t="s">
        <v>374</v>
      </c>
      <c r="C85" s="168" t="s">
        <v>243</v>
      </c>
      <c r="D85" s="31">
        <v>0</v>
      </c>
      <c r="E85" s="31">
        <v>1</v>
      </c>
      <c r="F85" s="31">
        <v>0</v>
      </c>
      <c r="G85" s="31">
        <v>0</v>
      </c>
      <c r="H85" s="31">
        <v>12</v>
      </c>
      <c r="I85" s="17">
        <f t="shared" si="4"/>
        <v>13</v>
      </c>
      <c r="J85" s="31">
        <v>0</v>
      </c>
      <c r="K85" s="17">
        <f t="shared" si="5"/>
        <v>13</v>
      </c>
      <c r="L85" s="31"/>
      <c r="M85" s="31">
        <v>0</v>
      </c>
      <c r="N85" s="31">
        <v>1</v>
      </c>
      <c r="O85" s="31">
        <v>0</v>
      </c>
      <c r="P85" s="31">
        <v>0</v>
      </c>
      <c r="Q85" s="17">
        <f t="shared" si="7"/>
        <v>1</v>
      </c>
      <c r="R85" s="31">
        <v>0</v>
      </c>
      <c r="S85" s="17">
        <f t="shared" si="6"/>
        <v>1</v>
      </c>
      <c r="T85" s="31"/>
    </row>
    <row r="86" spans="1:20" ht="14.25" customHeight="1">
      <c r="A86" s="168" t="s">
        <v>375</v>
      </c>
      <c r="B86" s="168" t="s">
        <v>376</v>
      </c>
      <c r="C86" s="168" t="s">
        <v>253</v>
      </c>
      <c r="D86" s="31">
        <v>0</v>
      </c>
      <c r="E86" s="31">
        <v>0</v>
      </c>
      <c r="F86" s="31">
        <v>0</v>
      </c>
      <c r="G86" s="31">
        <v>0</v>
      </c>
      <c r="H86" s="31">
        <v>0</v>
      </c>
      <c r="I86" s="17">
        <f t="shared" si="4"/>
        <v>0</v>
      </c>
      <c r="J86" s="31">
        <v>0</v>
      </c>
      <c r="K86" s="17">
        <f t="shared" si="5"/>
        <v>0</v>
      </c>
      <c r="L86" s="31"/>
      <c r="M86" s="31">
        <v>0</v>
      </c>
      <c r="N86" s="31">
        <v>0</v>
      </c>
      <c r="O86" s="31">
        <v>0</v>
      </c>
      <c r="P86" s="31">
        <v>0</v>
      </c>
      <c r="Q86" s="17">
        <f t="shared" si="7"/>
        <v>0</v>
      </c>
      <c r="R86" s="31">
        <v>6</v>
      </c>
      <c r="S86" s="17">
        <f t="shared" si="6"/>
        <v>6</v>
      </c>
      <c r="T86" s="31"/>
    </row>
    <row r="87" spans="1:20" ht="14.25" customHeight="1">
      <c r="A87" s="168" t="s">
        <v>377</v>
      </c>
      <c r="B87" s="168" t="s">
        <v>378</v>
      </c>
      <c r="C87" s="168" t="s">
        <v>320</v>
      </c>
      <c r="D87" s="31">
        <v>0</v>
      </c>
      <c r="E87" s="31">
        <v>0</v>
      </c>
      <c r="F87" s="31">
        <v>0</v>
      </c>
      <c r="G87" s="31">
        <v>0</v>
      </c>
      <c r="H87" s="31">
        <v>9</v>
      </c>
      <c r="I87" s="17">
        <f t="shared" si="4"/>
        <v>9</v>
      </c>
      <c r="J87" s="31">
        <v>0</v>
      </c>
      <c r="K87" s="17">
        <f t="shared" si="5"/>
        <v>9</v>
      </c>
      <c r="L87" s="31"/>
      <c r="M87" s="31">
        <v>0</v>
      </c>
      <c r="N87" s="31">
        <v>0</v>
      </c>
      <c r="O87" s="31">
        <v>0</v>
      </c>
      <c r="P87" s="31">
        <v>6</v>
      </c>
      <c r="Q87" s="17">
        <f t="shared" si="7"/>
        <v>6</v>
      </c>
      <c r="R87" s="31">
        <v>0</v>
      </c>
      <c r="S87" s="17">
        <f t="shared" si="6"/>
        <v>6</v>
      </c>
      <c r="T87" s="31"/>
    </row>
    <row r="88" spans="1:20" ht="14.25" customHeight="1">
      <c r="A88" s="168" t="s">
        <v>379</v>
      </c>
      <c r="B88" s="168" t="s">
        <v>380</v>
      </c>
      <c r="C88" s="168" t="s">
        <v>222</v>
      </c>
      <c r="D88" s="31">
        <v>0</v>
      </c>
      <c r="E88" s="31">
        <v>0</v>
      </c>
      <c r="F88" s="31">
        <v>0</v>
      </c>
      <c r="G88" s="31">
        <v>0</v>
      </c>
      <c r="H88" s="31">
        <v>51</v>
      </c>
      <c r="I88" s="17">
        <f t="shared" si="4"/>
        <v>51</v>
      </c>
      <c r="J88" s="31">
        <v>0</v>
      </c>
      <c r="K88" s="17">
        <f t="shared" si="5"/>
        <v>51</v>
      </c>
      <c r="L88" s="31"/>
      <c r="M88" s="31">
        <v>0</v>
      </c>
      <c r="N88" s="31">
        <v>0</v>
      </c>
      <c r="O88" s="31">
        <v>0</v>
      </c>
      <c r="P88" s="31">
        <v>0</v>
      </c>
      <c r="Q88" s="17">
        <f t="shared" si="7"/>
        <v>0</v>
      </c>
      <c r="R88" s="31">
        <v>0</v>
      </c>
      <c r="S88" s="17">
        <f t="shared" si="6"/>
        <v>0</v>
      </c>
      <c r="T88" s="31"/>
    </row>
    <row r="89" spans="1:20" ht="14.25" customHeight="1">
      <c r="A89" s="168" t="s">
        <v>381</v>
      </c>
      <c r="B89" s="168" t="s">
        <v>382</v>
      </c>
      <c r="C89" s="168" t="s">
        <v>243</v>
      </c>
      <c r="D89" s="31">
        <v>0</v>
      </c>
      <c r="E89" s="31">
        <v>0</v>
      </c>
      <c r="F89" s="31">
        <v>0</v>
      </c>
      <c r="G89" s="31">
        <v>0</v>
      </c>
      <c r="H89" s="31">
        <v>73</v>
      </c>
      <c r="I89" s="17">
        <f t="shared" si="4"/>
        <v>73</v>
      </c>
      <c r="J89" s="31">
        <v>0</v>
      </c>
      <c r="K89" s="17">
        <f t="shared" si="5"/>
        <v>73</v>
      </c>
      <c r="L89" s="31"/>
      <c r="M89" s="31">
        <v>0</v>
      </c>
      <c r="N89" s="31">
        <v>27</v>
      </c>
      <c r="O89" s="31">
        <v>0</v>
      </c>
      <c r="P89" s="31">
        <v>98</v>
      </c>
      <c r="Q89" s="17">
        <f t="shared" si="7"/>
        <v>125</v>
      </c>
      <c r="R89" s="31">
        <v>100</v>
      </c>
      <c r="S89" s="17">
        <f t="shared" si="6"/>
        <v>225</v>
      </c>
      <c r="T89" s="31"/>
    </row>
    <row r="90" spans="1:20" ht="14.25" customHeight="1">
      <c r="A90" s="168" t="s">
        <v>383</v>
      </c>
      <c r="B90" s="168" t="s">
        <v>384</v>
      </c>
      <c r="C90" s="168" t="s">
        <v>219</v>
      </c>
      <c r="D90" s="31">
        <v>0</v>
      </c>
      <c r="E90" s="31">
        <v>30</v>
      </c>
      <c r="F90" s="31">
        <v>0</v>
      </c>
      <c r="G90" s="31">
        <v>0</v>
      </c>
      <c r="H90" s="31">
        <v>0</v>
      </c>
      <c r="I90" s="17">
        <f t="shared" si="4"/>
        <v>30</v>
      </c>
      <c r="J90" s="31">
        <v>0</v>
      </c>
      <c r="K90" s="17">
        <f t="shared" si="5"/>
        <v>30</v>
      </c>
      <c r="L90" s="31"/>
      <c r="M90" s="31">
        <v>0</v>
      </c>
      <c r="N90" s="31">
        <v>0</v>
      </c>
      <c r="O90" s="31">
        <v>0</v>
      </c>
      <c r="P90" s="31">
        <v>0</v>
      </c>
      <c r="Q90" s="17">
        <f t="shared" si="7"/>
        <v>0</v>
      </c>
      <c r="R90" s="31">
        <v>0</v>
      </c>
      <c r="S90" s="17">
        <f t="shared" si="6"/>
        <v>0</v>
      </c>
      <c r="T90" s="31"/>
    </row>
    <row r="91" spans="1:20" ht="14.25" customHeight="1">
      <c r="A91" s="168" t="s">
        <v>385</v>
      </c>
      <c r="B91" s="168" t="s">
        <v>386</v>
      </c>
      <c r="C91" s="168" t="s">
        <v>219</v>
      </c>
      <c r="D91" s="31">
        <v>0</v>
      </c>
      <c r="E91" s="31">
        <v>26</v>
      </c>
      <c r="F91" s="31">
        <v>0</v>
      </c>
      <c r="G91" s="31">
        <v>0</v>
      </c>
      <c r="H91" s="31">
        <v>0</v>
      </c>
      <c r="I91" s="17">
        <f t="shared" si="4"/>
        <v>26</v>
      </c>
      <c r="J91" s="31">
        <v>0</v>
      </c>
      <c r="K91" s="17">
        <f t="shared" si="5"/>
        <v>26</v>
      </c>
      <c r="L91" s="31"/>
      <c r="M91" s="31">
        <v>0</v>
      </c>
      <c r="N91" s="31">
        <v>0</v>
      </c>
      <c r="O91" s="31">
        <v>0</v>
      </c>
      <c r="P91" s="31">
        <v>23</v>
      </c>
      <c r="Q91" s="17">
        <f t="shared" si="7"/>
        <v>23</v>
      </c>
      <c r="R91" s="31">
        <v>55</v>
      </c>
      <c r="S91" s="17">
        <f t="shared" si="6"/>
        <v>78</v>
      </c>
      <c r="T91" s="31"/>
    </row>
    <row r="92" spans="1:20" ht="14.25" customHeight="1">
      <c r="A92" s="168" t="s">
        <v>387</v>
      </c>
      <c r="B92" s="168" t="s">
        <v>388</v>
      </c>
      <c r="C92" s="168" t="s">
        <v>231</v>
      </c>
      <c r="D92" s="31">
        <v>0</v>
      </c>
      <c r="E92" s="31">
        <v>0</v>
      </c>
      <c r="F92" s="31">
        <v>0</v>
      </c>
      <c r="G92" s="31">
        <v>5</v>
      </c>
      <c r="H92" s="31">
        <v>0</v>
      </c>
      <c r="I92" s="17">
        <f t="shared" si="4"/>
        <v>5</v>
      </c>
      <c r="J92" s="31">
        <v>0</v>
      </c>
      <c r="K92" s="17">
        <f t="shared" si="5"/>
        <v>5</v>
      </c>
      <c r="L92" s="31"/>
      <c r="M92" s="31">
        <v>3</v>
      </c>
      <c r="N92" s="31">
        <v>0</v>
      </c>
      <c r="O92" s="31">
        <v>0</v>
      </c>
      <c r="P92" s="31">
        <v>9</v>
      </c>
      <c r="Q92" s="17">
        <f t="shared" si="7"/>
        <v>12</v>
      </c>
      <c r="R92" s="31">
        <v>0</v>
      </c>
      <c r="S92" s="17">
        <f t="shared" si="6"/>
        <v>12</v>
      </c>
      <c r="T92" s="31"/>
    </row>
    <row r="93" spans="1:20" ht="14.25" customHeight="1">
      <c r="A93" s="168" t="s">
        <v>389</v>
      </c>
      <c r="B93" s="168" t="s">
        <v>390</v>
      </c>
      <c r="C93" s="168" t="s">
        <v>219</v>
      </c>
      <c r="D93" s="31">
        <v>0</v>
      </c>
      <c r="E93" s="31">
        <v>0</v>
      </c>
      <c r="F93" s="31">
        <v>0</v>
      </c>
      <c r="G93" s="31">
        <v>0</v>
      </c>
      <c r="H93" s="31">
        <v>0</v>
      </c>
      <c r="I93" s="17">
        <f t="shared" si="4"/>
        <v>0</v>
      </c>
      <c r="J93" s="31">
        <v>0</v>
      </c>
      <c r="K93" s="17">
        <f t="shared" si="5"/>
        <v>0</v>
      </c>
      <c r="L93" s="31"/>
      <c r="M93" s="31">
        <v>0</v>
      </c>
      <c r="N93" s="31">
        <v>0</v>
      </c>
      <c r="O93" s="31">
        <v>0</v>
      </c>
      <c r="P93" s="31">
        <v>0</v>
      </c>
      <c r="Q93" s="17">
        <f t="shared" si="7"/>
        <v>0</v>
      </c>
      <c r="R93" s="31">
        <v>5</v>
      </c>
      <c r="S93" s="17">
        <f t="shared" si="6"/>
        <v>5</v>
      </c>
      <c r="T93" s="31"/>
    </row>
    <row r="94" spans="1:20" ht="14.25" customHeight="1">
      <c r="A94" s="168" t="s">
        <v>391</v>
      </c>
      <c r="B94" s="168" t="s">
        <v>392</v>
      </c>
      <c r="C94" s="168" t="s">
        <v>253</v>
      </c>
      <c r="D94" s="31">
        <v>49</v>
      </c>
      <c r="E94" s="31">
        <v>0</v>
      </c>
      <c r="F94" s="31">
        <v>0</v>
      </c>
      <c r="G94" s="31">
        <v>64</v>
      </c>
      <c r="H94" s="31">
        <v>0</v>
      </c>
      <c r="I94" s="17">
        <f t="shared" si="4"/>
        <v>113</v>
      </c>
      <c r="J94" s="31">
        <v>0</v>
      </c>
      <c r="K94" s="17">
        <f t="shared" si="5"/>
        <v>113</v>
      </c>
      <c r="L94" s="31"/>
      <c r="M94" s="31">
        <v>0</v>
      </c>
      <c r="N94" s="31">
        <v>27</v>
      </c>
      <c r="O94" s="31">
        <v>0</v>
      </c>
      <c r="P94" s="31">
        <v>2</v>
      </c>
      <c r="Q94" s="17">
        <f t="shared" si="7"/>
        <v>29</v>
      </c>
      <c r="R94" s="31">
        <v>14</v>
      </c>
      <c r="S94" s="17">
        <f t="shared" si="6"/>
        <v>43</v>
      </c>
      <c r="T94" s="31"/>
    </row>
    <row r="95" spans="1:20" ht="14.25" customHeight="1">
      <c r="A95" s="168" t="s">
        <v>393</v>
      </c>
      <c r="B95" s="168" t="s">
        <v>394</v>
      </c>
      <c r="C95" s="168" t="s">
        <v>222</v>
      </c>
      <c r="D95" s="31">
        <v>0</v>
      </c>
      <c r="E95" s="31">
        <v>0</v>
      </c>
      <c r="F95" s="31">
        <v>0</v>
      </c>
      <c r="G95" s="31">
        <v>0</v>
      </c>
      <c r="H95" s="31">
        <v>0</v>
      </c>
      <c r="I95" s="17">
        <f t="shared" si="4"/>
        <v>0</v>
      </c>
      <c r="J95" s="31">
        <v>0</v>
      </c>
      <c r="K95" s="17">
        <f t="shared" si="5"/>
        <v>0</v>
      </c>
      <c r="L95" s="31"/>
      <c r="M95" s="31">
        <v>0</v>
      </c>
      <c r="N95" s="31">
        <v>0</v>
      </c>
      <c r="O95" s="31">
        <v>0</v>
      </c>
      <c r="P95" s="31">
        <v>1</v>
      </c>
      <c r="Q95" s="17">
        <f t="shared" si="7"/>
        <v>1</v>
      </c>
      <c r="R95" s="31">
        <v>0</v>
      </c>
      <c r="S95" s="17">
        <f t="shared" si="6"/>
        <v>1</v>
      </c>
      <c r="T95" s="31"/>
    </row>
    <row r="96" spans="1:20" ht="14.25" customHeight="1">
      <c r="A96" s="168" t="s">
        <v>395</v>
      </c>
      <c r="B96" s="168" t="s">
        <v>396</v>
      </c>
      <c r="C96" s="168" t="s">
        <v>231</v>
      </c>
      <c r="D96" s="31">
        <v>0</v>
      </c>
      <c r="E96" s="31">
        <v>0</v>
      </c>
      <c r="F96" s="31">
        <v>0</v>
      </c>
      <c r="G96" s="31">
        <v>0</v>
      </c>
      <c r="H96" s="31">
        <v>0</v>
      </c>
      <c r="I96" s="17">
        <f t="shared" si="4"/>
        <v>0</v>
      </c>
      <c r="J96" s="31">
        <v>0</v>
      </c>
      <c r="K96" s="17">
        <f t="shared" si="5"/>
        <v>0</v>
      </c>
      <c r="L96" s="31"/>
      <c r="M96" s="31">
        <v>0</v>
      </c>
      <c r="N96" s="31">
        <v>27</v>
      </c>
      <c r="O96" s="31">
        <v>0</v>
      </c>
      <c r="P96" s="31">
        <v>1</v>
      </c>
      <c r="Q96" s="17">
        <f t="shared" si="7"/>
        <v>28</v>
      </c>
      <c r="R96" s="31">
        <v>0</v>
      </c>
      <c r="S96" s="17">
        <f t="shared" si="6"/>
        <v>28</v>
      </c>
      <c r="T96" s="31"/>
    </row>
    <row r="97" spans="1:20" ht="14.25" customHeight="1">
      <c r="A97" s="168" t="s">
        <v>397</v>
      </c>
      <c r="B97" s="168" t="s">
        <v>398</v>
      </c>
      <c r="C97" s="168" t="s">
        <v>219</v>
      </c>
      <c r="D97" s="31">
        <v>0</v>
      </c>
      <c r="E97" s="31">
        <v>0</v>
      </c>
      <c r="F97" s="31">
        <v>0</v>
      </c>
      <c r="G97" s="31">
        <v>1</v>
      </c>
      <c r="H97" s="31">
        <v>0</v>
      </c>
      <c r="I97" s="17">
        <f t="shared" si="4"/>
        <v>1</v>
      </c>
      <c r="J97" s="31">
        <v>0</v>
      </c>
      <c r="K97" s="17">
        <f t="shared" si="5"/>
        <v>1</v>
      </c>
      <c r="L97" s="31"/>
      <c r="M97" s="31">
        <v>0</v>
      </c>
      <c r="N97" s="31">
        <v>0</v>
      </c>
      <c r="O97" s="31">
        <v>0</v>
      </c>
      <c r="P97" s="31">
        <v>2</v>
      </c>
      <c r="Q97" s="17">
        <f t="shared" si="7"/>
        <v>2</v>
      </c>
      <c r="R97" s="31">
        <v>7</v>
      </c>
      <c r="S97" s="17">
        <f t="shared" si="6"/>
        <v>9</v>
      </c>
      <c r="T97" s="31"/>
    </row>
    <row r="98" spans="1:20" ht="14.25" customHeight="1">
      <c r="A98" s="168" t="s">
        <v>399</v>
      </c>
      <c r="B98" s="168" t="s">
        <v>400</v>
      </c>
      <c r="C98" s="168" t="s">
        <v>320</v>
      </c>
      <c r="D98" s="31">
        <v>0</v>
      </c>
      <c r="E98" s="31">
        <v>0</v>
      </c>
      <c r="F98" s="31">
        <v>0</v>
      </c>
      <c r="G98" s="31">
        <v>0</v>
      </c>
      <c r="H98" s="31">
        <v>71</v>
      </c>
      <c r="I98" s="17">
        <f t="shared" si="4"/>
        <v>71</v>
      </c>
      <c r="J98" s="31">
        <v>0</v>
      </c>
      <c r="K98" s="17">
        <f t="shared" si="5"/>
        <v>71</v>
      </c>
      <c r="L98" s="31"/>
      <c r="M98" s="31">
        <v>46</v>
      </c>
      <c r="N98" s="31">
        <v>10</v>
      </c>
      <c r="O98" s="31">
        <v>0</v>
      </c>
      <c r="P98" s="31">
        <v>13</v>
      </c>
      <c r="Q98" s="17">
        <f t="shared" si="7"/>
        <v>69</v>
      </c>
      <c r="R98" s="31">
        <v>12</v>
      </c>
      <c r="S98" s="17">
        <f t="shared" si="6"/>
        <v>81</v>
      </c>
      <c r="T98" s="31"/>
    </row>
    <row r="99" spans="1:20" ht="14.25" customHeight="1">
      <c r="A99" s="168" t="s">
        <v>401</v>
      </c>
      <c r="B99" s="168" t="s">
        <v>402</v>
      </c>
      <c r="C99" s="168" t="s">
        <v>219</v>
      </c>
      <c r="D99" s="31">
        <v>8</v>
      </c>
      <c r="E99" s="31">
        <v>0</v>
      </c>
      <c r="F99" s="31">
        <v>0</v>
      </c>
      <c r="G99" s="31">
        <v>0</v>
      </c>
      <c r="H99" s="31">
        <v>0</v>
      </c>
      <c r="I99" s="17">
        <f t="shared" si="4"/>
        <v>8</v>
      </c>
      <c r="J99" s="31">
        <v>0</v>
      </c>
      <c r="K99" s="17">
        <f t="shared" si="5"/>
        <v>8</v>
      </c>
      <c r="L99" s="31"/>
      <c r="M99" s="31">
        <v>6</v>
      </c>
      <c r="N99" s="31">
        <v>0</v>
      </c>
      <c r="O99" s="31">
        <v>0</v>
      </c>
      <c r="P99" s="31">
        <v>0</v>
      </c>
      <c r="Q99" s="17">
        <f t="shared" si="7"/>
        <v>6</v>
      </c>
      <c r="R99" s="31">
        <v>0</v>
      </c>
      <c r="S99" s="17">
        <f t="shared" si="6"/>
        <v>6</v>
      </c>
      <c r="T99" s="31"/>
    </row>
    <row r="100" spans="1:20" ht="14.25" customHeight="1">
      <c r="A100" s="168" t="s">
        <v>403</v>
      </c>
      <c r="B100" s="168" t="s">
        <v>404</v>
      </c>
      <c r="C100" s="168" t="s">
        <v>219</v>
      </c>
      <c r="D100" s="31">
        <v>0</v>
      </c>
      <c r="E100" s="31">
        <v>0</v>
      </c>
      <c r="F100" s="31">
        <v>0</v>
      </c>
      <c r="G100" s="31">
        <v>0</v>
      </c>
      <c r="H100" s="31">
        <v>15</v>
      </c>
      <c r="I100" s="17">
        <f t="shared" si="4"/>
        <v>15</v>
      </c>
      <c r="J100" s="31">
        <v>0</v>
      </c>
      <c r="K100" s="17">
        <f t="shared" si="5"/>
        <v>15</v>
      </c>
      <c r="L100" s="31"/>
      <c r="M100" s="31">
        <v>0</v>
      </c>
      <c r="N100" s="31">
        <v>0</v>
      </c>
      <c r="O100" s="31">
        <v>0</v>
      </c>
      <c r="P100" s="31">
        <v>0</v>
      </c>
      <c r="Q100" s="17">
        <f t="shared" si="7"/>
        <v>0</v>
      </c>
      <c r="R100" s="31">
        <v>0</v>
      </c>
      <c r="S100" s="17">
        <f t="shared" si="6"/>
        <v>0</v>
      </c>
      <c r="T100" s="31"/>
    </row>
    <row r="101" spans="1:20" ht="14.25" customHeight="1">
      <c r="A101" s="168" t="s">
        <v>405</v>
      </c>
      <c r="B101" s="168" t="s">
        <v>406</v>
      </c>
      <c r="C101" s="168" t="s">
        <v>248</v>
      </c>
      <c r="D101" s="31">
        <v>0</v>
      </c>
      <c r="E101" s="31">
        <v>0</v>
      </c>
      <c r="F101" s="31">
        <v>0</v>
      </c>
      <c r="G101" s="31">
        <v>0</v>
      </c>
      <c r="H101" s="31">
        <v>18</v>
      </c>
      <c r="I101" s="17">
        <f t="shared" si="4"/>
        <v>18</v>
      </c>
      <c r="J101" s="31">
        <v>0</v>
      </c>
      <c r="K101" s="17">
        <f t="shared" si="5"/>
        <v>18</v>
      </c>
      <c r="L101" s="31"/>
      <c r="M101" s="31">
        <v>30</v>
      </c>
      <c r="N101" s="31">
        <v>0</v>
      </c>
      <c r="O101" s="31">
        <v>0</v>
      </c>
      <c r="P101" s="31">
        <v>59</v>
      </c>
      <c r="Q101" s="17">
        <f t="shared" si="7"/>
        <v>89</v>
      </c>
      <c r="R101" s="31">
        <v>0</v>
      </c>
      <c r="S101" s="17">
        <f t="shared" si="6"/>
        <v>89</v>
      </c>
      <c r="T101" s="31"/>
    </row>
    <row r="102" spans="1:20" ht="14.25" customHeight="1">
      <c r="A102" s="168" t="s">
        <v>407</v>
      </c>
      <c r="B102" s="168" t="s">
        <v>408</v>
      </c>
      <c r="C102" s="168" t="s">
        <v>222</v>
      </c>
      <c r="D102" s="31">
        <v>0</v>
      </c>
      <c r="E102" s="31">
        <v>0</v>
      </c>
      <c r="F102" s="31">
        <v>0</v>
      </c>
      <c r="G102" s="31">
        <v>0</v>
      </c>
      <c r="H102" s="31">
        <v>25</v>
      </c>
      <c r="I102" s="17">
        <f t="shared" si="4"/>
        <v>25</v>
      </c>
      <c r="J102" s="31">
        <v>0</v>
      </c>
      <c r="K102" s="17">
        <f t="shared" si="5"/>
        <v>25</v>
      </c>
      <c r="L102" s="31"/>
      <c r="M102" s="31">
        <v>0</v>
      </c>
      <c r="N102" s="31">
        <v>0</v>
      </c>
      <c r="O102" s="31">
        <v>0</v>
      </c>
      <c r="P102" s="31">
        <v>20</v>
      </c>
      <c r="Q102" s="17">
        <f t="shared" si="7"/>
        <v>20</v>
      </c>
      <c r="R102" s="31">
        <v>14</v>
      </c>
      <c r="S102" s="17">
        <f t="shared" si="6"/>
        <v>34</v>
      </c>
      <c r="T102" s="31"/>
    </row>
    <row r="103" spans="1:20" ht="14.25" customHeight="1">
      <c r="A103" s="168" t="s">
        <v>409</v>
      </c>
      <c r="B103" s="168" t="s">
        <v>410</v>
      </c>
      <c r="C103" s="168" t="s">
        <v>231</v>
      </c>
      <c r="D103" s="31">
        <v>0</v>
      </c>
      <c r="E103" s="31">
        <v>0</v>
      </c>
      <c r="F103" s="31">
        <v>0</v>
      </c>
      <c r="G103" s="31">
        <v>0</v>
      </c>
      <c r="H103" s="31">
        <v>164</v>
      </c>
      <c r="I103" s="17">
        <f t="shared" si="4"/>
        <v>164</v>
      </c>
      <c r="J103" s="31">
        <v>0</v>
      </c>
      <c r="K103" s="17">
        <f t="shared" si="5"/>
        <v>164</v>
      </c>
      <c r="L103" s="31"/>
      <c r="M103" s="31">
        <v>23</v>
      </c>
      <c r="N103" s="31">
        <v>2</v>
      </c>
      <c r="O103" s="31">
        <v>0</v>
      </c>
      <c r="P103" s="31">
        <v>20</v>
      </c>
      <c r="Q103" s="17">
        <f t="shared" si="7"/>
        <v>45</v>
      </c>
      <c r="R103" s="31">
        <v>8</v>
      </c>
      <c r="S103" s="17">
        <f t="shared" si="6"/>
        <v>53</v>
      </c>
      <c r="T103" s="31"/>
    </row>
    <row r="104" spans="1:20" ht="14.25" customHeight="1">
      <c r="A104" s="168" t="s">
        <v>411</v>
      </c>
      <c r="B104" s="168" t="s">
        <v>412</v>
      </c>
      <c r="C104" s="168" t="s">
        <v>253</v>
      </c>
      <c r="D104" s="31">
        <v>0</v>
      </c>
      <c r="E104" s="31">
        <v>0</v>
      </c>
      <c r="F104" s="31">
        <v>0</v>
      </c>
      <c r="G104" s="31">
        <v>0</v>
      </c>
      <c r="H104" s="31">
        <v>37</v>
      </c>
      <c r="I104" s="17">
        <f t="shared" si="4"/>
        <v>37</v>
      </c>
      <c r="J104" s="31">
        <v>0</v>
      </c>
      <c r="K104" s="17">
        <f t="shared" si="5"/>
        <v>37</v>
      </c>
      <c r="L104" s="31"/>
      <c r="M104" s="31">
        <v>40</v>
      </c>
      <c r="N104" s="31">
        <v>0</v>
      </c>
      <c r="O104" s="31">
        <v>2</v>
      </c>
      <c r="P104" s="31">
        <v>8</v>
      </c>
      <c r="Q104" s="17">
        <f t="shared" si="7"/>
        <v>50</v>
      </c>
      <c r="R104" s="31">
        <v>7</v>
      </c>
      <c r="S104" s="17">
        <f t="shared" si="6"/>
        <v>57</v>
      </c>
      <c r="T104" s="31"/>
    </row>
    <row r="105" spans="1:20" ht="14.25" customHeight="1">
      <c r="A105" s="168" t="s">
        <v>413</v>
      </c>
      <c r="B105" s="168" t="s">
        <v>414</v>
      </c>
      <c r="C105" s="168" t="s">
        <v>231</v>
      </c>
      <c r="D105" s="31">
        <v>63</v>
      </c>
      <c r="E105" s="31">
        <v>0</v>
      </c>
      <c r="F105" s="31">
        <v>0</v>
      </c>
      <c r="G105" s="31">
        <v>0</v>
      </c>
      <c r="H105" s="31">
        <v>6</v>
      </c>
      <c r="I105" s="17">
        <f t="shared" si="4"/>
        <v>69</v>
      </c>
      <c r="J105" s="31">
        <v>0</v>
      </c>
      <c r="K105" s="17">
        <f t="shared" si="5"/>
        <v>69</v>
      </c>
      <c r="L105" s="31"/>
      <c r="M105" s="31">
        <v>11</v>
      </c>
      <c r="N105" s="31">
        <v>0</v>
      </c>
      <c r="O105" s="31">
        <v>0</v>
      </c>
      <c r="P105" s="31">
        <v>14</v>
      </c>
      <c r="Q105" s="17">
        <f t="shared" si="7"/>
        <v>25</v>
      </c>
      <c r="R105" s="31">
        <v>0</v>
      </c>
      <c r="S105" s="17">
        <f t="shared" si="6"/>
        <v>25</v>
      </c>
      <c r="T105" s="31"/>
    </row>
    <row r="106" spans="1:20" ht="14.25" customHeight="1">
      <c r="A106" s="168" t="s">
        <v>415</v>
      </c>
      <c r="B106" s="168" t="s">
        <v>416</v>
      </c>
      <c r="C106" s="168" t="s">
        <v>219</v>
      </c>
      <c r="D106" s="31">
        <v>0</v>
      </c>
      <c r="E106" s="31">
        <v>0</v>
      </c>
      <c r="F106" s="31">
        <v>0</v>
      </c>
      <c r="G106" s="31">
        <v>0</v>
      </c>
      <c r="H106" s="31">
        <v>0</v>
      </c>
      <c r="I106" s="17">
        <f t="shared" si="4"/>
        <v>0</v>
      </c>
      <c r="J106" s="31">
        <v>0</v>
      </c>
      <c r="K106" s="17">
        <f t="shared" si="5"/>
        <v>0</v>
      </c>
      <c r="L106" s="31"/>
      <c r="M106" s="31">
        <v>0</v>
      </c>
      <c r="N106" s="31">
        <v>0</v>
      </c>
      <c r="O106" s="31">
        <v>0</v>
      </c>
      <c r="P106" s="31">
        <v>14</v>
      </c>
      <c r="Q106" s="17">
        <f t="shared" si="7"/>
        <v>14</v>
      </c>
      <c r="R106" s="31">
        <v>14</v>
      </c>
      <c r="S106" s="17">
        <f t="shared" si="6"/>
        <v>28</v>
      </c>
      <c r="T106" s="31"/>
    </row>
    <row r="107" spans="1:20" ht="14.25" customHeight="1">
      <c r="A107" s="168" t="s">
        <v>417</v>
      </c>
      <c r="B107" s="168" t="s">
        <v>418</v>
      </c>
      <c r="C107" s="168" t="s">
        <v>231</v>
      </c>
      <c r="D107" s="31">
        <v>0</v>
      </c>
      <c r="E107" s="31">
        <v>8</v>
      </c>
      <c r="F107" s="31">
        <v>0</v>
      </c>
      <c r="G107" s="31">
        <v>0</v>
      </c>
      <c r="H107" s="31">
        <v>117</v>
      </c>
      <c r="I107" s="17">
        <f t="shared" si="4"/>
        <v>125</v>
      </c>
      <c r="J107" s="31">
        <v>0</v>
      </c>
      <c r="K107" s="17">
        <f t="shared" si="5"/>
        <v>125</v>
      </c>
      <c r="L107" s="31"/>
      <c r="M107" s="31">
        <v>0</v>
      </c>
      <c r="N107" s="31">
        <v>19</v>
      </c>
      <c r="O107" s="31">
        <v>0</v>
      </c>
      <c r="P107" s="31">
        <v>4</v>
      </c>
      <c r="Q107" s="17">
        <f t="shared" si="7"/>
        <v>23</v>
      </c>
      <c r="R107" s="31">
        <v>54</v>
      </c>
      <c r="S107" s="17">
        <f t="shared" si="6"/>
        <v>77</v>
      </c>
      <c r="T107" s="31"/>
    </row>
    <row r="108" spans="1:20" ht="14.25" customHeight="1">
      <c r="A108" s="168" t="s">
        <v>419</v>
      </c>
      <c r="B108" s="168" t="s">
        <v>420</v>
      </c>
      <c r="C108" s="168" t="s">
        <v>234</v>
      </c>
      <c r="D108" s="31">
        <v>0</v>
      </c>
      <c r="E108" s="31">
        <v>0</v>
      </c>
      <c r="F108" s="31">
        <v>0</v>
      </c>
      <c r="G108" s="31">
        <v>0</v>
      </c>
      <c r="H108" s="31">
        <v>23</v>
      </c>
      <c r="I108" s="17">
        <f t="shared" si="4"/>
        <v>23</v>
      </c>
      <c r="J108" s="31">
        <v>0</v>
      </c>
      <c r="K108" s="17">
        <f t="shared" si="5"/>
        <v>23</v>
      </c>
      <c r="L108" s="31"/>
      <c r="M108" s="31">
        <v>10</v>
      </c>
      <c r="N108" s="31">
        <v>0</v>
      </c>
      <c r="O108" s="31">
        <v>0</v>
      </c>
      <c r="P108" s="31">
        <v>40</v>
      </c>
      <c r="Q108" s="17">
        <f t="shared" si="7"/>
        <v>50</v>
      </c>
      <c r="R108" s="31">
        <v>0</v>
      </c>
      <c r="S108" s="17">
        <f t="shared" si="6"/>
        <v>50</v>
      </c>
      <c r="T108" s="31"/>
    </row>
    <row r="109" spans="1:20" ht="14.25" customHeight="1">
      <c r="A109" s="168" t="s">
        <v>421</v>
      </c>
      <c r="B109" s="168" t="s">
        <v>422</v>
      </c>
      <c r="C109" s="168" t="s">
        <v>234</v>
      </c>
      <c r="D109" s="31">
        <v>4</v>
      </c>
      <c r="E109" s="31">
        <v>0</v>
      </c>
      <c r="F109" s="31">
        <v>0</v>
      </c>
      <c r="G109" s="31">
        <v>2</v>
      </c>
      <c r="H109" s="31">
        <v>6</v>
      </c>
      <c r="I109" s="17">
        <f t="shared" si="4"/>
        <v>12</v>
      </c>
      <c r="J109" s="31">
        <v>53</v>
      </c>
      <c r="K109" s="17">
        <f t="shared" si="5"/>
        <v>65</v>
      </c>
      <c r="L109" s="31"/>
      <c r="M109" s="31">
        <v>0</v>
      </c>
      <c r="N109" s="31">
        <v>0</v>
      </c>
      <c r="O109" s="31">
        <v>0</v>
      </c>
      <c r="P109" s="31">
        <v>21</v>
      </c>
      <c r="Q109" s="17">
        <f t="shared" si="7"/>
        <v>21</v>
      </c>
      <c r="R109" s="31">
        <v>15</v>
      </c>
      <c r="S109" s="17">
        <f t="shared" si="6"/>
        <v>36</v>
      </c>
      <c r="T109" s="31"/>
    </row>
    <row r="110" spans="1:20" ht="14.25" customHeight="1">
      <c r="A110" s="168" t="s">
        <v>423</v>
      </c>
      <c r="B110" s="168" t="s">
        <v>424</v>
      </c>
      <c r="C110" s="168" t="s">
        <v>253</v>
      </c>
      <c r="D110" s="31">
        <v>0</v>
      </c>
      <c r="E110" s="31">
        <v>20</v>
      </c>
      <c r="F110" s="31">
        <v>0</v>
      </c>
      <c r="G110" s="31">
        <v>40</v>
      </c>
      <c r="H110" s="31">
        <v>19</v>
      </c>
      <c r="I110" s="17">
        <f t="shared" si="4"/>
        <v>79</v>
      </c>
      <c r="J110" s="31">
        <v>0</v>
      </c>
      <c r="K110" s="17">
        <f t="shared" si="5"/>
        <v>79</v>
      </c>
      <c r="L110" s="31"/>
      <c r="M110" s="31">
        <v>97</v>
      </c>
      <c r="N110" s="31">
        <v>22</v>
      </c>
      <c r="O110" s="31">
        <v>0</v>
      </c>
      <c r="P110" s="31">
        <v>56</v>
      </c>
      <c r="Q110" s="17">
        <f t="shared" si="7"/>
        <v>175</v>
      </c>
      <c r="R110" s="31">
        <v>0</v>
      </c>
      <c r="S110" s="17">
        <f t="shared" si="6"/>
        <v>175</v>
      </c>
      <c r="T110" s="31"/>
    </row>
    <row r="111" spans="1:20" ht="14.25" customHeight="1">
      <c r="A111" s="168" t="s">
        <v>425</v>
      </c>
      <c r="B111" s="168" t="s">
        <v>426</v>
      </c>
      <c r="C111" s="168" t="s">
        <v>253</v>
      </c>
      <c r="D111" s="31">
        <v>0</v>
      </c>
      <c r="E111" s="31">
        <v>0</v>
      </c>
      <c r="F111" s="31">
        <v>0</v>
      </c>
      <c r="G111" s="31">
        <v>0</v>
      </c>
      <c r="H111" s="31">
        <v>0</v>
      </c>
      <c r="I111" s="17">
        <f t="shared" si="4"/>
        <v>0</v>
      </c>
      <c r="J111" s="31">
        <v>0</v>
      </c>
      <c r="K111" s="17">
        <f t="shared" si="5"/>
        <v>0</v>
      </c>
      <c r="L111" s="31"/>
      <c r="M111" s="31">
        <v>0</v>
      </c>
      <c r="N111" s="31">
        <v>0</v>
      </c>
      <c r="O111" s="31">
        <v>0</v>
      </c>
      <c r="P111" s="31">
        <v>13</v>
      </c>
      <c r="Q111" s="17">
        <f t="shared" si="7"/>
        <v>13</v>
      </c>
      <c r="R111" s="31">
        <v>26</v>
      </c>
      <c r="S111" s="17">
        <f t="shared" si="6"/>
        <v>39</v>
      </c>
      <c r="T111" s="31"/>
    </row>
    <row r="112" spans="1:20" ht="14.25" customHeight="1">
      <c r="A112" s="168" t="s">
        <v>427</v>
      </c>
      <c r="B112" s="168" t="s">
        <v>428</v>
      </c>
      <c r="C112" s="168" t="s">
        <v>234</v>
      </c>
      <c r="D112" s="31">
        <v>0</v>
      </c>
      <c r="E112" s="31">
        <v>8</v>
      </c>
      <c r="F112" s="31">
        <v>0</v>
      </c>
      <c r="G112" s="31">
        <v>10</v>
      </c>
      <c r="H112" s="31">
        <v>47</v>
      </c>
      <c r="I112" s="17">
        <f t="shared" si="4"/>
        <v>65</v>
      </c>
      <c r="J112" s="31">
        <v>22</v>
      </c>
      <c r="K112" s="17">
        <f t="shared" si="5"/>
        <v>87</v>
      </c>
      <c r="L112" s="31"/>
      <c r="M112" s="31">
        <v>39</v>
      </c>
      <c r="N112" s="31">
        <v>4</v>
      </c>
      <c r="O112" s="31">
        <v>0</v>
      </c>
      <c r="P112" s="31">
        <v>27</v>
      </c>
      <c r="Q112" s="17">
        <f t="shared" si="7"/>
        <v>70</v>
      </c>
      <c r="R112" s="31">
        <v>95</v>
      </c>
      <c r="S112" s="17">
        <f t="shared" si="6"/>
        <v>165</v>
      </c>
      <c r="T112" s="31"/>
    </row>
    <row r="113" spans="1:20" ht="14.25" customHeight="1">
      <c r="A113" s="168" t="s">
        <v>429</v>
      </c>
      <c r="B113" s="168" t="s">
        <v>430</v>
      </c>
      <c r="C113" s="168" t="s">
        <v>222</v>
      </c>
      <c r="D113" s="31">
        <v>4</v>
      </c>
      <c r="E113" s="31">
        <v>0</v>
      </c>
      <c r="F113" s="31">
        <v>0</v>
      </c>
      <c r="G113" s="31">
        <v>0</v>
      </c>
      <c r="H113" s="31">
        <v>1</v>
      </c>
      <c r="I113" s="17">
        <f t="shared" si="4"/>
        <v>5</v>
      </c>
      <c r="J113" s="31">
        <v>0</v>
      </c>
      <c r="K113" s="17">
        <f t="shared" si="5"/>
        <v>5</v>
      </c>
      <c r="L113" s="31"/>
      <c r="M113" s="31">
        <v>32</v>
      </c>
      <c r="N113" s="31">
        <v>30</v>
      </c>
      <c r="O113" s="31">
        <v>6</v>
      </c>
      <c r="P113" s="31">
        <v>42</v>
      </c>
      <c r="Q113" s="17">
        <f t="shared" si="7"/>
        <v>110</v>
      </c>
      <c r="R113" s="31">
        <v>13</v>
      </c>
      <c r="S113" s="17">
        <f t="shared" si="6"/>
        <v>123</v>
      </c>
      <c r="T113" s="31"/>
    </row>
    <row r="114" spans="1:20" ht="14.25" customHeight="1">
      <c r="A114" s="168" t="s">
        <v>431</v>
      </c>
      <c r="B114" s="168" t="s">
        <v>432</v>
      </c>
      <c r="C114" s="168" t="s">
        <v>219</v>
      </c>
      <c r="D114" s="31">
        <v>0</v>
      </c>
      <c r="E114" s="31">
        <v>0</v>
      </c>
      <c r="F114" s="31">
        <v>0</v>
      </c>
      <c r="G114" s="31">
        <v>0</v>
      </c>
      <c r="H114" s="31">
        <v>68</v>
      </c>
      <c r="I114" s="17">
        <f t="shared" si="4"/>
        <v>68</v>
      </c>
      <c r="J114" s="31">
        <v>0</v>
      </c>
      <c r="K114" s="17">
        <f t="shared" si="5"/>
        <v>68</v>
      </c>
      <c r="L114" s="31"/>
      <c r="M114" s="31">
        <v>0</v>
      </c>
      <c r="N114" s="31">
        <v>74</v>
      </c>
      <c r="O114" s="31">
        <v>0</v>
      </c>
      <c r="P114" s="31">
        <v>8</v>
      </c>
      <c r="Q114" s="17">
        <f t="shared" si="7"/>
        <v>82</v>
      </c>
      <c r="R114" s="31">
        <v>0</v>
      </c>
      <c r="S114" s="17">
        <f t="shared" si="6"/>
        <v>82</v>
      </c>
      <c r="T114" s="31"/>
    </row>
    <row r="115" spans="1:20" ht="14.25" customHeight="1">
      <c r="A115" s="168" t="s">
        <v>433</v>
      </c>
      <c r="B115" s="168" t="s">
        <v>434</v>
      </c>
      <c r="C115" s="168" t="s">
        <v>248</v>
      </c>
      <c r="D115" s="31">
        <v>0</v>
      </c>
      <c r="E115" s="31">
        <v>0</v>
      </c>
      <c r="F115" s="31">
        <v>0</v>
      </c>
      <c r="G115" s="31">
        <v>0</v>
      </c>
      <c r="H115" s="31">
        <v>11</v>
      </c>
      <c r="I115" s="17">
        <f t="shared" si="4"/>
        <v>11</v>
      </c>
      <c r="J115" s="31">
        <v>0</v>
      </c>
      <c r="K115" s="17">
        <f t="shared" si="5"/>
        <v>11</v>
      </c>
      <c r="L115" s="31"/>
      <c r="M115" s="31">
        <v>0</v>
      </c>
      <c r="N115" s="31">
        <v>0</v>
      </c>
      <c r="O115" s="31">
        <v>0</v>
      </c>
      <c r="P115" s="31">
        <v>11</v>
      </c>
      <c r="Q115" s="17">
        <f t="shared" si="7"/>
        <v>11</v>
      </c>
      <c r="R115" s="31">
        <v>0</v>
      </c>
      <c r="S115" s="17">
        <f t="shared" si="6"/>
        <v>11</v>
      </c>
      <c r="T115" s="31"/>
    </row>
    <row r="116" spans="1:20" ht="14.25" customHeight="1">
      <c r="A116" s="168" t="s">
        <v>435</v>
      </c>
      <c r="B116" s="168" t="s">
        <v>436</v>
      </c>
      <c r="C116" s="168" t="s">
        <v>222</v>
      </c>
      <c r="D116" s="31">
        <v>0</v>
      </c>
      <c r="E116" s="31">
        <v>11</v>
      </c>
      <c r="F116" s="31">
        <v>0</v>
      </c>
      <c r="G116" s="31">
        <v>0</v>
      </c>
      <c r="H116" s="31">
        <v>0</v>
      </c>
      <c r="I116" s="17">
        <f t="shared" si="4"/>
        <v>11</v>
      </c>
      <c r="J116" s="31">
        <v>0</v>
      </c>
      <c r="K116" s="17">
        <f t="shared" si="5"/>
        <v>11</v>
      </c>
      <c r="L116" s="31"/>
      <c r="M116" s="31">
        <v>0</v>
      </c>
      <c r="N116" s="31">
        <v>0</v>
      </c>
      <c r="O116" s="31">
        <v>0</v>
      </c>
      <c r="P116" s="31">
        <v>2</v>
      </c>
      <c r="Q116" s="17">
        <f t="shared" si="7"/>
        <v>2</v>
      </c>
      <c r="R116" s="31">
        <v>0</v>
      </c>
      <c r="S116" s="17">
        <f t="shared" si="6"/>
        <v>2</v>
      </c>
      <c r="T116" s="31"/>
    </row>
    <row r="117" spans="1:20" ht="14.25" customHeight="1">
      <c r="A117" s="168" t="s">
        <v>437</v>
      </c>
      <c r="B117" s="168" t="s">
        <v>438</v>
      </c>
      <c r="C117" s="168" t="s">
        <v>253</v>
      </c>
      <c r="D117" s="31">
        <v>6</v>
      </c>
      <c r="E117" s="31">
        <v>89</v>
      </c>
      <c r="F117" s="31">
        <v>0</v>
      </c>
      <c r="G117" s="31">
        <v>0</v>
      </c>
      <c r="H117" s="31">
        <v>2</v>
      </c>
      <c r="I117" s="17">
        <f t="shared" si="4"/>
        <v>97</v>
      </c>
      <c r="J117" s="31">
        <v>32</v>
      </c>
      <c r="K117" s="17">
        <f t="shared" si="5"/>
        <v>129</v>
      </c>
      <c r="L117" s="31"/>
      <c r="M117" s="31">
        <v>20</v>
      </c>
      <c r="N117" s="31">
        <v>2</v>
      </c>
      <c r="O117" s="31">
        <v>0</v>
      </c>
      <c r="P117" s="31">
        <v>33</v>
      </c>
      <c r="Q117" s="17">
        <f t="shared" si="7"/>
        <v>55</v>
      </c>
      <c r="R117" s="31">
        <v>0</v>
      </c>
      <c r="S117" s="17">
        <f t="shared" si="6"/>
        <v>55</v>
      </c>
      <c r="T117" s="31"/>
    </row>
    <row r="118" spans="1:20" ht="14.25" customHeight="1">
      <c r="A118" s="168" t="s">
        <v>439</v>
      </c>
      <c r="B118" s="168" t="s">
        <v>440</v>
      </c>
      <c r="C118" s="168" t="s">
        <v>231</v>
      </c>
      <c r="D118" s="31">
        <v>0</v>
      </c>
      <c r="E118" s="31">
        <v>0</v>
      </c>
      <c r="F118" s="31">
        <v>0</v>
      </c>
      <c r="G118" s="31">
        <v>0</v>
      </c>
      <c r="H118" s="31">
        <v>19</v>
      </c>
      <c r="I118" s="17">
        <f t="shared" si="4"/>
        <v>19</v>
      </c>
      <c r="J118" s="31">
        <v>0</v>
      </c>
      <c r="K118" s="17">
        <f t="shared" si="5"/>
        <v>19</v>
      </c>
      <c r="L118" s="31"/>
      <c r="M118" s="31">
        <v>65</v>
      </c>
      <c r="N118" s="31">
        <v>0</v>
      </c>
      <c r="O118" s="31">
        <v>0</v>
      </c>
      <c r="P118" s="31">
        <v>13</v>
      </c>
      <c r="Q118" s="17">
        <f t="shared" si="7"/>
        <v>78</v>
      </c>
      <c r="R118" s="31">
        <v>0</v>
      </c>
      <c r="S118" s="17">
        <f t="shared" si="6"/>
        <v>78</v>
      </c>
      <c r="T118" s="31"/>
    </row>
    <row r="119" spans="1:20" ht="14.25" customHeight="1">
      <c r="A119" s="168" t="s">
        <v>441</v>
      </c>
      <c r="B119" s="168" t="s">
        <v>442</v>
      </c>
      <c r="C119" s="168" t="s">
        <v>219</v>
      </c>
      <c r="D119" s="31">
        <v>53</v>
      </c>
      <c r="E119" s="31">
        <v>151</v>
      </c>
      <c r="F119" s="31">
        <v>0</v>
      </c>
      <c r="G119" s="31">
        <v>45</v>
      </c>
      <c r="H119" s="31">
        <v>5</v>
      </c>
      <c r="I119" s="17">
        <f t="shared" si="4"/>
        <v>254</v>
      </c>
      <c r="J119" s="31">
        <v>0</v>
      </c>
      <c r="K119" s="17">
        <f t="shared" si="5"/>
        <v>254</v>
      </c>
      <c r="L119" s="31"/>
      <c r="M119" s="31">
        <v>0</v>
      </c>
      <c r="N119" s="31">
        <v>46</v>
      </c>
      <c r="O119" s="31">
        <v>0</v>
      </c>
      <c r="P119" s="31">
        <v>7</v>
      </c>
      <c r="Q119" s="17">
        <f t="shared" si="7"/>
        <v>53</v>
      </c>
      <c r="R119" s="31">
        <v>0</v>
      </c>
      <c r="S119" s="17">
        <f t="shared" si="6"/>
        <v>53</v>
      </c>
      <c r="T119" s="31"/>
    </row>
    <row r="120" spans="1:20" ht="14.25" customHeight="1">
      <c r="A120" s="168" t="s">
        <v>443</v>
      </c>
      <c r="B120" s="168" t="s">
        <v>444</v>
      </c>
      <c r="C120" s="168" t="s">
        <v>231</v>
      </c>
      <c r="D120" s="31">
        <v>0</v>
      </c>
      <c r="E120" s="31">
        <v>0</v>
      </c>
      <c r="F120" s="31">
        <v>0</v>
      </c>
      <c r="G120" s="31">
        <v>0</v>
      </c>
      <c r="H120" s="31">
        <v>0</v>
      </c>
      <c r="I120" s="17">
        <f t="shared" si="4"/>
        <v>0</v>
      </c>
      <c r="J120" s="31">
        <v>0</v>
      </c>
      <c r="K120" s="17">
        <f t="shared" si="5"/>
        <v>0</v>
      </c>
      <c r="L120" s="31"/>
      <c r="M120" s="31">
        <v>11</v>
      </c>
      <c r="N120" s="31">
        <v>0</v>
      </c>
      <c r="O120" s="31">
        <v>0</v>
      </c>
      <c r="P120" s="31">
        <v>41</v>
      </c>
      <c r="Q120" s="17">
        <f t="shared" si="7"/>
        <v>52</v>
      </c>
      <c r="R120" s="31">
        <v>0</v>
      </c>
      <c r="S120" s="17">
        <f t="shared" si="6"/>
        <v>52</v>
      </c>
      <c r="T120" s="31"/>
    </row>
    <row r="121" spans="1:20" ht="14.25" customHeight="1">
      <c r="A121" s="168" t="s">
        <v>445</v>
      </c>
      <c r="B121" s="168" t="s">
        <v>446</v>
      </c>
      <c r="C121" s="168" t="s">
        <v>248</v>
      </c>
      <c r="D121" s="31">
        <v>0</v>
      </c>
      <c r="E121" s="31">
        <v>0</v>
      </c>
      <c r="F121" s="31">
        <v>0</v>
      </c>
      <c r="G121" s="31">
        <v>0</v>
      </c>
      <c r="H121" s="31">
        <v>0</v>
      </c>
      <c r="I121" s="17">
        <f t="shared" si="4"/>
        <v>0</v>
      </c>
      <c r="J121" s="31">
        <v>0</v>
      </c>
      <c r="K121" s="17">
        <f t="shared" si="5"/>
        <v>0</v>
      </c>
      <c r="L121" s="31"/>
      <c r="M121" s="31">
        <v>0</v>
      </c>
      <c r="N121" s="31">
        <v>6</v>
      </c>
      <c r="O121" s="31">
        <v>0</v>
      </c>
      <c r="P121" s="31">
        <v>14</v>
      </c>
      <c r="Q121" s="17">
        <f t="shared" si="7"/>
        <v>20</v>
      </c>
      <c r="R121" s="31">
        <v>0</v>
      </c>
      <c r="S121" s="17">
        <f t="shared" si="6"/>
        <v>20</v>
      </c>
      <c r="T121" s="31"/>
    </row>
    <row r="122" spans="1:20" ht="14.25" customHeight="1">
      <c r="A122" s="168" t="s">
        <v>447</v>
      </c>
      <c r="B122" s="168" t="s">
        <v>448</v>
      </c>
      <c r="C122" s="168" t="s">
        <v>253</v>
      </c>
      <c r="D122" s="31">
        <v>28</v>
      </c>
      <c r="E122" s="31">
        <v>145</v>
      </c>
      <c r="F122" s="31">
        <v>0</v>
      </c>
      <c r="G122" s="31">
        <v>82</v>
      </c>
      <c r="H122" s="31">
        <v>89</v>
      </c>
      <c r="I122" s="17">
        <f t="shared" si="4"/>
        <v>344</v>
      </c>
      <c r="J122" s="31">
        <v>190</v>
      </c>
      <c r="K122" s="17">
        <f t="shared" si="5"/>
        <v>534</v>
      </c>
      <c r="L122" s="31"/>
      <c r="M122" s="31">
        <v>86</v>
      </c>
      <c r="N122" s="31">
        <v>47</v>
      </c>
      <c r="O122" s="31">
        <v>0</v>
      </c>
      <c r="P122" s="31">
        <v>82</v>
      </c>
      <c r="Q122" s="17">
        <f t="shared" si="7"/>
        <v>215</v>
      </c>
      <c r="R122" s="31">
        <v>1</v>
      </c>
      <c r="S122" s="17">
        <f t="shared" si="6"/>
        <v>216</v>
      </c>
      <c r="T122" s="31"/>
    </row>
    <row r="123" spans="1:20" ht="14.25" customHeight="1">
      <c r="A123" s="168" t="s">
        <v>449</v>
      </c>
      <c r="B123" s="168" t="s">
        <v>450</v>
      </c>
      <c r="C123" s="168" t="s">
        <v>222</v>
      </c>
      <c r="D123" s="31">
        <v>0</v>
      </c>
      <c r="E123" s="31">
        <v>0</v>
      </c>
      <c r="F123" s="31">
        <v>0</v>
      </c>
      <c r="G123" s="31">
        <v>0</v>
      </c>
      <c r="H123" s="31">
        <v>0</v>
      </c>
      <c r="I123" s="17">
        <f t="shared" si="4"/>
        <v>0</v>
      </c>
      <c r="J123" s="31">
        <v>0</v>
      </c>
      <c r="K123" s="17">
        <f t="shared" si="5"/>
        <v>0</v>
      </c>
      <c r="L123" s="31"/>
      <c r="M123" s="31">
        <v>0</v>
      </c>
      <c r="N123" s="31">
        <v>0</v>
      </c>
      <c r="O123" s="31">
        <v>0</v>
      </c>
      <c r="P123" s="31">
        <v>0</v>
      </c>
      <c r="Q123" s="17">
        <f t="shared" si="7"/>
        <v>0</v>
      </c>
      <c r="R123" s="31">
        <v>5</v>
      </c>
      <c r="S123" s="17">
        <f t="shared" si="6"/>
        <v>5</v>
      </c>
      <c r="T123" s="31"/>
    </row>
    <row r="124" spans="1:20" ht="14.25" customHeight="1">
      <c r="A124" s="168" t="s">
        <v>451</v>
      </c>
      <c r="B124" s="168" t="s">
        <v>452</v>
      </c>
      <c r="C124" s="168" t="s">
        <v>219</v>
      </c>
      <c r="D124" s="31">
        <v>17</v>
      </c>
      <c r="E124" s="31">
        <v>0</v>
      </c>
      <c r="F124" s="31">
        <v>0</v>
      </c>
      <c r="G124" s="31">
        <v>0</v>
      </c>
      <c r="H124" s="31">
        <v>0</v>
      </c>
      <c r="I124" s="17">
        <f t="shared" si="4"/>
        <v>17</v>
      </c>
      <c r="J124" s="31">
        <v>0</v>
      </c>
      <c r="K124" s="17">
        <f t="shared" si="5"/>
        <v>17</v>
      </c>
      <c r="L124" s="31"/>
      <c r="M124" s="31">
        <v>0</v>
      </c>
      <c r="N124" s="31">
        <v>0</v>
      </c>
      <c r="O124" s="31">
        <v>0</v>
      </c>
      <c r="P124" s="31">
        <v>0</v>
      </c>
      <c r="Q124" s="17">
        <f t="shared" si="7"/>
        <v>0</v>
      </c>
      <c r="R124" s="31">
        <v>0</v>
      </c>
      <c r="S124" s="17">
        <f t="shared" si="6"/>
        <v>0</v>
      </c>
      <c r="T124" s="31"/>
    </row>
    <row r="125" spans="1:20" ht="14.25" customHeight="1">
      <c r="A125" s="168" t="s">
        <v>453</v>
      </c>
      <c r="B125" s="168" t="s">
        <v>454</v>
      </c>
      <c r="C125" s="168" t="s">
        <v>222</v>
      </c>
      <c r="D125" s="31">
        <v>0</v>
      </c>
      <c r="E125" s="31">
        <v>0</v>
      </c>
      <c r="F125" s="31">
        <v>0</v>
      </c>
      <c r="G125" s="31">
        <v>0</v>
      </c>
      <c r="H125" s="31">
        <v>3</v>
      </c>
      <c r="I125" s="17">
        <f t="shared" si="4"/>
        <v>3</v>
      </c>
      <c r="J125" s="31">
        <v>0</v>
      </c>
      <c r="K125" s="17">
        <f t="shared" si="5"/>
        <v>3</v>
      </c>
      <c r="L125" s="31"/>
      <c r="M125" s="31">
        <v>0</v>
      </c>
      <c r="N125" s="31">
        <v>0</v>
      </c>
      <c r="O125" s="31">
        <v>0</v>
      </c>
      <c r="P125" s="31">
        <v>8</v>
      </c>
      <c r="Q125" s="17">
        <f t="shared" si="7"/>
        <v>8</v>
      </c>
      <c r="R125" s="31">
        <v>17</v>
      </c>
      <c r="S125" s="17">
        <f t="shared" si="6"/>
        <v>25</v>
      </c>
      <c r="T125" s="31"/>
    </row>
    <row r="126" spans="1:20" ht="14.25" customHeight="1">
      <c r="A126" s="168" t="s">
        <v>455</v>
      </c>
      <c r="B126" s="168" t="s">
        <v>456</v>
      </c>
      <c r="C126" s="168" t="s">
        <v>243</v>
      </c>
      <c r="D126" s="31">
        <v>0</v>
      </c>
      <c r="E126" s="31">
        <v>0</v>
      </c>
      <c r="F126" s="31">
        <v>0</v>
      </c>
      <c r="G126" s="31">
        <v>7</v>
      </c>
      <c r="H126" s="31">
        <v>14</v>
      </c>
      <c r="I126" s="17">
        <f t="shared" si="4"/>
        <v>21</v>
      </c>
      <c r="J126" s="31">
        <v>0</v>
      </c>
      <c r="K126" s="17">
        <f t="shared" si="5"/>
        <v>21</v>
      </c>
      <c r="L126" s="31"/>
      <c r="M126" s="31">
        <v>0</v>
      </c>
      <c r="N126" s="31">
        <v>8</v>
      </c>
      <c r="O126" s="31">
        <v>3</v>
      </c>
      <c r="P126" s="31">
        <v>22</v>
      </c>
      <c r="Q126" s="17">
        <f t="shared" si="7"/>
        <v>33</v>
      </c>
      <c r="R126" s="31">
        <v>10</v>
      </c>
      <c r="S126" s="17">
        <f t="shared" si="6"/>
        <v>43</v>
      </c>
      <c r="T126" s="31"/>
    </row>
    <row r="127" spans="1:20" ht="14.25" customHeight="1">
      <c r="A127" s="168" t="s">
        <v>457</v>
      </c>
      <c r="B127" s="168" t="s">
        <v>458</v>
      </c>
      <c r="C127" s="168" t="s">
        <v>231</v>
      </c>
      <c r="D127" s="31">
        <v>0</v>
      </c>
      <c r="E127" s="31">
        <v>0</v>
      </c>
      <c r="F127" s="31">
        <v>0</v>
      </c>
      <c r="G127" s="31">
        <v>7</v>
      </c>
      <c r="H127" s="31">
        <v>7</v>
      </c>
      <c r="I127" s="17">
        <f t="shared" si="4"/>
        <v>14</v>
      </c>
      <c r="J127" s="31">
        <v>0</v>
      </c>
      <c r="K127" s="17">
        <f t="shared" si="5"/>
        <v>14</v>
      </c>
      <c r="L127" s="31"/>
      <c r="M127" s="31">
        <v>0</v>
      </c>
      <c r="N127" s="31">
        <v>0</v>
      </c>
      <c r="O127" s="31">
        <v>0</v>
      </c>
      <c r="P127" s="31">
        <v>38</v>
      </c>
      <c r="Q127" s="17">
        <f t="shared" si="7"/>
        <v>38</v>
      </c>
      <c r="R127" s="31">
        <v>9</v>
      </c>
      <c r="S127" s="17">
        <f t="shared" si="6"/>
        <v>47</v>
      </c>
      <c r="T127" s="31"/>
    </row>
    <row r="128" spans="1:20" ht="14.25" customHeight="1">
      <c r="A128" s="168" t="s">
        <v>459</v>
      </c>
      <c r="B128" s="168" t="s">
        <v>460</v>
      </c>
      <c r="C128" s="168" t="s">
        <v>320</v>
      </c>
      <c r="D128" s="31">
        <v>0</v>
      </c>
      <c r="E128" s="31">
        <v>0</v>
      </c>
      <c r="F128" s="31">
        <v>0</v>
      </c>
      <c r="G128" s="31">
        <v>0</v>
      </c>
      <c r="H128" s="31">
        <v>39</v>
      </c>
      <c r="I128" s="17">
        <f t="shared" si="4"/>
        <v>39</v>
      </c>
      <c r="J128" s="31">
        <v>0</v>
      </c>
      <c r="K128" s="17">
        <f t="shared" si="5"/>
        <v>39</v>
      </c>
      <c r="L128" s="31"/>
      <c r="M128" s="31">
        <v>0</v>
      </c>
      <c r="N128" s="31">
        <v>0</v>
      </c>
      <c r="O128" s="31">
        <v>0</v>
      </c>
      <c r="P128" s="31">
        <v>51</v>
      </c>
      <c r="Q128" s="17">
        <f t="shared" si="7"/>
        <v>51</v>
      </c>
      <c r="R128" s="31">
        <v>0</v>
      </c>
      <c r="S128" s="17">
        <f t="shared" si="6"/>
        <v>51</v>
      </c>
      <c r="T128" s="31"/>
    </row>
    <row r="129" spans="1:20" ht="14.25" customHeight="1">
      <c r="A129" s="168" t="s">
        <v>461</v>
      </c>
      <c r="B129" s="168" t="s">
        <v>462</v>
      </c>
      <c r="C129" s="168" t="s">
        <v>219</v>
      </c>
      <c r="D129" s="31">
        <v>0</v>
      </c>
      <c r="E129" s="31">
        <v>37</v>
      </c>
      <c r="F129" s="31">
        <v>0</v>
      </c>
      <c r="G129" s="31">
        <v>30</v>
      </c>
      <c r="H129" s="31">
        <v>80</v>
      </c>
      <c r="I129" s="17">
        <f t="shared" si="4"/>
        <v>147</v>
      </c>
      <c r="J129" s="31">
        <v>134</v>
      </c>
      <c r="K129" s="17">
        <f t="shared" si="5"/>
        <v>281</v>
      </c>
      <c r="L129" s="31"/>
      <c r="M129" s="31">
        <v>33</v>
      </c>
      <c r="N129" s="31">
        <v>5</v>
      </c>
      <c r="O129" s="31">
        <v>0</v>
      </c>
      <c r="P129" s="31">
        <v>67</v>
      </c>
      <c r="Q129" s="17">
        <f t="shared" si="7"/>
        <v>105</v>
      </c>
      <c r="R129" s="31">
        <v>397</v>
      </c>
      <c r="S129" s="17">
        <f t="shared" si="6"/>
        <v>502</v>
      </c>
      <c r="T129" s="31"/>
    </row>
    <row r="130" spans="1:20" ht="14.25" customHeight="1">
      <c r="A130" s="168" t="s">
        <v>463</v>
      </c>
      <c r="B130" s="168" t="s">
        <v>464</v>
      </c>
      <c r="C130" s="168" t="s">
        <v>219</v>
      </c>
      <c r="D130" s="31">
        <v>15</v>
      </c>
      <c r="E130" s="31">
        <v>30</v>
      </c>
      <c r="F130" s="31">
        <v>0</v>
      </c>
      <c r="G130" s="31">
        <v>0</v>
      </c>
      <c r="H130" s="31">
        <v>146</v>
      </c>
      <c r="I130" s="17">
        <f t="shared" ref="I130:I185" si="8">SUM(D130:H130)</f>
        <v>191</v>
      </c>
      <c r="J130" s="31">
        <v>0</v>
      </c>
      <c r="K130" s="17">
        <f t="shared" ref="K130:K185" si="9">SUM(I130:J130)</f>
        <v>191</v>
      </c>
      <c r="L130" s="31"/>
      <c r="M130" s="31">
        <v>0</v>
      </c>
      <c r="N130" s="31">
        <v>0</v>
      </c>
      <c r="O130" s="31">
        <v>0</v>
      </c>
      <c r="P130" s="31">
        <v>0</v>
      </c>
      <c r="Q130" s="17">
        <f t="shared" si="7"/>
        <v>0</v>
      </c>
      <c r="R130" s="31">
        <v>0</v>
      </c>
      <c r="S130" s="17">
        <f t="shared" ref="S130:S185" si="10">SUM(Q130:R130)</f>
        <v>0</v>
      </c>
      <c r="T130" s="31"/>
    </row>
    <row r="131" spans="1:20" ht="14.25" customHeight="1">
      <c r="A131" s="168" t="s">
        <v>465</v>
      </c>
      <c r="B131" s="168" t="s">
        <v>466</v>
      </c>
      <c r="C131" s="168" t="s">
        <v>222</v>
      </c>
      <c r="D131" s="31">
        <v>0</v>
      </c>
      <c r="E131" s="31">
        <v>0</v>
      </c>
      <c r="F131" s="31">
        <v>0</v>
      </c>
      <c r="G131" s="31">
        <v>0</v>
      </c>
      <c r="H131" s="31">
        <v>89</v>
      </c>
      <c r="I131" s="17">
        <f t="shared" si="8"/>
        <v>89</v>
      </c>
      <c r="J131" s="31">
        <v>0</v>
      </c>
      <c r="K131" s="17">
        <f t="shared" si="9"/>
        <v>89</v>
      </c>
      <c r="L131" s="31"/>
      <c r="M131" s="31">
        <v>0</v>
      </c>
      <c r="N131" s="31">
        <v>0</v>
      </c>
      <c r="O131" s="31">
        <v>0</v>
      </c>
      <c r="P131" s="31">
        <v>4</v>
      </c>
      <c r="Q131" s="17">
        <f t="shared" si="7"/>
        <v>4</v>
      </c>
      <c r="R131" s="31">
        <v>0</v>
      </c>
      <c r="S131" s="17">
        <f t="shared" si="10"/>
        <v>4</v>
      </c>
      <c r="T131" s="31"/>
    </row>
    <row r="132" spans="1:20" ht="14.25" customHeight="1">
      <c r="A132" s="168" t="s">
        <v>467</v>
      </c>
      <c r="B132" s="168" t="s">
        <v>468</v>
      </c>
      <c r="C132" s="168" t="s">
        <v>320</v>
      </c>
      <c r="D132" s="31">
        <v>0</v>
      </c>
      <c r="E132" s="31">
        <v>0</v>
      </c>
      <c r="F132" s="31">
        <v>0</v>
      </c>
      <c r="G132" s="31">
        <v>0</v>
      </c>
      <c r="H132" s="31">
        <v>24</v>
      </c>
      <c r="I132" s="17">
        <f t="shared" si="8"/>
        <v>24</v>
      </c>
      <c r="J132" s="31">
        <v>41</v>
      </c>
      <c r="K132" s="17">
        <f t="shared" si="9"/>
        <v>65</v>
      </c>
      <c r="L132" s="31"/>
      <c r="M132" s="31">
        <v>0</v>
      </c>
      <c r="N132" s="31">
        <v>0</v>
      </c>
      <c r="O132" s="31">
        <v>0</v>
      </c>
      <c r="P132" s="31">
        <v>19</v>
      </c>
      <c r="Q132" s="17">
        <f t="shared" si="7"/>
        <v>19</v>
      </c>
      <c r="R132" s="31">
        <v>3</v>
      </c>
      <c r="S132" s="17">
        <f t="shared" si="10"/>
        <v>22</v>
      </c>
      <c r="T132" s="31"/>
    </row>
    <row r="133" spans="1:20" ht="14.25" customHeight="1">
      <c r="A133" s="168" t="s">
        <v>469</v>
      </c>
      <c r="B133" s="168" t="s">
        <v>470</v>
      </c>
      <c r="C133" s="168" t="s">
        <v>248</v>
      </c>
      <c r="D133" s="31">
        <v>0</v>
      </c>
      <c r="E133" s="31">
        <v>0</v>
      </c>
      <c r="F133" s="31">
        <v>0</v>
      </c>
      <c r="G133" s="31">
        <v>0</v>
      </c>
      <c r="H133" s="31">
        <v>3</v>
      </c>
      <c r="I133" s="17">
        <f t="shared" si="8"/>
        <v>3</v>
      </c>
      <c r="J133" s="31">
        <v>4</v>
      </c>
      <c r="K133" s="17">
        <f t="shared" si="9"/>
        <v>7</v>
      </c>
      <c r="L133" s="31"/>
      <c r="M133" s="31">
        <v>0</v>
      </c>
      <c r="N133" s="31">
        <v>0</v>
      </c>
      <c r="O133" s="31">
        <v>0</v>
      </c>
      <c r="P133" s="31">
        <v>7</v>
      </c>
      <c r="Q133" s="17">
        <f t="shared" si="7"/>
        <v>7</v>
      </c>
      <c r="R133" s="31">
        <v>90</v>
      </c>
      <c r="S133" s="17">
        <f t="shared" si="10"/>
        <v>97</v>
      </c>
      <c r="T133" s="31"/>
    </row>
    <row r="134" spans="1:20" ht="14.25" customHeight="1">
      <c r="A134" s="168" t="s">
        <v>471</v>
      </c>
      <c r="B134" s="168" t="s">
        <v>472</v>
      </c>
      <c r="C134" s="168" t="s">
        <v>243</v>
      </c>
      <c r="D134" s="31">
        <v>0</v>
      </c>
      <c r="E134" s="31">
        <v>0</v>
      </c>
      <c r="F134" s="31">
        <v>0</v>
      </c>
      <c r="G134" s="31">
        <v>0</v>
      </c>
      <c r="H134" s="31">
        <v>161</v>
      </c>
      <c r="I134" s="17">
        <f t="shared" si="8"/>
        <v>161</v>
      </c>
      <c r="J134" s="31">
        <v>4</v>
      </c>
      <c r="K134" s="17">
        <f t="shared" si="9"/>
        <v>165</v>
      </c>
      <c r="L134" s="31"/>
      <c r="M134" s="31">
        <v>0</v>
      </c>
      <c r="N134" s="31">
        <v>6</v>
      </c>
      <c r="O134" s="31">
        <v>0</v>
      </c>
      <c r="P134" s="31">
        <v>8</v>
      </c>
      <c r="Q134" s="17">
        <f t="shared" si="7"/>
        <v>14</v>
      </c>
      <c r="R134" s="31">
        <v>19</v>
      </c>
      <c r="S134" s="17">
        <f t="shared" si="10"/>
        <v>33</v>
      </c>
      <c r="T134" s="31"/>
    </row>
    <row r="135" spans="1:20" ht="14.25" customHeight="1">
      <c r="A135" s="168" t="s">
        <v>473</v>
      </c>
      <c r="B135" s="168" t="s">
        <v>474</v>
      </c>
      <c r="C135" s="168" t="s">
        <v>222</v>
      </c>
      <c r="D135" s="31">
        <v>0</v>
      </c>
      <c r="E135" s="31">
        <v>1</v>
      </c>
      <c r="F135" s="31">
        <v>0</v>
      </c>
      <c r="G135" s="31">
        <v>0</v>
      </c>
      <c r="H135" s="31">
        <v>68</v>
      </c>
      <c r="I135" s="17">
        <f t="shared" si="8"/>
        <v>69</v>
      </c>
      <c r="J135" s="31">
        <v>0</v>
      </c>
      <c r="K135" s="17">
        <f t="shared" si="9"/>
        <v>69</v>
      </c>
      <c r="L135" s="31"/>
      <c r="M135" s="31">
        <v>14</v>
      </c>
      <c r="N135" s="31">
        <v>1</v>
      </c>
      <c r="O135" s="31">
        <v>0</v>
      </c>
      <c r="P135" s="31">
        <v>25</v>
      </c>
      <c r="Q135" s="17">
        <f t="shared" si="7"/>
        <v>40</v>
      </c>
      <c r="R135" s="31">
        <v>56</v>
      </c>
      <c r="S135" s="17">
        <f t="shared" si="10"/>
        <v>96</v>
      </c>
      <c r="T135" s="31"/>
    </row>
    <row r="136" spans="1:20" ht="14.25" customHeight="1">
      <c r="A136" s="168" t="s">
        <v>475</v>
      </c>
      <c r="B136" s="168" t="s">
        <v>476</v>
      </c>
      <c r="C136" s="168" t="s">
        <v>234</v>
      </c>
      <c r="D136" s="31">
        <v>0</v>
      </c>
      <c r="E136" s="31">
        <v>0</v>
      </c>
      <c r="F136" s="31">
        <v>0</v>
      </c>
      <c r="G136" s="31">
        <v>3</v>
      </c>
      <c r="H136" s="31">
        <v>14</v>
      </c>
      <c r="I136" s="17">
        <f t="shared" si="8"/>
        <v>17</v>
      </c>
      <c r="J136" s="31">
        <v>0</v>
      </c>
      <c r="K136" s="17">
        <f t="shared" si="9"/>
        <v>17</v>
      </c>
      <c r="L136" s="31"/>
      <c r="M136" s="31">
        <v>11</v>
      </c>
      <c r="N136" s="31">
        <v>0</v>
      </c>
      <c r="O136" s="31">
        <v>0</v>
      </c>
      <c r="P136" s="31">
        <v>22</v>
      </c>
      <c r="Q136" s="17">
        <f t="shared" si="7"/>
        <v>33</v>
      </c>
      <c r="R136" s="31">
        <v>0</v>
      </c>
      <c r="S136" s="17">
        <f t="shared" si="10"/>
        <v>33</v>
      </c>
      <c r="T136" s="31"/>
    </row>
    <row r="137" spans="1:20" ht="14.25" customHeight="1">
      <c r="A137" s="168" t="s">
        <v>477</v>
      </c>
      <c r="B137" s="168" t="s">
        <v>478</v>
      </c>
      <c r="C137" s="168" t="s">
        <v>222</v>
      </c>
      <c r="D137" s="31">
        <v>0</v>
      </c>
      <c r="E137" s="31">
        <v>0</v>
      </c>
      <c r="F137" s="31">
        <v>0</v>
      </c>
      <c r="G137" s="31">
        <v>0</v>
      </c>
      <c r="H137" s="31">
        <v>16</v>
      </c>
      <c r="I137" s="17">
        <f t="shared" si="8"/>
        <v>16</v>
      </c>
      <c r="J137" s="31">
        <v>0</v>
      </c>
      <c r="K137" s="17">
        <f t="shared" si="9"/>
        <v>16</v>
      </c>
      <c r="L137" s="31"/>
      <c r="M137" s="31">
        <v>20</v>
      </c>
      <c r="N137" s="31">
        <v>16</v>
      </c>
      <c r="O137" s="31">
        <v>0</v>
      </c>
      <c r="P137" s="31">
        <v>20</v>
      </c>
      <c r="Q137" s="17">
        <f t="shared" si="7"/>
        <v>56</v>
      </c>
      <c r="R137" s="31">
        <v>0</v>
      </c>
      <c r="S137" s="17">
        <f t="shared" si="10"/>
        <v>56</v>
      </c>
      <c r="T137" s="31"/>
    </row>
    <row r="138" spans="1:20" ht="14.25" customHeight="1">
      <c r="A138" s="168" t="s">
        <v>479</v>
      </c>
      <c r="B138" s="168" t="s">
        <v>480</v>
      </c>
      <c r="C138" s="168" t="s">
        <v>234</v>
      </c>
      <c r="D138" s="31">
        <v>0</v>
      </c>
      <c r="E138" s="31">
        <v>21</v>
      </c>
      <c r="F138" s="31">
        <v>0</v>
      </c>
      <c r="G138" s="31">
        <v>1</v>
      </c>
      <c r="H138" s="31">
        <v>0</v>
      </c>
      <c r="I138" s="17">
        <f t="shared" si="8"/>
        <v>22</v>
      </c>
      <c r="J138" s="31">
        <v>0</v>
      </c>
      <c r="K138" s="17">
        <f t="shared" si="9"/>
        <v>22</v>
      </c>
      <c r="L138" s="31"/>
      <c r="M138" s="31">
        <v>18</v>
      </c>
      <c r="N138" s="31">
        <v>0</v>
      </c>
      <c r="O138" s="31">
        <v>0</v>
      </c>
      <c r="P138" s="31">
        <v>51</v>
      </c>
      <c r="Q138" s="17">
        <f t="shared" si="7"/>
        <v>69</v>
      </c>
      <c r="R138" s="31">
        <v>0</v>
      </c>
      <c r="S138" s="17">
        <f t="shared" si="10"/>
        <v>69</v>
      </c>
      <c r="T138" s="31"/>
    </row>
    <row r="139" spans="1:20" ht="14.25" customHeight="1">
      <c r="A139" s="168" t="s">
        <v>481</v>
      </c>
      <c r="B139" s="168" t="s">
        <v>482</v>
      </c>
      <c r="C139" s="168" t="s">
        <v>231</v>
      </c>
      <c r="D139" s="31">
        <v>5</v>
      </c>
      <c r="E139" s="31">
        <v>0</v>
      </c>
      <c r="F139" s="31">
        <v>0</v>
      </c>
      <c r="G139" s="31">
        <v>0</v>
      </c>
      <c r="H139" s="31">
        <v>70</v>
      </c>
      <c r="I139" s="17">
        <f t="shared" si="8"/>
        <v>75</v>
      </c>
      <c r="J139" s="31">
        <v>0</v>
      </c>
      <c r="K139" s="17">
        <f t="shared" si="9"/>
        <v>75</v>
      </c>
      <c r="L139" s="31"/>
      <c r="M139" s="31">
        <v>8</v>
      </c>
      <c r="N139" s="31">
        <v>0</v>
      </c>
      <c r="O139" s="31">
        <v>0</v>
      </c>
      <c r="P139" s="31">
        <v>5</v>
      </c>
      <c r="Q139" s="17">
        <f t="shared" ref="Q139:Q202" si="11">SUM(M139:P139)</f>
        <v>13</v>
      </c>
      <c r="R139" s="31">
        <v>0</v>
      </c>
      <c r="S139" s="17">
        <f t="shared" si="10"/>
        <v>13</v>
      </c>
      <c r="T139" s="31"/>
    </row>
    <row r="140" spans="1:20" ht="14.25" customHeight="1">
      <c r="A140" s="168" t="s">
        <v>483</v>
      </c>
      <c r="B140" s="168" t="s">
        <v>484</v>
      </c>
      <c r="C140" s="168" t="s">
        <v>222</v>
      </c>
      <c r="D140" s="31">
        <v>0</v>
      </c>
      <c r="E140" s="31">
        <v>49</v>
      </c>
      <c r="F140" s="31">
        <v>0</v>
      </c>
      <c r="G140" s="31">
        <v>21</v>
      </c>
      <c r="H140" s="31">
        <v>47</v>
      </c>
      <c r="I140" s="17">
        <f t="shared" si="8"/>
        <v>117</v>
      </c>
      <c r="J140" s="31">
        <v>89</v>
      </c>
      <c r="K140" s="17">
        <f t="shared" si="9"/>
        <v>206</v>
      </c>
      <c r="L140" s="31"/>
      <c r="M140" s="31">
        <v>0</v>
      </c>
      <c r="N140" s="31">
        <v>11</v>
      </c>
      <c r="O140" s="31">
        <v>0</v>
      </c>
      <c r="P140" s="31">
        <v>54</v>
      </c>
      <c r="Q140" s="17">
        <f t="shared" si="11"/>
        <v>65</v>
      </c>
      <c r="R140" s="31">
        <v>9</v>
      </c>
      <c r="S140" s="17">
        <f t="shared" si="10"/>
        <v>74</v>
      </c>
      <c r="T140" s="31"/>
    </row>
    <row r="141" spans="1:20" ht="14.25" customHeight="1">
      <c r="A141" s="168" t="s">
        <v>485</v>
      </c>
      <c r="B141" s="168" t="s">
        <v>486</v>
      </c>
      <c r="C141" s="168" t="s">
        <v>243</v>
      </c>
      <c r="D141" s="31">
        <v>0</v>
      </c>
      <c r="E141" s="31">
        <v>0</v>
      </c>
      <c r="F141" s="31">
        <v>0</v>
      </c>
      <c r="G141" s="31">
        <v>0</v>
      </c>
      <c r="H141" s="31">
        <v>57</v>
      </c>
      <c r="I141" s="17">
        <f t="shared" si="8"/>
        <v>57</v>
      </c>
      <c r="J141" s="31">
        <v>0</v>
      </c>
      <c r="K141" s="17">
        <f t="shared" si="9"/>
        <v>57</v>
      </c>
      <c r="L141" s="31"/>
      <c r="M141" s="31">
        <v>2</v>
      </c>
      <c r="N141" s="31">
        <v>27</v>
      </c>
      <c r="O141" s="31">
        <v>0</v>
      </c>
      <c r="P141" s="31">
        <v>34</v>
      </c>
      <c r="Q141" s="17">
        <f t="shared" si="11"/>
        <v>63</v>
      </c>
      <c r="R141" s="31">
        <v>50</v>
      </c>
      <c r="S141" s="17">
        <f t="shared" si="10"/>
        <v>113</v>
      </c>
      <c r="T141" s="31"/>
    </row>
    <row r="142" spans="1:20" ht="14.25" customHeight="1">
      <c r="A142" s="168" t="s">
        <v>487</v>
      </c>
      <c r="B142" s="168" t="s">
        <v>488</v>
      </c>
      <c r="C142" s="168" t="s">
        <v>320</v>
      </c>
      <c r="D142" s="31">
        <v>0</v>
      </c>
      <c r="E142" s="31">
        <v>18</v>
      </c>
      <c r="F142" s="31">
        <v>11</v>
      </c>
      <c r="G142" s="31">
        <v>24</v>
      </c>
      <c r="H142" s="31">
        <v>20</v>
      </c>
      <c r="I142" s="17">
        <f t="shared" si="8"/>
        <v>73</v>
      </c>
      <c r="J142" s="31">
        <v>55</v>
      </c>
      <c r="K142" s="17">
        <f t="shared" si="9"/>
        <v>128</v>
      </c>
      <c r="L142" s="31"/>
      <c r="M142" s="31">
        <v>0</v>
      </c>
      <c r="N142" s="31">
        <v>0</v>
      </c>
      <c r="O142" s="31">
        <v>0</v>
      </c>
      <c r="P142" s="31">
        <v>6</v>
      </c>
      <c r="Q142" s="17">
        <f t="shared" si="11"/>
        <v>6</v>
      </c>
      <c r="R142" s="31">
        <v>0</v>
      </c>
      <c r="S142" s="17">
        <f t="shared" si="10"/>
        <v>6</v>
      </c>
      <c r="T142" s="31"/>
    </row>
    <row r="143" spans="1:20" ht="14.25" customHeight="1">
      <c r="A143" s="168" t="s">
        <v>489</v>
      </c>
      <c r="B143" s="168" t="s">
        <v>490</v>
      </c>
      <c r="C143" s="168" t="s">
        <v>248</v>
      </c>
      <c r="D143" s="31">
        <v>0</v>
      </c>
      <c r="E143" s="31">
        <v>0</v>
      </c>
      <c r="F143" s="31">
        <v>0</v>
      </c>
      <c r="G143" s="31">
        <v>0</v>
      </c>
      <c r="H143" s="31">
        <v>20</v>
      </c>
      <c r="I143" s="17">
        <f t="shared" si="8"/>
        <v>20</v>
      </c>
      <c r="J143" s="31">
        <v>0</v>
      </c>
      <c r="K143" s="17">
        <f t="shared" si="9"/>
        <v>20</v>
      </c>
      <c r="L143" s="31"/>
      <c r="M143" s="31">
        <v>0</v>
      </c>
      <c r="N143" s="31">
        <v>0</v>
      </c>
      <c r="O143" s="31">
        <v>0</v>
      </c>
      <c r="P143" s="31">
        <v>0</v>
      </c>
      <c r="Q143" s="17">
        <f t="shared" si="11"/>
        <v>0</v>
      </c>
      <c r="R143" s="31">
        <v>0</v>
      </c>
      <c r="S143" s="17">
        <f t="shared" si="10"/>
        <v>0</v>
      </c>
      <c r="T143" s="31"/>
    </row>
    <row r="144" spans="1:20" ht="14.25" customHeight="1">
      <c r="A144" s="168" t="s">
        <v>491</v>
      </c>
      <c r="B144" s="168" t="s">
        <v>492</v>
      </c>
      <c r="C144" s="168" t="s">
        <v>222</v>
      </c>
      <c r="D144" s="31">
        <v>0</v>
      </c>
      <c r="E144" s="31">
        <v>0</v>
      </c>
      <c r="F144" s="31">
        <v>0</v>
      </c>
      <c r="G144" s="31">
        <v>0</v>
      </c>
      <c r="H144" s="31">
        <v>8</v>
      </c>
      <c r="I144" s="17">
        <f t="shared" si="8"/>
        <v>8</v>
      </c>
      <c r="J144" s="31">
        <v>7</v>
      </c>
      <c r="K144" s="17">
        <f t="shared" si="9"/>
        <v>15</v>
      </c>
      <c r="L144" s="31"/>
      <c r="M144" s="31">
        <v>0</v>
      </c>
      <c r="N144" s="31">
        <v>0</v>
      </c>
      <c r="O144" s="31">
        <v>0</v>
      </c>
      <c r="P144" s="31">
        <v>8</v>
      </c>
      <c r="Q144" s="17">
        <f t="shared" si="11"/>
        <v>8</v>
      </c>
      <c r="R144" s="31">
        <v>7</v>
      </c>
      <c r="S144" s="17">
        <f t="shared" si="10"/>
        <v>15</v>
      </c>
      <c r="T144" s="31"/>
    </row>
    <row r="145" spans="1:20" ht="14.25" customHeight="1">
      <c r="A145" s="168" t="s">
        <v>493</v>
      </c>
      <c r="B145" s="168" t="s">
        <v>494</v>
      </c>
      <c r="C145" s="4" t="s">
        <v>234</v>
      </c>
      <c r="D145" s="31">
        <v>3</v>
      </c>
      <c r="E145" s="31">
        <v>11</v>
      </c>
      <c r="F145" s="31">
        <v>0</v>
      </c>
      <c r="G145" s="31">
        <v>17</v>
      </c>
      <c r="H145" s="31">
        <v>132</v>
      </c>
      <c r="I145" s="17">
        <f t="shared" si="8"/>
        <v>163</v>
      </c>
      <c r="J145" s="31">
        <v>45</v>
      </c>
      <c r="K145" s="17">
        <f t="shared" si="9"/>
        <v>208</v>
      </c>
      <c r="L145" s="31"/>
      <c r="M145" s="31">
        <v>9</v>
      </c>
      <c r="N145" s="31">
        <v>33</v>
      </c>
      <c r="O145" s="31">
        <v>0</v>
      </c>
      <c r="P145" s="31">
        <v>59</v>
      </c>
      <c r="Q145" s="17">
        <f t="shared" si="11"/>
        <v>101</v>
      </c>
      <c r="R145" s="31">
        <v>20</v>
      </c>
      <c r="S145" s="17">
        <f t="shared" si="10"/>
        <v>121</v>
      </c>
      <c r="T145" s="31"/>
    </row>
    <row r="146" spans="1:20" ht="14.25" customHeight="1">
      <c r="A146" s="168" t="s">
        <v>495</v>
      </c>
      <c r="B146" s="168" t="s">
        <v>496</v>
      </c>
      <c r="C146" s="168" t="s">
        <v>320</v>
      </c>
      <c r="D146" s="31">
        <v>14</v>
      </c>
      <c r="E146" s="31">
        <v>41</v>
      </c>
      <c r="F146" s="31">
        <v>0</v>
      </c>
      <c r="G146" s="31">
        <v>14</v>
      </c>
      <c r="H146" s="31">
        <v>83</v>
      </c>
      <c r="I146" s="17">
        <f t="shared" si="8"/>
        <v>152</v>
      </c>
      <c r="J146" s="31">
        <v>0</v>
      </c>
      <c r="K146" s="17">
        <f t="shared" si="9"/>
        <v>152</v>
      </c>
      <c r="L146" s="31"/>
      <c r="M146" s="31">
        <v>29</v>
      </c>
      <c r="N146" s="31">
        <v>10</v>
      </c>
      <c r="O146" s="31">
        <v>0</v>
      </c>
      <c r="P146" s="31">
        <v>37</v>
      </c>
      <c r="Q146" s="17">
        <f t="shared" si="11"/>
        <v>76</v>
      </c>
      <c r="R146" s="31">
        <v>39</v>
      </c>
      <c r="S146" s="17">
        <f t="shared" si="10"/>
        <v>115</v>
      </c>
      <c r="T146" s="31"/>
    </row>
    <row r="147" spans="1:20" ht="14.25" customHeight="1">
      <c r="A147" s="168" t="s">
        <v>497</v>
      </c>
      <c r="B147" s="168" t="s">
        <v>498</v>
      </c>
      <c r="C147" s="168" t="s">
        <v>231</v>
      </c>
      <c r="D147" s="31">
        <v>0</v>
      </c>
      <c r="E147" s="31">
        <v>0</v>
      </c>
      <c r="F147" s="31">
        <v>0</v>
      </c>
      <c r="G147" s="31">
        <v>0</v>
      </c>
      <c r="H147" s="31">
        <v>14</v>
      </c>
      <c r="I147" s="17">
        <f t="shared" si="8"/>
        <v>14</v>
      </c>
      <c r="J147" s="31">
        <v>0</v>
      </c>
      <c r="K147" s="17">
        <f t="shared" si="9"/>
        <v>14</v>
      </c>
      <c r="L147" s="31"/>
      <c r="M147" s="31">
        <v>0</v>
      </c>
      <c r="N147" s="31">
        <v>0</v>
      </c>
      <c r="O147" s="31">
        <v>0</v>
      </c>
      <c r="P147" s="31">
        <v>21</v>
      </c>
      <c r="Q147" s="17">
        <f t="shared" si="11"/>
        <v>21</v>
      </c>
      <c r="R147" s="31">
        <v>0</v>
      </c>
      <c r="S147" s="17">
        <f t="shared" si="10"/>
        <v>21</v>
      </c>
      <c r="T147" s="31"/>
    </row>
    <row r="148" spans="1:20" ht="14.25" customHeight="1">
      <c r="A148" s="168" t="s">
        <v>499</v>
      </c>
      <c r="B148" s="168" t="s">
        <v>500</v>
      </c>
      <c r="C148" s="168" t="s">
        <v>222</v>
      </c>
      <c r="D148" s="31">
        <v>0</v>
      </c>
      <c r="E148" s="31">
        <v>0</v>
      </c>
      <c r="F148" s="31">
        <v>0</v>
      </c>
      <c r="G148" s="31">
        <v>0</v>
      </c>
      <c r="H148" s="31">
        <v>33</v>
      </c>
      <c r="I148" s="17">
        <f t="shared" si="8"/>
        <v>33</v>
      </c>
      <c r="J148" s="31">
        <v>0</v>
      </c>
      <c r="K148" s="17">
        <f t="shared" si="9"/>
        <v>33</v>
      </c>
      <c r="L148" s="31"/>
      <c r="M148" s="31">
        <v>57</v>
      </c>
      <c r="N148" s="31">
        <v>0</v>
      </c>
      <c r="O148" s="31">
        <v>0</v>
      </c>
      <c r="P148" s="31">
        <v>36</v>
      </c>
      <c r="Q148" s="17">
        <f t="shared" si="11"/>
        <v>93</v>
      </c>
      <c r="R148" s="31">
        <v>0</v>
      </c>
      <c r="S148" s="17">
        <f t="shared" si="10"/>
        <v>93</v>
      </c>
      <c r="T148" s="31"/>
    </row>
    <row r="149" spans="1:20" ht="14.25" customHeight="1">
      <c r="A149" s="168" t="s">
        <v>501</v>
      </c>
      <c r="B149" s="168" t="s">
        <v>502</v>
      </c>
      <c r="C149" s="168" t="s">
        <v>248</v>
      </c>
      <c r="D149" s="31">
        <v>0</v>
      </c>
      <c r="E149" s="31">
        <v>0</v>
      </c>
      <c r="F149" s="31">
        <v>0</v>
      </c>
      <c r="G149" s="31">
        <v>0</v>
      </c>
      <c r="H149" s="31">
        <v>33</v>
      </c>
      <c r="I149" s="17">
        <f t="shared" si="8"/>
        <v>33</v>
      </c>
      <c r="J149" s="31">
        <v>0</v>
      </c>
      <c r="K149" s="17">
        <f t="shared" si="9"/>
        <v>33</v>
      </c>
      <c r="L149" s="31"/>
      <c r="M149" s="31">
        <v>16</v>
      </c>
      <c r="N149" s="31">
        <v>0</v>
      </c>
      <c r="O149" s="31">
        <v>0</v>
      </c>
      <c r="P149" s="31">
        <v>48</v>
      </c>
      <c r="Q149" s="17">
        <f t="shared" si="11"/>
        <v>64</v>
      </c>
      <c r="R149" s="31">
        <v>24</v>
      </c>
      <c r="S149" s="17">
        <f t="shared" si="10"/>
        <v>88</v>
      </c>
      <c r="T149" s="31"/>
    </row>
    <row r="150" spans="1:20" ht="14.25" customHeight="1">
      <c r="A150" s="168" t="s">
        <v>503</v>
      </c>
      <c r="B150" s="168" t="s">
        <v>504</v>
      </c>
      <c r="C150" s="168" t="s">
        <v>253</v>
      </c>
      <c r="D150" s="31">
        <v>3</v>
      </c>
      <c r="E150" s="31">
        <v>0</v>
      </c>
      <c r="F150" s="31">
        <v>0</v>
      </c>
      <c r="G150" s="31">
        <v>0</v>
      </c>
      <c r="H150" s="31">
        <v>28</v>
      </c>
      <c r="I150" s="17">
        <f t="shared" si="8"/>
        <v>31</v>
      </c>
      <c r="J150" s="31">
        <v>0</v>
      </c>
      <c r="K150" s="17">
        <f t="shared" si="9"/>
        <v>31</v>
      </c>
      <c r="L150" s="31"/>
      <c r="M150" s="31">
        <v>0</v>
      </c>
      <c r="N150" s="31">
        <v>0</v>
      </c>
      <c r="O150" s="31">
        <v>0</v>
      </c>
      <c r="P150" s="31">
        <v>9</v>
      </c>
      <c r="Q150" s="17">
        <f t="shared" si="11"/>
        <v>9</v>
      </c>
      <c r="R150" s="31">
        <v>2</v>
      </c>
      <c r="S150" s="17">
        <f t="shared" si="10"/>
        <v>11</v>
      </c>
      <c r="T150" s="31"/>
    </row>
    <row r="151" spans="1:20" ht="14.25" customHeight="1">
      <c r="A151" s="168" t="s">
        <v>505</v>
      </c>
      <c r="B151" s="168" t="s">
        <v>506</v>
      </c>
      <c r="C151" s="168" t="s">
        <v>219</v>
      </c>
      <c r="D151" s="31">
        <v>0</v>
      </c>
      <c r="E151" s="31">
        <v>21</v>
      </c>
      <c r="F151" s="31">
        <v>0</v>
      </c>
      <c r="G151" s="31">
        <v>19</v>
      </c>
      <c r="H151" s="31">
        <v>0</v>
      </c>
      <c r="I151" s="17">
        <f t="shared" si="8"/>
        <v>40</v>
      </c>
      <c r="J151" s="31">
        <v>0</v>
      </c>
      <c r="K151" s="17">
        <f t="shared" si="9"/>
        <v>40</v>
      </c>
      <c r="L151" s="31"/>
      <c r="M151" s="31">
        <v>0</v>
      </c>
      <c r="N151" s="31">
        <v>0</v>
      </c>
      <c r="O151" s="31">
        <v>0</v>
      </c>
      <c r="P151" s="31">
        <v>0</v>
      </c>
      <c r="Q151" s="17">
        <f t="shared" si="11"/>
        <v>0</v>
      </c>
      <c r="R151" s="31">
        <v>0</v>
      </c>
      <c r="S151" s="17">
        <f t="shared" si="10"/>
        <v>0</v>
      </c>
      <c r="T151" s="31"/>
    </row>
    <row r="152" spans="1:20" ht="14.25" customHeight="1">
      <c r="A152" s="168" t="s">
        <v>507</v>
      </c>
      <c r="B152" s="168" t="s">
        <v>508</v>
      </c>
      <c r="C152" s="168" t="s">
        <v>231</v>
      </c>
      <c r="D152" s="31">
        <v>0</v>
      </c>
      <c r="E152" s="31">
        <v>0</v>
      </c>
      <c r="F152" s="31">
        <v>0</v>
      </c>
      <c r="G152" s="31">
        <v>0</v>
      </c>
      <c r="H152" s="31">
        <v>0</v>
      </c>
      <c r="I152" s="17">
        <f t="shared" si="8"/>
        <v>0</v>
      </c>
      <c r="J152" s="31">
        <v>55</v>
      </c>
      <c r="K152" s="17">
        <f t="shared" si="9"/>
        <v>55</v>
      </c>
      <c r="L152" s="31"/>
      <c r="M152" s="31">
        <v>0</v>
      </c>
      <c r="N152" s="31">
        <v>0</v>
      </c>
      <c r="O152" s="31">
        <v>0</v>
      </c>
      <c r="P152" s="31">
        <v>67</v>
      </c>
      <c r="Q152" s="17">
        <f t="shared" si="11"/>
        <v>67</v>
      </c>
      <c r="R152" s="31">
        <v>17</v>
      </c>
      <c r="S152" s="17">
        <f t="shared" si="10"/>
        <v>84</v>
      </c>
      <c r="T152" s="31"/>
    </row>
    <row r="153" spans="1:20" ht="14.25" customHeight="1">
      <c r="A153" s="168" t="s">
        <v>509</v>
      </c>
      <c r="B153" s="168" t="s">
        <v>510</v>
      </c>
      <c r="C153" s="168" t="s">
        <v>243</v>
      </c>
      <c r="D153" s="31">
        <v>0</v>
      </c>
      <c r="E153" s="31">
        <v>36</v>
      </c>
      <c r="F153" s="31">
        <v>0</v>
      </c>
      <c r="G153" s="31">
        <v>23</v>
      </c>
      <c r="H153" s="31">
        <v>0</v>
      </c>
      <c r="I153" s="17">
        <f t="shared" si="8"/>
        <v>59</v>
      </c>
      <c r="J153" s="31">
        <v>0</v>
      </c>
      <c r="K153" s="17">
        <f t="shared" si="9"/>
        <v>59</v>
      </c>
      <c r="L153" s="31"/>
      <c r="M153" s="31">
        <v>7</v>
      </c>
      <c r="N153" s="31">
        <v>99</v>
      </c>
      <c r="O153" s="31">
        <v>0</v>
      </c>
      <c r="P153" s="31">
        <v>23</v>
      </c>
      <c r="Q153" s="17">
        <f t="shared" si="11"/>
        <v>129</v>
      </c>
      <c r="R153" s="31">
        <v>0</v>
      </c>
      <c r="S153" s="17">
        <f t="shared" si="10"/>
        <v>129</v>
      </c>
      <c r="T153" s="31"/>
    </row>
    <row r="154" spans="1:20" ht="14.25" customHeight="1">
      <c r="A154" s="168" t="s">
        <v>511</v>
      </c>
      <c r="B154" s="168" t="s">
        <v>512</v>
      </c>
      <c r="C154" s="168" t="s">
        <v>253</v>
      </c>
      <c r="D154" s="31">
        <v>4</v>
      </c>
      <c r="E154" s="31">
        <v>0</v>
      </c>
      <c r="F154" s="31">
        <v>0</v>
      </c>
      <c r="G154" s="31">
        <v>0</v>
      </c>
      <c r="H154" s="31">
        <v>102</v>
      </c>
      <c r="I154" s="17">
        <f t="shared" si="8"/>
        <v>106</v>
      </c>
      <c r="J154" s="31">
        <v>12</v>
      </c>
      <c r="K154" s="17">
        <f t="shared" si="9"/>
        <v>118</v>
      </c>
      <c r="L154" s="31"/>
      <c r="M154" s="31">
        <v>131</v>
      </c>
      <c r="N154" s="31">
        <v>5</v>
      </c>
      <c r="O154" s="31">
        <v>10</v>
      </c>
      <c r="P154" s="31">
        <v>75</v>
      </c>
      <c r="Q154" s="17">
        <f t="shared" si="11"/>
        <v>221</v>
      </c>
      <c r="R154" s="31">
        <v>143</v>
      </c>
      <c r="S154" s="17">
        <f t="shared" si="10"/>
        <v>364</v>
      </c>
      <c r="T154" s="31"/>
    </row>
    <row r="155" spans="1:20" ht="14.25" customHeight="1">
      <c r="A155" s="168" t="s">
        <v>513</v>
      </c>
      <c r="B155" s="168" t="s">
        <v>514</v>
      </c>
      <c r="C155" s="168" t="s">
        <v>219</v>
      </c>
      <c r="D155" s="31">
        <v>0</v>
      </c>
      <c r="E155" s="31">
        <v>0</v>
      </c>
      <c r="F155" s="31">
        <v>0</v>
      </c>
      <c r="G155" s="31">
        <v>0</v>
      </c>
      <c r="H155" s="31">
        <v>0</v>
      </c>
      <c r="I155" s="17">
        <f t="shared" si="8"/>
        <v>0</v>
      </c>
      <c r="J155" s="31">
        <v>0</v>
      </c>
      <c r="K155" s="17">
        <f t="shared" si="9"/>
        <v>0</v>
      </c>
      <c r="L155" s="31"/>
      <c r="M155" s="31">
        <v>0</v>
      </c>
      <c r="N155" s="31">
        <v>0</v>
      </c>
      <c r="O155" s="31">
        <v>18</v>
      </c>
      <c r="P155" s="31">
        <v>0</v>
      </c>
      <c r="Q155" s="17">
        <f t="shared" si="11"/>
        <v>18</v>
      </c>
      <c r="R155" s="31">
        <v>165</v>
      </c>
      <c r="S155" s="17">
        <f t="shared" si="10"/>
        <v>183</v>
      </c>
      <c r="T155" s="31"/>
    </row>
    <row r="156" spans="1:20" ht="14.25" customHeight="1">
      <c r="A156" s="168" t="s">
        <v>515</v>
      </c>
      <c r="B156" s="168" t="s">
        <v>516</v>
      </c>
      <c r="C156" s="168" t="s">
        <v>320</v>
      </c>
      <c r="D156" s="31">
        <v>15</v>
      </c>
      <c r="E156" s="31">
        <v>0</v>
      </c>
      <c r="F156" s="31">
        <v>0</v>
      </c>
      <c r="G156" s="31">
        <v>7</v>
      </c>
      <c r="H156" s="31">
        <v>98</v>
      </c>
      <c r="I156" s="17">
        <f t="shared" si="8"/>
        <v>120</v>
      </c>
      <c r="J156" s="31">
        <v>0</v>
      </c>
      <c r="K156" s="17">
        <f t="shared" si="9"/>
        <v>120</v>
      </c>
      <c r="L156" s="31"/>
      <c r="M156" s="31">
        <v>114</v>
      </c>
      <c r="N156" s="31">
        <v>0</v>
      </c>
      <c r="O156" s="31">
        <v>0</v>
      </c>
      <c r="P156" s="31">
        <v>17</v>
      </c>
      <c r="Q156" s="17">
        <f t="shared" si="11"/>
        <v>131</v>
      </c>
      <c r="R156" s="31">
        <v>15</v>
      </c>
      <c r="S156" s="17">
        <f t="shared" si="10"/>
        <v>146</v>
      </c>
      <c r="T156" s="31"/>
    </row>
    <row r="157" spans="1:20" ht="14.25" customHeight="1">
      <c r="A157" s="168" t="s">
        <v>517</v>
      </c>
      <c r="B157" s="168" t="s">
        <v>518</v>
      </c>
      <c r="C157" s="168" t="s">
        <v>248</v>
      </c>
      <c r="D157" s="31">
        <v>0</v>
      </c>
      <c r="E157" s="31">
        <v>42</v>
      </c>
      <c r="F157" s="31">
        <v>2</v>
      </c>
      <c r="G157" s="31">
        <v>19</v>
      </c>
      <c r="H157" s="31">
        <v>0</v>
      </c>
      <c r="I157" s="17">
        <f t="shared" si="8"/>
        <v>63</v>
      </c>
      <c r="J157" s="31">
        <v>144</v>
      </c>
      <c r="K157" s="17">
        <f t="shared" si="9"/>
        <v>207</v>
      </c>
      <c r="L157" s="31"/>
      <c r="M157" s="31">
        <v>0</v>
      </c>
      <c r="N157" s="31">
        <v>0</v>
      </c>
      <c r="O157" s="31">
        <v>0</v>
      </c>
      <c r="P157" s="31">
        <v>0</v>
      </c>
      <c r="Q157" s="17">
        <f t="shared" si="11"/>
        <v>0</v>
      </c>
      <c r="R157" s="31">
        <v>0</v>
      </c>
      <c r="S157" s="17">
        <f t="shared" si="10"/>
        <v>0</v>
      </c>
      <c r="T157" s="31"/>
    </row>
    <row r="158" spans="1:20" ht="14.25" customHeight="1">
      <c r="A158" s="168" t="s">
        <v>519</v>
      </c>
      <c r="B158" s="168" t="s">
        <v>520</v>
      </c>
      <c r="C158" s="168" t="s">
        <v>219</v>
      </c>
      <c r="D158" s="31">
        <v>0</v>
      </c>
      <c r="E158" s="31">
        <v>23</v>
      </c>
      <c r="F158" s="31">
        <v>0</v>
      </c>
      <c r="G158" s="31">
        <v>0</v>
      </c>
      <c r="H158" s="31">
        <v>0</v>
      </c>
      <c r="I158" s="17">
        <f t="shared" si="8"/>
        <v>23</v>
      </c>
      <c r="J158" s="31">
        <v>0</v>
      </c>
      <c r="K158" s="17">
        <f t="shared" si="9"/>
        <v>23</v>
      </c>
      <c r="L158" s="31"/>
      <c r="M158" s="31">
        <v>0</v>
      </c>
      <c r="N158" s="31">
        <v>7</v>
      </c>
      <c r="O158" s="31">
        <v>0</v>
      </c>
      <c r="P158" s="31">
        <v>0</v>
      </c>
      <c r="Q158" s="17">
        <f t="shared" si="11"/>
        <v>7</v>
      </c>
      <c r="R158" s="31">
        <v>0</v>
      </c>
      <c r="S158" s="17">
        <f t="shared" si="10"/>
        <v>7</v>
      </c>
      <c r="T158" s="31"/>
    </row>
    <row r="159" spans="1:20" ht="14.25" customHeight="1">
      <c r="A159" s="168" t="s">
        <v>521</v>
      </c>
      <c r="B159" s="168" t="s">
        <v>522</v>
      </c>
      <c r="C159" s="168" t="s">
        <v>253</v>
      </c>
      <c r="D159" s="31">
        <v>0</v>
      </c>
      <c r="E159" s="31">
        <v>0</v>
      </c>
      <c r="F159" s="31">
        <v>0</v>
      </c>
      <c r="G159" s="31">
        <v>0</v>
      </c>
      <c r="H159" s="31">
        <v>0</v>
      </c>
      <c r="I159" s="17">
        <f t="shared" si="8"/>
        <v>0</v>
      </c>
      <c r="J159" s="31">
        <v>0</v>
      </c>
      <c r="K159" s="17">
        <f t="shared" si="9"/>
        <v>0</v>
      </c>
      <c r="L159" s="31"/>
      <c r="M159" s="31">
        <v>0</v>
      </c>
      <c r="N159" s="31">
        <v>0</v>
      </c>
      <c r="O159" s="31">
        <v>0</v>
      </c>
      <c r="P159" s="31">
        <v>0</v>
      </c>
      <c r="Q159" s="17">
        <f t="shared" si="11"/>
        <v>0</v>
      </c>
      <c r="R159" s="31">
        <v>1</v>
      </c>
      <c r="S159" s="17">
        <f t="shared" si="10"/>
        <v>1</v>
      </c>
      <c r="T159" s="31"/>
    </row>
    <row r="160" spans="1:20" ht="14.25" customHeight="1">
      <c r="A160" s="168" t="s">
        <v>523</v>
      </c>
      <c r="B160" s="168" t="s">
        <v>524</v>
      </c>
      <c r="C160" s="168" t="s">
        <v>253</v>
      </c>
      <c r="D160" s="31">
        <v>0</v>
      </c>
      <c r="E160" s="31">
        <v>0</v>
      </c>
      <c r="F160" s="31">
        <v>0</v>
      </c>
      <c r="G160" s="31">
        <v>0</v>
      </c>
      <c r="H160" s="31">
        <v>24</v>
      </c>
      <c r="I160" s="17">
        <f t="shared" si="8"/>
        <v>24</v>
      </c>
      <c r="J160" s="31">
        <v>0</v>
      </c>
      <c r="K160" s="17">
        <f t="shared" si="9"/>
        <v>24</v>
      </c>
      <c r="L160" s="31"/>
      <c r="M160" s="31">
        <v>19</v>
      </c>
      <c r="N160" s="31">
        <v>0</v>
      </c>
      <c r="O160" s="31">
        <v>0</v>
      </c>
      <c r="P160" s="31">
        <v>39</v>
      </c>
      <c r="Q160" s="17">
        <f t="shared" si="11"/>
        <v>58</v>
      </c>
      <c r="R160" s="31">
        <v>77</v>
      </c>
      <c r="S160" s="17">
        <f t="shared" si="10"/>
        <v>135</v>
      </c>
      <c r="T160" s="31"/>
    </row>
    <row r="161" spans="1:20" ht="14.25" customHeight="1">
      <c r="A161" s="168" t="s">
        <v>525</v>
      </c>
      <c r="B161" s="168" t="s">
        <v>526</v>
      </c>
      <c r="C161" s="168" t="s">
        <v>253</v>
      </c>
      <c r="D161" s="31">
        <v>0</v>
      </c>
      <c r="E161" s="31">
        <v>0</v>
      </c>
      <c r="F161" s="31">
        <v>0</v>
      </c>
      <c r="G161" s="31">
        <v>0</v>
      </c>
      <c r="H161" s="31">
        <v>0</v>
      </c>
      <c r="I161" s="17">
        <f t="shared" si="8"/>
        <v>0</v>
      </c>
      <c r="J161" s="31">
        <v>0</v>
      </c>
      <c r="K161" s="17">
        <f t="shared" si="9"/>
        <v>0</v>
      </c>
      <c r="L161" s="31"/>
      <c r="M161" s="31">
        <v>0</v>
      </c>
      <c r="N161" s="31">
        <v>0</v>
      </c>
      <c r="O161" s="31">
        <v>0</v>
      </c>
      <c r="P161" s="31">
        <v>0</v>
      </c>
      <c r="Q161" s="17">
        <f t="shared" si="11"/>
        <v>0</v>
      </c>
      <c r="R161" s="31">
        <v>1</v>
      </c>
      <c r="S161" s="17">
        <f t="shared" si="10"/>
        <v>1</v>
      </c>
      <c r="T161" s="31"/>
    </row>
    <row r="162" spans="1:20" ht="14.25" customHeight="1">
      <c r="A162" s="168" t="s">
        <v>527</v>
      </c>
      <c r="B162" s="168" t="s">
        <v>528</v>
      </c>
      <c r="C162" s="168" t="s">
        <v>219</v>
      </c>
      <c r="D162" s="31">
        <v>0</v>
      </c>
      <c r="E162" s="31">
        <v>0</v>
      </c>
      <c r="F162" s="31">
        <v>0</v>
      </c>
      <c r="G162" s="31">
        <v>0</v>
      </c>
      <c r="H162" s="31">
        <v>76</v>
      </c>
      <c r="I162" s="17">
        <f t="shared" si="8"/>
        <v>76</v>
      </c>
      <c r="J162" s="31">
        <v>3</v>
      </c>
      <c r="K162" s="17">
        <f t="shared" si="9"/>
        <v>79</v>
      </c>
      <c r="L162" s="31"/>
      <c r="M162" s="31">
        <v>0</v>
      </c>
      <c r="N162" s="31">
        <v>0</v>
      </c>
      <c r="O162" s="31">
        <v>0</v>
      </c>
      <c r="P162" s="31">
        <v>0</v>
      </c>
      <c r="Q162" s="17">
        <f t="shared" si="11"/>
        <v>0</v>
      </c>
      <c r="R162" s="31">
        <v>0</v>
      </c>
      <c r="S162" s="17">
        <f t="shared" si="10"/>
        <v>0</v>
      </c>
      <c r="T162" s="31"/>
    </row>
    <row r="163" spans="1:20" ht="14.25" customHeight="1">
      <c r="A163" s="168" t="s">
        <v>529</v>
      </c>
      <c r="B163" s="168" t="s">
        <v>530</v>
      </c>
      <c r="C163" s="168" t="s">
        <v>234</v>
      </c>
      <c r="D163" s="31">
        <v>0</v>
      </c>
      <c r="E163" s="31">
        <v>0</v>
      </c>
      <c r="F163" s="31">
        <v>0</v>
      </c>
      <c r="G163" s="31">
        <v>0</v>
      </c>
      <c r="H163" s="31">
        <v>0</v>
      </c>
      <c r="I163" s="17">
        <f t="shared" si="8"/>
        <v>0</v>
      </c>
      <c r="J163" s="31">
        <v>0</v>
      </c>
      <c r="K163" s="17">
        <f t="shared" si="9"/>
        <v>0</v>
      </c>
      <c r="L163" s="31"/>
      <c r="M163" s="31">
        <v>13</v>
      </c>
      <c r="N163" s="31">
        <v>0</v>
      </c>
      <c r="O163" s="31">
        <v>0</v>
      </c>
      <c r="P163" s="31">
        <v>0</v>
      </c>
      <c r="Q163" s="17">
        <f t="shared" si="11"/>
        <v>13</v>
      </c>
      <c r="R163" s="31">
        <v>24</v>
      </c>
      <c r="S163" s="17">
        <f t="shared" si="10"/>
        <v>37</v>
      </c>
      <c r="T163" s="31"/>
    </row>
    <row r="164" spans="1:20" ht="14.25" customHeight="1">
      <c r="A164" s="168" t="s">
        <v>531</v>
      </c>
      <c r="B164" s="168" t="s">
        <v>532</v>
      </c>
      <c r="C164" s="168" t="s">
        <v>248</v>
      </c>
      <c r="D164" s="31">
        <v>0</v>
      </c>
      <c r="E164" s="31">
        <v>0</v>
      </c>
      <c r="F164" s="31">
        <v>0</v>
      </c>
      <c r="G164" s="31">
        <v>0</v>
      </c>
      <c r="H164" s="31">
        <v>2</v>
      </c>
      <c r="I164" s="17">
        <f t="shared" si="8"/>
        <v>2</v>
      </c>
      <c r="J164" s="31">
        <v>0</v>
      </c>
      <c r="K164" s="17">
        <f t="shared" si="9"/>
        <v>2</v>
      </c>
      <c r="L164" s="31"/>
      <c r="M164" s="31">
        <v>0</v>
      </c>
      <c r="N164" s="31">
        <v>4</v>
      </c>
      <c r="O164" s="31">
        <v>0</v>
      </c>
      <c r="P164" s="31">
        <v>5</v>
      </c>
      <c r="Q164" s="17">
        <f t="shared" si="11"/>
        <v>9</v>
      </c>
      <c r="R164" s="31">
        <v>6</v>
      </c>
      <c r="S164" s="17">
        <f t="shared" si="10"/>
        <v>15</v>
      </c>
      <c r="T164" s="31"/>
    </row>
    <row r="165" spans="1:20" ht="14.25" customHeight="1">
      <c r="A165" s="168" t="s">
        <v>533</v>
      </c>
      <c r="B165" s="168" t="s">
        <v>534</v>
      </c>
      <c r="C165" s="168" t="s">
        <v>222</v>
      </c>
      <c r="D165" s="31">
        <v>0</v>
      </c>
      <c r="E165" s="31">
        <v>0</v>
      </c>
      <c r="F165" s="31">
        <v>0</v>
      </c>
      <c r="G165" s="31">
        <v>0</v>
      </c>
      <c r="H165" s="31">
        <v>0</v>
      </c>
      <c r="I165" s="17">
        <f t="shared" si="8"/>
        <v>0</v>
      </c>
      <c r="J165" s="31">
        <v>0</v>
      </c>
      <c r="K165" s="17">
        <f t="shared" si="9"/>
        <v>0</v>
      </c>
      <c r="L165" s="31"/>
      <c r="M165" s="31">
        <v>4</v>
      </c>
      <c r="N165" s="31">
        <v>10</v>
      </c>
      <c r="O165" s="31">
        <v>0</v>
      </c>
      <c r="P165" s="31">
        <v>12</v>
      </c>
      <c r="Q165" s="17">
        <f t="shared" si="11"/>
        <v>26</v>
      </c>
      <c r="R165" s="31">
        <v>2</v>
      </c>
      <c r="S165" s="17">
        <f t="shared" si="10"/>
        <v>28</v>
      </c>
      <c r="T165" s="31"/>
    </row>
    <row r="166" spans="1:20" ht="14.25" customHeight="1">
      <c r="A166" s="168" t="s">
        <v>535</v>
      </c>
      <c r="B166" s="168" t="s">
        <v>536</v>
      </c>
      <c r="C166" s="168" t="s">
        <v>253</v>
      </c>
      <c r="D166" s="31">
        <v>0</v>
      </c>
      <c r="E166" s="31">
        <v>18</v>
      </c>
      <c r="F166" s="31">
        <v>0</v>
      </c>
      <c r="G166" s="31">
        <v>0</v>
      </c>
      <c r="H166" s="31">
        <v>112</v>
      </c>
      <c r="I166" s="17">
        <f t="shared" si="8"/>
        <v>130</v>
      </c>
      <c r="J166" s="31">
        <v>0</v>
      </c>
      <c r="K166" s="17">
        <f t="shared" si="9"/>
        <v>130</v>
      </c>
      <c r="L166" s="31"/>
      <c r="M166" s="31">
        <v>49</v>
      </c>
      <c r="N166" s="31">
        <v>142</v>
      </c>
      <c r="O166" s="31">
        <v>0</v>
      </c>
      <c r="P166" s="31">
        <v>110</v>
      </c>
      <c r="Q166" s="17">
        <f t="shared" si="11"/>
        <v>301</v>
      </c>
      <c r="R166" s="31">
        <v>0</v>
      </c>
      <c r="S166" s="17">
        <f t="shared" si="10"/>
        <v>301</v>
      </c>
      <c r="T166" s="31"/>
    </row>
    <row r="167" spans="1:20" ht="14.25" customHeight="1">
      <c r="A167" s="168" t="s">
        <v>537</v>
      </c>
      <c r="B167" s="168" t="s">
        <v>538</v>
      </c>
      <c r="C167" s="168" t="s">
        <v>248</v>
      </c>
      <c r="D167" s="31">
        <v>0</v>
      </c>
      <c r="E167" s="31">
        <v>0</v>
      </c>
      <c r="F167" s="31">
        <v>0</v>
      </c>
      <c r="G167" s="31">
        <v>0</v>
      </c>
      <c r="H167" s="31">
        <v>16</v>
      </c>
      <c r="I167" s="17">
        <f t="shared" si="8"/>
        <v>16</v>
      </c>
      <c r="J167" s="31">
        <v>5</v>
      </c>
      <c r="K167" s="17">
        <f t="shared" si="9"/>
        <v>21</v>
      </c>
      <c r="L167" s="31"/>
      <c r="M167" s="31">
        <v>106</v>
      </c>
      <c r="N167" s="31">
        <v>0</v>
      </c>
      <c r="O167" s="31">
        <v>0</v>
      </c>
      <c r="P167" s="31">
        <v>22</v>
      </c>
      <c r="Q167" s="17">
        <f t="shared" si="11"/>
        <v>128</v>
      </c>
      <c r="R167" s="31">
        <v>5</v>
      </c>
      <c r="S167" s="17">
        <f t="shared" si="10"/>
        <v>133</v>
      </c>
      <c r="T167" s="31"/>
    </row>
    <row r="168" spans="1:20" ht="14.25" customHeight="1">
      <c r="A168" s="168" t="s">
        <v>539</v>
      </c>
      <c r="B168" s="168" t="s">
        <v>540</v>
      </c>
      <c r="C168" s="168" t="s">
        <v>253</v>
      </c>
      <c r="D168" s="31">
        <v>0</v>
      </c>
      <c r="E168" s="31">
        <v>47</v>
      </c>
      <c r="F168" s="31">
        <v>0</v>
      </c>
      <c r="G168" s="31">
        <v>86</v>
      </c>
      <c r="H168" s="31">
        <v>17</v>
      </c>
      <c r="I168" s="17">
        <f t="shared" si="8"/>
        <v>150</v>
      </c>
      <c r="J168" s="31">
        <v>0</v>
      </c>
      <c r="K168" s="17">
        <f t="shared" si="9"/>
        <v>150</v>
      </c>
      <c r="L168" s="31"/>
      <c r="M168" s="31">
        <v>49</v>
      </c>
      <c r="N168" s="31">
        <v>0</v>
      </c>
      <c r="O168" s="31">
        <v>0</v>
      </c>
      <c r="P168" s="31">
        <v>22</v>
      </c>
      <c r="Q168" s="17">
        <f t="shared" si="11"/>
        <v>71</v>
      </c>
      <c r="R168" s="31">
        <v>0</v>
      </c>
      <c r="S168" s="17">
        <f t="shared" si="10"/>
        <v>71</v>
      </c>
      <c r="T168" s="31"/>
    </row>
    <row r="169" spans="1:20" ht="14.25" customHeight="1">
      <c r="A169" s="168" t="s">
        <v>541</v>
      </c>
      <c r="B169" s="168" t="s">
        <v>542</v>
      </c>
      <c r="C169" s="168" t="s">
        <v>219</v>
      </c>
      <c r="D169" s="31">
        <v>8</v>
      </c>
      <c r="E169" s="31">
        <v>0</v>
      </c>
      <c r="F169" s="31">
        <v>0</v>
      </c>
      <c r="G169" s="31">
        <v>0</v>
      </c>
      <c r="H169" s="31">
        <v>0</v>
      </c>
      <c r="I169" s="17">
        <f t="shared" si="8"/>
        <v>8</v>
      </c>
      <c r="J169" s="31">
        <v>0</v>
      </c>
      <c r="K169" s="17">
        <f t="shared" si="9"/>
        <v>8</v>
      </c>
      <c r="L169" s="31"/>
      <c r="M169" s="31">
        <v>0</v>
      </c>
      <c r="N169" s="31">
        <v>0</v>
      </c>
      <c r="O169" s="31">
        <v>0</v>
      </c>
      <c r="P169" s="31">
        <v>0</v>
      </c>
      <c r="Q169" s="17">
        <f t="shared" si="11"/>
        <v>0</v>
      </c>
      <c r="R169" s="31">
        <v>0</v>
      </c>
      <c r="S169" s="17">
        <f t="shared" si="10"/>
        <v>0</v>
      </c>
      <c r="T169" s="31"/>
    </row>
    <row r="170" spans="1:20" ht="14.25" customHeight="1">
      <c r="A170" s="168" t="s">
        <v>543</v>
      </c>
      <c r="B170" s="168" t="s">
        <v>544</v>
      </c>
      <c r="C170" s="168" t="s">
        <v>234</v>
      </c>
      <c r="D170" s="31">
        <v>0</v>
      </c>
      <c r="E170" s="31">
        <v>55</v>
      </c>
      <c r="F170" s="31">
        <v>0</v>
      </c>
      <c r="G170" s="31">
        <v>0</v>
      </c>
      <c r="H170" s="31">
        <v>55</v>
      </c>
      <c r="I170" s="17">
        <f t="shared" si="8"/>
        <v>110</v>
      </c>
      <c r="J170" s="31">
        <v>246</v>
      </c>
      <c r="K170" s="17">
        <f t="shared" si="9"/>
        <v>356</v>
      </c>
      <c r="L170" s="31"/>
      <c r="M170" s="31">
        <v>0</v>
      </c>
      <c r="N170" s="31">
        <v>0</v>
      </c>
      <c r="O170" s="31">
        <v>0</v>
      </c>
      <c r="P170" s="31">
        <v>16</v>
      </c>
      <c r="Q170" s="17">
        <f t="shared" si="11"/>
        <v>16</v>
      </c>
      <c r="R170" s="31">
        <v>35</v>
      </c>
      <c r="S170" s="17">
        <f t="shared" si="10"/>
        <v>51</v>
      </c>
      <c r="T170" s="31"/>
    </row>
    <row r="171" spans="1:20" ht="14.25" customHeight="1">
      <c r="A171" s="168" t="s">
        <v>545</v>
      </c>
      <c r="B171" s="168" t="s">
        <v>546</v>
      </c>
      <c r="C171" s="168" t="s">
        <v>248</v>
      </c>
      <c r="D171" s="31">
        <v>118</v>
      </c>
      <c r="E171" s="31">
        <v>41</v>
      </c>
      <c r="F171" s="31">
        <v>5</v>
      </c>
      <c r="G171" s="31">
        <v>6</v>
      </c>
      <c r="H171" s="31">
        <v>69</v>
      </c>
      <c r="I171" s="17">
        <f t="shared" si="8"/>
        <v>239</v>
      </c>
      <c r="J171" s="31">
        <v>243</v>
      </c>
      <c r="K171" s="17">
        <f t="shared" si="9"/>
        <v>482</v>
      </c>
      <c r="L171" s="31"/>
      <c r="M171" s="31">
        <v>59</v>
      </c>
      <c r="N171" s="31">
        <v>7</v>
      </c>
      <c r="O171" s="31">
        <v>0</v>
      </c>
      <c r="P171" s="31">
        <v>34</v>
      </c>
      <c r="Q171" s="17">
        <f t="shared" si="11"/>
        <v>100</v>
      </c>
      <c r="R171" s="31">
        <v>9</v>
      </c>
      <c r="S171" s="17">
        <f t="shared" si="10"/>
        <v>109</v>
      </c>
      <c r="T171" s="31"/>
    </row>
    <row r="172" spans="1:20" ht="14.25" customHeight="1">
      <c r="A172" s="168" t="s">
        <v>547</v>
      </c>
      <c r="B172" s="168" t="s">
        <v>548</v>
      </c>
      <c r="C172" s="168" t="s">
        <v>219</v>
      </c>
      <c r="D172" s="31">
        <v>0</v>
      </c>
      <c r="E172" s="31">
        <v>0</v>
      </c>
      <c r="F172" s="31">
        <v>0</v>
      </c>
      <c r="G172" s="31">
        <v>0</v>
      </c>
      <c r="H172" s="31">
        <v>75</v>
      </c>
      <c r="I172" s="17">
        <f t="shared" si="8"/>
        <v>75</v>
      </c>
      <c r="J172" s="31">
        <v>0</v>
      </c>
      <c r="K172" s="17">
        <f t="shared" si="9"/>
        <v>75</v>
      </c>
      <c r="L172" s="31"/>
      <c r="M172" s="31">
        <v>0</v>
      </c>
      <c r="N172" s="31">
        <v>0</v>
      </c>
      <c r="O172" s="31">
        <v>0</v>
      </c>
      <c r="P172" s="31">
        <v>52</v>
      </c>
      <c r="Q172" s="17">
        <f t="shared" si="11"/>
        <v>52</v>
      </c>
      <c r="R172" s="31">
        <v>0</v>
      </c>
      <c r="S172" s="17">
        <f t="shared" si="10"/>
        <v>52</v>
      </c>
      <c r="T172" s="31"/>
    </row>
    <row r="173" spans="1:20" ht="14.25" customHeight="1">
      <c r="A173" s="168" t="s">
        <v>549</v>
      </c>
      <c r="B173" s="168" t="s">
        <v>550</v>
      </c>
      <c r="C173" s="168" t="s">
        <v>248</v>
      </c>
      <c r="D173" s="31">
        <v>0</v>
      </c>
      <c r="E173" s="31">
        <v>0</v>
      </c>
      <c r="F173" s="31">
        <v>0</v>
      </c>
      <c r="G173" s="31">
        <v>0</v>
      </c>
      <c r="H173" s="31">
        <v>3</v>
      </c>
      <c r="I173" s="17">
        <f t="shared" si="8"/>
        <v>3</v>
      </c>
      <c r="J173" s="31">
        <v>0</v>
      </c>
      <c r="K173" s="17">
        <f t="shared" si="9"/>
        <v>3</v>
      </c>
      <c r="L173" s="31"/>
      <c r="M173" s="31">
        <v>0</v>
      </c>
      <c r="N173" s="31">
        <v>0</v>
      </c>
      <c r="O173" s="31">
        <v>0</v>
      </c>
      <c r="P173" s="31">
        <v>5</v>
      </c>
      <c r="Q173" s="17">
        <f t="shared" si="11"/>
        <v>5</v>
      </c>
      <c r="R173" s="31">
        <v>0</v>
      </c>
      <c r="S173" s="17">
        <f t="shared" si="10"/>
        <v>5</v>
      </c>
      <c r="T173" s="31"/>
    </row>
    <row r="174" spans="1:20" ht="14.25" customHeight="1">
      <c r="A174" s="168" t="s">
        <v>551</v>
      </c>
      <c r="B174" s="168" t="s">
        <v>552</v>
      </c>
      <c r="C174" s="4" t="s">
        <v>243</v>
      </c>
      <c r="D174" s="31">
        <v>40</v>
      </c>
      <c r="E174" s="31">
        <v>8</v>
      </c>
      <c r="F174" s="31">
        <v>0</v>
      </c>
      <c r="G174" s="31">
        <v>4</v>
      </c>
      <c r="H174" s="31">
        <v>30</v>
      </c>
      <c r="I174" s="17">
        <f t="shared" si="8"/>
        <v>82</v>
      </c>
      <c r="J174" s="31">
        <v>0</v>
      </c>
      <c r="K174" s="17">
        <f t="shared" si="9"/>
        <v>82</v>
      </c>
      <c r="L174" s="31"/>
      <c r="M174" s="31">
        <v>77</v>
      </c>
      <c r="N174" s="31">
        <v>49</v>
      </c>
      <c r="O174" s="31">
        <v>5</v>
      </c>
      <c r="P174" s="31">
        <v>99</v>
      </c>
      <c r="Q174" s="17">
        <f t="shared" si="11"/>
        <v>230</v>
      </c>
      <c r="R174" s="31">
        <v>21</v>
      </c>
      <c r="S174" s="17">
        <f t="shared" si="10"/>
        <v>251</v>
      </c>
      <c r="T174" s="31"/>
    </row>
    <row r="175" spans="1:20" ht="14.25" customHeight="1">
      <c r="A175" s="168" t="s">
        <v>553</v>
      </c>
      <c r="B175" s="168" t="s">
        <v>554</v>
      </c>
      <c r="C175" s="168" t="s">
        <v>231</v>
      </c>
      <c r="D175" s="31">
        <v>0</v>
      </c>
      <c r="E175" s="31">
        <v>0</v>
      </c>
      <c r="F175" s="31">
        <v>0</v>
      </c>
      <c r="G175" s="31">
        <v>0</v>
      </c>
      <c r="H175" s="31">
        <v>19</v>
      </c>
      <c r="I175" s="17">
        <f t="shared" si="8"/>
        <v>19</v>
      </c>
      <c r="J175" s="31">
        <v>0</v>
      </c>
      <c r="K175" s="17">
        <f t="shared" si="9"/>
        <v>19</v>
      </c>
      <c r="L175" s="31"/>
      <c r="M175" s="31">
        <v>10</v>
      </c>
      <c r="N175" s="31">
        <v>0</v>
      </c>
      <c r="O175" s="31">
        <v>0</v>
      </c>
      <c r="P175" s="31">
        <v>17</v>
      </c>
      <c r="Q175" s="17">
        <f t="shared" si="11"/>
        <v>27</v>
      </c>
      <c r="R175" s="31">
        <v>13</v>
      </c>
      <c r="S175" s="17">
        <f t="shared" si="10"/>
        <v>40</v>
      </c>
      <c r="T175" s="31"/>
    </row>
    <row r="176" spans="1:20" ht="14.25" customHeight="1">
      <c r="A176" s="168" t="s">
        <v>555</v>
      </c>
      <c r="B176" s="168" t="s">
        <v>556</v>
      </c>
      <c r="C176" s="168" t="s">
        <v>222</v>
      </c>
      <c r="D176" s="31">
        <v>0</v>
      </c>
      <c r="E176" s="31">
        <v>0</v>
      </c>
      <c r="F176" s="31">
        <v>0</v>
      </c>
      <c r="G176" s="31">
        <v>0</v>
      </c>
      <c r="H176" s="31">
        <v>138</v>
      </c>
      <c r="I176" s="17">
        <f t="shared" si="8"/>
        <v>138</v>
      </c>
      <c r="J176" s="31">
        <v>0</v>
      </c>
      <c r="K176" s="17">
        <f t="shared" si="9"/>
        <v>138</v>
      </c>
      <c r="L176" s="31"/>
      <c r="M176" s="31">
        <v>99</v>
      </c>
      <c r="N176" s="31">
        <v>12</v>
      </c>
      <c r="O176" s="31">
        <v>0</v>
      </c>
      <c r="P176" s="31">
        <v>30</v>
      </c>
      <c r="Q176" s="17">
        <f t="shared" si="11"/>
        <v>141</v>
      </c>
      <c r="R176" s="31">
        <v>55</v>
      </c>
      <c r="S176" s="17">
        <f t="shared" si="10"/>
        <v>196</v>
      </c>
      <c r="T176" s="31"/>
    </row>
    <row r="177" spans="1:20" ht="14.25" customHeight="1">
      <c r="A177" s="168" t="s">
        <v>557</v>
      </c>
      <c r="B177" s="168" t="s">
        <v>558</v>
      </c>
      <c r="C177" s="168" t="s">
        <v>243</v>
      </c>
      <c r="D177" s="31">
        <v>0</v>
      </c>
      <c r="E177" s="31">
        <v>10</v>
      </c>
      <c r="F177" s="31">
        <v>0</v>
      </c>
      <c r="G177" s="31">
        <v>5</v>
      </c>
      <c r="H177" s="31">
        <v>100</v>
      </c>
      <c r="I177" s="17">
        <f t="shared" si="8"/>
        <v>115</v>
      </c>
      <c r="J177" s="31">
        <v>0</v>
      </c>
      <c r="K177" s="17">
        <f t="shared" si="9"/>
        <v>115</v>
      </c>
      <c r="L177" s="31"/>
      <c r="M177" s="31">
        <v>31</v>
      </c>
      <c r="N177" s="31">
        <v>53</v>
      </c>
      <c r="O177" s="31">
        <v>8</v>
      </c>
      <c r="P177" s="31">
        <v>10</v>
      </c>
      <c r="Q177" s="17">
        <f t="shared" si="11"/>
        <v>102</v>
      </c>
      <c r="R177" s="31">
        <v>8</v>
      </c>
      <c r="S177" s="17">
        <f t="shared" si="10"/>
        <v>110</v>
      </c>
      <c r="T177" s="31"/>
    </row>
    <row r="178" spans="1:20" ht="14.25" customHeight="1">
      <c r="A178" s="168" t="s">
        <v>559</v>
      </c>
      <c r="B178" s="168" t="s">
        <v>560</v>
      </c>
      <c r="C178" s="168" t="s">
        <v>243</v>
      </c>
      <c r="D178" s="31">
        <v>0</v>
      </c>
      <c r="E178" s="31">
        <v>0</v>
      </c>
      <c r="F178" s="31">
        <v>0</v>
      </c>
      <c r="G178" s="31">
        <v>0</v>
      </c>
      <c r="H178" s="31">
        <v>130</v>
      </c>
      <c r="I178" s="17">
        <f t="shared" si="8"/>
        <v>130</v>
      </c>
      <c r="J178" s="31">
        <v>1</v>
      </c>
      <c r="K178" s="17">
        <f t="shared" si="9"/>
        <v>131</v>
      </c>
      <c r="L178" s="31"/>
      <c r="M178" s="31">
        <v>24</v>
      </c>
      <c r="N178" s="31">
        <v>7</v>
      </c>
      <c r="O178" s="31">
        <v>0</v>
      </c>
      <c r="P178" s="31">
        <v>27</v>
      </c>
      <c r="Q178" s="17">
        <f t="shared" si="11"/>
        <v>58</v>
      </c>
      <c r="R178" s="31">
        <v>2</v>
      </c>
      <c r="S178" s="17">
        <f t="shared" si="10"/>
        <v>60</v>
      </c>
      <c r="T178" s="31"/>
    </row>
    <row r="179" spans="1:20" ht="14.25" customHeight="1">
      <c r="A179" s="168" t="s">
        <v>561</v>
      </c>
      <c r="B179" s="168" t="s">
        <v>562</v>
      </c>
      <c r="C179" s="168" t="s">
        <v>222</v>
      </c>
      <c r="D179" s="31">
        <v>9</v>
      </c>
      <c r="E179" s="31">
        <v>0</v>
      </c>
      <c r="F179" s="31">
        <v>0</v>
      </c>
      <c r="G179" s="31">
        <v>11</v>
      </c>
      <c r="H179" s="31">
        <v>32</v>
      </c>
      <c r="I179" s="17">
        <f t="shared" si="8"/>
        <v>52</v>
      </c>
      <c r="J179" s="31">
        <v>0</v>
      </c>
      <c r="K179" s="17">
        <f t="shared" si="9"/>
        <v>52</v>
      </c>
      <c r="L179" s="31"/>
      <c r="M179" s="31">
        <v>9</v>
      </c>
      <c r="N179" s="31">
        <v>0</v>
      </c>
      <c r="O179" s="31">
        <v>0</v>
      </c>
      <c r="P179" s="31">
        <v>12</v>
      </c>
      <c r="Q179" s="17">
        <f t="shared" si="11"/>
        <v>21</v>
      </c>
      <c r="R179" s="31">
        <v>0</v>
      </c>
      <c r="S179" s="17">
        <f t="shared" si="10"/>
        <v>21</v>
      </c>
      <c r="T179" s="31"/>
    </row>
    <row r="180" spans="1:20" ht="14.25" customHeight="1">
      <c r="A180" s="168" t="s">
        <v>563</v>
      </c>
      <c r="B180" s="168" t="s">
        <v>564</v>
      </c>
      <c r="C180" s="168" t="s">
        <v>222</v>
      </c>
      <c r="D180" s="31">
        <v>0</v>
      </c>
      <c r="E180" s="31">
        <v>0</v>
      </c>
      <c r="F180" s="31">
        <v>0</v>
      </c>
      <c r="G180" s="31">
        <v>0</v>
      </c>
      <c r="H180" s="31">
        <v>88</v>
      </c>
      <c r="I180" s="17">
        <f t="shared" si="8"/>
        <v>88</v>
      </c>
      <c r="J180" s="31">
        <v>0</v>
      </c>
      <c r="K180" s="17">
        <f t="shared" si="9"/>
        <v>88</v>
      </c>
      <c r="L180" s="31"/>
      <c r="M180" s="31">
        <v>48</v>
      </c>
      <c r="N180" s="31">
        <v>0</v>
      </c>
      <c r="O180" s="31">
        <v>0</v>
      </c>
      <c r="P180" s="31">
        <v>35</v>
      </c>
      <c r="Q180" s="17">
        <f t="shared" si="11"/>
        <v>83</v>
      </c>
      <c r="R180" s="31">
        <v>1</v>
      </c>
      <c r="S180" s="17">
        <f t="shared" si="10"/>
        <v>84</v>
      </c>
      <c r="T180" s="31"/>
    </row>
    <row r="181" spans="1:20" ht="14.25" customHeight="1">
      <c r="A181" s="168" t="s">
        <v>565</v>
      </c>
      <c r="B181" s="168" t="s">
        <v>566</v>
      </c>
      <c r="C181" s="168" t="s">
        <v>231</v>
      </c>
      <c r="D181" s="31">
        <v>0</v>
      </c>
      <c r="E181" s="31">
        <v>2</v>
      </c>
      <c r="F181" s="31">
        <v>0</v>
      </c>
      <c r="G181" s="31">
        <v>0</v>
      </c>
      <c r="H181" s="31">
        <v>65</v>
      </c>
      <c r="I181" s="17">
        <f t="shared" si="8"/>
        <v>67</v>
      </c>
      <c r="J181" s="31">
        <v>0</v>
      </c>
      <c r="K181" s="17">
        <f t="shared" si="9"/>
        <v>67</v>
      </c>
      <c r="L181" s="31"/>
      <c r="M181" s="31">
        <v>0</v>
      </c>
      <c r="N181" s="31">
        <v>34</v>
      </c>
      <c r="O181" s="31">
        <v>8</v>
      </c>
      <c r="P181" s="31">
        <v>30</v>
      </c>
      <c r="Q181" s="17">
        <f t="shared" si="11"/>
        <v>72</v>
      </c>
      <c r="R181" s="31">
        <v>0</v>
      </c>
      <c r="S181" s="17">
        <f t="shared" si="10"/>
        <v>72</v>
      </c>
      <c r="T181" s="31"/>
    </row>
    <row r="182" spans="1:20" ht="14.25" customHeight="1">
      <c r="A182" s="168" t="s">
        <v>567</v>
      </c>
      <c r="B182" s="168" t="s">
        <v>568</v>
      </c>
      <c r="C182" s="168" t="s">
        <v>219</v>
      </c>
      <c r="D182" s="31">
        <v>34</v>
      </c>
      <c r="E182" s="31">
        <v>0</v>
      </c>
      <c r="F182" s="31">
        <v>0</v>
      </c>
      <c r="G182" s="31">
        <v>0</v>
      </c>
      <c r="H182" s="31">
        <v>15</v>
      </c>
      <c r="I182" s="17">
        <f t="shared" si="8"/>
        <v>49</v>
      </c>
      <c r="J182" s="31">
        <v>52</v>
      </c>
      <c r="K182" s="17">
        <f t="shared" si="9"/>
        <v>101</v>
      </c>
      <c r="L182" s="31"/>
      <c r="M182" s="31">
        <v>0</v>
      </c>
      <c r="N182" s="31">
        <v>0</v>
      </c>
      <c r="O182" s="31">
        <v>0</v>
      </c>
      <c r="P182" s="31">
        <v>17</v>
      </c>
      <c r="Q182" s="17">
        <f t="shared" si="11"/>
        <v>17</v>
      </c>
      <c r="R182" s="31">
        <v>0</v>
      </c>
      <c r="S182" s="17">
        <f t="shared" si="10"/>
        <v>17</v>
      </c>
      <c r="T182" s="31"/>
    </row>
    <row r="183" spans="1:20" ht="14.25" customHeight="1">
      <c r="A183" s="168" t="s">
        <v>569</v>
      </c>
      <c r="B183" s="168" t="s">
        <v>570</v>
      </c>
      <c r="C183" s="168" t="s">
        <v>253</v>
      </c>
      <c r="D183" s="31">
        <v>0</v>
      </c>
      <c r="E183" s="31">
        <v>8</v>
      </c>
      <c r="F183" s="31">
        <v>0</v>
      </c>
      <c r="G183" s="31">
        <v>0</v>
      </c>
      <c r="H183" s="31">
        <v>0</v>
      </c>
      <c r="I183" s="17">
        <f t="shared" si="8"/>
        <v>8</v>
      </c>
      <c r="J183" s="31">
        <v>11</v>
      </c>
      <c r="K183" s="17">
        <f t="shared" si="9"/>
        <v>19</v>
      </c>
      <c r="L183" s="31"/>
      <c r="M183" s="31">
        <v>0</v>
      </c>
      <c r="N183" s="31">
        <v>8</v>
      </c>
      <c r="O183" s="31">
        <v>3</v>
      </c>
      <c r="P183" s="31">
        <v>67</v>
      </c>
      <c r="Q183" s="17">
        <f t="shared" si="11"/>
        <v>78</v>
      </c>
      <c r="R183" s="31">
        <v>25</v>
      </c>
      <c r="S183" s="17">
        <f t="shared" si="10"/>
        <v>103</v>
      </c>
      <c r="T183" s="31"/>
    </row>
    <row r="184" spans="1:20" ht="14.25" customHeight="1">
      <c r="A184" s="168" t="s">
        <v>571</v>
      </c>
      <c r="B184" s="168" t="s">
        <v>572</v>
      </c>
      <c r="C184" s="168" t="s">
        <v>248</v>
      </c>
      <c r="D184" s="31">
        <v>0</v>
      </c>
      <c r="E184" s="31">
        <v>4</v>
      </c>
      <c r="F184" s="31">
        <v>0</v>
      </c>
      <c r="G184" s="31">
        <v>4</v>
      </c>
      <c r="H184" s="31">
        <v>0</v>
      </c>
      <c r="I184" s="17">
        <f t="shared" si="8"/>
        <v>8</v>
      </c>
      <c r="J184" s="31">
        <v>0</v>
      </c>
      <c r="K184" s="17">
        <f t="shared" si="9"/>
        <v>8</v>
      </c>
      <c r="L184" s="31"/>
      <c r="M184" s="31">
        <v>0</v>
      </c>
      <c r="N184" s="31">
        <v>0</v>
      </c>
      <c r="O184" s="31">
        <v>0</v>
      </c>
      <c r="P184" s="31">
        <v>0</v>
      </c>
      <c r="Q184" s="17">
        <f t="shared" si="11"/>
        <v>0</v>
      </c>
      <c r="R184" s="31">
        <v>0</v>
      </c>
      <c r="S184" s="17">
        <f t="shared" si="10"/>
        <v>0</v>
      </c>
      <c r="T184" s="31"/>
    </row>
    <row r="185" spans="1:20" ht="14.25" customHeight="1">
      <c r="A185" s="168" t="s">
        <v>573</v>
      </c>
      <c r="B185" s="168" t="s">
        <v>574</v>
      </c>
      <c r="C185" s="168" t="s">
        <v>320</v>
      </c>
      <c r="D185" s="31">
        <v>2</v>
      </c>
      <c r="E185" s="31">
        <v>0</v>
      </c>
      <c r="F185" s="31">
        <v>0</v>
      </c>
      <c r="G185" s="31">
        <v>0</v>
      </c>
      <c r="H185" s="31">
        <v>164</v>
      </c>
      <c r="I185" s="17">
        <f t="shared" si="8"/>
        <v>166</v>
      </c>
      <c r="J185" s="31">
        <v>0</v>
      </c>
      <c r="K185" s="17">
        <f t="shared" si="9"/>
        <v>166</v>
      </c>
      <c r="L185" s="31"/>
      <c r="M185" s="31">
        <v>31</v>
      </c>
      <c r="N185" s="31">
        <v>0</v>
      </c>
      <c r="O185" s="31">
        <v>0</v>
      </c>
      <c r="P185" s="31">
        <v>3</v>
      </c>
      <c r="Q185" s="17">
        <f t="shared" si="11"/>
        <v>34</v>
      </c>
      <c r="R185" s="31">
        <v>0</v>
      </c>
      <c r="S185" s="17">
        <f t="shared" si="10"/>
        <v>34</v>
      </c>
      <c r="T185" s="31"/>
    </row>
    <row r="186" spans="1:20" ht="14.25" customHeight="1">
      <c r="A186" s="168" t="s">
        <v>575</v>
      </c>
      <c r="B186" s="168" t="s">
        <v>576</v>
      </c>
      <c r="C186" s="168" t="s">
        <v>219</v>
      </c>
      <c r="D186" s="31">
        <v>0</v>
      </c>
      <c r="E186" s="31">
        <v>6</v>
      </c>
      <c r="F186" s="31">
        <v>0</v>
      </c>
      <c r="G186" s="31">
        <v>0</v>
      </c>
      <c r="H186" s="31">
        <v>2</v>
      </c>
      <c r="I186" s="17">
        <f t="shared" ref="I186:I244" si="12">SUM(D186:H186)</f>
        <v>8</v>
      </c>
      <c r="J186" s="31">
        <v>0</v>
      </c>
      <c r="K186" s="17">
        <f t="shared" ref="K186:K244" si="13">SUM(I186:J186)</f>
        <v>8</v>
      </c>
      <c r="L186" s="31"/>
      <c r="M186" s="31">
        <v>0</v>
      </c>
      <c r="N186" s="31">
        <v>0</v>
      </c>
      <c r="O186" s="31">
        <v>0</v>
      </c>
      <c r="P186" s="31">
        <v>7</v>
      </c>
      <c r="Q186" s="17">
        <f t="shared" si="11"/>
        <v>7</v>
      </c>
      <c r="R186" s="31">
        <v>32</v>
      </c>
      <c r="S186" s="17">
        <f t="shared" ref="S186:S244" si="14">SUM(Q186:R186)</f>
        <v>39</v>
      </c>
      <c r="T186" s="31"/>
    </row>
    <row r="187" spans="1:20" ht="14.25" customHeight="1">
      <c r="A187" s="168" t="s">
        <v>577</v>
      </c>
      <c r="B187" s="168" t="s">
        <v>578</v>
      </c>
      <c r="C187" s="168" t="s">
        <v>231</v>
      </c>
      <c r="D187" s="31">
        <v>0</v>
      </c>
      <c r="E187" s="31">
        <v>33</v>
      </c>
      <c r="F187" s="31">
        <v>0</v>
      </c>
      <c r="G187" s="31">
        <v>60</v>
      </c>
      <c r="H187" s="31">
        <v>0</v>
      </c>
      <c r="I187" s="17">
        <f t="shared" si="12"/>
        <v>93</v>
      </c>
      <c r="J187" s="31">
        <v>0</v>
      </c>
      <c r="K187" s="17">
        <f t="shared" si="13"/>
        <v>93</v>
      </c>
      <c r="L187" s="31"/>
      <c r="M187" s="31">
        <v>0</v>
      </c>
      <c r="N187" s="31">
        <v>33</v>
      </c>
      <c r="O187" s="31">
        <v>0</v>
      </c>
      <c r="P187" s="31">
        <v>64</v>
      </c>
      <c r="Q187" s="17">
        <f t="shared" si="11"/>
        <v>97</v>
      </c>
      <c r="R187" s="31">
        <v>98</v>
      </c>
      <c r="S187" s="17">
        <f t="shared" si="14"/>
        <v>195</v>
      </c>
      <c r="T187" s="31"/>
    </row>
    <row r="188" spans="1:20" ht="14.25" customHeight="1">
      <c r="A188" s="168" t="s">
        <v>579</v>
      </c>
      <c r="B188" s="168" t="s">
        <v>580</v>
      </c>
      <c r="C188" s="168" t="s">
        <v>253</v>
      </c>
      <c r="D188" s="31">
        <v>0</v>
      </c>
      <c r="E188" s="31">
        <v>0</v>
      </c>
      <c r="F188" s="31">
        <v>0</v>
      </c>
      <c r="G188" s="31">
        <v>0</v>
      </c>
      <c r="H188" s="31">
        <v>259</v>
      </c>
      <c r="I188" s="17">
        <f t="shared" si="12"/>
        <v>259</v>
      </c>
      <c r="J188" s="31">
        <v>0</v>
      </c>
      <c r="K188" s="17">
        <f t="shared" si="13"/>
        <v>259</v>
      </c>
      <c r="L188" s="31"/>
      <c r="M188" s="31">
        <v>17</v>
      </c>
      <c r="N188" s="31">
        <v>0</v>
      </c>
      <c r="O188" s="31">
        <v>0</v>
      </c>
      <c r="P188" s="31">
        <v>24</v>
      </c>
      <c r="Q188" s="17">
        <f t="shared" si="11"/>
        <v>41</v>
      </c>
      <c r="R188" s="31">
        <v>0</v>
      </c>
      <c r="S188" s="17">
        <f t="shared" si="14"/>
        <v>41</v>
      </c>
      <c r="T188" s="31"/>
    </row>
    <row r="189" spans="1:20" ht="14.25" customHeight="1">
      <c r="A189" s="168" t="s">
        <v>581</v>
      </c>
      <c r="B189" s="168" t="s">
        <v>582</v>
      </c>
      <c r="C189" s="168" t="s">
        <v>248</v>
      </c>
      <c r="D189" s="31">
        <v>0</v>
      </c>
      <c r="E189" s="31">
        <v>0</v>
      </c>
      <c r="F189" s="31">
        <v>0</v>
      </c>
      <c r="G189" s="31">
        <v>0</v>
      </c>
      <c r="H189" s="31">
        <v>37</v>
      </c>
      <c r="I189" s="17">
        <f t="shared" si="12"/>
        <v>37</v>
      </c>
      <c r="J189" s="31">
        <v>0</v>
      </c>
      <c r="K189" s="17">
        <f t="shared" si="13"/>
        <v>37</v>
      </c>
      <c r="L189" s="31"/>
      <c r="M189" s="31">
        <v>0</v>
      </c>
      <c r="N189" s="31">
        <v>0</v>
      </c>
      <c r="O189" s="31">
        <v>0</v>
      </c>
      <c r="P189" s="31">
        <v>19</v>
      </c>
      <c r="Q189" s="17">
        <f t="shared" si="11"/>
        <v>19</v>
      </c>
      <c r="R189" s="31">
        <v>0</v>
      </c>
      <c r="S189" s="17">
        <f t="shared" si="14"/>
        <v>19</v>
      </c>
      <c r="T189" s="31"/>
    </row>
    <row r="190" spans="1:20" ht="14.25" customHeight="1">
      <c r="A190" s="168" t="s">
        <v>583</v>
      </c>
      <c r="B190" s="168" t="s">
        <v>584</v>
      </c>
      <c r="C190" s="168" t="s">
        <v>248</v>
      </c>
      <c r="D190" s="31">
        <v>0</v>
      </c>
      <c r="E190" s="31">
        <v>0</v>
      </c>
      <c r="F190" s="31">
        <v>0</v>
      </c>
      <c r="G190" s="31">
        <v>0</v>
      </c>
      <c r="H190" s="31">
        <v>2</v>
      </c>
      <c r="I190" s="17">
        <f t="shared" si="12"/>
        <v>2</v>
      </c>
      <c r="J190" s="31">
        <v>0</v>
      </c>
      <c r="K190" s="17">
        <f t="shared" si="13"/>
        <v>2</v>
      </c>
      <c r="L190" s="31"/>
      <c r="M190" s="31">
        <v>0</v>
      </c>
      <c r="N190" s="31">
        <v>0</v>
      </c>
      <c r="O190" s="31">
        <v>0</v>
      </c>
      <c r="P190" s="31">
        <v>12</v>
      </c>
      <c r="Q190" s="17">
        <f t="shared" si="11"/>
        <v>12</v>
      </c>
      <c r="R190" s="31">
        <v>0</v>
      </c>
      <c r="S190" s="17">
        <f t="shared" si="14"/>
        <v>12</v>
      </c>
      <c r="T190" s="31"/>
    </row>
    <row r="191" spans="1:20" ht="14.25" customHeight="1">
      <c r="A191" s="168" t="s">
        <v>585</v>
      </c>
      <c r="B191" s="168" t="s">
        <v>586</v>
      </c>
      <c r="C191" s="168" t="s">
        <v>253</v>
      </c>
      <c r="D191" s="31">
        <v>0</v>
      </c>
      <c r="E191" s="31">
        <v>32</v>
      </c>
      <c r="F191" s="31">
        <v>0</v>
      </c>
      <c r="G191" s="31">
        <v>0</v>
      </c>
      <c r="H191" s="31">
        <v>0</v>
      </c>
      <c r="I191" s="17">
        <f t="shared" si="12"/>
        <v>32</v>
      </c>
      <c r="J191" s="31">
        <v>0</v>
      </c>
      <c r="K191" s="17">
        <f t="shared" si="13"/>
        <v>32</v>
      </c>
      <c r="L191" s="31"/>
      <c r="M191" s="31">
        <v>0</v>
      </c>
      <c r="N191" s="31">
        <v>27</v>
      </c>
      <c r="O191" s="31">
        <v>0</v>
      </c>
      <c r="P191" s="31">
        <v>5</v>
      </c>
      <c r="Q191" s="17">
        <f t="shared" si="11"/>
        <v>32</v>
      </c>
      <c r="R191" s="31">
        <v>20</v>
      </c>
      <c r="S191" s="17">
        <f t="shared" si="14"/>
        <v>52</v>
      </c>
      <c r="T191" s="31"/>
    </row>
    <row r="192" spans="1:20" ht="14.25" customHeight="1">
      <c r="A192" s="168" t="s">
        <v>587</v>
      </c>
      <c r="B192" s="168" t="s">
        <v>588</v>
      </c>
      <c r="C192" s="168" t="s">
        <v>320</v>
      </c>
      <c r="D192" s="31">
        <v>0</v>
      </c>
      <c r="E192" s="31">
        <v>14</v>
      </c>
      <c r="F192" s="31">
        <v>0</v>
      </c>
      <c r="G192" s="31">
        <v>1</v>
      </c>
      <c r="H192" s="31">
        <v>143</v>
      </c>
      <c r="I192" s="17">
        <f t="shared" si="12"/>
        <v>158</v>
      </c>
      <c r="J192" s="31">
        <v>0</v>
      </c>
      <c r="K192" s="17">
        <f t="shared" si="13"/>
        <v>158</v>
      </c>
      <c r="L192" s="31"/>
      <c r="M192" s="31">
        <v>62</v>
      </c>
      <c r="N192" s="31">
        <v>31</v>
      </c>
      <c r="O192" s="31">
        <v>0</v>
      </c>
      <c r="P192" s="31">
        <v>75</v>
      </c>
      <c r="Q192" s="17">
        <f t="shared" si="11"/>
        <v>168</v>
      </c>
      <c r="R192" s="31">
        <v>18</v>
      </c>
      <c r="S192" s="17">
        <f t="shared" si="14"/>
        <v>186</v>
      </c>
      <c r="T192" s="31"/>
    </row>
    <row r="193" spans="1:20" ht="14.25" customHeight="1">
      <c r="A193" s="168" t="s">
        <v>589</v>
      </c>
      <c r="B193" s="168" t="s">
        <v>590</v>
      </c>
      <c r="C193" s="168" t="s">
        <v>248</v>
      </c>
      <c r="D193" s="31">
        <v>10</v>
      </c>
      <c r="E193" s="31">
        <v>0</v>
      </c>
      <c r="F193" s="31">
        <v>0</v>
      </c>
      <c r="G193" s="31">
        <v>0</v>
      </c>
      <c r="H193" s="31">
        <v>0</v>
      </c>
      <c r="I193" s="17">
        <f t="shared" si="12"/>
        <v>10</v>
      </c>
      <c r="J193" s="31">
        <v>0</v>
      </c>
      <c r="K193" s="17">
        <f t="shared" si="13"/>
        <v>10</v>
      </c>
      <c r="L193" s="31"/>
      <c r="M193" s="31">
        <v>16</v>
      </c>
      <c r="N193" s="31">
        <v>0</v>
      </c>
      <c r="O193" s="31">
        <v>0</v>
      </c>
      <c r="P193" s="31">
        <v>0</v>
      </c>
      <c r="Q193" s="17">
        <f t="shared" si="11"/>
        <v>16</v>
      </c>
      <c r="R193" s="31">
        <v>0</v>
      </c>
      <c r="S193" s="17">
        <f t="shared" si="14"/>
        <v>16</v>
      </c>
      <c r="T193" s="31"/>
    </row>
    <row r="194" spans="1:20" ht="14.25" customHeight="1">
      <c r="A194" s="168" t="s">
        <v>591</v>
      </c>
      <c r="B194" s="168" t="s">
        <v>592</v>
      </c>
      <c r="C194" s="168" t="s">
        <v>248</v>
      </c>
      <c r="D194" s="31">
        <v>0</v>
      </c>
      <c r="E194" s="31">
        <v>0</v>
      </c>
      <c r="F194" s="31">
        <v>0</v>
      </c>
      <c r="G194" s="31">
        <v>0</v>
      </c>
      <c r="H194" s="31">
        <v>39</v>
      </c>
      <c r="I194" s="17">
        <f t="shared" si="12"/>
        <v>39</v>
      </c>
      <c r="J194" s="31">
        <v>0</v>
      </c>
      <c r="K194" s="17">
        <f t="shared" si="13"/>
        <v>39</v>
      </c>
      <c r="L194" s="31"/>
      <c r="M194" s="31">
        <v>0</v>
      </c>
      <c r="N194" s="31">
        <v>12</v>
      </c>
      <c r="O194" s="31">
        <v>0</v>
      </c>
      <c r="P194" s="31">
        <v>65</v>
      </c>
      <c r="Q194" s="17">
        <f t="shared" si="11"/>
        <v>77</v>
      </c>
      <c r="R194" s="31">
        <v>10</v>
      </c>
      <c r="S194" s="17">
        <f t="shared" si="14"/>
        <v>87</v>
      </c>
      <c r="T194" s="31"/>
    </row>
    <row r="195" spans="1:20" ht="14.25" customHeight="1">
      <c r="A195" s="168" t="s">
        <v>593</v>
      </c>
      <c r="B195" s="168" t="s">
        <v>594</v>
      </c>
      <c r="C195" s="168" t="s">
        <v>243</v>
      </c>
      <c r="D195" s="31">
        <v>0</v>
      </c>
      <c r="E195" s="31">
        <v>0</v>
      </c>
      <c r="F195" s="31">
        <v>0</v>
      </c>
      <c r="G195" s="31">
        <v>0</v>
      </c>
      <c r="H195" s="31">
        <v>64</v>
      </c>
      <c r="I195" s="17">
        <f t="shared" si="12"/>
        <v>64</v>
      </c>
      <c r="J195" s="31">
        <v>0</v>
      </c>
      <c r="K195" s="17">
        <f t="shared" si="13"/>
        <v>64</v>
      </c>
      <c r="L195" s="31"/>
      <c r="M195" s="31">
        <v>0</v>
      </c>
      <c r="N195" s="31">
        <v>4</v>
      </c>
      <c r="O195" s="31">
        <v>0</v>
      </c>
      <c r="P195" s="31">
        <v>42</v>
      </c>
      <c r="Q195" s="17">
        <f t="shared" si="11"/>
        <v>46</v>
      </c>
      <c r="R195" s="31">
        <v>23</v>
      </c>
      <c r="S195" s="17">
        <f t="shared" si="14"/>
        <v>69</v>
      </c>
      <c r="T195" s="31"/>
    </row>
    <row r="196" spans="1:20" ht="14.25" customHeight="1">
      <c r="A196" s="168" t="s">
        <v>595</v>
      </c>
      <c r="B196" s="168" t="s">
        <v>596</v>
      </c>
      <c r="C196" s="168" t="s">
        <v>320</v>
      </c>
      <c r="D196" s="31">
        <v>43</v>
      </c>
      <c r="E196" s="31">
        <v>0</v>
      </c>
      <c r="F196" s="31">
        <v>0</v>
      </c>
      <c r="G196" s="31">
        <v>4</v>
      </c>
      <c r="H196" s="31">
        <v>0</v>
      </c>
      <c r="I196" s="17">
        <f t="shared" si="12"/>
        <v>47</v>
      </c>
      <c r="J196" s="31">
        <v>85</v>
      </c>
      <c r="K196" s="17">
        <f t="shared" si="13"/>
        <v>132</v>
      </c>
      <c r="L196" s="31"/>
      <c r="M196" s="31">
        <v>43</v>
      </c>
      <c r="N196" s="31">
        <v>0</v>
      </c>
      <c r="O196" s="31">
        <v>0</v>
      </c>
      <c r="P196" s="31">
        <v>19</v>
      </c>
      <c r="Q196" s="17">
        <f t="shared" si="11"/>
        <v>62</v>
      </c>
      <c r="R196" s="31">
        <v>51</v>
      </c>
      <c r="S196" s="17">
        <f t="shared" si="14"/>
        <v>113</v>
      </c>
      <c r="T196" s="31"/>
    </row>
    <row r="197" spans="1:20" ht="14.25" customHeight="1">
      <c r="A197" s="168" t="s">
        <v>597</v>
      </c>
      <c r="B197" s="168" t="s">
        <v>598</v>
      </c>
      <c r="C197" s="168" t="s">
        <v>219</v>
      </c>
      <c r="D197" s="31">
        <v>0</v>
      </c>
      <c r="E197" s="31">
        <v>0</v>
      </c>
      <c r="F197" s="31">
        <v>0</v>
      </c>
      <c r="G197" s="31">
        <v>0</v>
      </c>
      <c r="H197" s="31">
        <v>148</v>
      </c>
      <c r="I197" s="17">
        <f t="shared" si="12"/>
        <v>148</v>
      </c>
      <c r="J197" s="31">
        <v>0</v>
      </c>
      <c r="K197" s="17">
        <f t="shared" si="13"/>
        <v>148</v>
      </c>
      <c r="L197" s="31"/>
      <c r="M197" s="31">
        <v>42</v>
      </c>
      <c r="N197" s="31">
        <v>3</v>
      </c>
      <c r="O197" s="31">
        <v>0</v>
      </c>
      <c r="P197" s="31">
        <v>21</v>
      </c>
      <c r="Q197" s="17">
        <f t="shared" si="11"/>
        <v>66</v>
      </c>
      <c r="R197" s="31">
        <v>5</v>
      </c>
      <c r="S197" s="17">
        <f t="shared" si="14"/>
        <v>71</v>
      </c>
      <c r="T197" s="31"/>
    </row>
    <row r="198" spans="1:20" ht="14.25" customHeight="1">
      <c r="A198" s="168" t="s">
        <v>599</v>
      </c>
      <c r="B198" s="168" t="s">
        <v>600</v>
      </c>
      <c r="C198" s="168" t="s">
        <v>243</v>
      </c>
      <c r="D198" s="31">
        <v>0</v>
      </c>
      <c r="E198" s="31">
        <v>0</v>
      </c>
      <c r="F198" s="31">
        <v>0</v>
      </c>
      <c r="G198" s="31">
        <v>0</v>
      </c>
      <c r="H198" s="31">
        <v>0</v>
      </c>
      <c r="I198" s="17">
        <f t="shared" si="12"/>
        <v>0</v>
      </c>
      <c r="J198" s="31">
        <v>0</v>
      </c>
      <c r="K198" s="17">
        <f t="shared" si="13"/>
        <v>0</v>
      </c>
      <c r="L198" s="31"/>
      <c r="M198" s="31">
        <v>0</v>
      </c>
      <c r="N198" s="31">
        <v>0</v>
      </c>
      <c r="O198" s="31">
        <v>0</v>
      </c>
      <c r="P198" s="31">
        <v>1</v>
      </c>
      <c r="Q198" s="17">
        <f t="shared" si="11"/>
        <v>1</v>
      </c>
      <c r="R198" s="31">
        <v>0</v>
      </c>
      <c r="S198" s="17">
        <f t="shared" si="14"/>
        <v>1</v>
      </c>
      <c r="T198" s="31"/>
    </row>
    <row r="199" spans="1:20" ht="14.25" customHeight="1">
      <c r="A199" s="168" t="s">
        <v>601</v>
      </c>
      <c r="B199" s="168" t="s">
        <v>602</v>
      </c>
      <c r="C199" s="168" t="s">
        <v>253</v>
      </c>
      <c r="D199" s="31">
        <v>0</v>
      </c>
      <c r="E199" s="31">
        <v>35</v>
      </c>
      <c r="F199" s="31">
        <v>0</v>
      </c>
      <c r="G199" s="31">
        <v>0</v>
      </c>
      <c r="H199" s="31">
        <v>0</v>
      </c>
      <c r="I199" s="17">
        <f t="shared" si="12"/>
        <v>35</v>
      </c>
      <c r="J199" s="31">
        <v>0</v>
      </c>
      <c r="K199" s="17">
        <f t="shared" si="13"/>
        <v>35</v>
      </c>
      <c r="L199" s="31"/>
      <c r="M199" s="31">
        <v>79</v>
      </c>
      <c r="N199" s="31">
        <v>0</v>
      </c>
      <c r="O199" s="31">
        <v>0</v>
      </c>
      <c r="P199" s="31">
        <v>21</v>
      </c>
      <c r="Q199" s="17">
        <f t="shared" si="11"/>
        <v>100</v>
      </c>
      <c r="R199" s="31">
        <v>0</v>
      </c>
      <c r="S199" s="17">
        <f t="shared" si="14"/>
        <v>100</v>
      </c>
      <c r="T199" s="31"/>
    </row>
    <row r="200" spans="1:20" ht="14.25" customHeight="1">
      <c r="A200" s="168" t="s">
        <v>603</v>
      </c>
      <c r="B200" s="168" t="s">
        <v>604</v>
      </c>
      <c r="C200" s="168" t="s">
        <v>219</v>
      </c>
      <c r="D200" s="31">
        <v>5</v>
      </c>
      <c r="E200" s="31">
        <v>0</v>
      </c>
      <c r="F200" s="31">
        <v>0</v>
      </c>
      <c r="G200" s="31">
        <v>0</v>
      </c>
      <c r="H200" s="31">
        <v>0</v>
      </c>
      <c r="I200" s="17">
        <f t="shared" si="12"/>
        <v>5</v>
      </c>
      <c r="J200" s="31">
        <v>0</v>
      </c>
      <c r="K200" s="17">
        <f t="shared" si="13"/>
        <v>5</v>
      </c>
      <c r="L200" s="31"/>
      <c r="M200" s="31">
        <v>9</v>
      </c>
      <c r="N200" s="31">
        <v>0</v>
      </c>
      <c r="O200" s="31">
        <v>0</v>
      </c>
      <c r="P200" s="31">
        <v>0</v>
      </c>
      <c r="Q200" s="17">
        <f t="shared" si="11"/>
        <v>9</v>
      </c>
      <c r="R200" s="31">
        <v>0</v>
      </c>
      <c r="S200" s="17">
        <f t="shared" si="14"/>
        <v>9</v>
      </c>
      <c r="T200" s="31"/>
    </row>
    <row r="201" spans="1:20" ht="14.25" customHeight="1">
      <c r="A201" s="168" t="s">
        <v>605</v>
      </c>
      <c r="B201" s="168" t="s">
        <v>606</v>
      </c>
      <c r="C201" s="168" t="s">
        <v>243</v>
      </c>
      <c r="D201" s="31">
        <v>0</v>
      </c>
      <c r="E201" s="31">
        <v>6</v>
      </c>
      <c r="F201" s="31">
        <v>0</v>
      </c>
      <c r="G201" s="31">
        <v>0</v>
      </c>
      <c r="H201" s="31">
        <v>142</v>
      </c>
      <c r="I201" s="17">
        <f t="shared" si="12"/>
        <v>148</v>
      </c>
      <c r="J201" s="31">
        <v>0</v>
      </c>
      <c r="K201" s="17">
        <f t="shared" si="13"/>
        <v>148</v>
      </c>
      <c r="L201" s="31"/>
      <c r="M201" s="31">
        <v>0</v>
      </c>
      <c r="N201" s="31">
        <v>6</v>
      </c>
      <c r="O201" s="31">
        <v>0</v>
      </c>
      <c r="P201" s="31">
        <v>9</v>
      </c>
      <c r="Q201" s="17">
        <f t="shared" si="11"/>
        <v>15</v>
      </c>
      <c r="R201" s="31">
        <v>3</v>
      </c>
      <c r="S201" s="17">
        <f t="shared" si="14"/>
        <v>18</v>
      </c>
      <c r="T201" s="31"/>
    </row>
    <row r="202" spans="1:20" ht="14.25" customHeight="1">
      <c r="A202" s="168" t="s">
        <v>607</v>
      </c>
      <c r="B202" s="168" t="s">
        <v>608</v>
      </c>
      <c r="C202" s="168" t="s">
        <v>248</v>
      </c>
      <c r="D202" s="31">
        <v>28</v>
      </c>
      <c r="E202" s="31">
        <v>19</v>
      </c>
      <c r="F202" s="31">
        <v>0</v>
      </c>
      <c r="G202" s="31">
        <v>0</v>
      </c>
      <c r="H202" s="31">
        <v>93</v>
      </c>
      <c r="I202" s="17">
        <f t="shared" si="12"/>
        <v>140</v>
      </c>
      <c r="J202" s="31">
        <v>12</v>
      </c>
      <c r="K202" s="17">
        <f t="shared" si="13"/>
        <v>152</v>
      </c>
      <c r="L202" s="31"/>
      <c r="M202" s="31">
        <v>37</v>
      </c>
      <c r="N202" s="31">
        <v>16</v>
      </c>
      <c r="O202" s="31">
        <v>0</v>
      </c>
      <c r="P202" s="31">
        <v>34</v>
      </c>
      <c r="Q202" s="17">
        <f t="shared" si="11"/>
        <v>87</v>
      </c>
      <c r="R202" s="31">
        <v>43</v>
      </c>
      <c r="S202" s="17">
        <f t="shared" si="14"/>
        <v>130</v>
      </c>
      <c r="T202" s="31"/>
    </row>
    <row r="203" spans="1:20" ht="14.25" customHeight="1">
      <c r="A203" s="168" t="s">
        <v>609</v>
      </c>
      <c r="B203" s="168" t="s">
        <v>610</v>
      </c>
      <c r="C203" s="168" t="s">
        <v>231</v>
      </c>
      <c r="D203" s="31">
        <v>0</v>
      </c>
      <c r="E203" s="31">
        <v>0</v>
      </c>
      <c r="F203" s="31">
        <v>0</v>
      </c>
      <c r="G203" s="31">
        <v>0</v>
      </c>
      <c r="H203" s="31">
        <v>86</v>
      </c>
      <c r="I203" s="17">
        <f t="shared" si="12"/>
        <v>86</v>
      </c>
      <c r="J203" s="31">
        <v>0</v>
      </c>
      <c r="K203" s="17">
        <f t="shared" si="13"/>
        <v>86</v>
      </c>
      <c r="L203" s="31"/>
      <c r="M203" s="31">
        <v>37</v>
      </c>
      <c r="N203" s="31">
        <v>0</v>
      </c>
      <c r="O203" s="31">
        <v>0</v>
      </c>
      <c r="P203" s="31">
        <v>44</v>
      </c>
      <c r="Q203" s="17">
        <f t="shared" ref="Q203:Q244" si="15">SUM(M203:P203)</f>
        <v>81</v>
      </c>
      <c r="R203" s="31">
        <v>13</v>
      </c>
      <c r="S203" s="17">
        <f t="shared" si="14"/>
        <v>94</v>
      </c>
      <c r="T203" s="31"/>
    </row>
    <row r="204" spans="1:20" ht="14.25" customHeight="1">
      <c r="A204" s="168" t="s">
        <v>611</v>
      </c>
      <c r="B204" s="168" t="s">
        <v>612</v>
      </c>
      <c r="C204" s="168" t="s">
        <v>219</v>
      </c>
      <c r="D204" s="31">
        <v>0</v>
      </c>
      <c r="E204" s="31">
        <v>0</v>
      </c>
      <c r="F204" s="31">
        <v>0</v>
      </c>
      <c r="G204" s="31">
        <v>0</v>
      </c>
      <c r="H204" s="31">
        <v>5</v>
      </c>
      <c r="I204" s="17">
        <f t="shared" si="12"/>
        <v>5</v>
      </c>
      <c r="J204" s="31">
        <v>0</v>
      </c>
      <c r="K204" s="17">
        <f t="shared" si="13"/>
        <v>5</v>
      </c>
      <c r="L204" s="31"/>
      <c r="M204" s="31">
        <v>0</v>
      </c>
      <c r="N204" s="31">
        <v>0</v>
      </c>
      <c r="O204" s="31">
        <v>0</v>
      </c>
      <c r="P204" s="31">
        <v>1</v>
      </c>
      <c r="Q204" s="17">
        <f t="shared" si="15"/>
        <v>1</v>
      </c>
      <c r="R204" s="31">
        <v>20</v>
      </c>
      <c r="S204" s="17">
        <f t="shared" si="14"/>
        <v>21</v>
      </c>
      <c r="T204" s="31"/>
    </row>
    <row r="205" spans="1:20" ht="14.25" customHeight="1">
      <c r="A205" s="168" t="s">
        <v>613</v>
      </c>
      <c r="B205" s="168" t="s">
        <v>614</v>
      </c>
      <c r="C205" s="168" t="s">
        <v>243</v>
      </c>
      <c r="D205" s="31">
        <v>0</v>
      </c>
      <c r="E205" s="31">
        <v>0</v>
      </c>
      <c r="F205" s="31">
        <v>0</v>
      </c>
      <c r="G205" s="31">
        <v>0</v>
      </c>
      <c r="H205" s="31">
        <v>22</v>
      </c>
      <c r="I205" s="17">
        <f t="shared" si="12"/>
        <v>22</v>
      </c>
      <c r="J205" s="31">
        <v>0</v>
      </c>
      <c r="K205" s="17">
        <f t="shared" si="13"/>
        <v>22</v>
      </c>
      <c r="L205" s="31"/>
      <c r="M205" s="31">
        <v>13</v>
      </c>
      <c r="N205" s="31">
        <v>0</v>
      </c>
      <c r="O205" s="31">
        <v>0</v>
      </c>
      <c r="P205" s="31">
        <v>5</v>
      </c>
      <c r="Q205" s="17">
        <f t="shared" si="15"/>
        <v>18</v>
      </c>
      <c r="R205" s="31">
        <v>0</v>
      </c>
      <c r="S205" s="17">
        <f t="shared" si="14"/>
        <v>18</v>
      </c>
      <c r="T205" s="31"/>
    </row>
    <row r="206" spans="1:20" ht="14.25" customHeight="1">
      <c r="A206" s="168" t="s">
        <v>615</v>
      </c>
      <c r="B206" s="168" t="s">
        <v>616</v>
      </c>
      <c r="C206" s="168" t="s">
        <v>219</v>
      </c>
      <c r="D206" s="31">
        <v>0</v>
      </c>
      <c r="E206" s="31">
        <v>0</v>
      </c>
      <c r="F206" s="31">
        <v>0</v>
      </c>
      <c r="G206" s="31">
        <v>0</v>
      </c>
      <c r="H206" s="31">
        <v>86</v>
      </c>
      <c r="I206" s="17">
        <f t="shared" si="12"/>
        <v>86</v>
      </c>
      <c r="J206" s="31">
        <v>0</v>
      </c>
      <c r="K206" s="17">
        <f t="shared" si="13"/>
        <v>86</v>
      </c>
      <c r="L206" s="31"/>
      <c r="M206" s="31">
        <v>28</v>
      </c>
      <c r="N206" s="31">
        <v>8</v>
      </c>
      <c r="O206" s="31">
        <v>0</v>
      </c>
      <c r="P206" s="31">
        <v>15</v>
      </c>
      <c r="Q206" s="17">
        <f t="shared" si="15"/>
        <v>51</v>
      </c>
      <c r="R206" s="31">
        <v>24</v>
      </c>
      <c r="S206" s="17">
        <f t="shared" si="14"/>
        <v>75</v>
      </c>
      <c r="T206" s="31"/>
    </row>
    <row r="207" spans="1:20" ht="14.25" customHeight="1">
      <c r="A207" s="168" t="s">
        <v>617</v>
      </c>
      <c r="B207" s="168" t="s">
        <v>618</v>
      </c>
      <c r="C207" s="168" t="s">
        <v>231</v>
      </c>
      <c r="D207" s="31">
        <v>0</v>
      </c>
      <c r="E207" s="31">
        <v>0</v>
      </c>
      <c r="F207" s="31">
        <v>0</v>
      </c>
      <c r="G207" s="31">
        <v>0</v>
      </c>
      <c r="H207" s="31">
        <v>42</v>
      </c>
      <c r="I207" s="17">
        <f t="shared" si="12"/>
        <v>42</v>
      </c>
      <c r="J207" s="31">
        <v>0</v>
      </c>
      <c r="K207" s="17">
        <f t="shared" si="13"/>
        <v>42</v>
      </c>
      <c r="L207" s="31"/>
      <c r="M207" s="31">
        <v>0</v>
      </c>
      <c r="N207" s="31">
        <v>0</v>
      </c>
      <c r="O207" s="31">
        <v>0</v>
      </c>
      <c r="P207" s="31">
        <v>40</v>
      </c>
      <c r="Q207" s="17">
        <f t="shared" si="15"/>
        <v>40</v>
      </c>
      <c r="R207" s="31">
        <v>0</v>
      </c>
      <c r="S207" s="17">
        <f t="shared" si="14"/>
        <v>40</v>
      </c>
      <c r="T207" s="31"/>
    </row>
    <row r="208" spans="1:20" ht="14.25" customHeight="1">
      <c r="A208" t="s">
        <v>619</v>
      </c>
      <c r="B208" t="s">
        <v>620</v>
      </c>
      <c r="C208" s="168" t="s">
        <v>231</v>
      </c>
      <c r="D208" s="31">
        <v>0</v>
      </c>
      <c r="E208" s="31">
        <v>0</v>
      </c>
      <c r="F208" s="31">
        <v>0</v>
      </c>
      <c r="G208" s="31">
        <v>109</v>
      </c>
      <c r="H208" s="31">
        <v>0</v>
      </c>
      <c r="I208" s="17">
        <f t="shared" si="12"/>
        <v>109</v>
      </c>
      <c r="J208" s="31">
        <v>0</v>
      </c>
      <c r="K208" s="17">
        <f t="shared" si="13"/>
        <v>109</v>
      </c>
      <c r="L208" s="31"/>
      <c r="M208" s="31">
        <v>0</v>
      </c>
      <c r="N208" s="31">
        <v>0</v>
      </c>
      <c r="O208" s="31">
        <v>0</v>
      </c>
      <c r="P208" s="31">
        <v>52</v>
      </c>
      <c r="Q208" s="17">
        <f t="shared" si="15"/>
        <v>52</v>
      </c>
      <c r="R208" s="31">
        <v>0</v>
      </c>
      <c r="S208" s="17">
        <f t="shared" si="14"/>
        <v>52</v>
      </c>
      <c r="T208" s="31"/>
    </row>
    <row r="209" spans="1:20" ht="14.25" customHeight="1">
      <c r="A209" s="168" t="s">
        <v>621</v>
      </c>
      <c r="B209" s="168" t="s">
        <v>622</v>
      </c>
      <c r="C209" s="168" t="s">
        <v>219</v>
      </c>
      <c r="D209" s="31">
        <v>26</v>
      </c>
      <c r="E209" s="31">
        <v>34</v>
      </c>
      <c r="F209" s="31">
        <v>0</v>
      </c>
      <c r="G209" s="31">
        <v>58</v>
      </c>
      <c r="H209" s="31">
        <v>0</v>
      </c>
      <c r="I209" s="17">
        <f t="shared" si="12"/>
        <v>118</v>
      </c>
      <c r="J209" s="31">
        <v>0</v>
      </c>
      <c r="K209" s="17">
        <f t="shared" si="13"/>
        <v>118</v>
      </c>
      <c r="L209" s="31"/>
      <c r="M209" s="31">
        <v>33</v>
      </c>
      <c r="N209" s="31">
        <v>0</v>
      </c>
      <c r="O209" s="31">
        <v>0</v>
      </c>
      <c r="P209" s="31">
        <v>2</v>
      </c>
      <c r="Q209" s="17">
        <f t="shared" si="15"/>
        <v>35</v>
      </c>
      <c r="R209" s="31">
        <v>0</v>
      </c>
      <c r="S209" s="17">
        <f t="shared" si="14"/>
        <v>35</v>
      </c>
      <c r="T209" s="31"/>
    </row>
    <row r="210" spans="1:20" ht="14.25" customHeight="1">
      <c r="A210" s="168" t="s">
        <v>623</v>
      </c>
      <c r="B210" s="168" t="s">
        <v>624</v>
      </c>
      <c r="C210" s="168" t="s">
        <v>243</v>
      </c>
      <c r="D210" s="31">
        <v>0</v>
      </c>
      <c r="E210" s="31">
        <v>23</v>
      </c>
      <c r="F210" s="31">
        <v>0</v>
      </c>
      <c r="G210" s="31">
        <v>0</v>
      </c>
      <c r="H210" s="31">
        <v>0</v>
      </c>
      <c r="I210" s="17">
        <f t="shared" si="12"/>
        <v>23</v>
      </c>
      <c r="J210" s="31">
        <v>0</v>
      </c>
      <c r="K210" s="17">
        <f t="shared" si="13"/>
        <v>23</v>
      </c>
      <c r="L210" s="31"/>
      <c r="M210" s="31">
        <v>0</v>
      </c>
      <c r="N210" s="31">
        <v>0</v>
      </c>
      <c r="O210" s="31">
        <v>0</v>
      </c>
      <c r="P210" s="31">
        <v>1</v>
      </c>
      <c r="Q210" s="17">
        <f t="shared" si="15"/>
        <v>1</v>
      </c>
      <c r="R210" s="31">
        <v>0</v>
      </c>
      <c r="S210" s="17">
        <f t="shared" si="14"/>
        <v>1</v>
      </c>
      <c r="T210" s="31"/>
    </row>
    <row r="211" spans="1:20" ht="14.25" customHeight="1">
      <c r="A211" s="168" t="s">
        <v>625</v>
      </c>
      <c r="B211" s="168" t="s">
        <v>626</v>
      </c>
      <c r="C211" s="168" t="s">
        <v>243</v>
      </c>
      <c r="D211" s="31">
        <v>0</v>
      </c>
      <c r="E211" s="31">
        <v>0</v>
      </c>
      <c r="F211" s="31">
        <v>0</v>
      </c>
      <c r="G211" s="31">
        <v>8</v>
      </c>
      <c r="H211" s="31">
        <v>61</v>
      </c>
      <c r="I211" s="17">
        <f t="shared" si="12"/>
        <v>69</v>
      </c>
      <c r="J211" s="31">
        <v>19</v>
      </c>
      <c r="K211" s="17">
        <f t="shared" si="13"/>
        <v>88</v>
      </c>
      <c r="L211" s="31"/>
      <c r="M211" s="31">
        <v>0</v>
      </c>
      <c r="N211" s="31">
        <v>48</v>
      </c>
      <c r="O211" s="31">
        <v>0</v>
      </c>
      <c r="P211" s="31">
        <v>36</v>
      </c>
      <c r="Q211" s="17">
        <f t="shared" si="15"/>
        <v>84</v>
      </c>
      <c r="R211" s="31">
        <v>3</v>
      </c>
      <c r="S211" s="17">
        <f t="shared" si="14"/>
        <v>87</v>
      </c>
      <c r="T211" s="31"/>
    </row>
    <row r="212" spans="1:20" ht="14.25" customHeight="1">
      <c r="A212" s="168" t="s">
        <v>627</v>
      </c>
      <c r="B212" s="168" t="s">
        <v>628</v>
      </c>
      <c r="C212" s="168" t="s">
        <v>253</v>
      </c>
      <c r="D212" s="31">
        <v>0</v>
      </c>
      <c r="E212" s="31">
        <v>0</v>
      </c>
      <c r="F212" s="31">
        <v>0</v>
      </c>
      <c r="G212" s="31">
        <v>0</v>
      </c>
      <c r="H212" s="31">
        <v>0</v>
      </c>
      <c r="I212" s="17">
        <f t="shared" si="12"/>
        <v>0</v>
      </c>
      <c r="J212" s="31">
        <v>0</v>
      </c>
      <c r="K212" s="17">
        <f t="shared" si="13"/>
        <v>0</v>
      </c>
      <c r="L212" s="31"/>
      <c r="M212" s="31">
        <v>0</v>
      </c>
      <c r="N212" s="31">
        <v>0</v>
      </c>
      <c r="O212" s="31">
        <v>0</v>
      </c>
      <c r="P212" s="31">
        <v>15</v>
      </c>
      <c r="Q212" s="17">
        <f t="shared" si="15"/>
        <v>15</v>
      </c>
      <c r="R212" s="31">
        <v>0</v>
      </c>
      <c r="S212" s="17">
        <f t="shared" si="14"/>
        <v>15</v>
      </c>
      <c r="T212" s="31"/>
    </row>
    <row r="213" spans="1:20" ht="14.25" customHeight="1">
      <c r="A213" s="168" t="s">
        <v>629</v>
      </c>
      <c r="B213" s="168" t="s">
        <v>630</v>
      </c>
      <c r="C213" s="168" t="s">
        <v>219</v>
      </c>
      <c r="D213" s="31">
        <v>0</v>
      </c>
      <c r="E213" s="31">
        <v>0</v>
      </c>
      <c r="F213" s="31">
        <v>0</v>
      </c>
      <c r="G213" s="31">
        <v>0</v>
      </c>
      <c r="H213" s="31">
        <v>0</v>
      </c>
      <c r="I213" s="17">
        <f t="shared" si="12"/>
        <v>0</v>
      </c>
      <c r="J213" s="31">
        <v>0</v>
      </c>
      <c r="K213" s="17">
        <f t="shared" si="13"/>
        <v>0</v>
      </c>
      <c r="L213" s="31"/>
      <c r="M213" s="31">
        <v>0</v>
      </c>
      <c r="N213" s="31">
        <v>4</v>
      </c>
      <c r="O213" s="31">
        <v>0</v>
      </c>
      <c r="P213" s="31">
        <v>26</v>
      </c>
      <c r="Q213" s="17">
        <f t="shared" si="15"/>
        <v>30</v>
      </c>
      <c r="R213" s="31">
        <v>0</v>
      </c>
      <c r="S213" s="17">
        <f t="shared" si="14"/>
        <v>30</v>
      </c>
      <c r="T213" s="31"/>
    </row>
    <row r="214" spans="1:20" ht="14.25" customHeight="1">
      <c r="A214" s="168" t="s">
        <v>631</v>
      </c>
      <c r="B214" s="168" t="s">
        <v>632</v>
      </c>
      <c r="C214" s="168" t="s">
        <v>231</v>
      </c>
      <c r="D214" s="31">
        <v>0</v>
      </c>
      <c r="E214" s="31">
        <v>0</v>
      </c>
      <c r="F214" s="31">
        <v>0</v>
      </c>
      <c r="G214" s="31">
        <v>0</v>
      </c>
      <c r="H214" s="31">
        <v>0</v>
      </c>
      <c r="I214" s="17">
        <f t="shared" si="12"/>
        <v>0</v>
      </c>
      <c r="J214" s="31">
        <v>0</v>
      </c>
      <c r="K214" s="17">
        <f t="shared" si="13"/>
        <v>0</v>
      </c>
      <c r="L214" s="31"/>
      <c r="M214" s="31">
        <v>9</v>
      </c>
      <c r="N214" s="31">
        <v>0</v>
      </c>
      <c r="O214" s="31">
        <v>0</v>
      </c>
      <c r="P214" s="31">
        <v>13</v>
      </c>
      <c r="Q214" s="17">
        <f t="shared" si="15"/>
        <v>22</v>
      </c>
      <c r="R214" s="31">
        <v>0</v>
      </c>
      <c r="S214" s="17">
        <f t="shared" si="14"/>
        <v>22</v>
      </c>
      <c r="T214" s="31"/>
    </row>
    <row r="215" spans="1:20" ht="14.25" customHeight="1">
      <c r="A215" s="168" t="s">
        <v>633</v>
      </c>
      <c r="B215" s="168" t="s">
        <v>634</v>
      </c>
      <c r="C215" s="168" t="s">
        <v>219</v>
      </c>
      <c r="D215" s="31">
        <v>0</v>
      </c>
      <c r="E215" s="31">
        <v>0</v>
      </c>
      <c r="F215" s="31">
        <v>0</v>
      </c>
      <c r="G215" s="31">
        <v>0</v>
      </c>
      <c r="H215" s="31">
        <v>23</v>
      </c>
      <c r="I215" s="17">
        <f t="shared" si="12"/>
        <v>23</v>
      </c>
      <c r="J215" s="31">
        <v>0</v>
      </c>
      <c r="K215" s="17">
        <f t="shared" si="13"/>
        <v>23</v>
      </c>
      <c r="L215" s="31"/>
      <c r="M215" s="31">
        <v>27</v>
      </c>
      <c r="N215" s="31">
        <v>0</v>
      </c>
      <c r="O215" s="31">
        <v>0</v>
      </c>
      <c r="P215" s="31">
        <v>0</v>
      </c>
      <c r="Q215" s="17">
        <f t="shared" si="15"/>
        <v>27</v>
      </c>
      <c r="R215" s="31">
        <v>0</v>
      </c>
      <c r="S215" s="17">
        <f t="shared" si="14"/>
        <v>27</v>
      </c>
      <c r="T215" s="31"/>
    </row>
    <row r="216" spans="1:20" ht="14.25" customHeight="1">
      <c r="A216" s="168" t="s">
        <v>635</v>
      </c>
      <c r="B216" s="168" t="s">
        <v>636</v>
      </c>
      <c r="C216" s="168" t="s">
        <v>234</v>
      </c>
      <c r="D216" s="31">
        <v>0</v>
      </c>
      <c r="E216" s="31">
        <v>0</v>
      </c>
      <c r="F216" s="31">
        <v>0</v>
      </c>
      <c r="G216" s="31">
        <v>0</v>
      </c>
      <c r="H216" s="31">
        <v>27</v>
      </c>
      <c r="I216" s="17">
        <f t="shared" si="12"/>
        <v>27</v>
      </c>
      <c r="J216" s="31">
        <v>0</v>
      </c>
      <c r="K216" s="17">
        <f t="shared" si="13"/>
        <v>27</v>
      </c>
      <c r="L216" s="31"/>
      <c r="M216" s="31">
        <v>0</v>
      </c>
      <c r="N216" s="31">
        <v>0</v>
      </c>
      <c r="O216" s="31">
        <v>0</v>
      </c>
      <c r="P216" s="31">
        <v>9</v>
      </c>
      <c r="Q216" s="17">
        <f t="shared" si="15"/>
        <v>9</v>
      </c>
      <c r="R216" s="31">
        <v>8</v>
      </c>
      <c r="S216" s="17">
        <f t="shared" si="14"/>
        <v>17</v>
      </c>
      <c r="T216" s="31"/>
    </row>
    <row r="217" spans="1:20" ht="14.25" customHeight="1">
      <c r="A217" s="168" t="s">
        <v>637</v>
      </c>
      <c r="B217" s="168" t="s">
        <v>638</v>
      </c>
      <c r="C217" s="168" t="s">
        <v>248</v>
      </c>
      <c r="D217" s="31">
        <v>0</v>
      </c>
      <c r="E217" s="31">
        <v>0</v>
      </c>
      <c r="F217" s="31">
        <v>0</v>
      </c>
      <c r="G217" s="31">
        <v>0</v>
      </c>
      <c r="H217" s="31">
        <v>16</v>
      </c>
      <c r="I217" s="17">
        <f t="shared" si="12"/>
        <v>16</v>
      </c>
      <c r="J217" s="31">
        <v>0</v>
      </c>
      <c r="K217" s="17">
        <f t="shared" si="13"/>
        <v>16</v>
      </c>
      <c r="L217" s="31"/>
      <c r="M217" s="31">
        <v>33</v>
      </c>
      <c r="N217" s="31">
        <v>0</v>
      </c>
      <c r="O217" s="31">
        <v>0</v>
      </c>
      <c r="P217" s="31">
        <v>0</v>
      </c>
      <c r="Q217" s="17">
        <f t="shared" si="15"/>
        <v>33</v>
      </c>
      <c r="R217" s="31">
        <v>28</v>
      </c>
      <c r="S217" s="17">
        <f t="shared" si="14"/>
        <v>61</v>
      </c>
      <c r="T217" s="31"/>
    </row>
    <row r="218" spans="1:20" ht="14.25" customHeight="1">
      <c r="A218" s="168" t="s">
        <v>639</v>
      </c>
      <c r="B218" s="168" t="s">
        <v>640</v>
      </c>
      <c r="C218" s="168" t="s">
        <v>253</v>
      </c>
      <c r="D218" s="31">
        <v>0</v>
      </c>
      <c r="E218" s="31">
        <v>0</v>
      </c>
      <c r="F218" s="31">
        <v>0</v>
      </c>
      <c r="G218" s="31">
        <v>0</v>
      </c>
      <c r="H218" s="31">
        <v>35</v>
      </c>
      <c r="I218" s="17">
        <f t="shared" si="12"/>
        <v>35</v>
      </c>
      <c r="J218" s="31">
        <v>0</v>
      </c>
      <c r="K218" s="17">
        <f t="shared" si="13"/>
        <v>35</v>
      </c>
      <c r="L218" s="31"/>
      <c r="M218" s="31">
        <v>17</v>
      </c>
      <c r="N218" s="31">
        <v>2</v>
      </c>
      <c r="O218" s="31">
        <v>0</v>
      </c>
      <c r="P218" s="31">
        <v>35</v>
      </c>
      <c r="Q218" s="17">
        <f t="shared" si="15"/>
        <v>54</v>
      </c>
      <c r="R218" s="31">
        <v>73</v>
      </c>
      <c r="S218" s="17">
        <f t="shared" si="14"/>
        <v>127</v>
      </c>
      <c r="T218" s="31"/>
    </row>
    <row r="219" spans="1:20" ht="14.25" customHeight="1">
      <c r="A219" s="168" t="s">
        <v>641</v>
      </c>
      <c r="B219" s="168" t="s">
        <v>642</v>
      </c>
      <c r="C219" s="168" t="s">
        <v>248</v>
      </c>
      <c r="D219" s="31">
        <v>0</v>
      </c>
      <c r="E219" s="31">
        <v>0</v>
      </c>
      <c r="F219" s="31">
        <v>0</v>
      </c>
      <c r="G219" s="31">
        <v>0</v>
      </c>
      <c r="H219" s="31">
        <v>73</v>
      </c>
      <c r="I219" s="17">
        <f t="shared" si="12"/>
        <v>73</v>
      </c>
      <c r="J219" s="31">
        <v>0</v>
      </c>
      <c r="K219" s="17">
        <f t="shared" si="13"/>
        <v>73</v>
      </c>
      <c r="L219" s="31"/>
      <c r="M219" s="31">
        <v>0</v>
      </c>
      <c r="N219" s="31">
        <v>0</v>
      </c>
      <c r="O219" s="31">
        <v>0</v>
      </c>
      <c r="P219" s="31">
        <v>3</v>
      </c>
      <c r="Q219" s="17">
        <f t="shared" si="15"/>
        <v>3</v>
      </c>
      <c r="R219" s="31">
        <v>0</v>
      </c>
      <c r="S219" s="17">
        <f t="shared" si="14"/>
        <v>3</v>
      </c>
      <c r="T219" s="31"/>
    </row>
    <row r="220" spans="1:20" ht="14.25" customHeight="1">
      <c r="A220" s="168" t="s">
        <v>643</v>
      </c>
      <c r="B220" s="168" t="s">
        <v>644</v>
      </c>
      <c r="C220" s="168" t="s">
        <v>231</v>
      </c>
      <c r="D220" s="31">
        <v>0</v>
      </c>
      <c r="E220" s="31">
        <v>0</v>
      </c>
      <c r="F220" s="31">
        <v>0</v>
      </c>
      <c r="G220" s="31">
        <v>0</v>
      </c>
      <c r="H220" s="31">
        <v>0</v>
      </c>
      <c r="I220" s="17">
        <f t="shared" si="12"/>
        <v>0</v>
      </c>
      <c r="J220" s="31">
        <v>0</v>
      </c>
      <c r="K220" s="17">
        <f t="shared" si="13"/>
        <v>0</v>
      </c>
      <c r="L220" s="31"/>
      <c r="M220" s="31">
        <v>0</v>
      </c>
      <c r="N220" s="31">
        <v>0</v>
      </c>
      <c r="O220" s="31">
        <v>0</v>
      </c>
      <c r="P220" s="31">
        <v>69</v>
      </c>
      <c r="Q220" s="17">
        <f t="shared" si="15"/>
        <v>69</v>
      </c>
      <c r="R220" s="31">
        <v>140</v>
      </c>
      <c r="S220" s="17">
        <f t="shared" si="14"/>
        <v>209</v>
      </c>
      <c r="T220" s="31"/>
    </row>
    <row r="221" spans="1:20" ht="14.25" customHeight="1">
      <c r="A221" s="168" t="s">
        <v>645</v>
      </c>
      <c r="B221" s="168" t="s">
        <v>646</v>
      </c>
      <c r="C221" s="168" t="s">
        <v>219</v>
      </c>
      <c r="D221" s="31">
        <v>0</v>
      </c>
      <c r="E221" s="31">
        <v>0</v>
      </c>
      <c r="F221" s="31">
        <v>0</v>
      </c>
      <c r="G221" s="31">
        <v>0</v>
      </c>
      <c r="H221" s="31">
        <v>0</v>
      </c>
      <c r="I221" s="17">
        <f t="shared" si="12"/>
        <v>0</v>
      </c>
      <c r="J221" s="31">
        <v>0</v>
      </c>
      <c r="K221" s="17">
        <f t="shared" si="13"/>
        <v>0</v>
      </c>
      <c r="L221" s="31"/>
      <c r="M221" s="31">
        <v>0</v>
      </c>
      <c r="N221" s="31">
        <v>0</v>
      </c>
      <c r="O221" s="31">
        <v>0</v>
      </c>
      <c r="P221" s="31">
        <v>1</v>
      </c>
      <c r="Q221" s="17">
        <f t="shared" si="15"/>
        <v>1</v>
      </c>
      <c r="R221" s="31">
        <v>0</v>
      </c>
      <c r="S221" s="17">
        <f t="shared" si="14"/>
        <v>1</v>
      </c>
      <c r="T221" s="31"/>
    </row>
    <row r="222" spans="1:20" ht="14.25" customHeight="1">
      <c r="A222" s="168" t="s">
        <v>647</v>
      </c>
      <c r="B222" s="168" t="s">
        <v>648</v>
      </c>
      <c r="C222" s="168" t="s">
        <v>219</v>
      </c>
      <c r="D222" s="31">
        <v>0</v>
      </c>
      <c r="E222" s="31">
        <v>0</v>
      </c>
      <c r="F222" s="31">
        <v>0</v>
      </c>
      <c r="G222" s="31">
        <v>0</v>
      </c>
      <c r="H222" s="31">
        <v>148</v>
      </c>
      <c r="I222" s="17">
        <f t="shared" si="12"/>
        <v>148</v>
      </c>
      <c r="J222" s="31">
        <v>34</v>
      </c>
      <c r="K222" s="17">
        <f t="shared" si="13"/>
        <v>182</v>
      </c>
      <c r="L222" s="31"/>
      <c r="M222" s="31">
        <v>34</v>
      </c>
      <c r="N222" s="31">
        <v>18</v>
      </c>
      <c r="O222" s="31">
        <v>0</v>
      </c>
      <c r="P222" s="31">
        <v>17</v>
      </c>
      <c r="Q222" s="17">
        <f t="shared" si="15"/>
        <v>69</v>
      </c>
      <c r="R222" s="31">
        <v>0</v>
      </c>
      <c r="S222" s="17">
        <f t="shared" si="14"/>
        <v>69</v>
      </c>
      <c r="T222" s="31"/>
    </row>
    <row r="223" spans="1:20" ht="14.25" customHeight="1">
      <c r="A223" s="168" t="s">
        <v>649</v>
      </c>
      <c r="B223" s="168" t="s">
        <v>650</v>
      </c>
      <c r="C223" s="168" t="s">
        <v>231</v>
      </c>
      <c r="D223" s="31">
        <v>37</v>
      </c>
      <c r="E223" s="31">
        <v>18</v>
      </c>
      <c r="F223" s="31">
        <v>0</v>
      </c>
      <c r="G223" s="31">
        <v>56</v>
      </c>
      <c r="H223" s="31">
        <v>0</v>
      </c>
      <c r="I223" s="17">
        <f t="shared" si="12"/>
        <v>111</v>
      </c>
      <c r="J223" s="31">
        <v>0</v>
      </c>
      <c r="K223" s="17">
        <f t="shared" si="13"/>
        <v>111</v>
      </c>
      <c r="L223" s="31"/>
      <c r="M223" s="31">
        <v>0</v>
      </c>
      <c r="N223" s="31">
        <v>0</v>
      </c>
      <c r="O223" s="31">
        <v>0</v>
      </c>
      <c r="P223" s="31">
        <v>5</v>
      </c>
      <c r="Q223" s="17">
        <f t="shared" si="15"/>
        <v>5</v>
      </c>
      <c r="R223" s="31">
        <v>41</v>
      </c>
      <c r="S223" s="17">
        <f t="shared" si="14"/>
        <v>46</v>
      </c>
      <c r="T223" s="31"/>
    </row>
    <row r="224" spans="1:20" ht="14.25" customHeight="1">
      <c r="A224" s="168" t="s">
        <v>651</v>
      </c>
      <c r="B224" s="168" t="s">
        <v>652</v>
      </c>
      <c r="C224" s="168" t="s">
        <v>219</v>
      </c>
      <c r="D224" s="31">
        <v>0</v>
      </c>
      <c r="E224" s="31">
        <v>0</v>
      </c>
      <c r="F224" s="31">
        <v>0</v>
      </c>
      <c r="G224" s="31">
        <v>0</v>
      </c>
      <c r="H224" s="31">
        <v>4</v>
      </c>
      <c r="I224" s="17">
        <f t="shared" si="12"/>
        <v>4</v>
      </c>
      <c r="J224" s="31">
        <v>0</v>
      </c>
      <c r="K224" s="17">
        <f t="shared" si="13"/>
        <v>4</v>
      </c>
      <c r="L224" s="31"/>
      <c r="M224" s="31">
        <v>0</v>
      </c>
      <c r="N224" s="31">
        <v>0</v>
      </c>
      <c r="O224" s="31">
        <v>0</v>
      </c>
      <c r="P224" s="31">
        <v>2</v>
      </c>
      <c r="Q224" s="17">
        <f t="shared" si="15"/>
        <v>2</v>
      </c>
      <c r="R224" s="31">
        <v>0</v>
      </c>
      <c r="S224" s="17">
        <f t="shared" si="14"/>
        <v>2</v>
      </c>
      <c r="T224" s="31"/>
    </row>
    <row r="225" spans="1:20" ht="14.25" customHeight="1">
      <c r="A225" s="168" t="s">
        <v>653</v>
      </c>
      <c r="B225" s="168" t="s">
        <v>654</v>
      </c>
      <c r="C225" s="168" t="s">
        <v>243</v>
      </c>
      <c r="D225" s="31">
        <v>0</v>
      </c>
      <c r="E225" s="31">
        <v>0</v>
      </c>
      <c r="F225" s="31">
        <v>0</v>
      </c>
      <c r="G225" s="31">
        <v>0</v>
      </c>
      <c r="H225" s="31">
        <v>0</v>
      </c>
      <c r="I225" s="17">
        <f t="shared" si="12"/>
        <v>0</v>
      </c>
      <c r="J225" s="31">
        <v>0</v>
      </c>
      <c r="K225" s="17">
        <f t="shared" si="13"/>
        <v>0</v>
      </c>
      <c r="L225" s="31"/>
      <c r="M225" s="31">
        <v>0</v>
      </c>
      <c r="N225" s="31">
        <v>0</v>
      </c>
      <c r="O225" s="31">
        <v>0</v>
      </c>
      <c r="P225" s="31">
        <v>0</v>
      </c>
      <c r="Q225" s="17">
        <f t="shared" si="15"/>
        <v>0</v>
      </c>
      <c r="R225" s="31">
        <v>5</v>
      </c>
      <c r="S225" s="17">
        <f t="shared" si="14"/>
        <v>5</v>
      </c>
      <c r="T225" s="31"/>
    </row>
    <row r="226" spans="1:20" ht="14.25" customHeight="1">
      <c r="A226" s="168" t="s">
        <v>655</v>
      </c>
      <c r="B226" s="168" t="s">
        <v>656</v>
      </c>
      <c r="C226" s="168" t="s">
        <v>253</v>
      </c>
      <c r="D226" s="31">
        <v>0</v>
      </c>
      <c r="E226" s="31">
        <v>0</v>
      </c>
      <c r="F226" s="31">
        <v>0</v>
      </c>
      <c r="G226" s="31">
        <v>0</v>
      </c>
      <c r="H226" s="31">
        <v>8</v>
      </c>
      <c r="I226" s="17">
        <f t="shared" si="12"/>
        <v>8</v>
      </c>
      <c r="J226" s="31">
        <v>0</v>
      </c>
      <c r="K226" s="17">
        <f t="shared" si="13"/>
        <v>8</v>
      </c>
      <c r="L226" s="31"/>
      <c r="M226" s="31">
        <v>0</v>
      </c>
      <c r="N226" s="31">
        <v>0</v>
      </c>
      <c r="O226" s="31">
        <v>0</v>
      </c>
      <c r="P226" s="31">
        <v>16</v>
      </c>
      <c r="Q226" s="17">
        <f t="shared" si="15"/>
        <v>16</v>
      </c>
      <c r="R226" s="31">
        <v>10</v>
      </c>
      <c r="S226" s="17">
        <f t="shared" si="14"/>
        <v>26</v>
      </c>
      <c r="T226" s="31"/>
    </row>
    <row r="227" spans="1:20" ht="14.25" customHeight="1">
      <c r="A227" s="168" t="s">
        <v>657</v>
      </c>
      <c r="B227" s="168" t="s">
        <v>658</v>
      </c>
      <c r="C227" s="168" t="s">
        <v>222</v>
      </c>
      <c r="D227" s="31">
        <v>0</v>
      </c>
      <c r="E227" s="31">
        <v>19</v>
      </c>
      <c r="F227" s="31">
        <v>0</v>
      </c>
      <c r="G227" s="31">
        <v>6</v>
      </c>
      <c r="H227" s="31">
        <v>38</v>
      </c>
      <c r="I227" s="17">
        <f t="shared" si="12"/>
        <v>63</v>
      </c>
      <c r="J227" s="31">
        <v>0</v>
      </c>
      <c r="K227" s="17">
        <f t="shared" si="13"/>
        <v>63</v>
      </c>
      <c r="L227" s="31"/>
      <c r="M227" s="31">
        <v>0</v>
      </c>
      <c r="N227" s="31">
        <v>19</v>
      </c>
      <c r="O227" s="31">
        <v>0</v>
      </c>
      <c r="P227" s="31">
        <v>6</v>
      </c>
      <c r="Q227" s="17">
        <f t="shared" si="15"/>
        <v>25</v>
      </c>
      <c r="R227" s="31">
        <v>0</v>
      </c>
      <c r="S227" s="17">
        <f t="shared" si="14"/>
        <v>25</v>
      </c>
      <c r="T227" s="31"/>
    </row>
    <row r="228" spans="1:20" ht="14.25" customHeight="1">
      <c r="A228" s="168" t="s">
        <v>659</v>
      </c>
      <c r="B228" s="168" t="s">
        <v>660</v>
      </c>
      <c r="C228" s="168" t="s">
        <v>222</v>
      </c>
      <c r="D228" s="31">
        <v>0</v>
      </c>
      <c r="E228" s="31">
        <v>0</v>
      </c>
      <c r="F228" s="31">
        <v>0</v>
      </c>
      <c r="G228" s="31">
        <v>0</v>
      </c>
      <c r="H228" s="31">
        <v>94</v>
      </c>
      <c r="I228" s="17">
        <f t="shared" si="12"/>
        <v>94</v>
      </c>
      <c r="J228" s="31">
        <v>0</v>
      </c>
      <c r="K228" s="17">
        <f t="shared" si="13"/>
        <v>94</v>
      </c>
      <c r="L228" s="31"/>
      <c r="M228" s="31">
        <v>0</v>
      </c>
      <c r="N228" s="31">
        <v>12</v>
      </c>
      <c r="O228" s="31">
        <v>0</v>
      </c>
      <c r="P228" s="31">
        <v>67</v>
      </c>
      <c r="Q228" s="17">
        <f t="shared" si="15"/>
        <v>79</v>
      </c>
      <c r="R228" s="31">
        <v>50</v>
      </c>
      <c r="S228" s="17">
        <f t="shared" si="14"/>
        <v>129</v>
      </c>
      <c r="T228" s="31"/>
    </row>
    <row r="229" spans="1:20" ht="14.25" customHeight="1">
      <c r="A229" s="168" t="s">
        <v>661</v>
      </c>
      <c r="B229" s="168" t="s">
        <v>662</v>
      </c>
      <c r="C229" s="168" t="s">
        <v>219</v>
      </c>
      <c r="D229" s="31">
        <v>0</v>
      </c>
      <c r="E229" s="31">
        <v>49</v>
      </c>
      <c r="F229" s="31">
        <v>0</v>
      </c>
      <c r="G229" s="31">
        <v>0</v>
      </c>
      <c r="H229" s="31">
        <v>27</v>
      </c>
      <c r="I229" s="17">
        <f t="shared" si="12"/>
        <v>76</v>
      </c>
      <c r="J229" s="31">
        <v>0</v>
      </c>
      <c r="K229" s="17">
        <f t="shared" si="13"/>
        <v>76</v>
      </c>
      <c r="L229" s="31"/>
      <c r="M229" s="31">
        <v>0</v>
      </c>
      <c r="N229" s="31">
        <v>3</v>
      </c>
      <c r="O229" s="31">
        <v>0</v>
      </c>
      <c r="P229" s="31">
        <v>5</v>
      </c>
      <c r="Q229" s="17">
        <f t="shared" si="15"/>
        <v>8</v>
      </c>
      <c r="R229" s="31">
        <v>0</v>
      </c>
      <c r="S229" s="17">
        <f t="shared" si="14"/>
        <v>8</v>
      </c>
      <c r="T229" s="31"/>
    </row>
    <row r="230" spans="1:20" ht="14.25" customHeight="1">
      <c r="A230" s="168" t="s">
        <v>663</v>
      </c>
      <c r="B230" s="168" t="s">
        <v>664</v>
      </c>
      <c r="C230" s="168" t="s">
        <v>231</v>
      </c>
      <c r="D230" s="31">
        <v>0</v>
      </c>
      <c r="E230" s="31">
        <v>0</v>
      </c>
      <c r="F230" s="31">
        <v>0</v>
      </c>
      <c r="G230" s="31">
        <v>12</v>
      </c>
      <c r="H230" s="31">
        <v>12</v>
      </c>
      <c r="I230" s="17">
        <f t="shared" si="12"/>
        <v>24</v>
      </c>
      <c r="J230" s="31">
        <v>6</v>
      </c>
      <c r="K230" s="17">
        <f t="shared" si="13"/>
        <v>30</v>
      </c>
      <c r="L230" s="31"/>
      <c r="M230" s="31">
        <v>0</v>
      </c>
      <c r="N230" s="31">
        <v>0</v>
      </c>
      <c r="O230" s="31">
        <v>0</v>
      </c>
      <c r="P230" s="31">
        <v>21</v>
      </c>
      <c r="Q230" s="17">
        <f t="shared" si="15"/>
        <v>21</v>
      </c>
      <c r="R230" s="31">
        <v>0</v>
      </c>
      <c r="S230" s="17">
        <f t="shared" si="14"/>
        <v>21</v>
      </c>
      <c r="T230" s="31"/>
    </row>
    <row r="231" spans="1:20" ht="14.25" customHeight="1">
      <c r="A231" s="168" t="s">
        <v>665</v>
      </c>
      <c r="B231" s="168" t="s">
        <v>666</v>
      </c>
      <c r="C231" s="4" t="s">
        <v>253</v>
      </c>
      <c r="D231" s="31">
        <v>0</v>
      </c>
      <c r="E231" s="31">
        <v>2</v>
      </c>
      <c r="F231" s="31">
        <v>0</v>
      </c>
      <c r="G231" s="31">
        <v>0</v>
      </c>
      <c r="H231" s="31">
        <v>0</v>
      </c>
      <c r="I231" s="17">
        <f t="shared" si="12"/>
        <v>2</v>
      </c>
      <c r="J231" s="31">
        <v>5</v>
      </c>
      <c r="K231" s="17">
        <f t="shared" si="13"/>
        <v>7</v>
      </c>
      <c r="L231" s="31"/>
      <c r="M231" s="31">
        <v>11</v>
      </c>
      <c r="N231" s="31">
        <v>7</v>
      </c>
      <c r="O231" s="31">
        <v>0</v>
      </c>
      <c r="P231" s="31">
        <v>37</v>
      </c>
      <c r="Q231" s="17">
        <f t="shared" si="15"/>
        <v>55</v>
      </c>
      <c r="R231" s="31">
        <v>29</v>
      </c>
      <c r="S231" s="17">
        <f t="shared" si="14"/>
        <v>84</v>
      </c>
      <c r="T231" s="31"/>
    </row>
    <row r="232" spans="1:20" ht="14.25" customHeight="1">
      <c r="A232" s="168" t="s">
        <v>667</v>
      </c>
      <c r="B232" s="168" t="s">
        <v>668</v>
      </c>
      <c r="C232" s="168" t="s">
        <v>253</v>
      </c>
      <c r="D232" s="31">
        <v>0</v>
      </c>
      <c r="E232" s="31">
        <v>15</v>
      </c>
      <c r="F232" s="31">
        <v>0</v>
      </c>
      <c r="G232" s="31">
        <v>0</v>
      </c>
      <c r="H232" s="31">
        <v>37</v>
      </c>
      <c r="I232" s="17">
        <f t="shared" si="12"/>
        <v>52</v>
      </c>
      <c r="J232" s="31">
        <v>0</v>
      </c>
      <c r="K232" s="17">
        <f t="shared" si="13"/>
        <v>52</v>
      </c>
      <c r="L232" s="31"/>
      <c r="M232" s="31">
        <v>37</v>
      </c>
      <c r="N232" s="31">
        <v>0</v>
      </c>
      <c r="O232" s="31">
        <v>0</v>
      </c>
      <c r="P232" s="31">
        <v>30</v>
      </c>
      <c r="Q232" s="17">
        <f t="shared" si="15"/>
        <v>67</v>
      </c>
      <c r="R232" s="31">
        <v>12</v>
      </c>
      <c r="S232" s="17">
        <f t="shared" si="14"/>
        <v>79</v>
      </c>
      <c r="T232" s="31"/>
    </row>
    <row r="233" spans="1:20" ht="14.25" customHeight="1">
      <c r="A233" s="168" t="s">
        <v>669</v>
      </c>
      <c r="B233" s="168" t="s">
        <v>670</v>
      </c>
      <c r="C233" s="168" t="s">
        <v>243</v>
      </c>
      <c r="D233" s="31">
        <v>0</v>
      </c>
      <c r="E233" s="31">
        <v>0</v>
      </c>
      <c r="F233" s="31">
        <v>0</v>
      </c>
      <c r="G233" s="31">
        <v>0</v>
      </c>
      <c r="H233" s="31">
        <v>3</v>
      </c>
      <c r="I233" s="17">
        <f t="shared" si="12"/>
        <v>3</v>
      </c>
      <c r="J233" s="31">
        <v>0</v>
      </c>
      <c r="K233" s="17">
        <f t="shared" si="13"/>
        <v>3</v>
      </c>
      <c r="L233" s="31"/>
      <c r="M233" s="31">
        <v>3</v>
      </c>
      <c r="N233" s="31">
        <v>10</v>
      </c>
      <c r="O233" s="31">
        <v>9</v>
      </c>
      <c r="P233" s="31">
        <v>28</v>
      </c>
      <c r="Q233" s="17">
        <f t="shared" si="15"/>
        <v>50</v>
      </c>
      <c r="R233" s="31">
        <v>20</v>
      </c>
      <c r="S233" s="17">
        <f t="shared" si="14"/>
        <v>70</v>
      </c>
      <c r="T233" s="31"/>
    </row>
    <row r="234" spans="1:20" ht="14.25" customHeight="1">
      <c r="A234" s="168" t="s">
        <v>671</v>
      </c>
      <c r="B234" s="168" t="s">
        <v>672</v>
      </c>
      <c r="C234" s="168" t="s">
        <v>219</v>
      </c>
      <c r="D234" s="31">
        <v>0</v>
      </c>
      <c r="E234" s="31">
        <v>0</v>
      </c>
      <c r="F234" s="31">
        <v>0</v>
      </c>
      <c r="G234" s="31">
        <v>10</v>
      </c>
      <c r="H234" s="31">
        <v>22</v>
      </c>
      <c r="I234" s="17">
        <f t="shared" si="12"/>
        <v>32</v>
      </c>
      <c r="J234" s="31">
        <v>0</v>
      </c>
      <c r="K234" s="17">
        <f t="shared" si="13"/>
        <v>32</v>
      </c>
      <c r="L234" s="31"/>
      <c r="M234" s="31">
        <v>0</v>
      </c>
      <c r="N234" s="31">
        <v>18</v>
      </c>
      <c r="O234" s="31">
        <v>0</v>
      </c>
      <c r="P234" s="31">
        <v>9</v>
      </c>
      <c r="Q234" s="17">
        <f t="shared" si="15"/>
        <v>27</v>
      </c>
      <c r="R234" s="31">
        <v>0</v>
      </c>
      <c r="S234" s="17">
        <f t="shared" si="14"/>
        <v>27</v>
      </c>
      <c r="T234" s="31"/>
    </row>
    <row r="235" spans="1:20" ht="14.25" customHeight="1">
      <c r="A235" s="168" t="s">
        <v>673</v>
      </c>
      <c r="B235" s="168" t="s">
        <v>674</v>
      </c>
      <c r="C235" s="168" t="s">
        <v>253</v>
      </c>
      <c r="D235" s="31">
        <v>16</v>
      </c>
      <c r="E235" s="31">
        <v>0</v>
      </c>
      <c r="F235" s="31">
        <v>0</v>
      </c>
      <c r="G235" s="31">
        <v>6</v>
      </c>
      <c r="H235" s="31">
        <v>74</v>
      </c>
      <c r="I235" s="17">
        <f t="shared" si="12"/>
        <v>96</v>
      </c>
      <c r="J235" s="31">
        <v>26</v>
      </c>
      <c r="K235" s="17">
        <f t="shared" si="13"/>
        <v>122</v>
      </c>
      <c r="L235" s="31"/>
      <c r="M235" s="31">
        <v>110</v>
      </c>
      <c r="N235" s="31">
        <v>0</v>
      </c>
      <c r="O235" s="31">
        <v>0</v>
      </c>
      <c r="P235" s="31">
        <v>0</v>
      </c>
      <c r="Q235" s="17">
        <f t="shared" si="15"/>
        <v>110</v>
      </c>
      <c r="R235" s="31">
        <v>14</v>
      </c>
      <c r="S235" s="17">
        <f t="shared" si="14"/>
        <v>124</v>
      </c>
      <c r="T235" s="31"/>
    </row>
    <row r="236" spans="1:20" ht="14.25" customHeight="1">
      <c r="A236" s="168" t="s">
        <v>675</v>
      </c>
      <c r="B236" s="168" t="s">
        <v>676</v>
      </c>
      <c r="C236" s="168" t="s">
        <v>219</v>
      </c>
      <c r="D236" s="31">
        <v>0</v>
      </c>
      <c r="E236" s="31">
        <v>0</v>
      </c>
      <c r="F236" s="31">
        <v>0</v>
      </c>
      <c r="G236" s="31">
        <v>0</v>
      </c>
      <c r="H236" s="31">
        <v>0</v>
      </c>
      <c r="I236" s="17">
        <f t="shared" si="12"/>
        <v>0</v>
      </c>
      <c r="J236" s="31">
        <v>0</v>
      </c>
      <c r="K236" s="17">
        <f t="shared" si="13"/>
        <v>0</v>
      </c>
      <c r="L236" s="31"/>
      <c r="M236" s="31">
        <v>0</v>
      </c>
      <c r="N236" s="31">
        <v>0</v>
      </c>
      <c r="O236" s="31">
        <v>0</v>
      </c>
      <c r="P236" s="31">
        <v>7</v>
      </c>
      <c r="Q236" s="17">
        <f t="shared" si="15"/>
        <v>7</v>
      </c>
      <c r="R236" s="31">
        <v>0</v>
      </c>
      <c r="S236" s="17">
        <f t="shared" si="14"/>
        <v>7</v>
      </c>
      <c r="T236" s="31"/>
    </row>
    <row r="237" spans="1:20" ht="14.25" customHeight="1">
      <c r="A237" s="168" t="s">
        <v>677</v>
      </c>
      <c r="B237" s="168" t="s">
        <v>678</v>
      </c>
      <c r="C237" s="168" t="s">
        <v>219</v>
      </c>
      <c r="D237" s="31">
        <v>0</v>
      </c>
      <c r="E237" s="31">
        <v>10</v>
      </c>
      <c r="F237" s="31">
        <v>0</v>
      </c>
      <c r="G237" s="31">
        <v>0</v>
      </c>
      <c r="H237" s="31">
        <v>0</v>
      </c>
      <c r="I237" s="17">
        <f t="shared" si="12"/>
        <v>10</v>
      </c>
      <c r="J237" s="31">
        <v>0</v>
      </c>
      <c r="K237" s="17">
        <f t="shared" si="13"/>
        <v>10</v>
      </c>
      <c r="L237" s="31"/>
      <c r="M237" s="31">
        <v>0</v>
      </c>
      <c r="N237" s="31">
        <v>48</v>
      </c>
      <c r="O237" s="31">
        <v>0</v>
      </c>
      <c r="P237" s="31">
        <v>0</v>
      </c>
      <c r="Q237" s="17">
        <f t="shared" si="15"/>
        <v>48</v>
      </c>
      <c r="R237" s="31">
        <v>0</v>
      </c>
      <c r="S237" s="17">
        <f t="shared" si="14"/>
        <v>48</v>
      </c>
      <c r="T237" s="31"/>
    </row>
    <row r="238" spans="1:20" ht="14.25" customHeight="1">
      <c r="A238" s="168" t="s">
        <v>679</v>
      </c>
      <c r="B238" s="168" t="s">
        <v>680</v>
      </c>
      <c r="C238" s="168" t="s">
        <v>248</v>
      </c>
      <c r="D238" s="31">
        <v>41</v>
      </c>
      <c r="E238" s="31">
        <v>2</v>
      </c>
      <c r="F238" s="31">
        <v>0</v>
      </c>
      <c r="G238" s="31">
        <v>0</v>
      </c>
      <c r="H238" s="31">
        <v>19</v>
      </c>
      <c r="I238" s="17">
        <f t="shared" si="12"/>
        <v>62</v>
      </c>
      <c r="J238" s="31">
        <v>0</v>
      </c>
      <c r="K238" s="17">
        <f t="shared" si="13"/>
        <v>62</v>
      </c>
      <c r="L238" s="31"/>
      <c r="M238" s="31">
        <v>28</v>
      </c>
      <c r="N238" s="31">
        <v>0</v>
      </c>
      <c r="O238" s="31">
        <v>0</v>
      </c>
      <c r="P238" s="31">
        <v>34</v>
      </c>
      <c r="Q238" s="17">
        <f t="shared" si="15"/>
        <v>62</v>
      </c>
      <c r="R238" s="31">
        <v>0</v>
      </c>
      <c r="S238" s="17">
        <f t="shared" si="14"/>
        <v>62</v>
      </c>
      <c r="T238" s="31"/>
    </row>
    <row r="239" spans="1:20" ht="14.25" customHeight="1">
      <c r="A239" s="168" t="s">
        <v>681</v>
      </c>
      <c r="B239" s="168" t="s">
        <v>682</v>
      </c>
      <c r="C239" s="168" t="s">
        <v>248</v>
      </c>
      <c r="D239" s="31">
        <v>0</v>
      </c>
      <c r="E239" s="31">
        <v>0</v>
      </c>
      <c r="F239" s="31">
        <v>0</v>
      </c>
      <c r="G239" s="31">
        <v>1</v>
      </c>
      <c r="H239" s="31">
        <v>0</v>
      </c>
      <c r="I239" s="17">
        <f t="shared" si="12"/>
        <v>1</v>
      </c>
      <c r="J239" s="31">
        <v>5</v>
      </c>
      <c r="K239" s="17">
        <f t="shared" si="13"/>
        <v>6</v>
      </c>
      <c r="L239" s="31"/>
      <c r="M239" s="31">
        <v>26</v>
      </c>
      <c r="N239" s="31">
        <v>38</v>
      </c>
      <c r="O239" s="31">
        <v>0</v>
      </c>
      <c r="P239" s="31">
        <v>57</v>
      </c>
      <c r="Q239" s="17">
        <f t="shared" si="15"/>
        <v>121</v>
      </c>
      <c r="R239" s="31">
        <v>5</v>
      </c>
      <c r="S239" s="17">
        <f t="shared" si="14"/>
        <v>126</v>
      </c>
      <c r="T239" s="31"/>
    </row>
    <row r="240" spans="1:20" ht="14.25" customHeight="1">
      <c r="A240" s="168" t="s">
        <v>683</v>
      </c>
      <c r="B240" s="168" t="s">
        <v>684</v>
      </c>
      <c r="C240" s="168" t="s">
        <v>219</v>
      </c>
      <c r="D240" s="31">
        <v>0</v>
      </c>
      <c r="E240" s="31">
        <v>0</v>
      </c>
      <c r="F240" s="31">
        <v>0</v>
      </c>
      <c r="G240" s="31">
        <v>0</v>
      </c>
      <c r="H240" s="31">
        <v>0</v>
      </c>
      <c r="I240" s="17">
        <f t="shared" si="12"/>
        <v>0</v>
      </c>
      <c r="J240" s="31">
        <v>0</v>
      </c>
      <c r="K240" s="17">
        <f t="shared" si="13"/>
        <v>0</v>
      </c>
      <c r="L240" s="31"/>
      <c r="M240" s="31">
        <v>0</v>
      </c>
      <c r="N240" s="31">
        <v>0</v>
      </c>
      <c r="O240" s="31">
        <v>0</v>
      </c>
      <c r="P240" s="31">
        <v>2</v>
      </c>
      <c r="Q240" s="17">
        <f t="shared" si="15"/>
        <v>2</v>
      </c>
      <c r="R240" s="31">
        <v>0</v>
      </c>
      <c r="S240" s="17">
        <f t="shared" si="14"/>
        <v>2</v>
      </c>
      <c r="T240" s="31"/>
    </row>
    <row r="241" spans="1:20" ht="14.25" customHeight="1">
      <c r="A241" s="168" t="s">
        <v>685</v>
      </c>
      <c r="B241" s="168" t="s">
        <v>686</v>
      </c>
      <c r="C241" s="168" t="s">
        <v>248</v>
      </c>
      <c r="D241" s="31">
        <v>0</v>
      </c>
      <c r="E241" s="31">
        <v>0</v>
      </c>
      <c r="F241" s="31">
        <v>0</v>
      </c>
      <c r="G241" s="31">
        <v>11</v>
      </c>
      <c r="H241" s="31">
        <v>85</v>
      </c>
      <c r="I241" s="17">
        <f t="shared" si="12"/>
        <v>96</v>
      </c>
      <c r="J241" s="31">
        <v>0</v>
      </c>
      <c r="K241" s="17">
        <f t="shared" si="13"/>
        <v>96</v>
      </c>
      <c r="L241" s="31"/>
      <c r="M241" s="31">
        <v>17</v>
      </c>
      <c r="N241" s="31">
        <v>0</v>
      </c>
      <c r="O241" s="31">
        <v>0</v>
      </c>
      <c r="P241" s="31">
        <v>25</v>
      </c>
      <c r="Q241" s="17">
        <f t="shared" si="15"/>
        <v>42</v>
      </c>
      <c r="R241" s="31">
        <v>0</v>
      </c>
      <c r="S241" s="17">
        <f t="shared" si="14"/>
        <v>42</v>
      </c>
      <c r="T241" s="31"/>
    </row>
    <row r="242" spans="1:20" ht="14.25" customHeight="1">
      <c r="A242" s="168" t="s">
        <v>687</v>
      </c>
      <c r="B242" s="168" t="s">
        <v>688</v>
      </c>
      <c r="C242" s="168" t="s">
        <v>253</v>
      </c>
      <c r="D242" s="31">
        <v>24</v>
      </c>
      <c r="E242" s="31">
        <v>0</v>
      </c>
      <c r="F242" s="31">
        <v>0</v>
      </c>
      <c r="G242" s="31">
        <v>18</v>
      </c>
      <c r="H242" s="31">
        <v>81</v>
      </c>
      <c r="I242" s="17">
        <f t="shared" si="12"/>
        <v>123</v>
      </c>
      <c r="J242" s="31">
        <v>11</v>
      </c>
      <c r="K242" s="17">
        <f t="shared" si="13"/>
        <v>134</v>
      </c>
      <c r="L242" s="31"/>
      <c r="M242" s="31">
        <v>0</v>
      </c>
      <c r="N242" s="31">
        <v>0</v>
      </c>
      <c r="O242" s="31">
        <v>0</v>
      </c>
      <c r="P242" s="31">
        <v>52</v>
      </c>
      <c r="Q242" s="17">
        <f t="shared" si="15"/>
        <v>52</v>
      </c>
      <c r="R242" s="31">
        <v>4</v>
      </c>
      <c r="S242" s="17">
        <f t="shared" si="14"/>
        <v>56</v>
      </c>
      <c r="T242" s="31"/>
    </row>
    <row r="243" spans="1:20" ht="14.25" customHeight="1">
      <c r="A243" s="168" t="s">
        <v>689</v>
      </c>
      <c r="B243" s="168" t="s">
        <v>690</v>
      </c>
      <c r="C243" s="168" t="s">
        <v>248</v>
      </c>
      <c r="D243" s="31">
        <v>0</v>
      </c>
      <c r="E243" s="31">
        <v>0</v>
      </c>
      <c r="F243" s="31">
        <v>0</v>
      </c>
      <c r="G243" s="31">
        <v>0</v>
      </c>
      <c r="H243" s="31">
        <v>9</v>
      </c>
      <c r="I243" s="17">
        <f t="shared" si="12"/>
        <v>9</v>
      </c>
      <c r="J243" s="31">
        <v>0</v>
      </c>
      <c r="K243" s="17">
        <f t="shared" si="13"/>
        <v>9</v>
      </c>
      <c r="L243" s="31"/>
      <c r="M243" s="31">
        <v>2</v>
      </c>
      <c r="N243" s="31">
        <v>12</v>
      </c>
      <c r="O243" s="31">
        <v>0</v>
      </c>
      <c r="P243" s="31">
        <v>21</v>
      </c>
      <c r="Q243" s="17">
        <f t="shared" si="15"/>
        <v>35</v>
      </c>
      <c r="R243" s="31">
        <v>33</v>
      </c>
      <c r="S243" s="17">
        <f t="shared" si="14"/>
        <v>68</v>
      </c>
      <c r="T243" s="31"/>
    </row>
    <row r="244" spans="1:20" ht="14.25" customHeight="1">
      <c r="A244" s="168" t="s">
        <v>691</v>
      </c>
      <c r="B244" s="168" t="s">
        <v>692</v>
      </c>
      <c r="C244" s="168" t="s">
        <v>234</v>
      </c>
      <c r="D244" s="31">
        <v>0</v>
      </c>
      <c r="E244" s="31">
        <v>0</v>
      </c>
      <c r="F244" s="31">
        <v>0</v>
      </c>
      <c r="G244" s="31">
        <v>2</v>
      </c>
      <c r="H244" s="31">
        <v>0</v>
      </c>
      <c r="I244" s="17">
        <f t="shared" si="12"/>
        <v>2</v>
      </c>
      <c r="J244" s="31">
        <v>0</v>
      </c>
      <c r="K244" s="17">
        <f t="shared" si="13"/>
        <v>2</v>
      </c>
      <c r="L244" s="31"/>
      <c r="M244" s="31">
        <v>0</v>
      </c>
      <c r="N244" s="31">
        <v>19</v>
      </c>
      <c r="O244" s="31">
        <v>0</v>
      </c>
      <c r="P244" s="31">
        <v>51</v>
      </c>
      <c r="Q244" s="17">
        <f t="shared" si="15"/>
        <v>70</v>
      </c>
      <c r="R244" s="31">
        <v>0</v>
      </c>
      <c r="S244" s="17">
        <f t="shared" si="14"/>
        <v>70</v>
      </c>
      <c r="T244" s="31"/>
    </row>
    <row r="245" spans="1:20" ht="14.25" customHeight="1">
      <c r="D245" s="18">
        <f t="shared" ref="D245:K245" si="16">SUM(D11:D244)</f>
        <v>1065</v>
      </c>
      <c r="E245" s="18">
        <f t="shared" si="16"/>
        <v>2002</v>
      </c>
      <c r="F245" s="18">
        <f t="shared" si="16"/>
        <v>90</v>
      </c>
      <c r="G245" s="18">
        <f t="shared" si="16"/>
        <v>1336</v>
      </c>
      <c r="H245" s="18">
        <f t="shared" si="16"/>
        <v>8547</v>
      </c>
      <c r="I245" s="18">
        <f t="shared" si="16"/>
        <v>13040</v>
      </c>
      <c r="J245" s="18">
        <f t="shared" si="16"/>
        <v>2481</v>
      </c>
      <c r="K245" s="18">
        <f t="shared" si="16"/>
        <v>15521</v>
      </c>
      <c r="L245" s="17"/>
      <c r="M245" s="18">
        <f t="shared" ref="M245:S245" si="17">SUM(M11:M244)</f>
        <v>3241</v>
      </c>
      <c r="N245" s="18">
        <f t="shared" si="17"/>
        <v>1991</v>
      </c>
      <c r="O245" s="18">
        <f t="shared" si="17"/>
        <v>100</v>
      </c>
      <c r="P245" s="18">
        <f t="shared" si="17"/>
        <v>4955</v>
      </c>
      <c r="Q245" s="18">
        <f t="shared" si="17"/>
        <v>10287</v>
      </c>
      <c r="R245" s="18">
        <f t="shared" si="17"/>
        <v>3470</v>
      </c>
      <c r="S245" s="18">
        <f t="shared" si="17"/>
        <v>13757</v>
      </c>
    </row>
    <row r="246" spans="1:20" ht="14.25" customHeight="1">
      <c r="D246" s="17"/>
      <c r="E246" s="17"/>
      <c r="F246" s="17"/>
      <c r="G246" s="17"/>
      <c r="H246" s="17"/>
      <c r="I246" s="17"/>
      <c r="J246" s="17"/>
      <c r="K246" s="17"/>
      <c r="L246" s="17"/>
      <c r="M246" s="17"/>
      <c r="N246" s="17"/>
      <c r="O246" s="17"/>
      <c r="P246" s="17"/>
      <c r="Q246" s="17"/>
      <c r="R246" s="17"/>
      <c r="S246" s="17"/>
    </row>
    <row r="247" spans="1:20" ht="14.25" customHeight="1">
      <c r="A247" s="159" t="s">
        <v>693</v>
      </c>
      <c r="D247" s="7"/>
      <c r="E247" s="17"/>
      <c r="F247" s="17"/>
      <c r="G247" s="17"/>
      <c r="H247" s="17"/>
      <c r="I247" s="17"/>
      <c r="J247" s="17"/>
      <c r="K247" s="17"/>
      <c r="L247" s="17"/>
      <c r="M247" s="7"/>
      <c r="N247" s="17"/>
      <c r="O247" s="17"/>
      <c r="P247" s="17"/>
      <c r="Q247" s="17"/>
      <c r="R247" s="17"/>
      <c r="S247" s="17"/>
    </row>
    <row r="248" spans="1:20" ht="14.25" customHeight="1">
      <c r="A248" t="s">
        <v>694</v>
      </c>
      <c r="B248" s="32" t="s">
        <v>695</v>
      </c>
      <c r="C248" t="s">
        <v>696</v>
      </c>
      <c r="D248" s="31">
        <v>0</v>
      </c>
      <c r="E248" s="31">
        <v>0</v>
      </c>
      <c r="F248" s="31">
        <v>0</v>
      </c>
      <c r="G248" s="31">
        <v>0</v>
      </c>
      <c r="H248" s="7" t="s">
        <v>55</v>
      </c>
      <c r="I248" s="17">
        <f>SUM(D248:H248)</f>
        <v>0</v>
      </c>
      <c r="J248" s="31">
        <v>0</v>
      </c>
      <c r="K248" s="17">
        <f>SUM(I248:J248)</f>
        <v>0</v>
      </c>
      <c r="L248" s="31"/>
      <c r="M248" s="31">
        <v>0</v>
      </c>
      <c r="N248" s="31">
        <v>0</v>
      </c>
      <c r="O248" s="31">
        <v>0</v>
      </c>
      <c r="P248" s="31">
        <v>0</v>
      </c>
      <c r="Q248" s="17">
        <f t="shared" ref="Q248:Q259" si="18">SUM(M248:P248)</f>
        <v>0</v>
      </c>
      <c r="R248" s="31">
        <v>9</v>
      </c>
      <c r="S248" s="17">
        <f>SUM(Q248:R248)</f>
        <v>9</v>
      </c>
      <c r="T248" s="31"/>
    </row>
    <row r="249" spans="1:20" ht="14.25" customHeight="1">
      <c r="A249" t="s">
        <v>697</v>
      </c>
      <c r="B249" s="32" t="s">
        <v>698</v>
      </c>
      <c r="C249" t="s">
        <v>696</v>
      </c>
      <c r="D249" s="31">
        <v>0</v>
      </c>
      <c r="E249" s="31">
        <v>0</v>
      </c>
      <c r="F249" s="31">
        <v>0</v>
      </c>
      <c r="G249" s="31">
        <v>0</v>
      </c>
      <c r="H249" s="7" t="s">
        <v>55</v>
      </c>
      <c r="I249" s="17">
        <f t="shared" ref="I249:I255" si="19">SUM(D249:H249)</f>
        <v>0</v>
      </c>
      <c r="J249" s="31">
        <v>0</v>
      </c>
      <c r="K249" s="17">
        <f t="shared" ref="K249:K257" si="20">SUM(I249:J249)</f>
        <v>0</v>
      </c>
      <c r="L249" s="31"/>
      <c r="M249" s="31">
        <v>0</v>
      </c>
      <c r="N249" s="31">
        <v>0</v>
      </c>
      <c r="O249" s="31">
        <v>0</v>
      </c>
      <c r="P249" s="31">
        <v>0</v>
      </c>
      <c r="Q249" s="17">
        <f t="shared" si="18"/>
        <v>0</v>
      </c>
      <c r="R249" s="31">
        <v>4</v>
      </c>
      <c r="S249" s="17">
        <f t="shared" ref="S249:S256" si="21">SUM(Q249:R249)</f>
        <v>4</v>
      </c>
      <c r="T249" s="31"/>
    </row>
    <row r="250" spans="1:20" ht="14.25" customHeight="1">
      <c r="A250" t="s">
        <v>699</v>
      </c>
      <c r="B250" s="32" t="s">
        <v>700</v>
      </c>
      <c r="C250" t="s">
        <v>696</v>
      </c>
      <c r="D250" s="31">
        <v>0</v>
      </c>
      <c r="E250" s="31">
        <v>0</v>
      </c>
      <c r="F250" s="31">
        <v>0</v>
      </c>
      <c r="G250" s="31">
        <v>0</v>
      </c>
      <c r="H250" s="7" t="s">
        <v>55</v>
      </c>
      <c r="I250" s="17">
        <f t="shared" si="19"/>
        <v>0</v>
      </c>
      <c r="J250" s="31">
        <v>0</v>
      </c>
      <c r="K250" s="17">
        <f t="shared" si="20"/>
        <v>0</v>
      </c>
      <c r="L250" s="31"/>
      <c r="M250" s="31">
        <v>0</v>
      </c>
      <c r="N250" s="31">
        <v>0</v>
      </c>
      <c r="O250" s="31">
        <v>0</v>
      </c>
      <c r="P250" s="31">
        <v>0</v>
      </c>
      <c r="Q250" s="17">
        <f t="shared" si="18"/>
        <v>0</v>
      </c>
      <c r="R250" s="31">
        <v>68</v>
      </c>
      <c r="S250" s="17">
        <f t="shared" si="21"/>
        <v>68</v>
      </c>
      <c r="T250" s="31"/>
    </row>
    <row r="251" spans="1:20" ht="14.25" customHeight="1">
      <c r="A251" t="s">
        <v>701</v>
      </c>
      <c r="B251" s="32" t="s">
        <v>702</v>
      </c>
      <c r="C251" t="s">
        <v>696</v>
      </c>
      <c r="D251" s="31">
        <v>0</v>
      </c>
      <c r="E251" s="31">
        <v>0</v>
      </c>
      <c r="F251" s="31">
        <v>0</v>
      </c>
      <c r="G251" s="31">
        <v>0</v>
      </c>
      <c r="H251" s="7" t="s">
        <v>55</v>
      </c>
      <c r="I251" s="17">
        <f t="shared" si="19"/>
        <v>0</v>
      </c>
      <c r="J251" s="31">
        <v>0</v>
      </c>
      <c r="K251" s="17">
        <f t="shared" si="20"/>
        <v>0</v>
      </c>
      <c r="L251" s="31"/>
      <c r="M251" s="31">
        <v>0</v>
      </c>
      <c r="N251" s="31">
        <v>0</v>
      </c>
      <c r="O251" s="31">
        <v>0</v>
      </c>
      <c r="P251" s="31">
        <v>0</v>
      </c>
      <c r="Q251" s="17">
        <f t="shared" si="18"/>
        <v>0</v>
      </c>
      <c r="R251" s="31">
        <v>5</v>
      </c>
      <c r="S251" s="17">
        <f t="shared" si="21"/>
        <v>5</v>
      </c>
      <c r="T251" s="31"/>
    </row>
    <row r="252" spans="1:20" ht="14.25" customHeight="1">
      <c r="A252" t="s">
        <v>703</v>
      </c>
      <c r="B252" t="s">
        <v>704</v>
      </c>
      <c r="C252" t="s">
        <v>696</v>
      </c>
      <c r="D252" s="31">
        <v>0</v>
      </c>
      <c r="E252" s="31">
        <v>0</v>
      </c>
      <c r="F252" s="31">
        <v>0</v>
      </c>
      <c r="G252" s="31">
        <v>0</v>
      </c>
      <c r="H252" s="7" t="s">
        <v>55</v>
      </c>
      <c r="I252" s="17">
        <f t="shared" si="19"/>
        <v>0</v>
      </c>
      <c r="J252" s="31">
        <v>3</v>
      </c>
      <c r="K252" s="17">
        <f t="shared" si="20"/>
        <v>3</v>
      </c>
      <c r="L252" s="31"/>
      <c r="M252" s="31">
        <v>0</v>
      </c>
      <c r="N252" s="31">
        <v>0</v>
      </c>
      <c r="O252" s="31">
        <v>0</v>
      </c>
      <c r="P252" s="31">
        <v>0</v>
      </c>
      <c r="Q252" s="17">
        <f t="shared" si="18"/>
        <v>0</v>
      </c>
      <c r="R252" s="31">
        <v>0</v>
      </c>
      <c r="S252" s="17">
        <f t="shared" si="21"/>
        <v>0</v>
      </c>
      <c r="T252" s="31"/>
    </row>
    <row r="253" spans="1:20" ht="14.25" customHeight="1">
      <c r="A253" t="s">
        <v>705</v>
      </c>
      <c r="B253" t="s">
        <v>706</v>
      </c>
      <c r="C253" t="s">
        <v>696</v>
      </c>
      <c r="D253" s="31">
        <v>13</v>
      </c>
      <c r="E253" s="31">
        <v>0</v>
      </c>
      <c r="F253" s="31">
        <v>0</v>
      </c>
      <c r="G253" s="31">
        <v>0</v>
      </c>
      <c r="H253" s="7" t="s">
        <v>55</v>
      </c>
      <c r="I253" s="17">
        <f t="shared" si="19"/>
        <v>13</v>
      </c>
      <c r="J253" s="31">
        <v>63</v>
      </c>
      <c r="K253" s="17">
        <f t="shared" si="20"/>
        <v>76</v>
      </c>
      <c r="L253" s="31"/>
      <c r="M253" s="31">
        <v>0</v>
      </c>
      <c r="N253" s="31">
        <v>0</v>
      </c>
      <c r="O253" s="31">
        <v>0</v>
      </c>
      <c r="P253" s="31">
        <v>0</v>
      </c>
      <c r="Q253" s="17">
        <f t="shared" si="18"/>
        <v>0</v>
      </c>
      <c r="R253" s="31">
        <v>0</v>
      </c>
      <c r="S253" s="17">
        <f t="shared" si="21"/>
        <v>0</v>
      </c>
      <c r="T253" s="31"/>
    </row>
    <row r="254" spans="1:20" ht="14.25" customHeight="1">
      <c r="A254" t="s">
        <v>707</v>
      </c>
      <c r="B254" t="s">
        <v>708</v>
      </c>
      <c r="C254" t="s">
        <v>696</v>
      </c>
      <c r="D254" s="31">
        <v>20</v>
      </c>
      <c r="E254" s="31">
        <v>0</v>
      </c>
      <c r="F254" s="31">
        <v>0</v>
      </c>
      <c r="G254" s="31">
        <v>0</v>
      </c>
      <c r="H254" s="7" t="s">
        <v>55</v>
      </c>
      <c r="I254" s="17">
        <f t="shared" si="19"/>
        <v>20</v>
      </c>
      <c r="J254" s="31">
        <v>43</v>
      </c>
      <c r="K254" s="17">
        <f t="shared" si="20"/>
        <v>63</v>
      </c>
      <c r="L254" s="31"/>
      <c r="M254" s="31">
        <v>0</v>
      </c>
      <c r="N254" s="31">
        <v>0</v>
      </c>
      <c r="O254" s="31">
        <v>0</v>
      </c>
      <c r="P254" s="31">
        <v>0</v>
      </c>
      <c r="Q254" s="17">
        <f t="shared" si="18"/>
        <v>0</v>
      </c>
      <c r="R254" s="31">
        <v>0</v>
      </c>
      <c r="S254" s="17">
        <f t="shared" si="21"/>
        <v>0</v>
      </c>
      <c r="T254" s="31"/>
    </row>
    <row r="255" spans="1:20" ht="14.25" customHeight="1">
      <c r="A255" t="s">
        <v>709</v>
      </c>
      <c r="B255" s="32" t="s">
        <v>710</v>
      </c>
      <c r="C255" t="s">
        <v>696</v>
      </c>
      <c r="D255" s="31">
        <v>0</v>
      </c>
      <c r="E255" s="31">
        <v>0</v>
      </c>
      <c r="F255" s="31">
        <v>0</v>
      </c>
      <c r="G255" s="31">
        <v>0</v>
      </c>
      <c r="H255" s="7" t="s">
        <v>55</v>
      </c>
      <c r="I255" s="17">
        <f t="shared" si="19"/>
        <v>0</v>
      </c>
      <c r="J255" s="31">
        <v>4</v>
      </c>
      <c r="K255" s="17">
        <f t="shared" si="20"/>
        <v>4</v>
      </c>
      <c r="L255" s="31"/>
      <c r="M255" s="31">
        <v>0</v>
      </c>
      <c r="N255" s="31">
        <v>0</v>
      </c>
      <c r="O255" s="31">
        <v>0</v>
      </c>
      <c r="P255" s="31">
        <v>0</v>
      </c>
      <c r="Q255" s="17">
        <f t="shared" si="18"/>
        <v>0</v>
      </c>
      <c r="R255" s="31">
        <v>0</v>
      </c>
      <c r="S255" s="17">
        <f t="shared" si="21"/>
        <v>0</v>
      </c>
      <c r="T255" s="31"/>
    </row>
    <row r="256" spans="1:20" ht="14.25" customHeight="1">
      <c r="A256" t="s">
        <v>711</v>
      </c>
      <c r="B256" s="32" t="s">
        <v>712</v>
      </c>
      <c r="C256" t="s">
        <v>696</v>
      </c>
      <c r="D256" s="31">
        <v>0</v>
      </c>
      <c r="E256" s="31">
        <v>0</v>
      </c>
      <c r="F256" s="31">
        <v>0</v>
      </c>
      <c r="G256" s="31">
        <v>0</v>
      </c>
      <c r="H256" s="7" t="s">
        <v>55</v>
      </c>
      <c r="I256" s="17">
        <f>SUM(D256:H256)</f>
        <v>0</v>
      </c>
      <c r="J256" s="31">
        <v>0</v>
      </c>
      <c r="K256" s="17">
        <f t="shared" si="20"/>
        <v>0</v>
      </c>
      <c r="L256" s="31"/>
      <c r="M256" s="31">
        <v>140</v>
      </c>
      <c r="N256" s="31">
        <v>0</v>
      </c>
      <c r="O256" s="31">
        <v>0</v>
      </c>
      <c r="P256" s="31">
        <v>0</v>
      </c>
      <c r="Q256" s="17">
        <f t="shared" si="18"/>
        <v>140</v>
      </c>
      <c r="R256" s="31">
        <v>210</v>
      </c>
      <c r="S256" s="17">
        <f t="shared" si="21"/>
        <v>350</v>
      </c>
      <c r="T256" s="31"/>
    </row>
    <row r="257" spans="1:20" ht="14.25" customHeight="1">
      <c r="A257" t="s">
        <v>713</v>
      </c>
      <c r="B257" t="s">
        <v>714</v>
      </c>
      <c r="C257" t="s">
        <v>696</v>
      </c>
      <c r="D257" s="31">
        <v>0</v>
      </c>
      <c r="E257" s="31">
        <v>0</v>
      </c>
      <c r="F257" s="31">
        <v>0</v>
      </c>
      <c r="G257" s="31">
        <v>0</v>
      </c>
      <c r="H257" s="7" t="s">
        <v>55</v>
      </c>
      <c r="I257" s="17">
        <f>SUM(D257:H257)</f>
        <v>0</v>
      </c>
      <c r="J257" s="31">
        <v>0</v>
      </c>
      <c r="K257" s="17">
        <f t="shared" si="20"/>
        <v>0</v>
      </c>
      <c r="L257" s="31"/>
      <c r="M257" s="31">
        <v>0</v>
      </c>
      <c r="N257" s="31">
        <v>0</v>
      </c>
      <c r="O257" s="31">
        <v>0</v>
      </c>
      <c r="P257" s="31">
        <v>7</v>
      </c>
      <c r="Q257" s="17">
        <f t="shared" si="18"/>
        <v>7</v>
      </c>
      <c r="R257" s="31">
        <v>5</v>
      </c>
      <c r="S257" s="17">
        <f>SUM(Q257:R257)</f>
        <v>12</v>
      </c>
      <c r="T257" s="31"/>
    </row>
    <row r="258" spans="1:20" ht="14.25" customHeight="1">
      <c r="A258" t="s">
        <v>715</v>
      </c>
      <c r="B258" s="32" t="s">
        <v>716</v>
      </c>
      <c r="C258" t="s">
        <v>696</v>
      </c>
      <c r="D258" s="31">
        <v>0</v>
      </c>
      <c r="E258" s="31">
        <v>0</v>
      </c>
      <c r="F258" s="31">
        <v>0</v>
      </c>
      <c r="G258" s="31">
        <v>0</v>
      </c>
      <c r="H258" s="7" t="s">
        <v>55</v>
      </c>
      <c r="I258" s="17">
        <f>SUM(D258:H258)</f>
        <v>0</v>
      </c>
      <c r="J258" s="31">
        <v>0</v>
      </c>
      <c r="K258" s="17">
        <f>SUM(I258:J258)</f>
        <v>0</v>
      </c>
      <c r="L258" s="31"/>
      <c r="M258" s="31">
        <v>0</v>
      </c>
      <c r="N258" s="31">
        <v>0</v>
      </c>
      <c r="O258" s="31">
        <v>0</v>
      </c>
      <c r="P258" s="31">
        <v>0</v>
      </c>
      <c r="Q258" s="17">
        <f t="shared" si="18"/>
        <v>0</v>
      </c>
      <c r="R258" s="31">
        <v>90</v>
      </c>
      <c r="S258" s="17">
        <f>SUM(Q258:R258)</f>
        <v>90</v>
      </c>
      <c r="T258" s="31"/>
    </row>
    <row r="259" spans="1:20" ht="14.25" customHeight="1">
      <c r="A259" t="s">
        <v>717</v>
      </c>
      <c r="B259" t="s">
        <v>718</v>
      </c>
      <c r="C259" t="s">
        <v>696</v>
      </c>
      <c r="D259" s="31">
        <v>0</v>
      </c>
      <c r="E259" s="31">
        <v>0</v>
      </c>
      <c r="F259" s="31">
        <v>0</v>
      </c>
      <c r="G259" s="31">
        <v>0</v>
      </c>
      <c r="H259" s="7" t="s">
        <v>55</v>
      </c>
      <c r="I259" s="17">
        <f>SUM(D259:H259)</f>
        <v>0</v>
      </c>
      <c r="J259" s="31">
        <v>15</v>
      </c>
      <c r="K259" s="17">
        <f>SUM(I259:J259)</f>
        <v>15</v>
      </c>
      <c r="L259" s="31"/>
      <c r="M259" s="31">
        <v>0</v>
      </c>
      <c r="N259" s="31">
        <v>0</v>
      </c>
      <c r="O259" s="31">
        <v>0</v>
      </c>
      <c r="P259" s="31">
        <v>0</v>
      </c>
      <c r="Q259" s="17">
        <f t="shared" si="18"/>
        <v>0</v>
      </c>
      <c r="R259" s="31">
        <v>0</v>
      </c>
      <c r="S259" s="17">
        <f>SUM(Q259:R259)</f>
        <v>0</v>
      </c>
      <c r="T259" s="31"/>
    </row>
    <row r="260" spans="1:20" ht="12.95">
      <c r="D260" s="18">
        <f>SUM(D248:D259)</f>
        <v>33</v>
      </c>
      <c r="E260" s="18">
        <f>SUM(E248:E259)</f>
        <v>0</v>
      </c>
      <c r="F260" s="18">
        <f>SUM(F248:F259)</f>
        <v>0</v>
      </c>
      <c r="G260" s="18">
        <f>SUM(G248:G259)</f>
        <v>0</v>
      </c>
      <c r="H260" s="20" t="s">
        <v>55</v>
      </c>
      <c r="I260" s="18">
        <f>SUM(I248:I259)</f>
        <v>33</v>
      </c>
      <c r="J260" s="18">
        <f>SUM(J248:J259)</f>
        <v>128</v>
      </c>
      <c r="K260" s="18">
        <f>SUM(K248:K259)</f>
        <v>161</v>
      </c>
      <c r="L260" s="31"/>
      <c r="M260" s="18">
        <f t="shared" ref="M260:S260" si="22">SUM(M248:M259)</f>
        <v>140</v>
      </c>
      <c r="N260" s="18">
        <f t="shared" si="22"/>
        <v>0</v>
      </c>
      <c r="O260" s="18">
        <f t="shared" si="22"/>
        <v>0</v>
      </c>
      <c r="P260" s="18">
        <f t="shared" si="22"/>
        <v>7</v>
      </c>
      <c r="Q260" s="18">
        <f t="shared" si="22"/>
        <v>147</v>
      </c>
      <c r="R260" s="18">
        <f t="shared" si="22"/>
        <v>391</v>
      </c>
      <c r="S260" s="18">
        <f t="shared" si="22"/>
        <v>538</v>
      </c>
    </row>
    <row r="261" spans="1:20" ht="12.95">
      <c r="B261" s="1"/>
      <c r="D261" s="31"/>
      <c r="E261" s="31"/>
      <c r="F261" s="31"/>
      <c r="G261" s="31"/>
      <c r="H261" s="31"/>
      <c r="I261" s="31"/>
      <c r="J261" s="31"/>
      <c r="K261" s="31"/>
      <c r="L261" s="31"/>
      <c r="M261" s="31"/>
      <c r="N261" s="31"/>
      <c r="O261" s="31"/>
      <c r="P261" s="31"/>
      <c r="Q261" s="31"/>
      <c r="R261" s="31"/>
      <c r="S261" s="31"/>
    </row>
    <row r="262" spans="1:20" ht="12.95">
      <c r="B262" s="1" t="s">
        <v>719</v>
      </c>
      <c r="D262" s="31"/>
      <c r="E262" s="31"/>
      <c r="F262" s="31"/>
      <c r="G262" s="31"/>
      <c r="H262" s="31"/>
      <c r="I262" s="31"/>
      <c r="J262" s="31"/>
      <c r="K262" s="31"/>
      <c r="L262" s="31"/>
      <c r="M262" s="31"/>
      <c r="N262" s="31"/>
      <c r="O262" s="31"/>
      <c r="P262" s="31"/>
      <c r="Q262" s="31"/>
      <c r="R262" s="31"/>
      <c r="S262" s="31"/>
    </row>
    <row r="263" spans="1:20">
      <c r="D263" s="31"/>
      <c r="E263" s="31"/>
      <c r="F263" s="31"/>
      <c r="G263" s="31"/>
      <c r="H263" s="31"/>
      <c r="I263" s="31"/>
      <c r="J263" s="31"/>
      <c r="K263" s="31"/>
      <c r="L263" s="31"/>
      <c r="M263" s="31"/>
      <c r="N263" s="31"/>
      <c r="O263" s="31"/>
      <c r="P263" s="31"/>
      <c r="Q263" s="31"/>
      <c r="R263" s="31"/>
      <c r="S263" s="31"/>
    </row>
    <row r="264" spans="1:20" ht="12.95">
      <c r="A264" s="169" t="s">
        <v>720</v>
      </c>
      <c r="B264" s="32" t="s">
        <v>721</v>
      </c>
      <c r="C264" t="s">
        <v>222</v>
      </c>
      <c r="D264" s="31">
        <v>147</v>
      </c>
      <c r="E264" s="31">
        <v>80</v>
      </c>
      <c r="F264" s="31">
        <v>0</v>
      </c>
      <c r="G264" s="31">
        <v>52</v>
      </c>
      <c r="H264" s="31">
        <v>1287</v>
      </c>
      <c r="I264" s="17">
        <f t="shared" ref="I264:I272" si="23">SUM(D264:H264)</f>
        <v>1566</v>
      </c>
      <c r="J264" s="31">
        <v>165</v>
      </c>
      <c r="K264" s="17">
        <f t="shared" ref="K264:K272" si="24">SUM(I264:J264)</f>
        <v>1731</v>
      </c>
      <c r="L264" s="31"/>
      <c r="M264" s="31">
        <v>388</v>
      </c>
      <c r="N264" s="31">
        <v>142</v>
      </c>
      <c r="O264" s="31">
        <v>6</v>
      </c>
      <c r="P264" s="31">
        <v>526</v>
      </c>
      <c r="Q264" s="17">
        <f t="shared" ref="Q264:Q272" si="25">SUM(M264:P264)</f>
        <v>1062</v>
      </c>
      <c r="R264" s="31">
        <v>295</v>
      </c>
      <c r="S264" s="17">
        <f t="shared" ref="S264:S272" si="26">SUM(Q264:R264)</f>
        <v>1357</v>
      </c>
    </row>
    <row r="265" spans="1:20" ht="12.95">
      <c r="A265" s="169" t="s">
        <v>722</v>
      </c>
      <c r="B265" s="32" t="s">
        <v>723</v>
      </c>
      <c r="C265" t="s">
        <v>231</v>
      </c>
      <c r="D265" s="31">
        <v>207</v>
      </c>
      <c r="E265" s="31">
        <v>191</v>
      </c>
      <c r="F265" s="31">
        <v>0</v>
      </c>
      <c r="G265" s="31">
        <v>392</v>
      </c>
      <c r="H265" s="31">
        <v>1127</v>
      </c>
      <c r="I265" s="17">
        <f t="shared" si="23"/>
        <v>1917</v>
      </c>
      <c r="J265" s="31">
        <v>261</v>
      </c>
      <c r="K265" s="17">
        <f t="shared" si="24"/>
        <v>2178</v>
      </c>
      <c r="L265" s="31"/>
      <c r="M265" s="31">
        <v>350</v>
      </c>
      <c r="N265" s="31">
        <v>251</v>
      </c>
      <c r="O265" s="31">
        <v>8</v>
      </c>
      <c r="P265" s="31">
        <v>915</v>
      </c>
      <c r="Q265" s="17">
        <f t="shared" si="25"/>
        <v>1524</v>
      </c>
      <c r="R265" s="31">
        <v>527</v>
      </c>
      <c r="S265" s="17">
        <f t="shared" si="26"/>
        <v>2051</v>
      </c>
    </row>
    <row r="266" spans="1:20" ht="12.95">
      <c r="A266" s="169" t="s">
        <v>724</v>
      </c>
      <c r="B266" s="32" t="s">
        <v>725</v>
      </c>
      <c r="C266" t="s">
        <v>696</v>
      </c>
      <c r="D266" s="31">
        <v>33</v>
      </c>
      <c r="E266" s="31">
        <v>0</v>
      </c>
      <c r="F266" s="31">
        <v>0</v>
      </c>
      <c r="G266" s="31">
        <v>0</v>
      </c>
      <c r="H266" s="7" t="s">
        <v>55</v>
      </c>
      <c r="I266" s="17">
        <f t="shared" si="23"/>
        <v>33</v>
      </c>
      <c r="J266" s="31">
        <v>128</v>
      </c>
      <c r="K266" s="17">
        <f t="shared" si="24"/>
        <v>161</v>
      </c>
      <c r="L266" s="31"/>
      <c r="M266" s="8">
        <v>140</v>
      </c>
      <c r="N266" s="31">
        <v>0</v>
      </c>
      <c r="O266" s="31">
        <v>0</v>
      </c>
      <c r="P266" s="31">
        <v>7</v>
      </c>
      <c r="Q266" s="17">
        <f t="shared" si="25"/>
        <v>147</v>
      </c>
      <c r="R266" s="31">
        <v>391</v>
      </c>
      <c r="S266" s="17">
        <f t="shared" si="26"/>
        <v>538</v>
      </c>
    </row>
    <row r="267" spans="1:20" ht="12.95">
      <c r="A267" s="169" t="s">
        <v>726</v>
      </c>
      <c r="B267" s="32" t="s">
        <v>727</v>
      </c>
      <c r="C267" t="s">
        <v>320</v>
      </c>
      <c r="D267" s="31">
        <v>94</v>
      </c>
      <c r="E267" s="31">
        <v>133</v>
      </c>
      <c r="F267" s="31">
        <v>11</v>
      </c>
      <c r="G267" s="31">
        <v>63</v>
      </c>
      <c r="H267" s="31">
        <v>779</v>
      </c>
      <c r="I267" s="17">
        <f t="shared" si="23"/>
        <v>1080</v>
      </c>
      <c r="J267" s="31">
        <v>181</v>
      </c>
      <c r="K267" s="17">
        <f t="shared" si="24"/>
        <v>1261</v>
      </c>
      <c r="L267" s="31"/>
      <c r="M267" s="31">
        <v>385</v>
      </c>
      <c r="N267" s="31">
        <v>130</v>
      </c>
      <c r="O267" s="31">
        <v>0</v>
      </c>
      <c r="P267" s="31">
        <v>295</v>
      </c>
      <c r="Q267" s="17">
        <f t="shared" si="25"/>
        <v>810</v>
      </c>
      <c r="R267" s="31">
        <v>203</v>
      </c>
      <c r="S267" s="17">
        <f t="shared" si="26"/>
        <v>1013</v>
      </c>
    </row>
    <row r="268" spans="1:20" ht="12.95">
      <c r="A268" s="169" t="s">
        <v>728</v>
      </c>
      <c r="B268" s="32" t="s">
        <v>729</v>
      </c>
      <c r="C268" t="s">
        <v>253</v>
      </c>
      <c r="D268" s="31">
        <v>186</v>
      </c>
      <c r="E268" s="31">
        <v>461</v>
      </c>
      <c r="F268" s="31">
        <v>0</v>
      </c>
      <c r="G268" s="31">
        <v>356</v>
      </c>
      <c r="H268" s="31">
        <v>1295</v>
      </c>
      <c r="I268" s="17">
        <f t="shared" si="23"/>
        <v>2298</v>
      </c>
      <c r="J268" s="31">
        <v>542</v>
      </c>
      <c r="K268" s="17">
        <f t="shared" si="24"/>
        <v>2840</v>
      </c>
      <c r="L268" s="31"/>
      <c r="M268" s="31">
        <v>949</v>
      </c>
      <c r="N268" s="31">
        <v>300</v>
      </c>
      <c r="O268" s="31">
        <v>29</v>
      </c>
      <c r="P268" s="31">
        <v>901</v>
      </c>
      <c r="Q268" s="17">
        <f t="shared" si="25"/>
        <v>2179</v>
      </c>
      <c r="R268" s="31">
        <v>688</v>
      </c>
      <c r="S268" s="17">
        <f t="shared" si="26"/>
        <v>2867</v>
      </c>
    </row>
    <row r="269" spans="1:20" ht="12.95">
      <c r="A269" s="169" t="s">
        <v>730</v>
      </c>
      <c r="B269" s="32" t="s">
        <v>731</v>
      </c>
      <c r="C269" t="s">
        <v>219</v>
      </c>
      <c r="D269" s="31">
        <v>170</v>
      </c>
      <c r="E269" s="31">
        <v>520</v>
      </c>
      <c r="F269" s="31">
        <v>8</v>
      </c>
      <c r="G269" s="31">
        <v>175</v>
      </c>
      <c r="H269" s="31">
        <v>1526</v>
      </c>
      <c r="I269" s="17">
        <f t="shared" si="23"/>
        <v>2399</v>
      </c>
      <c r="J269" s="31">
        <v>256</v>
      </c>
      <c r="K269" s="17">
        <f t="shared" si="24"/>
        <v>2655</v>
      </c>
      <c r="L269" s="31"/>
      <c r="M269" s="31">
        <v>225</v>
      </c>
      <c r="N269" s="31">
        <v>371</v>
      </c>
      <c r="O269" s="31">
        <v>18</v>
      </c>
      <c r="P269" s="31">
        <v>587</v>
      </c>
      <c r="Q269" s="17">
        <f t="shared" si="25"/>
        <v>1201</v>
      </c>
      <c r="R269" s="31">
        <v>845</v>
      </c>
      <c r="S269" s="17">
        <f t="shared" si="26"/>
        <v>2046</v>
      </c>
    </row>
    <row r="270" spans="1:20" ht="12.95">
      <c r="A270" s="169" t="s">
        <v>732</v>
      </c>
      <c r="B270" s="32" t="s">
        <v>733</v>
      </c>
      <c r="C270" t="s">
        <v>243</v>
      </c>
      <c r="D270" s="31">
        <v>56</v>
      </c>
      <c r="E270" s="31">
        <v>250</v>
      </c>
      <c r="F270" s="31">
        <v>64</v>
      </c>
      <c r="G270" s="31">
        <v>105</v>
      </c>
      <c r="H270" s="31">
        <v>1006</v>
      </c>
      <c r="I270" s="17">
        <f t="shared" si="23"/>
        <v>1481</v>
      </c>
      <c r="J270" s="31">
        <v>285</v>
      </c>
      <c r="K270" s="17">
        <f t="shared" si="24"/>
        <v>1766</v>
      </c>
      <c r="L270" s="31"/>
      <c r="M270" s="31">
        <v>199</v>
      </c>
      <c r="N270" s="31">
        <v>510</v>
      </c>
      <c r="O270" s="31">
        <v>25</v>
      </c>
      <c r="P270" s="31">
        <v>653</v>
      </c>
      <c r="Q270" s="17">
        <f t="shared" si="25"/>
        <v>1387</v>
      </c>
      <c r="R270" s="31">
        <v>375</v>
      </c>
      <c r="S270" s="17">
        <f t="shared" si="26"/>
        <v>1762</v>
      </c>
    </row>
    <row r="271" spans="1:20" ht="12.95">
      <c r="A271" s="169" t="s">
        <v>734</v>
      </c>
      <c r="B271" s="32" t="s">
        <v>735</v>
      </c>
      <c r="C271" t="s">
        <v>248</v>
      </c>
      <c r="D271" s="31">
        <v>197</v>
      </c>
      <c r="E271" s="31">
        <v>120</v>
      </c>
      <c r="F271" s="31">
        <v>7</v>
      </c>
      <c r="G271" s="31">
        <v>41</v>
      </c>
      <c r="H271" s="31">
        <v>622</v>
      </c>
      <c r="I271" s="17">
        <f t="shared" si="23"/>
        <v>987</v>
      </c>
      <c r="J271" s="31">
        <v>415</v>
      </c>
      <c r="K271" s="17">
        <f t="shared" si="24"/>
        <v>1402</v>
      </c>
      <c r="L271" s="31"/>
      <c r="M271" s="31">
        <v>441</v>
      </c>
      <c r="N271" s="31">
        <v>158</v>
      </c>
      <c r="O271" s="31">
        <v>0</v>
      </c>
      <c r="P271" s="31">
        <v>562</v>
      </c>
      <c r="Q271" s="17">
        <f t="shared" si="25"/>
        <v>1161</v>
      </c>
      <c r="R271" s="31">
        <v>288</v>
      </c>
      <c r="S271" s="17">
        <f t="shared" si="26"/>
        <v>1449</v>
      </c>
    </row>
    <row r="272" spans="1:20" ht="12.95">
      <c r="A272" s="169" t="s">
        <v>736</v>
      </c>
      <c r="B272" s="32" t="s">
        <v>737</v>
      </c>
      <c r="C272" t="s">
        <v>234</v>
      </c>
      <c r="D272" s="31">
        <v>8</v>
      </c>
      <c r="E272" s="31">
        <v>247</v>
      </c>
      <c r="F272" s="31">
        <v>0</v>
      </c>
      <c r="G272" s="31">
        <v>152</v>
      </c>
      <c r="H272" s="31">
        <v>905</v>
      </c>
      <c r="I272" s="17">
        <f t="shared" si="23"/>
        <v>1312</v>
      </c>
      <c r="J272" s="31">
        <v>376</v>
      </c>
      <c r="K272" s="17">
        <f t="shared" si="24"/>
        <v>1688</v>
      </c>
      <c r="L272" s="31"/>
      <c r="M272" s="31">
        <v>304</v>
      </c>
      <c r="N272" s="31">
        <v>129</v>
      </c>
      <c r="O272" s="31">
        <v>14</v>
      </c>
      <c r="P272" s="31">
        <v>516</v>
      </c>
      <c r="Q272" s="17">
        <f t="shared" si="25"/>
        <v>963</v>
      </c>
      <c r="R272" s="31">
        <v>249</v>
      </c>
      <c r="S272" s="17">
        <f t="shared" si="26"/>
        <v>1212</v>
      </c>
    </row>
    <row r="273" spans="1:19" ht="12.95">
      <c r="A273" s="26" t="s">
        <v>738</v>
      </c>
      <c r="B273" s="26"/>
      <c r="C273" s="26"/>
      <c r="D273" s="18">
        <f t="shared" ref="D273:K273" si="27">SUM(D264:D272)</f>
        <v>1098</v>
      </c>
      <c r="E273" s="18">
        <f t="shared" si="27"/>
        <v>2002</v>
      </c>
      <c r="F273" s="18">
        <f t="shared" si="27"/>
        <v>90</v>
      </c>
      <c r="G273" s="18">
        <f t="shared" si="27"/>
        <v>1336</v>
      </c>
      <c r="H273" s="18">
        <f t="shared" si="27"/>
        <v>8547</v>
      </c>
      <c r="I273" s="18">
        <f t="shared" si="27"/>
        <v>13073</v>
      </c>
      <c r="J273" s="18">
        <f t="shared" si="27"/>
        <v>2609</v>
      </c>
      <c r="K273" s="18">
        <f t="shared" si="27"/>
        <v>15682</v>
      </c>
      <c r="L273" s="31"/>
      <c r="M273" s="18">
        <f t="shared" ref="M273:S273" si="28">SUM(M264:M272)</f>
        <v>3381</v>
      </c>
      <c r="N273" s="18">
        <f t="shared" si="28"/>
        <v>1991</v>
      </c>
      <c r="O273" s="18">
        <f t="shared" si="28"/>
        <v>100</v>
      </c>
      <c r="P273" s="18">
        <f t="shared" si="28"/>
        <v>4962</v>
      </c>
      <c r="Q273" s="18">
        <f t="shared" si="28"/>
        <v>10434</v>
      </c>
      <c r="R273" s="18">
        <f t="shared" si="28"/>
        <v>3861</v>
      </c>
      <c r="S273" s="18">
        <f t="shared" si="28"/>
        <v>14295</v>
      </c>
    </row>
    <row r="274" spans="1:19">
      <c r="D274" s="31"/>
      <c r="E274" s="31"/>
      <c r="F274" s="31"/>
      <c r="G274" s="31"/>
      <c r="H274" s="31"/>
      <c r="I274" s="31"/>
      <c r="J274" s="31"/>
      <c r="K274" s="31"/>
      <c r="L274" s="31"/>
      <c r="M274" s="31"/>
      <c r="N274" s="31"/>
      <c r="O274" s="31"/>
      <c r="P274" s="31"/>
      <c r="Q274" s="31"/>
      <c r="R274" s="31"/>
      <c r="S274" s="31"/>
    </row>
    <row r="275" spans="1:19" ht="14.45">
      <c r="A275" s="11"/>
      <c r="D275" s="31"/>
      <c r="E275" s="31"/>
      <c r="F275" s="31"/>
      <c r="G275" s="31"/>
      <c r="H275" s="31"/>
      <c r="I275" s="31"/>
      <c r="J275" s="31"/>
      <c r="K275" s="31"/>
      <c r="L275" s="31"/>
      <c r="M275" s="31"/>
      <c r="N275" s="31"/>
      <c r="O275" s="31"/>
      <c r="P275" s="31"/>
      <c r="Q275" s="31"/>
      <c r="R275" s="31"/>
      <c r="S275" s="31"/>
    </row>
    <row r="276" spans="1:19">
      <c r="A276" t="s">
        <v>208</v>
      </c>
      <c r="J276" s="31"/>
    </row>
  </sheetData>
  <mergeCells count="2">
    <mergeCell ref="D8:K8"/>
    <mergeCell ref="M8:S8"/>
  </mergeCells>
  <conditionalFormatting sqref="B11:B244">
    <cfRule type="duplicateValues" dxfId="4" priority="1338"/>
  </conditionalFormatting>
  <pageMargins left="0.70866141732283472" right="0.70866141732283472" top="0.55118110236220474" bottom="0.55118110236220474" header="0.31496062992125984" footer="0.31496062992125984"/>
  <pageSetup paperSize="9" scale="57" fitToHeight="0" orientation="landscape" r:id="rId1"/>
  <headerFooter>
    <oddFooter>&amp;C_x000D_&amp;1#&amp;"Calibri"&amp;12&amp;K0078D7 OFFICIAL &amp;RPage &amp;P of &amp;N&amp;</oddFooter>
    <evenFooter>&amp;RPage &amp;P of &amp;N&amp;C&amp;"arial,Bold"&amp;10&amp;KFF0000OFFICIAL SENSITIVE - COMMERCIAL</evenFooter>
    <firstFooter>&amp;RPage &amp;P of &amp;N&amp;C&amp;"arial,Bold"&amp;10&amp;KFF0000OFFICIAL SENSITIVE - COMMERCIAL</firstFooter>
  </headerFooter>
  <rowBreaks count="1" manualBreakCount="1">
    <brk id="2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007C-521F-4EF5-9641-0983C1EA5CB4}">
  <sheetPr>
    <pageSetUpPr fitToPage="1"/>
  </sheetPr>
  <dimension ref="A1:U295"/>
  <sheetViews>
    <sheetView zoomScaleNormal="100" workbookViewId="0">
      <pane xSplit="3" ySplit="9" topLeftCell="D279"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customWidth="1"/>
    <col min="2" max="2" width="33.85546875" customWidth="1"/>
    <col min="3" max="3" width="10" customWidth="1"/>
    <col min="4" max="5" width="10.85546875" customWidth="1"/>
    <col min="6" max="6" width="11" customWidth="1"/>
    <col min="7" max="11" width="10.85546875" customWidth="1"/>
    <col min="12" max="12" width="4" customWidth="1"/>
    <col min="13" max="14" width="10.85546875" customWidth="1"/>
    <col min="15" max="15" width="11" customWidth="1"/>
    <col min="16" max="20" width="10.85546875" customWidth="1"/>
    <col min="21" max="21" width="4" customWidth="1"/>
  </cols>
  <sheetData>
    <row r="1" spans="1:21">
      <c r="T1" s="56" t="str">
        <f>'Table 1'!S1</f>
        <v>Publication date:  5 December 2024</v>
      </c>
    </row>
    <row r="2" spans="1:21" ht="18">
      <c r="A2" s="185" t="s">
        <v>36</v>
      </c>
    </row>
    <row r="3" spans="1:21" ht="12.95">
      <c r="A3" s="1" t="s">
        <v>37</v>
      </c>
      <c r="B3" s="1"/>
      <c r="C3" s="1"/>
      <c r="D3" s="1"/>
      <c r="E3" s="1"/>
      <c r="F3" s="1"/>
      <c r="G3" s="1"/>
      <c r="H3" s="1"/>
      <c r="I3" s="1"/>
      <c r="J3" s="1"/>
      <c r="K3" s="1"/>
      <c r="L3" s="1"/>
      <c r="M3" s="1"/>
      <c r="N3" s="1"/>
      <c r="O3" s="1"/>
      <c r="P3" s="1"/>
      <c r="Q3" s="1"/>
      <c r="R3" s="1"/>
      <c r="S3" s="1"/>
      <c r="T3" s="1"/>
    </row>
    <row r="4" spans="1:21" ht="8.25" customHeight="1"/>
    <row r="5" spans="1:21" ht="18.75" customHeight="1">
      <c r="A5" s="3" t="s">
        <v>739</v>
      </c>
    </row>
    <row r="6" spans="1:21" ht="18.75" customHeight="1">
      <c r="A6" s="3" t="s">
        <v>740</v>
      </c>
    </row>
    <row r="7" spans="1:21" ht="14.25" customHeight="1"/>
    <row r="8" spans="1:21" ht="14.25" customHeight="1">
      <c r="D8" s="200" t="s">
        <v>211</v>
      </c>
      <c r="E8" s="201"/>
      <c r="F8" s="201"/>
      <c r="G8" s="201"/>
      <c r="H8" s="201"/>
      <c r="I8" s="202"/>
      <c r="J8" s="202"/>
      <c r="K8" s="202"/>
      <c r="L8" s="166"/>
      <c r="M8" s="200" t="s">
        <v>212</v>
      </c>
      <c r="N8" s="203"/>
      <c r="O8" s="203"/>
      <c r="P8" s="203"/>
      <c r="Q8" s="203"/>
      <c r="R8" s="210"/>
      <c r="S8" s="210"/>
      <c r="T8" s="210"/>
    </row>
    <row r="9" spans="1:21" ht="51" customHeight="1">
      <c r="A9" s="14" t="s">
        <v>213</v>
      </c>
      <c r="B9" s="14" t="s">
        <v>214</v>
      </c>
      <c r="C9" s="15" t="s">
        <v>215</v>
      </c>
      <c r="D9" s="167" t="s">
        <v>43</v>
      </c>
      <c r="E9" s="167" t="s">
        <v>44</v>
      </c>
      <c r="F9" s="167" t="s">
        <v>45</v>
      </c>
      <c r="G9" s="167" t="s">
        <v>46</v>
      </c>
      <c r="H9" s="51" t="s">
        <v>47</v>
      </c>
      <c r="I9" s="76" t="s">
        <v>48</v>
      </c>
      <c r="J9" s="51" t="s">
        <v>49</v>
      </c>
      <c r="K9" s="55" t="s">
        <v>50</v>
      </c>
      <c r="L9" s="77"/>
      <c r="M9" s="167" t="s">
        <v>43</v>
      </c>
      <c r="N9" s="167" t="s">
        <v>44</v>
      </c>
      <c r="O9" s="167" t="s">
        <v>45</v>
      </c>
      <c r="P9" s="167" t="s">
        <v>46</v>
      </c>
      <c r="Q9" s="167" t="s">
        <v>51</v>
      </c>
      <c r="R9" s="76" t="s">
        <v>48</v>
      </c>
      <c r="S9" s="51" t="s">
        <v>49</v>
      </c>
      <c r="T9" s="55" t="s">
        <v>50</v>
      </c>
    </row>
    <row r="10" spans="1:21" ht="25.5" customHeight="1">
      <c r="A10" s="60" t="s">
        <v>216</v>
      </c>
      <c r="B10" s="59"/>
      <c r="C10" s="59"/>
      <c r="D10" s="59"/>
      <c r="E10" s="59"/>
      <c r="F10" s="59"/>
      <c r="G10" s="59"/>
      <c r="H10" s="59"/>
      <c r="I10" s="59"/>
      <c r="J10" s="59"/>
      <c r="K10" s="59"/>
      <c r="L10" s="59"/>
      <c r="M10" s="59"/>
      <c r="N10" s="59"/>
      <c r="O10" s="59"/>
      <c r="P10" s="59"/>
      <c r="Q10" s="59"/>
      <c r="R10" s="59"/>
      <c r="S10" s="59"/>
      <c r="T10" s="59"/>
    </row>
    <row r="11" spans="1:21" ht="14.25" customHeight="1">
      <c r="A11" s="168" t="s">
        <v>217</v>
      </c>
      <c r="B11" s="168" t="s">
        <v>218</v>
      </c>
      <c r="C11" s="168" t="s">
        <v>219</v>
      </c>
      <c r="D11" s="31">
        <v>0</v>
      </c>
      <c r="E11" s="31">
        <v>0</v>
      </c>
      <c r="F11" s="31">
        <v>0</v>
      </c>
      <c r="G11" s="31">
        <v>0</v>
      </c>
      <c r="H11" s="31">
        <v>394</v>
      </c>
      <c r="I11" s="17">
        <f t="shared" ref="I11:I74" si="0">SUM(D11:H11)</f>
        <v>394</v>
      </c>
      <c r="J11" s="31">
        <v>0</v>
      </c>
      <c r="K11" s="17">
        <f t="shared" ref="K11:K74" si="1">SUM(I11:J11)</f>
        <v>394</v>
      </c>
      <c r="L11" s="31"/>
      <c r="M11" s="31">
        <v>10</v>
      </c>
      <c r="N11" s="31">
        <v>0</v>
      </c>
      <c r="O11" s="31">
        <v>0</v>
      </c>
      <c r="P11" s="31">
        <v>0</v>
      </c>
      <c r="Q11" s="31">
        <v>0</v>
      </c>
      <c r="R11" s="17">
        <f t="shared" ref="R11:R74" si="2">SUM(M11:Q11)</f>
        <v>10</v>
      </c>
      <c r="S11" s="31">
        <v>0</v>
      </c>
      <c r="T11" s="17">
        <f t="shared" ref="T11:T74" si="3">SUM(R11:S11)</f>
        <v>10</v>
      </c>
      <c r="U11" s="31"/>
    </row>
    <row r="12" spans="1:21" ht="14.25" customHeight="1">
      <c r="A12" s="168" t="s">
        <v>220</v>
      </c>
      <c r="B12" s="168" t="s">
        <v>221</v>
      </c>
      <c r="C12" s="168" t="s">
        <v>222</v>
      </c>
      <c r="D12" s="31">
        <v>0</v>
      </c>
      <c r="E12" s="31">
        <v>0</v>
      </c>
      <c r="F12" s="31">
        <v>0</v>
      </c>
      <c r="G12" s="31">
        <v>0</v>
      </c>
      <c r="H12" s="31">
        <v>222</v>
      </c>
      <c r="I12" s="17">
        <f t="shared" si="0"/>
        <v>222</v>
      </c>
      <c r="J12" s="31">
        <v>0</v>
      </c>
      <c r="K12" s="17">
        <f t="shared" si="1"/>
        <v>222</v>
      </c>
      <c r="L12" s="31"/>
      <c r="M12" s="31">
        <v>41</v>
      </c>
      <c r="N12" s="31">
        <v>0</v>
      </c>
      <c r="O12" s="31">
        <v>0</v>
      </c>
      <c r="P12" s="31">
        <v>39</v>
      </c>
      <c r="Q12" s="31">
        <v>0</v>
      </c>
      <c r="R12" s="17">
        <f t="shared" si="2"/>
        <v>80</v>
      </c>
      <c r="S12" s="31">
        <v>6</v>
      </c>
      <c r="T12" s="17">
        <f t="shared" si="3"/>
        <v>86</v>
      </c>
      <c r="U12" s="31"/>
    </row>
    <row r="13" spans="1:21" ht="14.25" customHeight="1">
      <c r="A13" s="168" t="s">
        <v>223</v>
      </c>
      <c r="B13" s="168" t="s">
        <v>224</v>
      </c>
      <c r="C13" s="168" t="s">
        <v>219</v>
      </c>
      <c r="D13" s="31">
        <v>0</v>
      </c>
      <c r="E13" s="31">
        <v>0</v>
      </c>
      <c r="F13" s="31">
        <v>0</v>
      </c>
      <c r="G13" s="31">
        <v>0</v>
      </c>
      <c r="H13" s="31">
        <v>58</v>
      </c>
      <c r="I13" s="17">
        <f t="shared" si="0"/>
        <v>58</v>
      </c>
      <c r="J13" s="31">
        <v>0</v>
      </c>
      <c r="K13" s="17">
        <f t="shared" si="1"/>
        <v>58</v>
      </c>
      <c r="L13" s="31"/>
      <c r="M13" s="31">
        <v>36</v>
      </c>
      <c r="N13" s="31">
        <v>30</v>
      </c>
      <c r="O13" s="31">
        <v>0</v>
      </c>
      <c r="P13" s="31">
        <v>91</v>
      </c>
      <c r="Q13" s="31">
        <v>0</v>
      </c>
      <c r="R13" s="17">
        <f t="shared" si="2"/>
        <v>157</v>
      </c>
      <c r="S13" s="31">
        <v>7</v>
      </c>
      <c r="T13" s="17">
        <f t="shared" si="3"/>
        <v>164</v>
      </c>
      <c r="U13" s="31"/>
    </row>
    <row r="14" spans="1:21" ht="14.25" customHeight="1">
      <c r="A14" s="168" t="s">
        <v>225</v>
      </c>
      <c r="B14" s="168" t="s">
        <v>226</v>
      </c>
      <c r="C14" s="168" t="s">
        <v>222</v>
      </c>
      <c r="D14" s="31">
        <v>23</v>
      </c>
      <c r="E14" s="31">
        <v>0</v>
      </c>
      <c r="F14" s="31">
        <v>0</v>
      </c>
      <c r="G14" s="31">
        <v>26</v>
      </c>
      <c r="H14" s="31">
        <v>0</v>
      </c>
      <c r="I14" s="17">
        <f t="shared" si="0"/>
        <v>49</v>
      </c>
      <c r="J14" s="31">
        <v>0</v>
      </c>
      <c r="K14" s="17">
        <f t="shared" si="1"/>
        <v>49</v>
      </c>
      <c r="L14" s="31"/>
      <c r="M14" s="31">
        <v>64</v>
      </c>
      <c r="N14" s="31">
        <v>0</v>
      </c>
      <c r="O14" s="31">
        <v>0</v>
      </c>
      <c r="P14" s="31">
        <v>0</v>
      </c>
      <c r="Q14" s="31">
        <v>0</v>
      </c>
      <c r="R14" s="17">
        <f t="shared" si="2"/>
        <v>64</v>
      </c>
      <c r="S14" s="31">
        <v>0</v>
      </c>
      <c r="T14" s="17">
        <f t="shared" si="3"/>
        <v>64</v>
      </c>
      <c r="U14" s="31"/>
    </row>
    <row r="15" spans="1:21" ht="14.25" customHeight="1">
      <c r="A15" s="168" t="s">
        <v>227</v>
      </c>
      <c r="B15" s="168" t="s">
        <v>228</v>
      </c>
      <c r="C15" s="168" t="s">
        <v>219</v>
      </c>
      <c r="D15" s="31">
        <v>5</v>
      </c>
      <c r="E15" s="31">
        <v>19</v>
      </c>
      <c r="F15" s="31">
        <v>0</v>
      </c>
      <c r="G15" s="31">
        <v>0</v>
      </c>
      <c r="H15" s="31">
        <v>7</v>
      </c>
      <c r="I15" s="17">
        <f t="shared" si="0"/>
        <v>31</v>
      </c>
      <c r="J15" s="31">
        <v>0</v>
      </c>
      <c r="K15" s="17">
        <f t="shared" si="1"/>
        <v>31</v>
      </c>
      <c r="L15" s="31"/>
      <c r="M15" s="31">
        <v>0</v>
      </c>
      <c r="N15" s="31">
        <v>0</v>
      </c>
      <c r="O15" s="31">
        <v>0</v>
      </c>
      <c r="P15" s="31">
        <v>7</v>
      </c>
      <c r="Q15" s="31">
        <v>6</v>
      </c>
      <c r="R15" s="17">
        <f t="shared" si="2"/>
        <v>13</v>
      </c>
      <c r="S15" s="31">
        <v>0</v>
      </c>
      <c r="T15" s="17">
        <f t="shared" si="3"/>
        <v>13</v>
      </c>
      <c r="U15" s="31"/>
    </row>
    <row r="16" spans="1:21" ht="14.25" customHeight="1">
      <c r="A16" s="168" t="s">
        <v>229</v>
      </c>
      <c r="B16" s="168" t="s">
        <v>230</v>
      </c>
      <c r="C16" s="168" t="s">
        <v>231</v>
      </c>
      <c r="D16" s="31">
        <v>0</v>
      </c>
      <c r="E16" s="31">
        <v>0</v>
      </c>
      <c r="F16" s="31">
        <v>0</v>
      </c>
      <c r="G16" s="31">
        <v>0</v>
      </c>
      <c r="H16" s="31">
        <v>0</v>
      </c>
      <c r="I16" s="17">
        <f t="shared" si="0"/>
        <v>0</v>
      </c>
      <c r="J16" s="31">
        <v>0</v>
      </c>
      <c r="K16" s="17">
        <f t="shared" si="1"/>
        <v>0</v>
      </c>
      <c r="L16" s="31"/>
      <c r="M16" s="31">
        <v>6</v>
      </c>
      <c r="N16" s="31">
        <v>3</v>
      </c>
      <c r="O16" s="31">
        <v>0</v>
      </c>
      <c r="P16" s="31">
        <v>2</v>
      </c>
      <c r="Q16" s="31">
        <v>0</v>
      </c>
      <c r="R16" s="17">
        <f t="shared" si="2"/>
        <v>11</v>
      </c>
      <c r="S16" s="31">
        <v>0</v>
      </c>
      <c r="T16" s="17">
        <f t="shared" si="3"/>
        <v>11</v>
      </c>
      <c r="U16" s="31"/>
    </row>
    <row r="17" spans="1:21" ht="14.25" customHeight="1">
      <c r="A17" s="168" t="s">
        <v>232</v>
      </c>
      <c r="B17" s="168" t="s">
        <v>233</v>
      </c>
      <c r="C17" s="168" t="s">
        <v>234</v>
      </c>
      <c r="D17" s="31">
        <v>0</v>
      </c>
      <c r="E17" s="31">
        <v>0</v>
      </c>
      <c r="F17" s="31">
        <v>0</v>
      </c>
      <c r="G17" s="31">
        <v>41</v>
      </c>
      <c r="H17" s="31">
        <v>69</v>
      </c>
      <c r="I17" s="17">
        <f t="shared" si="0"/>
        <v>110</v>
      </c>
      <c r="J17" s="31">
        <v>0</v>
      </c>
      <c r="K17" s="17">
        <f t="shared" si="1"/>
        <v>110</v>
      </c>
      <c r="L17" s="31"/>
      <c r="M17" s="31">
        <v>16</v>
      </c>
      <c r="N17" s="31">
        <v>0</v>
      </c>
      <c r="O17" s="31">
        <v>0</v>
      </c>
      <c r="P17" s="31">
        <v>16</v>
      </c>
      <c r="Q17" s="31">
        <v>0</v>
      </c>
      <c r="R17" s="17">
        <f t="shared" si="2"/>
        <v>32</v>
      </c>
      <c r="S17" s="31">
        <v>5</v>
      </c>
      <c r="T17" s="17">
        <f t="shared" si="3"/>
        <v>37</v>
      </c>
      <c r="U17" s="31"/>
    </row>
    <row r="18" spans="1:21" ht="14.25" customHeight="1">
      <c r="A18" s="168" t="s">
        <v>235</v>
      </c>
      <c r="B18" s="168" t="s">
        <v>236</v>
      </c>
      <c r="C18" s="168" t="s">
        <v>231</v>
      </c>
      <c r="D18" s="31">
        <v>0</v>
      </c>
      <c r="E18" s="31">
        <v>0</v>
      </c>
      <c r="F18" s="31">
        <v>0</v>
      </c>
      <c r="G18" s="31">
        <v>0</v>
      </c>
      <c r="H18" s="31">
        <v>0</v>
      </c>
      <c r="I18" s="17">
        <f t="shared" si="0"/>
        <v>0</v>
      </c>
      <c r="J18" s="31">
        <v>0</v>
      </c>
      <c r="K18" s="17">
        <f t="shared" si="1"/>
        <v>0</v>
      </c>
      <c r="L18" s="31"/>
      <c r="M18" s="31">
        <v>0</v>
      </c>
      <c r="N18" s="31">
        <v>0</v>
      </c>
      <c r="O18" s="31">
        <v>0</v>
      </c>
      <c r="P18" s="31">
        <v>0</v>
      </c>
      <c r="Q18" s="31">
        <v>0</v>
      </c>
      <c r="R18" s="17">
        <f t="shared" si="2"/>
        <v>0</v>
      </c>
      <c r="S18" s="31">
        <v>259</v>
      </c>
      <c r="T18" s="17">
        <f t="shared" si="3"/>
        <v>259</v>
      </c>
      <c r="U18" s="31"/>
    </row>
    <row r="19" spans="1:21" ht="14.25" customHeight="1">
      <c r="A19" s="168" t="s">
        <v>237</v>
      </c>
      <c r="B19" s="168" t="s">
        <v>238</v>
      </c>
      <c r="C19" s="168" t="s">
        <v>219</v>
      </c>
      <c r="D19" s="31">
        <v>0</v>
      </c>
      <c r="E19" s="31">
        <v>7</v>
      </c>
      <c r="F19" s="31">
        <v>0</v>
      </c>
      <c r="G19" s="31">
        <v>4</v>
      </c>
      <c r="H19" s="31">
        <v>100</v>
      </c>
      <c r="I19" s="17">
        <f t="shared" si="0"/>
        <v>111</v>
      </c>
      <c r="J19" s="31">
        <v>0</v>
      </c>
      <c r="K19" s="17">
        <f t="shared" si="1"/>
        <v>111</v>
      </c>
      <c r="L19" s="31"/>
      <c r="M19" s="31">
        <v>10</v>
      </c>
      <c r="N19" s="31">
        <v>0</v>
      </c>
      <c r="O19" s="31">
        <v>0</v>
      </c>
      <c r="P19" s="31">
        <v>13</v>
      </c>
      <c r="Q19" s="31">
        <v>0</v>
      </c>
      <c r="R19" s="17">
        <f t="shared" si="2"/>
        <v>23</v>
      </c>
      <c r="S19" s="31">
        <v>9</v>
      </c>
      <c r="T19" s="17">
        <f t="shared" si="3"/>
        <v>32</v>
      </c>
      <c r="U19" s="31"/>
    </row>
    <row r="20" spans="1:21" ht="14.25" customHeight="1">
      <c r="A20" s="168" t="s">
        <v>239</v>
      </c>
      <c r="B20" s="168" t="s">
        <v>240</v>
      </c>
      <c r="C20" s="168" t="s">
        <v>222</v>
      </c>
      <c r="D20" s="31">
        <v>34</v>
      </c>
      <c r="E20" s="31">
        <v>0</v>
      </c>
      <c r="F20" s="31">
        <v>0</v>
      </c>
      <c r="G20" s="31">
        <v>40</v>
      </c>
      <c r="H20" s="31">
        <v>216</v>
      </c>
      <c r="I20" s="17">
        <f t="shared" si="0"/>
        <v>290</v>
      </c>
      <c r="J20" s="31">
        <v>0</v>
      </c>
      <c r="K20" s="17">
        <f t="shared" si="1"/>
        <v>290</v>
      </c>
      <c r="L20" s="31"/>
      <c r="M20" s="31">
        <v>19</v>
      </c>
      <c r="N20" s="31">
        <v>0</v>
      </c>
      <c r="O20" s="31">
        <v>0</v>
      </c>
      <c r="P20" s="31">
        <v>27</v>
      </c>
      <c r="Q20" s="31">
        <v>4</v>
      </c>
      <c r="R20" s="17">
        <f t="shared" si="2"/>
        <v>50</v>
      </c>
      <c r="S20" s="31">
        <v>31</v>
      </c>
      <c r="T20" s="17">
        <f t="shared" si="3"/>
        <v>81</v>
      </c>
      <c r="U20" s="31"/>
    </row>
    <row r="21" spans="1:21" ht="14.25" customHeight="1">
      <c r="A21" s="168" t="s">
        <v>241</v>
      </c>
      <c r="B21" s="168" t="s">
        <v>242</v>
      </c>
      <c r="C21" s="168" t="s">
        <v>243</v>
      </c>
      <c r="D21" s="31">
        <v>0</v>
      </c>
      <c r="E21" s="31">
        <v>11</v>
      </c>
      <c r="F21" s="31">
        <v>0</v>
      </c>
      <c r="G21" s="31">
        <v>0</v>
      </c>
      <c r="H21" s="31">
        <v>27</v>
      </c>
      <c r="I21" s="17">
        <f t="shared" si="0"/>
        <v>38</v>
      </c>
      <c r="J21" s="31">
        <v>0</v>
      </c>
      <c r="K21" s="17">
        <f t="shared" si="1"/>
        <v>38</v>
      </c>
      <c r="L21" s="31"/>
      <c r="M21" s="31">
        <v>29</v>
      </c>
      <c r="N21" s="31">
        <v>3</v>
      </c>
      <c r="O21" s="31">
        <v>0</v>
      </c>
      <c r="P21" s="31">
        <v>45</v>
      </c>
      <c r="Q21" s="31">
        <v>0</v>
      </c>
      <c r="R21" s="17">
        <f t="shared" si="2"/>
        <v>77</v>
      </c>
      <c r="S21" s="31">
        <v>0</v>
      </c>
      <c r="T21" s="17">
        <f t="shared" si="3"/>
        <v>77</v>
      </c>
      <c r="U21" s="31"/>
    </row>
    <row r="22" spans="1:21" ht="14.25" customHeight="1">
      <c r="A22" s="168" t="s">
        <v>244</v>
      </c>
      <c r="B22" s="168" t="s">
        <v>245</v>
      </c>
      <c r="C22" s="168" t="s">
        <v>231</v>
      </c>
      <c r="D22" s="31">
        <v>0</v>
      </c>
      <c r="E22" s="31">
        <v>3</v>
      </c>
      <c r="F22" s="31">
        <v>0</v>
      </c>
      <c r="G22" s="31">
        <v>4</v>
      </c>
      <c r="H22" s="31">
        <v>0</v>
      </c>
      <c r="I22" s="17">
        <f t="shared" si="0"/>
        <v>7</v>
      </c>
      <c r="J22" s="31">
        <v>160</v>
      </c>
      <c r="K22" s="17">
        <f t="shared" si="1"/>
        <v>167</v>
      </c>
      <c r="L22" s="31"/>
      <c r="M22" s="31">
        <v>0</v>
      </c>
      <c r="N22" s="31">
        <v>3</v>
      </c>
      <c r="O22" s="31">
        <v>1</v>
      </c>
      <c r="P22" s="31">
        <v>12</v>
      </c>
      <c r="Q22" s="31">
        <v>0</v>
      </c>
      <c r="R22" s="17">
        <f t="shared" si="2"/>
        <v>16</v>
      </c>
      <c r="S22" s="31">
        <v>30</v>
      </c>
      <c r="T22" s="17">
        <f t="shared" si="3"/>
        <v>46</v>
      </c>
      <c r="U22" s="31"/>
    </row>
    <row r="23" spans="1:21" ht="14.25" customHeight="1">
      <c r="A23" s="168" t="s">
        <v>246</v>
      </c>
      <c r="B23" s="168" t="s">
        <v>247</v>
      </c>
      <c r="C23" s="168" t="s">
        <v>248</v>
      </c>
      <c r="D23" s="31">
        <v>0</v>
      </c>
      <c r="E23" s="31">
        <v>112</v>
      </c>
      <c r="F23" s="31">
        <v>0</v>
      </c>
      <c r="G23" s="31">
        <v>88</v>
      </c>
      <c r="H23" s="31">
        <v>171</v>
      </c>
      <c r="I23" s="17">
        <f t="shared" si="0"/>
        <v>371</v>
      </c>
      <c r="J23" s="31">
        <v>234</v>
      </c>
      <c r="K23" s="17">
        <f t="shared" si="1"/>
        <v>605</v>
      </c>
      <c r="L23" s="31"/>
      <c r="M23" s="31">
        <v>14</v>
      </c>
      <c r="N23" s="31">
        <v>105</v>
      </c>
      <c r="O23" s="31">
        <v>0</v>
      </c>
      <c r="P23" s="31">
        <v>87</v>
      </c>
      <c r="Q23" s="31">
        <v>0</v>
      </c>
      <c r="R23" s="17">
        <f t="shared" si="2"/>
        <v>206</v>
      </c>
      <c r="S23" s="31">
        <v>771</v>
      </c>
      <c r="T23" s="17">
        <f t="shared" si="3"/>
        <v>977</v>
      </c>
      <c r="U23" s="31"/>
    </row>
    <row r="24" spans="1:21" ht="14.25" customHeight="1">
      <c r="A24" s="168" t="s">
        <v>249</v>
      </c>
      <c r="B24" s="168" t="s">
        <v>250</v>
      </c>
      <c r="C24" s="168" t="s">
        <v>222</v>
      </c>
      <c r="D24" s="31">
        <v>0</v>
      </c>
      <c r="E24" s="31">
        <v>0</v>
      </c>
      <c r="F24" s="31">
        <v>0</v>
      </c>
      <c r="G24" s="31">
        <v>0</v>
      </c>
      <c r="H24" s="31">
        <v>0</v>
      </c>
      <c r="I24" s="17">
        <f t="shared" si="0"/>
        <v>0</v>
      </c>
      <c r="J24" s="31">
        <v>0</v>
      </c>
      <c r="K24" s="17">
        <f t="shared" si="1"/>
        <v>0</v>
      </c>
      <c r="L24" s="31"/>
      <c r="M24" s="31">
        <v>0</v>
      </c>
      <c r="N24" s="31">
        <v>65</v>
      </c>
      <c r="O24" s="31">
        <v>0</v>
      </c>
      <c r="P24" s="31">
        <v>68</v>
      </c>
      <c r="Q24" s="31">
        <v>0</v>
      </c>
      <c r="R24" s="17">
        <f t="shared" si="2"/>
        <v>133</v>
      </c>
      <c r="S24" s="31">
        <v>0</v>
      </c>
      <c r="T24" s="17">
        <f t="shared" si="3"/>
        <v>133</v>
      </c>
      <c r="U24" s="31"/>
    </row>
    <row r="25" spans="1:21" ht="14.25" customHeight="1">
      <c r="A25" s="168" t="s">
        <v>251</v>
      </c>
      <c r="B25" s="168" t="s">
        <v>252</v>
      </c>
      <c r="C25" s="168" t="s">
        <v>253</v>
      </c>
      <c r="D25" s="31">
        <v>0</v>
      </c>
      <c r="E25" s="31">
        <v>0</v>
      </c>
      <c r="F25" s="31">
        <v>0</v>
      </c>
      <c r="G25" s="31">
        <v>2</v>
      </c>
      <c r="H25" s="31">
        <v>206</v>
      </c>
      <c r="I25" s="17">
        <f t="shared" si="0"/>
        <v>208</v>
      </c>
      <c r="J25" s="31">
        <v>0</v>
      </c>
      <c r="K25" s="17">
        <f t="shared" si="1"/>
        <v>208</v>
      </c>
      <c r="L25" s="31"/>
      <c r="M25" s="31">
        <v>36</v>
      </c>
      <c r="N25" s="31">
        <v>0</v>
      </c>
      <c r="O25" s="31">
        <v>0</v>
      </c>
      <c r="P25" s="31">
        <v>2</v>
      </c>
      <c r="Q25" s="31">
        <v>0</v>
      </c>
      <c r="R25" s="17">
        <f t="shared" si="2"/>
        <v>38</v>
      </c>
      <c r="S25" s="31">
        <v>120</v>
      </c>
      <c r="T25" s="17">
        <f t="shared" si="3"/>
        <v>158</v>
      </c>
      <c r="U25" s="31"/>
    </row>
    <row r="26" spans="1:21" ht="14.25" customHeight="1">
      <c r="A26" s="168" t="s">
        <v>254</v>
      </c>
      <c r="B26" s="168" t="s">
        <v>255</v>
      </c>
      <c r="C26" s="168" t="s">
        <v>253</v>
      </c>
      <c r="D26" s="31">
        <v>14</v>
      </c>
      <c r="E26" s="31">
        <v>0</v>
      </c>
      <c r="F26" s="31">
        <v>0</v>
      </c>
      <c r="G26" s="31">
        <v>0</v>
      </c>
      <c r="H26" s="31">
        <v>18</v>
      </c>
      <c r="I26" s="17">
        <f t="shared" si="0"/>
        <v>32</v>
      </c>
      <c r="J26" s="31">
        <v>0</v>
      </c>
      <c r="K26" s="17">
        <f t="shared" si="1"/>
        <v>32</v>
      </c>
      <c r="L26" s="31"/>
      <c r="M26" s="31">
        <v>63</v>
      </c>
      <c r="N26" s="31">
        <v>0</v>
      </c>
      <c r="O26" s="31">
        <v>0</v>
      </c>
      <c r="P26" s="31">
        <v>0</v>
      </c>
      <c r="Q26" s="31">
        <v>0</v>
      </c>
      <c r="R26" s="17">
        <f t="shared" si="2"/>
        <v>63</v>
      </c>
      <c r="S26" s="31">
        <v>0</v>
      </c>
      <c r="T26" s="17">
        <f t="shared" si="3"/>
        <v>63</v>
      </c>
      <c r="U26" s="31"/>
    </row>
    <row r="27" spans="1:21" ht="14.25" customHeight="1">
      <c r="A27" s="168" t="s">
        <v>256</v>
      </c>
      <c r="B27" s="168" t="s">
        <v>257</v>
      </c>
      <c r="C27" s="168" t="s">
        <v>222</v>
      </c>
      <c r="D27" s="31">
        <v>11</v>
      </c>
      <c r="E27" s="31">
        <v>0</v>
      </c>
      <c r="F27" s="31">
        <v>0</v>
      </c>
      <c r="G27" s="31">
        <v>7</v>
      </c>
      <c r="H27" s="31">
        <v>77</v>
      </c>
      <c r="I27" s="17">
        <f t="shared" si="0"/>
        <v>95</v>
      </c>
      <c r="J27" s="31">
        <v>21</v>
      </c>
      <c r="K27" s="17">
        <f t="shared" si="1"/>
        <v>116</v>
      </c>
      <c r="L27" s="31"/>
      <c r="M27" s="31">
        <v>33</v>
      </c>
      <c r="N27" s="31">
        <v>0</v>
      </c>
      <c r="O27" s="31">
        <v>9</v>
      </c>
      <c r="P27" s="31">
        <v>8</v>
      </c>
      <c r="Q27" s="31">
        <v>2</v>
      </c>
      <c r="R27" s="17">
        <f t="shared" si="2"/>
        <v>52</v>
      </c>
      <c r="S27" s="31">
        <v>43</v>
      </c>
      <c r="T27" s="17">
        <f t="shared" si="3"/>
        <v>95</v>
      </c>
      <c r="U27" s="31"/>
    </row>
    <row r="28" spans="1:21" ht="14.25" customHeight="1">
      <c r="A28" s="168" t="s">
        <v>258</v>
      </c>
      <c r="B28" s="168" t="s">
        <v>259</v>
      </c>
      <c r="C28" s="168" t="s">
        <v>253</v>
      </c>
      <c r="D28" s="31">
        <v>70</v>
      </c>
      <c r="E28" s="31">
        <v>16</v>
      </c>
      <c r="F28" s="31">
        <v>0</v>
      </c>
      <c r="G28" s="31">
        <v>53</v>
      </c>
      <c r="H28" s="31">
        <v>137</v>
      </c>
      <c r="I28" s="17">
        <f t="shared" si="0"/>
        <v>276</v>
      </c>
      <c r="J28" s="31">
        <v>0</v>
      </c>
      <c r="K28" s="17">
        <f t="shared" si="1"/>
        <v>276</v>
      </c>
      <c r="L28" s="31"/>
      <c r="M28" s="31">
        <v>41</v>
      </c>
      <c r="N28" s="31">
        <v>62</v>
      </c>
      <c r="O28" s="31">
        <v>0</v>
      </c>
      <c r="P28" s="31">
        <v>115</v>
      </c>
      <c r="Q28" s="31">
        <v>0</v>
      </c>
      <c r="R28" s="17">
        <f t="shared" si="2"/>
        <v>218</v>
      </c>
      <c r="S28" s="31">
        <v>0</v>
      </c>
      <c r="T28" s="17">
        <f t="shared" si="3"/>
        <v>218</v>
      </c>
      <c r="U28" s="31"/>
    </row>
    <row r="29" spans="1:21" ht="14.25" customHeight="1">
      <c r="A29" s="168" t="s">
        <v>260</v>
      </c>
      <c r="B29" s="168" t="s">
        <v>261</v>
      </c>
      <c r="C29" s="168" t="s">
        <v>222</v>
      </c>
      <c r="D29" s="31">
        <v>0</v>
      </c>
      <c r="E29" s="31">
        <v>0</v>
      </c>
      <c r="F29" s="31">
        <v>0</v>
      </c>
      <c r="G29" s="31">
        <v>0</v>
      </c>
      <c r="H29" s="31">
        <v>68</v>
      </c>
      <c r="I29" s="17">
        <f t="shared" si="0"/>
        <v>68</v>
      </c>
      <c r="J29" s="31">
        <v>0</v>
      </c>
      <c r="K29" s="17">
        <f t="shared" si="1"/>
        <v>68</v>
      </c>
      <c r="L29" s="31"/>
      <c r="M29" s="31">
        <v>0</v>
      </c>
      <c r="N29" s="31">
        <v>36</v>
      </c>
      <c r="O29" s="31">
        <v>0</v>
      </c>
      <c r="P29" s="31">
        <v>29</v>
      </c>
      <c r="Q29" s="31">
        <v>19</v>
      </c>
      <c r="R29" s="17">
        <f t="shared" si="2"/>
        <v>84</v>
      </c>
      <c r="S29" s="31">
        <v>0</v>
      </c>
      <c r="T29" s="17">
        <f t="shared" si="3"/>
        <v>84</v>
      </c>
      <c r="U29" s="31"/>
    </row>
    <row r="30" spans="1:21" ht="14.25" customHeight="1">
      <c r="A30" s="168" t="s">
        <v>262</v>
      </c>
      <c r="B30" s="168" t="s">
        <v>263</v>
      </c>
      <c r="C30" s="168" t="s">
        <v>243</v>
      </c>
      <c r="D30" s="31">
        <v>0</v>
      </c>
      <c r="E30" s="31">
        <v>0</v>
      </c>
      <c r="F30" s="31">
        <v>0</v>
      </c>
      <c r="G30" s="31">
        <v>0</v>
      </c>
      <c r="H30" s="31">
        <v>33</v>
      </c>
      <c r="I30" s="17">
        <f t="shared" si="0"/>
        <v>33</v>
      </c>
      <c r="J30" s="31">
        <v>0</v>
      </c>
      <c r="K30" s="17">
        <f t="shared" si="1"/>
        <v>33</v>
      </c>
      <c r="L30" s="31"/>
      <c r="M30" s="31">
        <v>0</v>
      </c>
      <c r="N30" s="31">
        <v>0</v>
      </c>
      <c r="O30" s="31">
        <v>0</v>
      </c>
      <c r="P30" s="31">
        <v>1</v>
      </c>
      <c r="Q30" s="31">
        <v>0</v>
      </c>
      <c r="R30" s="17">
        <f t="shared" si="2"/>
        <v>1</v>
      </c>
      <c r="S30" s="31">
        <v>0</v>
      </c>
      <c r="T30" s="17">
        <f t="shared" si="3"/>
        <v>1</v>
      </c>
      <c r="U30" s="31"/>
    </row>
    <row r="31" spans="1:21" ht="14.25" customHeight="1">
      <c r="A31" s="168" t="s">
        <v>264</v>
      </c>
      <c r="B31" s="168" t="s">
        <v>265</v>
      </c>
      <c r="C31" s="168" t="s">
        <v>219</v>
      </c>
      <c r="D31" s="31">
        <v>0</v>
      </c>
      <c r="E31" s="31">
        <v>0</v>
      </c>
      <c r="F31" s="31">
        <v>0</v>
      </c>
      <c r="G31" s="31">
        <v>0</v>
      </c>
      <c r="H31" s="31">
        <v>14</v>
      </c>
      <c r="I31" s="17">
        <f t="shared" si="0"/>
        <v>14</v>
      </c>
      <c r="J31" s="31">
        <v>0</v>
      </c>
      <c r="K31" s="17">
        <f t="shared" si="1"/>
        <v>14</v>
      </c>
      <c r="L31" s="31"/>
      <c r="M31" s="31">
        <v>0</v>
      </c>
      <c r="N31" s="31">
        <v>67</v>
      </c>
      <c r="O31" s="31">
        <v>0</v>
      </c>
      <c r="P31" s="31">
        <v>127</v>
      </c>
      <c r="Q31" s="31">
        <v>0</v>
      </c>
      <c r="R31" s="17">
        <f t="shared" si="2"/>
        <v>194</v>
      </c>
      <c r="S31" s="31">
        <v>0</v>
      </c>
      <c r="T31" s="17">
        <f t="shared" si="3"/>
        <v>194</v>
      </c>
      <c r="U31" s="31"/>
    </row>
    <row r="32" spans="1:21" ht="14.25" customHeight="1">
      <c r="A32" s="168" t="s">
        <v>266</v>
      </c>
      <c r="B32" s="168" t="s">
        <v>267</v>
      </c>
      <c r="C32" s="168" t="s">
        <v>234</v>
      </c>
      <c r="D32" s="31">
        <v>0</v>
      </c>
      <c r="E32" s="31">
        <v>0</v>
      </c>
      <c r="F32" s="31">
        <v>0</v>
      </c>
      <c r="G32" s="31">
        <v>0</v>
      </c>
      <c r="H32" s="31">
        <v>235</v>
      </c>
      <c r="I32" s="17">
        <f t="shared" si="0"/>
        <v>235</v>
      </c>
      <c r="J32" s="31">
        <v>6</v>
      </c>
      <c r="K32" s="17">
        <f t="shared" si="1"/>
        <v>241</v>
      </c>
      <c r="L32" s="31"/>
      <c r="M32" s="31">
        <v>154</v>
      </c>
      <c r="N32" s="31">
        <v>0</v>
      </c>
      <c r="O32" s="31">
        <v>0</v>
      </c>
      <c r="P32" s="31">
        <v>98</v>
      </c>
      <c r="Q32" s="31">
        <v>10</v>
      </c>
      <c r="R32" s="17">
        <f t="shared" si="2"/>
        <v>262</v>
      </c>
      <c r="S32" s="31">
        <v>9</v>
      </c>
      <c r="T32" s="17">
        <f t="shared" si="3"/>
        <v>271</v>
      </c>
      <c r="U32" s="31"/>
    </row>
    <row r="33" spans="1:21" ht="14.25" customHeight="1">
      <c r="A33" s="168" t="s">
        <v>268</v>
      </c>
      <c r="B33" s="168" t="s">
        <v>269</v>
      </c>
      <c r="C33" s="168" t="s">
        <v>231</v>
      </c>
      <c r="D33" s="31">
        <v>0</v>
      </c>
      <c r="E33" s="31">
        <v>0</v>
      </c>
      <c r="F33" s="31">
        <v>0</v>
      </c>
      <c r="G33" s="31">
        <v>55</v>
      </c>
      <c r="H33" s="31">
        <v>18</v>
      </c>
      <c r="I33" s="17">
        <f t="shared" si="0"/>
        <v>73</v>
      </c>
      <c r="J33" s="31">
        <v>0</v>
      </c>
      <c r="K33" s="17">
        <f t="shared" si="1"/>
        <v>73</v>
      </c>
      <c r="L33" s="31"/>
      <c r="M33" s="31">
        <v>12</v>
      </c>
      <c r="N33" s="31">
        <v>0</v>
      </c>
      <c r="O33" s="31">
        <v>0</v>
      </c>
      <c r="P33" s="31">
        <v>35</v>
      </c>
      <c r="Q33" s="31">
        <v>0</v>
      </c>
      <c r="R33" s="17">
        <f t="shared" si="2"/>
        <v>47</v>
      </c>
      <c r="S33" s="31">
        <v>0</v>
      </c>
      <c r="T33" s="17">
        <f t="shared" si="3"/>
        <v>47</v>
      </c>
      <c r="U33" s="31"/>
    </row>
    <row r="34" spans="1:21" ht="14.25" customHeight="1">
      <c r="A34" s="168" t="s">
        <v>270</v>
      </c>
      <c r="B34" s="168" t="s">
        <v>271</v>
      </c>
      <c r="C34" s="168" t="s">
        <v>231</v>
      </c>
      <c r="D34" s="31">
        <v>0</v>
      </c>
      <c r="E34" s="31">
        <v>0</v>
      </c>
      <c r="F34" s="31">
        <v>0</v>
      </c>
      <c r="G34" s="31">
        <v>0</v>
      </c>
      <c r="H34" s="31">
        <v>137</v>
      </c>
      <c r="I34" s="17">
        <f t="shared" si="0"/>
        <v>137</v>
      </c>
      <c r="J34" s="31">
        <v>0</v>
      </c>
      <c r="K34" s="17">
        <f t="shared" si="1"/>
        <v>137</v>
      </c>
      <c r="L34" s="31"/>
      <c r="M34" s="31">
        <v>31</v>
      </c>
      <c r="N34" s="31">
        <v>75</v>
      </c>
      <c r="O34" s="31">
        <v>0</v>
      </c>
      <c r="P34" s="31">
        <v>70</v>
      </c>
      <c r="Q34" s="31">
        <v>0</v>
      </c>
      <c r="R34" s="17">
        <f t="shared" si="2"/>
        <v>176</v>
      </c>
      <c r="S34" s="31">
        <v>0</v>
      </c>
      <c r="T34" s="17">
        <f t="shared" si="3"/>
        <v>176</v>
      </c>
      <c r="U34" s="31"/>
    </row>
    <row r="35" spans="1:21" ht="14.25" customHeight="1">
      <c r="A35" s="168" t="s">
        <v>741</v>
      </c>
      <c r="B35" s="168" t="s">
        <v>742</v>
      </c>
      <c r="C35" s="168" t="s">
        <v>231</v>
      </c>
      <c r="D35" s="31">
        <v>0</v>
      </c>
      <c r="E35" s="31">
        <v>0</v>
      </c>
      <c r="F35" s="31">
        <v>0</v>
      </c>
      <c r="G35" s="31">
        <v>0</v>
      </c>
      <c r="H35" s="31">
        <v>42</v>
      </c>
      <c r="I35" s="17">
        <f t="shared" si="0"/>
        <v>42</v>
      </c>
      <c r="J35" s="31">
        <v>0</v>
      </c>
      <c r="K35" s="17">
        <f t="shared" si="1"/>
        <v>42</v>
      </c>
      <c r="L35" s="31"/>
      <c r="M35" s="31">
        <v>0</v>
      </c>
      <c r="N35" s="31">
        <v>0</v>
      </c>
      <c r="O35" s="31">
        <v>0</v>
      </c>
      <c r="P35" s="31">
        <v>3</v>
      </c>
      <c r="Q35" s="31">
        <v>0</v>
      </c>
      <c r="R35" s="17">
        <f t="shared" si="2"/>
        <v>3</v>
      </c>
      <c r="S35" s="31">
        <v>0</v>
      </c>
      <c r="T35" s="17">
        <f t="shared" si="3"/>
        <v>3</v>
      </c>
      <c r="U35" s="31"/>
    </row>
    <row r="36" spans="1:21" ht="14.25" customHeight="1">
      <c r="A36" s="168" t="s">
        <v>272</v>
      </c>
      <c r="B36" s="168" t="s">
        <v>273</v>
      </c>
      <c r="C36" s="168" t="s">
        <v>219</v>
      </c>
      <c r="D36" s="31">
        <v>0</v>
      </c>
      <c r="E36" s="31">
        <v>38</v>
      </c>
      <c r="F36" s="31">
        <v>0</v>
      </c>
      <c r="G36" s="31">
        <v>0</v>
      </c>
      <c r="H36" s="31">
        <v>0</v>
      </c>
      <c r="I36" s="17">
        <f t="shared" si="0"/>
        <v>38</v>
      </c>
      <c r="J36" s="31">
        <v>64</v>
      </c>
      <c r="K36" s="17">
        <f t="shared" si="1"/>
        <v>102</v>
      </c>
      <c r="L36" s="31"/>
      <c r="M36" s="31">
        <v>0</v>
      </c>
      <c r="N36" s="31">
        <v>216</v>
      </c>
      <c r="O36" s="31">
        <v>0</v>
      </c>
      <c r="P36" s="31">
        <v>113</v>
      </c>
      <c r="Q36" s="31">
        <v>0</v>
      </c>
      <c r="R36" s="17">
        <f t="shared" si="2"/>
        <v>329</v>
      </c>
      <c r="S36" s="31">
        <v>0</v>
      </c>
      <c r="T36" s="17">
        <f t="shared" si="3"/>
        <v>329</v>
      </c>
      <c r="U36" s="31"/>
    </row>
    <row r="37" spans="1:21" ht="14.25" customHeight="1">
      <c r="A37" s="168" t="s">
        <v>274</v>
      </c>
      <c r="B37" s="168" t="s">
        <v>275</v>
      </c>
      <c r="C37" s="168" t="s">
        <v>243</v>
      </c>
      <c r="D37" s="31">
        <v>0</v>
      </c>
      <c r="E37" s="31">
        <v>16</v>
      </c>
      <c r="F37" s="31">
        <v>0</v>
      </c>
      <c r="G37" s="31">
        <v>19</v>
      </c>
      <c r="H37" s="31">
        <v>267</v>
      </c>
      <c r="I37" s="17">
        <f t="shared" si="0"/>
        <v>302</v>
      </c>
      <c r="J37" s="31">
        <v>0</v>
      </c>
      <c r="K37" s="17">
        <f t="shared" si="1"/>
        <v>302</v>
      </c>
      <c r="L37" s="31"/>
      <c r="M37" s="31">
        <v>67</v>
      </c>
      <c r="N37" s="31">
        <v>110</v>
      </c>
      <c r="O37" s="31">
        <v>0</v>
      </c>
      <c r="P37" s="31">
        <v>113</v>
      </c>
      <c r="Q37" s="31">
        <v>22</v>
      </c>
      <c r="R37" s="17">
        <f t="shared" si="2"/>
        <v>312</v>
      </c>
      <c r="S37" s="31">
        <v>39</v>
      </c>
      <c r="T37" s="17">
        <f t="shared" si="3"/>
        <v>351</v>
      </c>
      <c r="U37" s="31"/>
    </row>
    <row r="38" spans="1:21" ht="14.25" customHeight="1">
      <c r="A38" s="168" t="s">
        <v>276</v>
      </c>
      <c r="B38" s="168" t="s">
        <v>277</v>
      </c>
      <c r="C38" s="168" t="s">
        <v>231</v>
      </c>
      <c r="D38" s="31">
        <v>0</v>
      </c>
      <c r="E38" s="31">
        <v>0</v>
      </c>
      <c r="F38" s="31">
        <v>0</v>
      </c>
      <c r="G38" s="31">
        <v>0</v>
      </c>
      <c r="H38" s="31">
        <v>8</v>
      </c>
      <c r="I38" s="17">
        <f t="shared" si="0"/>
        <v>8</v>
      </c>
      <c r="J38" s="31">
        <v>0</v>
      </c>
      <c r="K38" s="17">
        <f t="shared" si="1"/>
        <v>8</v>
      </c>
      <c r="L38" s="31"/>
      <c r="M38" s="31">
        <v>51</v>
      </c>
      <c r="N38" s="31">
        <v>0</v>
      </c>
      <c r="O38" s="31">
        <v>0</v>
      </c>
      <c r="P38" s="31">
        <v>124</v>
      </c>
      <c r="Q38" s="31">
        <v>0</v>
      </c>
      <c r="R38" s="17">
        <f t="shared" si="2"/>
        <v>175</v>
      </c>
      <c r="S38" s="31">
        <v>0</v>
      </c>
      <c r="T38" s="17">
        <f t="shared" si="3"/>
        <v>175</v>
      </c>
      <c r="U38" s="31"/>
    </row>
    <row r="39" spans="1:21" ht="14.25" customHeight="1">
      <c r="A39" s="168" t="s">
        <v>743</v>
      </c>
      <c r="B39" s="168" t="s">
        <v>744</v>
      </c>
      <c r="C39" s="168" t="s">
        <v>248</v>
      </c>
      <c r="D39" s="31">
        <v>0</v>
      </c>
      <c r="E39" s="31">
        <v>0</v>
      </c>
      <c r="F39" s="31">
        <v>0</v>
      </c>
      <c r="G39" s="31">
        <v>0</v>
      </c>
      <c r="H39" s="31">
        <v>0</v>
      </c>
      <c r="I39" s="17">
        <f t="shared" si="0"/>
        <v>0</v>
      </c>
      <c r="J39" s="31">
        <v>0</v>
      </c>
      <c r="K39" s="17">
        <f t="shared" si="1"/>
        <v>0</v>
      </c>
      <c r="L39" s="31"/>
      <c r="M39" s="31">
        <v>18</v>
      </c>
      <c r="N39" s="31">
        <v>16</v>
      </c>
      <c r="O39" s="31">
        <v>0</v>
      </c>
      <c r="P39" s="31">
        <v>27</v>
      </c>
      <c r="Q39" s="31">
        <v>0</v>
      </c>
      <c r="R39" s="17">
        <f t="shared" si="2"/>
        <v>61</v>
      </c>
      <c r="S39" s="31">
        <v>0</v>
      </c>
      <c r="T39" s="17">
        <f t="shared" si="3"/>
        <v>61</v>
      </c>
      <c r="U39" s="31"/>
    </row>
    <row r="40" spans="1:21" ht="14.25" customHeight="1">
      <c r="A40" s="168" t="s">
        <v>278</v>
      </c>
      <c r="B40" s="168" t="s">
        <v>279</v>
      </c>
      <c r="C40" s="168" t="s">
        <v>231</v>
      </c>
      <c r="D40" s="31">
        <v>0</v>
      </c>
      <c r="E40" s="31">
        <v>0</v>
      </c>
      <c r="F40" s="31">
        <v>0</v>
      </c>
      <c r="G40" s="31">
        <v>8</v>
      </c>
      <c r="H40" s="31">
        <v>0</v>
      </c>
      <c r="I40" s="17">
        <f t="shared" si="0"/>
        <v>8</v>
      </c>
      <c r="J40" s="31">
        <v>0</v>
      </c>
      <c r="K40" s="17">
        <f t="shared" si="1"/>
        <v>8</v>
      </c>
      <c r="L40" s="31"/>
      <c r="M40" s="31">
        <v>70</v>
      </c>
      <c r="N40" s="31">
        <v>0</v>
      </c>
      <c r="O40" s="31">
        <v>0</v>
      </c>
      <c r="P40" s="31">
        <v>97</v>
      </c>
      <c r="Q40" s="31">
        <v>0</v>
      </c>
      <c r="R40" s="17">
        <f t="shared" si="2"/>
        <v>167</v>
      </c>
      <c r="S40" s="31">
        <v>0</v>
      </c>
      <c r="T40" s="17">
        <f t="shared" si="3"/>
        <v>167</v>
      </c>
      <c r="U40" s="31"/>
    </row>
    <row r="41" spans="1:21" ht="14.25" customHeight="1">
      <c r="A41" s="168" t="s">
        <v>280</v>
      </c>
      <c r="B41" s="168" t="s">
        <v>281</v>
      </c>
      <c r="C41" s="168" t="s">
        <v>222</v>
      </c>
      <c r="D41" s="31">
        <v>24</v>
      </c>
      <c r="E41" s="31">
        <v>0</v>
      </c>
      <c r="F41" s="31">
        <v>0</v>
      </c>
      <c r="G41" s="31">
        <v>0</v>
      </c>
      <c r="H41" s="31">
        <v>56</v>
      </c>
      <c r="I41" s="17">
        <f t="shared" si="0"/>
        <v>80</v>
      </c>
      <c r="J41" s="31">
        <v>0</v>
      </c>
      <c r="K41" s="17">
        <f t="shared" si="1"/>
        <v>80</v>
      </c>
      <c r="L41" s="31"/>
      <c r="M41" s="31">
        <v>0</v>
      </c>
      <c r="N41" s="31">
        <v>32</v>
      </c>
      <c r="O41" s="31">
        <v>0</v>
      </c>
      <c r="P41" s="31">
        <v>30</v>
      </c>
      <c r="Q41" s="31">
        <v>0</v>
      </c>
      <c r="R41" s="17">
        <f t="shared" si="2"/>
        <v>62</v>
      </c>
      <c r="S41" s="31">
        <v>0</v>
      </c>
      <c r="T41" s="17">
        <f t="shared" si="3"/>
        <v>62</v>
      </c>
      <c r="U41" s="31"/>
    </row>
    <row r="42" spans="1:21" ht="14.25" customHeight="1">
      <c r="A42" s="168" t="s">
        <v>282</v>
      </c>
      <c r="B42" s="168" t="s">
        <v>283</v>
      </c>
      <c r="C42" s="168" t="s">
        <v>219</v>
      </c>
      <c r="D42" s="31">
        <v>0</v>
      </c>
      <c r="E42" s="31">
        <v>70</v>
      </c>
      <c r="F42" s="31">
        <v>0</v>
      </c>
      <c r="G42" s="31">
        <v>4</v>
      </c>
      <c r="H42" s="31">
        <v>14</v>
      </c>
      <c r="I42" s="17">
        <f t="shared" si="0"/>
        <v>88</v>
      </c>
      <c r="J42" s="31">
        <v>0</v>
      </c>
      <c r="K42" s="17">
        <f t="shared" si="1"/>
        <v>88</v>
      </c>
      <c r="L42" s="31"/>
      <c r="M42" s="31">
        <v>28</v>
      </c>
      <c r="N42" s="31">
        <v>31</v>
      </c>
      <c r="O42" s="31">
        <v>8</v>
      </c>
      <c r="P42" s="31">
        <v>59</v>
      </c>
      <c r="Q42" s="31">
        <v>0</v>
      </c>
      <c r="R42" s="17">
        <f t="shared" si="2"/>
        <v>126</v>
      </c>
      <c r="S42" s="31">
        <v>10</v>
      </c>
      <c r="T42" s="17">
        <f t="shared" si="3"/>
        <v>136</v>
      </c>
      <c r="U42" s="31"/>
    </row>
    <row r="43" spans="1:21" ht="14.25" customHeight="1">
      <c r="A43" s="168" t="s">
        <v>284</v>
      </c>
      <c r="B43" s="168" t="s">
        <v>285</v>
      </c>
      <c r="C43" s="168" t="s">
        <v>253</v>
      </c>
      <c r="D43" s="31">
        <v>21</v>
      </c>
      <c r="E43" s="31">
        <v>0</v>
      </c>
      <c r="F43" s="31">
        <v>0</v>
      </c>
      <c r="G43" s="31">
        <v>0</v>
      </c>
      <c r="H43" s="31">
        <v>73</v>
      </c>
      <c r="I43" s="17">
        <f t="shared" si="0"/>
        <v>94</v>
      </c>
      <c r="J43" s="31">
        <v>0</v>
      </c>
      <c r="K43" s="17">
        <f t="shared" si="1"/>
        <v>94</v>
      </c>
      <c r="L43" s="31"/>
      <c r="M43" s="31">
        <v>31</v>
      </c>
      <c r="N43" s="31">
        <v>0</v>
      </c>
      <c r="O43" s="31">
        <v>0</v>
      </c>
      <c r="P43" s="31">
        <v>0</v>
      </c>
      <c r="Q43" s="31">
        <v>0</v>
      </c>
      <c r="R43" s="17">
        <f t="shared" si="2"/>
        <v>31</v>
      </c>
      <c r="S43" s="31">
        <v>18</v>
      </c>
      <c r="T43" s="17">
        <f t="shared" si="3"/>
        <v>49</v>
      </c>
      <c r="U43" s="31"/>
    </row>
    <row r="44" spans="1:21" ht="14.25" customHeight="1">
      <c r="A44" s="168" t="s">
        <v>286</v>
      </c>
      <c r="B44" s="168" t="s">
        <v>287</v>
      </c>
      <c r="C44" s="168" t="s">
        <v>253</v>
      </c>
      <c r="D44" s="31">
        <v>0</v>
      </c>
      <c r="E44" s="31">
        <v>0</v>
      </c>
      <c r="F44" s="31">
        <v>36</v>
      </c>
      <c r="G44" s="31">
        <v>7</v>
      </c>
      <c r="H44" s="31">
        <v>97</v>
      </c>
      <c r="I44" s="17">
        <f t="shared" si="0"/>
        <v>140</v>
      </c>
      <c r="J44" s="31">
        <v>211</v>
      </c>
      <c r="K44" s="17">
        <f t="shared" si="1"/>
        <v>351</v>
      </c>
      <c r="L44" s="31"/>
      <c r="M44" s="31">
        <v>16</v>
      </c>
      <c r="N44" s="31">
        <v>22</v>
      </c>
      <c r="O44" s="31">
        <v>13</v>
      </c>
      <c r="P44" s="31">
        <v>16</v>
      </c>
      <c r="Q44" s="31">
        <v>0</v>
      </c>
      <c r="R44" s="17">
        <f t="shared" si="2"/>
        <v>67</v>
      </c>
      <c r="S44" s="31">
        <v>0</v>
      </c>
      <c r="T44" s="17">
        <f t="shared" si="3"/>
        <v>67</v>
      </c>
      <c r="U44" s="31"/>
    </row>
    <row r="45" spans="1:21" ht="14.25" customHeight="1">
      <c r="A45" s="168" t="s">
        <v>288</v>
      </c>
      <c r="B45" s="168" t="s">
        <v>289</v>
      </c>
      <c r="C45" s="168" t="s">
        <v>234</v>
      </c>
      <c r="D45" s="31">
        <v>14</v>
      </c>
      <c r="E45" s="31">
        <v>0</v>
      </c>
      <c r="F45" s="31">
        <v>0</v>
      </c>
      <c r="G45" s="31">
        <v>0</v>
      </c>
      <c r="H45" s="31">
        <v>0</v>
      </c>
      <c r="I45" s="17">
        <f t="shared" si="0"/>
        <v>14</v>
      </c>
      <c r="J45" s="31">
        <v>0</v>
      </c>
      <c r="K45" s="17">
        <f t="shared" si="1"/>
        <v>14</v>
      </c>
      <c r="L45" s="31"/>
      <c r="M45" s="31">
        <v>69</v>
      </c>
      <c r="N45" s="31">
        <v>0</v>
      </c>
      <c r="O45" s="31">
        <v>0</v>
      </c>
      <c r="P45" s="31">
        <v>0</v>
      </c>
      <c r="Q45" s="31">
        <v>0</v>
      </c>
      <c r="R45" s="17">
        <f t="shared" si="2"/>
        <v>69</v>
      </c>
      <c r="S45" s="31">
        <v>0</v>
      </c>
      <c r="T45" s="17">
        <f t="shared" si="3"/>
        <v>69</v>
      </c>
      <c r="U45" s="31"/>
    </row>
    <row r="46" spans="1:21" ht="14.25" customHeight="1">
      <c r="A46" s="168" t="s">
        <v>290</v>
      </c>
      <c r="B46" s="168" t="s">
        <v>291</v>
      </c>
      <c r="C46" s="168" t="s">
        <v>231</v>
      </c>
      <c r="D46" s="31">
        <v>43</v>
      </c>
      <c r="E46" s="31">
        <v>57</v>
      </c>
      <c r="F46" s="31">
        <v>0</v>
      </c>
      <c r="G46" s="31">
        <v>0</v>
      </c>
      <c r="H46" s="31">
        <v>3</v>
      </c>
      <c r="I46" s="17">
        <f t="shared" si="0"/>
        <v>103</v>
      </c>
      <c r="J46" s="31">
        <v>0</v>
      </c>
      <c r="K46" s="17">
        <f t="shared" si="1"/>
        <v>103</v>
      </c>
      <c r="L46" s="31"/>
      <c r="M46" s="31">
        <v>21</v>
      </c>
      <c r="N46" s="31">
        <v>21</v>
      </c>
      <c r="O46" s="31">
        <v>0</v>
      </c>
      <c r="P46" s="31">
        <v>0</v>
      </c>
      <c r="Q46" s="31">
        <v>0</v>
      </c>
      <c r="R46" s="17">
        <f t="shared" si="2"/>
        <v>42</v>
      </c>
      <c r="S46" s="31">
        <v>3</v>
      </c>
      <c r="T46" s="17">
        <f t="shared" si="3"/>
        <v>45</v>
      </c>
      <c r="U46" s="31"/>
    </row>
    <row r="47" spans="1:21" ht="14.25" customHeight="1">
      <c r="A47" s="168" t="s">
        <v>292</v>
      </c>
      <c r="B47" s="168" t="s">
        <v>293</v>
      </c>
      <c r="C47" s="168" t="s">
        <v>219</v>
      </c>
      <c r="D47" s="31">
        <v>0</v>
      </c>
      <c r="E47" s="31">
        <v>0</v>
      </c>
      <c r="F47" s="31">
        <v>0</v>
      </c>
      <c r="G47" s="31">
        <v>0</v>
      </c>
      <c r="H47" s="31">
        <v>69</v>
      </c>
      <c r="I47" s="17">
        <f t="shared" si="0"/>
        <v>69</v>
      </c>
      <c r="J47" s="31">
        <v>0</v>
      </c>
      <c r="K47" s="17">
        <f t="shared" si="1"/>
        <v>69</v>
      </c>
      <c r="L47" s="31"/>
      <c r="M47" s="31">
        <v>0</v>
      </c>
      <c r="N47" s="31">
        <v>74</v>
      </c>
      <c r="O47" s="31">
        <v>0</v>
      </c>
      <c r="P47" s="31">
        <v>36</v>
      </c>
      <c r="Q47" s="31">
        <v>0</v>
      </c>
      <c r="R47" s="17">
        <f t="shared" si="2"/>
        <v>110</v>
      </c>
      <c r="S47" s="31">
        <v>0</v>
      </c>
      <c r="T47" s="17">
        <f t="shared" si="3"/>
        <v>110</v>
      </c>
      <c r="U47" s="31"/>
    </row>
    <row r="48" spans="1:21" ht="14.25" customHeight="1">
      <c r="A48" s="168" t="s">
        <v>296</v>
      </c>
      <c r="B48" s="168" t="s">
        <v>297</v>
      </c>
      <c r="C48" s="168" t="s">
        <v>231</v>
      </c>
      <c r="D48" s="31">
        <v>109</v>
      </c>
      <c r="E48" s="31">
        <v>47</v>
      </c>
      <c r="F48" s="31">
        <v>0</v>
      </c>
      <c r="G48" s="31">
        <v>169</v>
      </c>
      <c r="H48" s="31">
        <v>104</v>
      </c>
      <c r="I48" s="17">
        <f t="shared" si="0"/>
        <v>429</v>
      </c>
      <c r="J48" s="31">
        <v>0</v>
      </c>
      <c r="K48" s="17">
        <f t="shared" si="1"/>
        <v>429</v>
      </c>
      <c r="L48" s="31"/>
      <c r="M48" s="31">
        <v>11</v>
      </c>
      <c r="N48" s="31">
        <v>35</v>
      </c>
      <c r="O48" s="31">
        <v>0</v>
      </c>
      <c r="P48" s="31">
        <v>82</v>
      </c>
      <c r="Q48" s="31">
        <v>0</v>
      </c>
      <c r="R48" s="17">
        <f t="shared" si="2"/>
        <v>128</v>
      </c>
      <c r="S48" s="31">
        <v>43</v>
      </c>
      <c r="T48" s="17">
        <f t="shared" si="3"/>
        <v>171</v>
      </c>
      <c r="U48" s="31"/>
    </row>
    <row r="49" spans="1:21" ht="14.25" customHeight="1">
      <c r="A49" s="168" t="s">
        <v>745</v>
      </c>
      <c r="B49" s="168" t="s">
        <v>746</v>
      </c>
      <c r="C49" s="168" t="s">
        <v>222</v>
      </c>
      <c r="D49" s="31">
        <v>0</v>
      </c>
      <c r="E49" s="31">
        <v>0</v>
      </c>
      <c r="F49" s="31">
        <v>0</v>
      </c>
      <c r="G49" s="31">
        <v>0</v>
      </c>
      <c r="H49" s="31">
        <v>23</v>
      </c>
      <c r="I49" s="17">
        <f t="shared" si="0"/>
        <v>23</v>
      </c>
      <c r="J49" s="31">
        <v>0</v>
      </c>
      <c r="K49" s="17">
        <f t="shared" si="1"/>
        <v>23</v>
      </c>
      <c r="L49" s="31"/>
      <c r="M49" s="31">
        <v>43</v>
      </c>
      <c r="N49" s="31">
        <v>0</v>
      </c>
      <c r="O49" s="31">
        <v>0</v>
      </c>
      <c r="P49" s="31">
        <v>37</v>
      </c>
      <c r="Q49" s="31">
        <v>0</v>
      </c>
      <c r="R49" s="17">
        <f t="shared" si="2"/>
        <v>80</v>
      </c>
      <c r="S49" s="31">
        <v>0</v>
      </c>
      <c r="T49" s="17">
        <f t="shared" si="3"/>
        <v>80</v>
      </c>
      <c r="U49" s="31"/>
    </row>
    <row r="50" spans="1:21" ht="14.25" customHeight="1">
      <c r="A50" s="168" t="s">
        <v>298</v>
      </c>
      <c r="B50" s="168" t="s">
        <v>299</v>
      </c>
      <c r="C50" s="168" t="s">
        <v>231</v>
      </c>
      <c r="D50" s="31">
        <v>0</v>
      </c>
      <c r="E50" s="31">
        <v>14</v>
      </c>
      <c r="F50" s="31">
        <v>0</v>
      </c>
      <c r="G50" s="31">
        <v>0</v>
      </c>
      <c r="H50" s="31">
        <v>13</v>
      </c>
      <c r="I50" s="17">
        <f t="shared" si="0"/>
        <v>27</v>
      </c>
      <c r="J50" s="31">
        <v>0</v>
      </c>
      <c r="K50" s="17">
        <f t="shared" si="1"/>
        <v>27</v>
      </c>
      <c r="L50" s="31"/>
      <c r="M50" s="31">
        <v>24</v>
      </c>
      <c r="N50" s="31">
        <v>14</v>
      </c>
      <c r="O50" s="31">
        <v>0</v>
      </c>
      <c r="P50" s="31">
        <v>76</v>
      </c>
      <c r="Q50" s="31">
        <v>10</v>
      </c>
      <c r="R50" s="17">
        <f t="shared" si="2"/>
        <v>124</v>
      </c>
      <c r="S50" s="31">
        <v>21</v>
      </c>
      <c r="T50" s="17">
        <f t="shared" si="3"/>
        <v>145</v>
      </c>
      <c r="U50" s="31"/>
    </row>
    <row r="51" spans="1:21" ht="14.25" customHeight="1">
      <c r="A51" s="168" t="s">
        <v>300</v>
      </c>
      <c r="B51" s="168" t="s">
        <v>301</v>
      </c>
      <c r="C51" s="168" t="s">
        <v>243</v>
      </c>
      <c r="D51" s="31">
        <v>0</v>
      </c>
      <c r="E51" s="31">
        <v>20</v>
      </c>
      <c r="F51" s="31">
        <v>0</v>
      </c>
      <c r="G51" s="31">
        <v>0</v>
      </c>
      <c r="H51" s="31">
        <v>75</v>
      </c>
      <c r="I51" s="17">
        <f t="shared" si="0"/>
        <v>95</v>
      </c>
      <c r="J51" s="31">
        <v>0</v>
      </c>
      <c r="K51" s="17">
        <f t="shared" si="1"/>
        <v>95</v>
      </c>
      <c r="L51" s="31"/>
      <c r="M51" s="31">
        <v>0</v>
      </c>
      <c r="N51" s="31">
        <v>29</v>
      </c>
      <c r="O51" s="31">
        <v>0</v>
      </c>
      <c r="P51" s="31">
        <v>29</v>
      </c>
      <c r="Q51" s="31">
        <v>0</v>
      </c>
      <c r="R51" s="17">
        <f t="shared" si="2"/>
        <v>58</v>
      </c>
      <c r="S51" s="31">
        <v>0</v>
      </c>
      <c r="T51" s="17">
        <f t="shared" si="3"/>
        <v>58</v>
      </c>
      <c r="U51" s="31"/>
    </row>
    <row r="52" spans="1:21" ht="14.25" customHeight="1">
      <c r="A52" s="168" t="s">
        <v>302</v>
      </c>
      <c r="B52" s="168" t="s">
        <v>303</v>
      </c>
      <c r="C52" s="168" t="s">
        <v>219</v>
      </c>
      <c r="D52" s="31">
        <v>0</v>
      </c>
      <c r="E52" s="31">
        <v>0</v>
      </c>
      <c r="F52" s="31">
        <v>0</v>
      </c>
      <c r="G52" s="31">
        <v>0</v>
      </c>
      <c r="H52" s="31">
        <v>55</v>
      </c>
      <c r="I52" s="17">
        <f t="shared" si="0"/>
        <v>55</v>
      </c>
      <c r="J52" s="31">
        <v>0</v>
      </c>
      <c r="K52" s="17">
        <f t="shared" si="1"/>
        <v>55</v>
      </c>
      <c r="L52" s="31"/>
      <c r="M52" s="31">
        <v>0</v>
      </c>
      <c r="N52" s="31">
        <v>0</v>
      </c>
      <c r="O52" s="31">
        <v>0</v>
      </c>
      <c r="P52" s="31">
        <v>19</v>
      </c>
      <c r="Q52" s="31">
        <v>0</v>
      </c>
      <c r="R52" s="17">
        <f t="shared" si="2"/>
        <v>19</v>
      </c>
      <c r="S52" s="31">
        <v>0</v>
      </c>
      <c r="T52" s="17">
        <f t="shared" si="3"/>
        <v>19</v>
      </c>
      <c r="U52" s="31"/>
    </row>
    <row r="53" spans="1:21" ht="14.25" customHeight="1">
      <c r="A53" s="168" t="s">
        <v>304</v>
      </c>
      <c r="B53" s="168" t="s">
        <v>305</v>
      </c>
      <c r="C53" s="168" t="s">
        <v>253</v>
      </c>
      <c r="D53" s="31">
        <v>47</v>
      </c>
      <c r="E53" s="31">
        <v>47</v>
      </c>
      <c r="F53" s="31">
        <v>0</v>
      </c>
      <c r="G53" s="31">
        <v>48</v>
      </c>
      <c r="H53" s="31">
        <v>203</v>
      </c>
      <c r="I53" s="17">
        <f t="shared" si="0"/>
        <v>345</v>
      </c>
      <c r="J53" s="31">
        <v>0</v>
      </c>
      <c r="K53" s="17">
        <f t="shared" si="1"/>
        <v>345</v>
      </c>
      <c r="L53" s="31"/>
      <c r="M53" s="31">
        <v>146</v>
      </c>
      <c r="N53" s="31">
        <v>6</v>
      </c>
      <c r="O53" s="31">
        <v>18</v>
      </c>
      <c r="P53" s="31">
        <v>82</v>
      </c>
      <c r="Q53" s="31">
        <v>6</v>
      </c>
      <c r="R53" s="17">
        <f t="shared" si="2"/>
        <v>258</v>
      </c>
      <c r="S53" s="31">
        <v>70</v>
      </c>
      <c r="T53" s="17">
        <f t="shared" si="3"/>
        <v>328</v>
      </c>
      <c r="U53" s="31"/>
    </row>
    <row r="54" spans="1:21" ht="14.25" customHeight="1">
      <c r="A54" s="168" t="s">
        <v>306</v>
      </c>
      <c r="B54" s="168" t="s">
        <v>307</v>
      </c>
      <c r="C54" s="168" t="s">
        <v>253</v>
      </c>
      <c r="D54" s="31">
        <v>0</v>
      </c>
      <c r="E54" s="31">
        <v>0</v>
      </c>
      <c r="F54" s="31">
        <v>0</v>
      </c>
      <c r="G54" s="31">
        <v>0</v>
      </c>
      <c r="H54" s="31">
        <v>6</v>
      </c>
      <c r="I54" s="17">
        <f t="shared" si="0"/>
        <v>6</v>
      </c>
      <c r="J54" s="31">
        <v>4</v>
      </c>
      <c r="K54" s="17">
        <f t="shared" si="1"/>
        <v>10</v>
      </c>
      <c r="L54" s="31"/>
      <c r="M54" s="31">
        <v>95</v>
      </c>
      <c r="N54" s="31">
        <v>25</v>
      </c>
      <c r="O54" s="31">
        <v>16</v>
      </c>
      <c r="P54" s="31">
        <v>107</v>
      </c>
      <c r="Q54" s="31">
        <v>0</v>
      </c>
      <c r="R54" s="17">
        <f t="shared" si="2"/>
        <v>243</v>
      </c>
      <c r="S54" s="31">
        <v>133</v>
      </c>
      <c r="T54" s="17">
        <f t="shared" si="3"/>
        <v>376</v>
      </c>
      <c r="U54" s="31"/>
    </row>
    <row r="55" spans="1:21" ht="14.25" customHeight="1">
      <c r="A55" s="168" t="s">
        <v>308</v>
      </c>
      <c r="B55" s="168" t="s">
        <v>309</v>
      </c>
      <c r="C55" s="168" t="s">
        <v>222</v>
      </c>
      <c r="D55" s="31">
        <v>0</v>
      </c>
      <c r="E55" s="31">
        <v>0</v>
      </c>
      <c r="F55" s="31">
        <v>0</v>
      </c>
      <c r="G55" s="31">
        <v>0</v>
      </c>
      <c r="H55" s="31">
        <v>59</v>
      </c>
      <c r="I55" s="17">
        <f t="shared" si="0"/>
        <v>59</v>
      </c>
      <c r="J55" s="31">
        <v>0</v>
      </c>
      <c r="K55" s="17">
        <f t="shared" si="1"/>
        <v>59</v>
      </c>
      <c r="L55" s="31"/>
      <c r="M55" s="31">
        <v>6</v>
      </c>
      <c r="N55" s="31">
        <v>1</v>
      </c>
      <c r="O55" s="31">
        <v>0</v>
      </c>
      <c r="P55" s="31">
        <v>10</v>
      </c>
      <c r="Q55" s="31">
        <v>0</v>
      </c>
      <c r="R55" s="17">
        <f t="shared" si="2"/>
        <v>17</v>
      </c>
      <c r="S55" s="31">
        <v>18</v>
      </c>
      <c r="T55" s="17">
        <f t="shared" si="3"/>
        <v>35</v>
      </c>
      <c r="U55" s="31"/>
    </row>
    <row r="56" spans="1:21" ht="14.25" customHeight="1">
      <c r="A56" s="168" t="s">
        <v>310</v>
      </c>
      <c r="B56" s="168" t="s">
        <v>311</v>
      </c>
      <c r="C56" s="168" t="s">
        <v>219</v>
      </c>
      <c r="D56" s="31">
        <v>0</v>
      </c>
      <c r="E56" s="31">
        <v>0</v>
      </c>
      <c r="F56" s="31">
        <v>0</v>
      </c>
      <c r="G56" s="31">
        <v>0</v>
      </c>
      <c r="H56" s="31">
        <v>48</v>
      </c>
      <c r="I56" s="17">
        <f t="shared" si="0"/>
        <v>48</v>
      </c>
      <c r="J56" s="31">
        <v>21</v>
      </c>
      <c r="K56" s="17">
        <f t="shared" si="1"/>
        <v>69</v>
      </c>
      <c r="L56" s="31"/>
      <c r="M56" s="31">
        <v>7</v>
      </c>
      <c r="N56" s="31">
        <v>12</v>
      </c>
      <c r="O56" s="31">
        <v>0</v>
      </c>
      <c r="P56" s="31">
        <v>61</v>
      </c>
      <c r="Q56" s="31">
        <v>0</v>
      </c>
      <c r="R56" s="17">
        <f t="shared" si="2"/>
        <v>80</v>
      </c>
      <c r="S56" s="31">
        <v>11</v>
      </c>
      <c r="T56" s="17">
        <f t="shared" si="3"/>
        <v>91</v>
      </c>
      <c r="U56" s="31"/>
    </row>
    <row r="57" spans="1:21" ht="14.25" customHeight="1">
      <c r="A57" s="168" t="s">
        <v>747</v>
      </c>
      <c r="B57" s="168" t="s">
        <v>748</v>
      </c>
      <c r="C57" s="168" t="s">
        <v>253</v>
      </c>
      <c r="D57" s="31">
        <v>0</v>
      </c>
      <c r="E57" s="31">
        <v>42</v>
      </c>
      <c r="F57" s="31">
        <v>0</v>
      </c>
      <c r="G57" s="31">
        <v>18</v>
      </c>
      <c r="H57" s="31">
        <v>76</v>
      </c>
      <c r="I57" s="17">
        <f t="shared" si="0"/>
        <v>136</v>
      </c>
      <c r="J57" s="31">
        <v>141</v>
      </c>
      <c r="K57" s="17">
        <f t="shared" si="1"/>
        <v>277</v>
      </c>
      <c r="L57" s="31"/>
      <c r="M57" s="31">
        <v>22</v>
      </c>
      <c r="N57" s="31">
        <v>0</v>
      </c>
      <c r="O57" s="31">
        <v>0</v>
      </c>
      <c r="P57" s="31">
        <v>45</v>
      </c>
      <c r="Q57" s="31">
        <v>0</v>
      </c>
      <c r="R57" s="17">
        <f t="shared" si="2"/>
        <v>67</v>
      </c>
      <c r="S57" s="31">
        <v>11</v>
      </c>
      <c r="T57" s="17">
        <f t="shared" si="3"/>
        <v>78</v>
      </c>
      <c r="U57" s="31"/>
    </row>
    <row r="58" spans="1:21" ht="14.25" customHeight="1">
      <c r="A58" s="168" t="s">
        <v>312</v>
      </c>
      <c r="B58" s="168" t="s">
        <v>313</v>
      </c>
      <c r="C58" s="168" t="s">
        <v>231</v>
      </c>
      <c r="D58" s="31">
        <v>1</v>
      </c>
      <c r="E58" s="31">
        <v>10</v>
      </c>
      <c r="F58" s="31">
        <v>0</v>
      </c>
      <c r="G58" s="31">
        <v>0</v>
      </c>
      <c r="H58" s="31">
        <v>0</v>
      </c>
      <c r="I58" s="17">
        <f t="shared" si="0"/>
        <v>11</v>
      </c>
      <c r="J58" s="31">
        <v>0</v>
      </c>
      <c r="K58" s="17">
        <f t="shared" si="1"/>
        <v>11</v>
      </c>
      <c r="L58" s="31"/>
      <c r="M58" s="31">
        <v>1</v>
      </c>
      <c r="N58" s="31">
        <v>0</v>
      </c>
      <c r="O58" s="31">
        <v>0</v>
      </c>
      <c r="P58" s="31">
        <v>0</v>
      </c>
      <c r="Q58" s="31">
        <v>20</v>
      </c>
      <c r="R58" s="17">
        <f t="shared" si="2"/>
        <v>21</v>
      </c>
      <c r="S58" s="31">
        <v>0</v>
      </c>
      <c r="T58" s="17">
        <f t="shared" si="3"/>
        <v>21</v>
      </c>
      <c r="U58" s="31"/>
    </row>
    <row r="59" spans="1:21" ht="14.25" customHeight="1">
      <c r="A59" s="168" t="s">
        <v>314</v>
      </c>
      <c r="B59" s="168" t="s">
        <v>315</v>
      </c>
      <c r="C59" s="168" t="s">
        <v>243</v>
      </c>
      <c r="D59" s="31">
        <v>7</v>
      </c>
      <c r="E59" s="31">
        <v>8</v>
      </c>
      <c r="F59" s="31">
        <v>59</v>
      </c>
      <c r="G59" s="31">
        <v>66</v>
      </c>
      <c r="H59" s="31">
        <v>345</v>
      </c>
      <c r="I59" s="17">
        <f t="shared" si="0"/>
        <v>485</v>
      </c>
      <c r="J59" s="31">
        <v>171</v>
      </c>
      <c r="K59" s="17">
        <f t="shared" si="1"/>
        <v>656</v>
      </c>
      <c r="L59" s="31"/>
      <c r="M59" s="31">
        <v>38</v>
      </c>
      <c r="N59" s="31">
        <v>57</v>
      </c>
      <c r="O59" s="31">
        <v>0</v>
      </c>
      <c r="P59" s="31">
        <v>90</v>
      </c>
      <c r="Q59" s="31">
        <v>0</v>
      </c>
      <c r="R59" s="17">
        <f t="shared" si="2"/>
        <v>185</v>
      </c>
      <c r="S59" s="31">
        <v>31</v>
      </c>
      <c r="T59" s="17">
        <f t="shared" si="3"/>
        <v>216</v>
      </c>
      <c r="U59" s="31"/>
    </row>
    <row r="60" spans="1:21" ht="14.25" customHeight="1">
      <c r="A60" s="168" t="s">
        <v>316</v>
      </c>
      <c r="B60" s="168" t="s">
        <v>317</v>
      </c>
      <c r="C60" s="168" t="s">
        <v>243</v>
      </c>
      <c r="D60" s="31">
        <v>0</v>
      </c>
      <c r="E60" s="31">
        <v>15</v>
      </c>
      <c r="F60" s="31">
        <v>0</v>
      </c>
      <c r="G60" s="31">
        <v>0</v>
      </c>
      <c r="H60" s="31">
        <v>3</v>
      </c>
      <c r="I60" s="17">
        <f t="shared" si="0"/>
        <v>18</v>
      </c>
      <c r="J60" s="31">
        <v>0</v>
      </c>
      <c r="K60" s="17">
        <f t="shared" si="1"/>
        <v>18</v>
      </c>
      <c r="L60" s="31"/>
      <c r="M60" s="31">
        <v>0</v>
      </c>
      <c r="N60" s="31">
        <v>0</v>
      </c>
      <c r="O60" s="31">
        <v>0</v>
      </c>
      <c r="P60" s="31">
        <v>8</v>
      </c>
      <c r="Q60" s="31">
        <v>0</v>
      </c>
      <c r="R60" s="17">
        <f t="shared" si="2"/>
        <v>8</v>
      </c>
      <c r="S60" s="31">
        <v>25</v>
      </c>
      <c r="T60" s="17">
        <f t="shared" si="3"/>
        <v>33</v>
      </c>
      <c r="U60" s="31"/>
    </row>
    <row r="61" spans="1:21" ht="14.25" customHeight="1">
      <c r="A61" s="168" t="s">
        <v>318</v>
      </c>
      <c r="B61" s="168" t="s">
        <v>319</v>
      </c>
      <c r="C61" s="168" t="s">
        <v>320</v>
      </c>
      <c r="D61" s="31">
        <v>83</v>
      </c>
      <c r="E61" s="31">
        <v>63</v>
      </c>
      <c r="F61" s="31">
        <v>0</v>
      </c>
      <c r="G61" s="31">
        <v>45</v>
      </c>
      <c r="H61" s="31">
        <v>122</v>
      </c>
      <c r="I61" s="17">
        <f t="shared" si="0"/>
        <v>313</v>
      </c>
      <c r="J61" s="31">
        <v>0</v>
      </c>
      <c r="K61" s="17">
        <f t="shared" si="1"/>
        <v>313</v>
      </c>
      <c r="L61" s="31"/>
      <c r="M61" s="31">
        <v>187</v>
      </c>
      <c r="N61" s="31">
        <v>55</v>
      </c>
      <c r="O61" s="31">
        <v>0</v>
      </c>
      <c r="P61" s="31">
        <v>154</v>
      </c>
      <c r="Q61" s="31">
        <v>0</v>
      </c>
      <c r="R61" s="17">
        <f t="shared" si="2"/>
        <v>396</v>
      </c>
      <c r="S61" s="31">
        <v>76</v>
      </c>
      <c r="T61" s="17">
        <f t="shared" si="3"/>
        <v>472</v>
      </c>
      <c r="U61" s="31"/>
    </row>
    <row r="62" spans="1:21" ht="14.25" customHeight="1">
      <c r="A62" s="168" t="s">
        <v>321</v>
      </c>
      <c r="B62" s="168" t="s">
        <v>322</v>
      </c>
      <c r="C62" s="168" t="s">
        <v>248</v>
      </c>
      <c r="D62" s="31">
        <v>0</v>
      </c>
      <c r="E62" s="31">
        <v>12</v>
      </c>
      <c r="F62" s="31">
        <v>0</v>
      </c>
      <c r="G62" s="31">
        <v>9</v>
      </c>
      <c r="H62" s="31">
        <v>407</v>
      </c>
      <c r="I62" s="17">
        <f t="shared" si="0"/>
        <v>428</v>
      </c>
      <c r="J62" s="31">
        <v>0</v>
      </c>
      <c r="K62" s="17">
        <f t="shared" si="1"/>
        <v>428</v>
      </c>
      <c r="L62" s="31"/>
      <c r="M62" s="31">
        <v>68</v>
      </c>
      <c r="N62" s="31">
        <v>0</v>
      </c>
      <c r="O62" s="31">
        <v>0</v>
      </c>
      <c r="P62" s="31">
        <v>43</v>
      </c>
      <c r="Q62" s="31">
        <v>11</v>
      </c>
      <c r="R62" s="17">
        <f t="shared" si="2"/>
        <v>122</v>
      </c>
      <c r="S62" s="31">
        <v>0</v>
      </c>
      <c r="T62" s="17">
        <f t="shared" si="3"/>
        <v>122</v>
      </c>
      <c r="U62" s="31"/>
    </row>
    <row r="63" spans="1:21" ht="14.25" customHeight="1">
      <c r="A63" s="168" t="s">
        <v>749</v>
      </c>
      <c r="B63" s="168" t="s">
        <v>750</v>
      </c>
      <c r="C63" s="168" t="s">
        <v>219</v>
      </c>
      <c r="D63" s="31">
        <v>0</v>
      </c>
      <c r="E63" s="31">
        <v>0</v>
      </c>
      <c r="F63" s="31">
        <v>0</v>
      </c>
      <c r="G63" s="31">
        <v>10</v>
      </c>
      <c r="H63" s="31">
        <v>0</v>
      </c>
      <c r="I63" s="17">
        <f t="shared" si="0"/>
        <v>10</v>
      </c>
      <c r="J63" s="31">
        <v>30</v>
      </c>
      <c r="K63" s="17">
        <f t="shared" si="1"/>
        <v>40</v>
      </c>
      <c r="L63" s="31"/>
      <c r="M63" s="31">
        <v>0</v>
      </c>
      <c r="N63" s="31">
        <v>0</v>
      </c>
      <c r="O63" s="31">
        <v>2</v>
      </c>
      <c r="P63" s="31">
        <v>0</v>
      </c>
      <c r="Q63" s="31">
        <v>0</v>
      </c>
      <c r="R63" s="17">
        <f t="shared" si="2"/>
        <v>2</v>
      </c>
      <c r="S63" s="31">
        <v>18</v>
      </c>
      <c r="T63" s="17">
        <f t="shared" si="3"/>
        <v>20</v>
      </c>
      <c r="U63" s="31"/>
    </row>
    <row r="64" spans="1:21" ht="14.25" customHeight="1">
      <c r="A64" s="168" t="s">
        <v>323</v>
      </c>
      <c r="B64" s="168" t="s">
        <v>324</v>
      </c>
      <c r="C64" s="168" t="s">
        <v>253</v>
      </c>
      <c r="D64" s="31">
        <v>19</v>
      </c>
      <c r="E64" s="31">
        <v>45</v>
      </c>
      <c r="F64" s="31">
        <v>0</v>
      </c>
      <c r="G64" s="31">
        <v>43</v>
      </c>
      <c r="H64" s="31">
        <v>44</v>
      </c>
      <c r="I64" s="17">
        <f t="shared" si="0"/>
        <v>151</v>
      </c>
      <c r="J64" s="31">
        <v>18</v>
      </c>
      <c r="K64" s="17">
        <f t="shared" si="1"/>
        <v>169</v>
      </c>
      <c r="L64" s="31"/>
      <c r="M64" s="31">
        <v>37</v>
      </c>
      <c r="N64" s="31">
        <v>45</v>
      </c>
      <c r="O64" s="31">
        <v>0</v>
      </c>
      <c r="P64" s="31">
        <v>40</v>
      </c>
      <c r="Q64" s="31">
        <v>3</v>
      </c>
      <c r="R64" s="17">
        <f t="shared" si="2"/>
        <v>125</v>
      </c>
      <c r="S64" s="31">
        <v>98</v>
      </c>
      <c r="T64" s="17">
        <f t="shared" si="3"/>
        <v>223</v>
      </c>
      <c r="U64" s="31"/>
    </row>
    <row r="65" spans="1:21" ht="14.25" customHeight="1">
      <c r="A65" s="168" t="s">
        <v>325</v>
      </c>
      <c r="B65" s="168" t="s">
        <v>326</v>
      </c>
      <c r="C65" s="168" t="s">
        <v>231</v>
      </c>
      <c r="D65" s="31">
        <v>0</v>
      </c>
      <c r="E65" s="31">
        <v>134</v>
      </c>
      <c r="F65" s="31">
        <v>0</v>
      </c>
      <c r="G65" s="31">
        <v>0</v>
      </c>
      <c r="H65" s="31">
        <v>0</v>
      </c>
      <c r="I65" s="17">
        <f t="shared" si="0"/>
        <v>134</v>
      </c>
      <c r="J65" s="31">
        <v>0</v>
      </c>
      <c r="K65" s="17">
        <f t="shared" si="1"/>
        <v>134</v>
      </c>
      <c r="L65" s="31"/>
      <c r="M65" s="31">
        <v>92</v>
      </c>
      <c r="N65" s="31">
        <v>17</v>
      </c>
      <c r="O65" s="31">
        <v>0</v>
      </c>
      <c r="P65" s="31">
        <v>21</v>
      </c>
      <c r="Q65" s="31">
        <v>0</v>
      </c>
      <c r="R65" s="17">
        <f t="shared" si="2"/>
        <v>130</v>
      </c>
      <c r="S65" s="31">
        <v>0</v>
      </c>
      <c r="T65" s="17">
        <f t="shared" si="3"/>
        <v>130</v>
      </c>
      <c r="U65" s="31"/>
    </row>
    <row r="66" spans="1:21" ht="14.25" customHeight="1">
      <c r="A66" s="168" t="s">
        <v>327</v>
      </c>
      <c r="B66" s="168" t="s">
        <v>328</v>
      </c>
      <c r="C66" s="168" t="s">
        <v>320</v>
      </c>
      <c r="D66" s="31">
        <v>0</v>
      </c>
      <c r="E66" s="31">
        <v>28</v>
      </c>
      <c r="F66" s="31">
        <v>0</v>
      </c>
      <c r="G66" s="31">
        <v>0</v>
      </c>
      <c r="H66" s="31">
        <v>17</v>
      </c>
      <c r="I66" s="17">
        <f t="shared" si="0"/>
        <v>45</v>
      </c>
      <c r="J66" s="31">
        <v>0</v>
      </c>
      <c r="K66" s="17">
        <f t="shared" si="1"/>
        <v>45</v>
      </c>
      <c r="L66" s="31"/>
      <c r="M66" s="31">
        <v>0</v>
      </c>
      <c r="N66" s="31">
        <v>0</v>
      </c>
      <c r="O66" s="31">
        <v>0</v>
      </c>
      <c r="P66" s="31">
        <v>41</v>
      </c>
      <c r="Q66" s="31">
        <v>0</v>
      </c>
      <c r="R66" s="17">
        <f t="shared" si="2"/>
        <v>41</v>
      </c>
      <c r="S66" s="31">
        <v>7</v>
      </c>
      <c r="T66" s="17">
        <f t="shared" si="3"/>
        <v>48</v>
      </c>
      <c r="U66" s="31"/>
    </row>
    <row r="67" spans="1:21" ht="14.25" customHeight="1">
      <c r="A67" s="168" t="s">
        <v>329</v>
      </c>
      <c r="B67" s="168" t="s">
        <v>330</v>
      </c>
      <c r="C67" s="168" t="s">
        <v>219</v>
      </c>
      <c r="D67" s="31">
        <v>0</v>
      </c>
      <c r="E67" s="31">
        <v>0</v>
      </c>
      <c r="F67" s="31">
        <v>0</v>
      </c>
      <c r="G67" s="31">
        <v>0</v>
      </c>
      <c r="H67" s="31">
        <v>84</v>
      </c>
      <c r="I67" s="17">
        <f t="shared" si="0"/>
        <v>84</v>
      </c>
      <c r="J67" s="31">
        <v>0</v>
      </c>
      <c r="K67" s="17">
        <f t="shared" si="1"/>
        <v>84</v>
      </c>
      <c r="L67" s="31"/>
      <c r="M67" s="31">
        <v>61</v>
      </c>
      <c r="N67" s="31">
        <v>0</v>
      </c>
      <c r="O67" s="31">
        <v>0</v>
      </c>
      <c r="P67" s="31">
        <v>23</v>
      </c>
      <c r="Q67" s="31">
        <v>21</v>
      </c>
      <c r="R67" s="17">
        <f t="shared" si="2"/>
        <v>105</v>
      </c>
      <c r="S67" s="31">
        <v>0</v>
      </c>
      <c r="T67" s="17">
        <f t="shared" si="3"/>
        <v>105</v>
      </c>
      <c r="U67" s="31"/>
    </row>
    <row r="68" spans="1:21" ht="14.25" customHeight="1">
      <c r="A68" s="168" t="s">
        <v>331</v>
      </c>
      <c r="B68" s="168" t="s">
        <v>332</v>
      </c>
      <c r="C68" s="168" t="s">
        <v>222</v>
      </c>
      <c r="D68" s="31">
        <v>27</v>
      </c>
      <c r="E68" s="31">
        <v>35</v>
      </c>
      <c r="F68" s="31">
        <v>0</v>
      </c>
      <c r="G68" s="31">
        <v>0</v>
      </c>
      <c r="H68" s="31">
        <v>107</v>
      </c>
      <c r="I68" s="17">
        <f t="shared" si="0"/>
        <v>169</v>
      </c>
      <c r="J68" s="31">
        <v>0</v>
      </c>
      <c r="K68" s="17">
        <f t="shared" si="1"/>
        <v>169</v>
      </c>
      <c r="L68" s="31"/>
      <c r="M68" s="31">
        <v>76</v>
      </c>
      <c r="N68" s="31">
        <v>0</v>
      </c>
      <c r="O68" s="31">
        <v>0</v>
      </c>
      <c r="P68" s="31">
        <v>19</v>
      </c>
      <c r="Q68" s="31">
        <v>19</v>
      </c>
      <c r="R68" s="17">
        <f t="shared" si="2"/>
        <v>114</v>
      </c>
      <c r="S68" s="31">
        <v>115</v>
      </c>
      <c r="T68" s="17">
        <f t="shared" si="3"/>
        <v>229</v>
      </c>
      <c r="U68" s="31"/>
    </row>
    <row r="69" spans="1:21" ht="14.25" customHeight="1">
      <c r="A69" s="168" t="s">
        <v>333</v>
      </c>
      <c r="B69" s="168" t="s">
        <v>334</v>
      </c>
      <c r="C69" s="168" t="s">
        <v>222</v>
      </c>
      <c r="D69" s="31">
        <v>0</v>
      </c>
      <c r="E69" s="31">
        <v>2</v>
      </c>
      <c r="F69" s="31">
        <v>0</v>
      </c>
      <c r="G69" s="31">
        <v>15</v>
      </c>
      <c r="H69" s="31">
        <v>3</v>
      </c>
      <c r="I69" s="17">
        <f t="shared" si="0"/>
        <v>20</v>
      </c>
      <c r="J69" s="31">
        <v>32</v>
      </c>
      <c r="K69" s="17">
        <f t="shared" si="1"/>
        <v>52</v>
      </c>
      <c r="L69" s="31"/>
      <c r="M69" s="31">
        <v>0</v>
      </c>
      <c r="N69" s="31">
        <v>0</v>
      </c>
      <c r="O69" s="31">
        <v>0</v>
      </c>
      <c r="P69" s="31">
        <v>1</v>
      </c>
      <c r="Q69" s="31">
        <v>0</v>
      </c>
      <c r="R69" s="17">
        <f t="shared" si="2"/>
        <v>1</v>
      </c>
      <c r="S69" s="31">
        <v>0</v>
      </c>
      <c r="T69" s="17">
        <f t="shared" si="3"/>
        <v>1</v>
      </c>
      <c r="U69" s="31"/>
    </row>
    <row r="70" spans="1:21" ht="14.25" customHeight="1">
      <c r="A70" s="168" t="s">
        <v>335</v>
      </c>
      <c r="B70" s="168" t="s">
        <v>336</v>
      </c>
      <c r="C70" s="168" t="s">
        <v>234</v>
      </c>
      <c r="D70" s="31">
        <v>0</v>
      </c>
      <c r="E70" s="31">
        <v>56</v>
      </c>
      <c r="F70" s="31">
        <v>0</v>
      </c>
      <c r="G70" s="31">
        <v>0</v>
      </c>
      <c r="H70" s="31">
        <v>153</v>
      </c>
      <c r="I70" s="17">
        <f t="shared" si="0"/>
        <v>209</v>
      </c>
      <c r="J70" s="31">
        <v>36</v>
      </c>
      <c r="K70" s="17">
        <f t="shared" si="1"/>
        <v>245</v>
      </c>
      <c r="L70" s="31"/>
      <c r="M70" s="31">
        <v>263</v>
      </c>
      <c r="N70" s="31">
        <v>12</v>
      </c>
      <c r="O70" s="31">
        <v>36</v>
      </c>
      <c r="P70" s="31">
        <v>159</v>
      </c>
      <c r="Q70" s="31">
        <v>6</v>
      </c>
      <c r="R70" s="17">
        <f t="shared" si="2"/>
        <v>476</v>
      </c>
      <c r="S70" s="31">
        <v>63</v>
      </c>
      <c r="T70" s="17">
        <f t="shared" si="3"/>
        <v>539</v>
      </c>
      <c r="U70" s="31"/>
    </row>
    <row r="71" spans="1:21" ht="14.25" customHeight="1">
      <c r="A71" s="168" t="s">
        <v>337</v>
      </c>
      <c r="B71" s="168" t="s">
        <v>338</v>
      </c>
      <c r="C71" s="168" t="s">
        <v>243</v>
      </c>
      <c r="D71" s="31">
        <v>0</v>
      </c>
      <c r="E71" s="31">
        <v>58</v>
      </c>
      <c r="F71" s="31">
        <v>0</v>
      </c>
      <c r="G71" s="31">
        <v>5</v>
      </c>
      <c r="H71" s="31">
        <v>68</v>
      </c>
      <c r="I71" s="17">
        <f t="shared" si="0"/>
        <v>131</v>
      </c>
      <c r="J71" s="31">
        <v>92</v>
      </c>
      <c r="K71" s="17">
        <f t="shared" si="1"/>
        <v>223</v>
      </c>
      <c r="L71" s="31"/>
      <c r="M71" s="31">
        <v>15</v>
      </c>
      <c r="N71" s="31">
        <v>85</v>
      </c>
      <c r="O71" s="31">
        <v>0</v>
      </c>
      <c r="P71" s="31">
        <v>191</v>
      </c>
      <c r="Q71" s="31">
        <v>0</v>
      </c>
      <c r="R71" s="17">
        <f t="shared" si="2"/>
        <v>291</v>
      </c>
      <c r="S71" s="31">
        <v>156</v>
      </c>
      <c r="T71" s="17">
        <f t="shared" si="3"/>
        <v>447</v>
      </c>
      <c r="U71" s="31"/>
    </row>
    <row r="72" spans="1:21" ht="14.25" customHeight="1">
      <c r="A72" s="168" t="s">
        <v>339</v>
      </c>
      <c r="B72" s="168" t="s">
        <v>340</v>
      </c>
      <c r="C72" s="168" t="s">
        <v>219</v>
      </c>
      <c r="D72" s="31">
        <v>0</v>
      </c>
      <c r="E72" s="31">
        <v>0</v>
      </c>
      <c r="F72" s="31">
        <v>0</v>
      </c>
      <c r="G72" s="31">
        <v>0</v>
      </c>
      <c r="H72" s="31">
        <v>4</v>
      </c>
      <c r="I72" s="17">
        <f t="shared" si="0"/>
        <v>4</v>
      </c>
      <c r="J72" s="31">
        <v>0</v>
      </c>
      <c r="K72" s="17">
        <f t="shared" si="1"/>
        <v>4</v>
      </c>
      <c r="L72" s="31"/>
      <c r="M72" s="31">
        <v>10</v>
      </c>
      <c r="N72" s="31">
        <v>0</v>
      </c>
      <c r="O72" s="31">
        <v>0</v>
      </c>
      <c r="P72" s="31">
        <v>0</v>
      </c>
      <c r="Q72" s="31">
        <v>0</v>
      </c>
      <c r="R72" s="17">
        <f t="shared" si="2"/>
        <v>10</v>
      </c>
      <c r="S72" s="31">
        <v>0</v>
      </c>
      <c r="T72" s="17">
        <f t="shared" si="3"/>
        <v>10</v>
      </c>
      <c r="U72" s="31"/>
    </row>
    <row r="73" spans="1:21" ht="14.25" customHeight="1">
      <c r="A73" s="168" t="s">
        <v>341</v>
      </c>
      <c r="B73" s="168" t="s">
        <v>342</v>
      </c>
      <c r="C73" s="168" t="s">
        <v>248</v>
      </c>
      <c r="D73" s="31">
        <v>0</v>
      </c>
      <c r="E73" s="31">
        <v>0</v>
      </c>
      <c r="F73" s="31">
        <v>0</v>
      </c>
      <c r="G73" s="31">
        <v>0</v>
      </c>
      <c r="H73" s="31">
        <v>43</v>
      </c>
      <c r="I73" s="17">
        <f t="shared" si="0"/>
        <v>43</v>
      </c>
      <c r="J73" s="31">
        <v>0</v>
      </c>
      <c r="K73" s="17">
        <f t="shared" si="1"/>
        <v>43</v>
      </c>
      <c r="L73" s="31"/>
      <c r="M73" s="31">
        <v>300</v>
      </c>
      <c r="N73" s="31">
        <v>0</v>
      </c>
      <c r="O73" s="31">
        <v>0</v>
      </c>
      <c r="P73" s="31">
        <v>65</v>
      </c>
      <c r="Q73" s="31">
        <v>0</v>
      </c>
      <c r="R73" s="17">
        <f t="shared" si="2"/>
        <v>365</v>
      </c>
      <c r="S73" s="31">
        <v>0</v>
      </c>
      <c r="T73" s="17">
        <f t="shared" si="3"/>
        <v>365</v>
      </c>
      <c r="U73" s="31"/>
    </row>
    <row r="74" spans="1:21" ht="14.25" customHeight="1">
      <c r="A74" s="168" t="s">
        <v>343</v>
      </c>
      <c r="B74" s="168" t="s">
        <v>344</v>
      </c>
      <c r="C74" s="168" t="s">
        <v>231</v>
      </c>
      <c r="D74" s="31">
        <v>0</v>
      </c>
      <c r="E74" s="31">
        <v>28</v>
      </c>
      <c r="F74" s="31">
        <v>0</v>
      </c>
      <c r="G74" s="31">
        <v>48</v>
      </c>
      <c r="H74" s="31">
        <v>22</v>
      </c>
      <c r="I74" s="17">
        <f t="shared" si="0"/>
        <v>98</v>
      </c>
      <c r="J74" s="31">
        <v>10</v>
      </c>
      <c r="K74" s="17">
        <f t="shared" si="1"/>
        <v>108</v>
      </c>
      <c r="L74" s="31"/>
      <c r="M74" s="31">
        <v>0</v>
      </c>
      <c r="N74" s="31">
        <v>19</v>
      </c>
      <c r="O74" s="31">
        <v>9</v>
      </c>
      <c r="P74" s="31">
        <v>11</v>
      </c>
      <c r="Q74" s="31">
        <v>8</v>
      </c>
      <c r="R74" s="17">
        <f t="shared" si="2"/>
        <v>47</v>
      </c>
      <c r="S74" s="31">
        <v>6</v>
      </c>
      <c r="T74" s="17">
        <f t="shared" si="3"/>
        <v>53</v>
      </c>
      <c r="U74" s="31"/>
    </row>
    <row r="75" spans="1:21" ht="14.25" customHeight="1">
      <c r="A75" s="168" t="s">
        <v>345</v>
      </c>
      <c r="B75" s="168" t="s">
        <v>346</v>
      </c>
      <c r="C75" s="168" t="s">
        <v>243</v>
      </c>
      <c r="D75" s="31">
        <v>0</v>
      </c>
      <c r="E75" s="31">
        <v>0</v>
      </c>
      <c r="F75" s="31">
        <v>0</v>
      </c>
      <c r="G75" s="31">
        <v>18</v>
      </c>
      <c r="H75" s="31">
        <v>80</v>
      </c>
      <c r="I75" s="17">
        <f t="shared" ref="I75:I138" si="4">SUM(D75:H75)</f>
        <v>98</v>
      </c>
      <c r="J75" s="31">
        <v>74</v>
      </c>
      <c r="K75" s="17">
        <f t="shared" ref="K75:K138" si="5">SUM(I75:J75)</f>
        <v>172</v>
      </c>
      <c r="L75" s="31"/>
      <c r="M75" s="31">
        <v>0</v>
      </c>
      <c r="N75" s="31">
        <v>12</v>
      </c>
      <c r="O75" s="31">
        <v>0</v>
      </c>
      <c r="P75" s="31">
        <v>5</v>
      </c>
      <c r="Q75" s="31">
        <v>2</v>
      </c>
      <c r="R75" s="17">
        <f t="shared" ref="R75:R138" si="6">SUM(M75:Q75)</f>
        <v>19</v>
      </c>
      <c r="S75" s="31">
        <v>0</v>
      </c>
      <c r="T75" s="17">
        <f t="shared" ref="T75:T138" si="7">SUM(R75:S75)</f>
        <v>19</v>
      </c>
      <c r="U75" s="31"/>
    </row>
    <row r="76" spans="1:21" ht="14.25" customHeight="1">
      <c r="A76" s="168" t="s">
        <v>347</v>
      </c>
      <c r="B76" s="168" t="s">
        <v>348</v>
      </c>
      <c r="C76" s="168" t="s">
        <v>219</v>
      </c>
      <c r="D76" s="31">
        <v>0</v>
      </c>
      <c r="E76" s="31">
        <v>6</v>
      </c>
      <c r="F76" s="31">
        <v>0</v>
      </c>
      <c r="G76" s="31">
        <v>0</v>
      </c>
      <c r="H76" s="31">
        <v>56</v>
      </c>
      <c r="I76" s="17">
        <f t="shared" si="4"/>
        <v>62</v>
      </c>
      <c r="J76" s="31">
        <v>0</v>
      </c>
      <c r="K76" s="17">
        <f t="shared" si="5"/>
        <v>62</v>
      </c>
      <c r="L76" s="31"/>
      <c r="M76" s="31">
        <v>0</v>
      </c>
      <c r="N76" s="31">
        <v>24</v>
      </c>
      <c r="O76" s="31">
        <v>0</v>
      </c>
      <c r="P76" s="31">
        <v>15</v>
      </c>
      <c r="Q76" s="31">
        <v>0</v>
      </c>
      <c r="R76" s="17">
        <f t="shared" si="6"/>
        <v>39</v>
      </c>
      <c r="S76" s="31">
        <v>51</v>
      </c>
      <c r="T76" s="17">
        <f t="shared" si="7"/>
        <v>90</v>
      </c>
      <c r="U76" s="31"/>
    </row>
    <row r="77" spans="1:21" ht="14.25" customHeight="1">
      <c r="A77" s="168" t="s">
        <v>349</v>
      </c>
      <c r="B77" s="168" t="s">
        <v>350</v>
      </c>
      <c r="C77" s="168" t="s">
        <v>231</v>
      </c>
      <c r="D77" s="31">
        <v>14</v>
      </c>
      <c r="E77" s="31">
        <v>0</v>
      </c>
      <c r="F77" s="31">
        <v>0</v>
      </c>
      <c r="G77" s="31">
        <v>27</v>
      </c>
      <c r="H77" s="31">
        <v>20</v>
      </c>
      <c r="I77" s="17">
        <f t="shared" si="4"/>
        <v>61</v>
      </c>
      <c r="J77" s="31">
        <v>0</v>
      </c>
      <c r="K77" s="17">
        <f t="shared" si="5"/>
        <v>61</v>
      </c>
      <c r="L77" s="31"/>
      <c r="M77" s="31">
        <v>0</v>
      </c>
      <c r="N77" s="31">
        <v>0</v>
      </c>
      <c r="O77" s="31">
        <v>0</v>
      </c>
      <c r="P77" s="31">
        <v>0</v>
      </c>
      <c r="Q77" s="31">
        <v>0</v>
      </c>
      <c r="R77" s="17">
        <f t="shared" si="6"/>
        <v>0</v>
      </c>
      <c r="S77" s="31">
        <v>28</v>
      </c>
      <c r="T77" s="17">
        <f t="shared" si="7"/>
        <v>28</v>
      </c>
      <c r="U77" s="31"/>
    </row>
    <row r="78" spans="1:21" ht="14.25" customHeight="1">
      <c r="A78" s="168" t="s">
        <v>351</v>
      </c>
      <c r="B78" s="168" t="s">
        <v>352</v>
      </c>
      <c r="C78" s="168" t="s">
        <v>222</v>
      </c>
      <c r="D78" s="31">
        <v>30</v>
      </c>
      <c r="E78" s="31">
        <v>0</v>
      </c>
      <c r="F78" s="31">
        <v>0</v>
      </c>
      <c r="G78" s="31">
        <v>17</v>
      </c>
      <c r="H78" s="31">
        <v>100</v>
      </c>
      <c r="I78" s="17">
        <f t="shared" si="4"/>
        <v>147</v>
      </c>
      <c r="J78" s="31">
        <v>0</v>
      </c>
      <c r="K78" s="17">
        <f t="shared" si="5"/>
        <v>147</v>
      </c>
      <c r="L78" s="31"/>
      <c r="M78" s="31">
        <v>1</v>
      </c>
      <c r="N78" s="31">
        <v>0</v>
      </c>
      <c r="O78" s="31">
        <v>0</v>
      </c>
      <c r="P78" s="31">
        <v>9</v>
      </c>
      <c r="Q78" s="31">
        <v>10</v>
      </c>
      <c r="R78" s="17">
        <f t="shared" si="6"/>
        <v>20</v>
      </c>
      <c r="S78" s="31">
        <v>2</v>
      </c>
      <c r="T78" s="17">
        <f t="shared" si="7"/>
        <v>22</v>
      </c>
      <c r="U78" s="31"/>
    </row>
    <row r="79" spans="1:21" ht="14.25" customHeight="1">
      <c r="A79" s="168" t="s">
        <v>353</v>
      </c>
      <c r="B79" s="168" t="s">
        <v>354</v>
      </c>
      <c r="C79" s="168" t="s">
        <v>234</v>
      </c>
      <c r="D79" s="31">
        <v>6</v>
      </c>
      <c r="E79" s="31">
        <v>33</v>
      </c>
      <c r="F79" s="31">
        <v>0</v>
      </c>
      <c r="G79" s="31">
        <v>15</v>
      </c>
      <c r="H79" s="31">
        <v>222</v>
      </c>
      <c r="I79" s="17">
        <f t="shared" si="4"/>
        <v>276</v>
      </c>
      <c r="J79" s="31">
        <v>80</v>
      </c>
      <c r="K79" s="17">
        <f t="shared" si="5"/>
        <v>356</v>
      </c>
      <c r="L79" s="31"/>
      <c r="M79" s="31">
        <v>49</v>
      </c>
      <c r="N79" s="31">
        <v>21</v>
      </c>
      <c r="O79" s="31">
        <v>4</v>
      </c>
      <c r="P79" s="31">
        <v>116</v>
      </c>
      <c r="Q79" s="31">
        <v>16</v>
      </c>
      <c r="R79" s="17">
        <f t="shared" si="6"/>
        <v>206</v>
      </c>
      <c r="S79" s="31">
        <v>105</v>
      </c>
      <c r="T79" s="17">
        <f t="shared" si="7"/>
        <v>311</v>
      </c>
      <c r="U79" s="31"/>
    </row>
    <row r="80" spans="1:21" ht="14.25" customHeight="1">
      <c r="A80" s="168" t="s">
        <v>355</v>
      </c>
      <c r="B80" s="168" t="s">
        <v>356</v>
      </c>
      <c r="C80" s="168" t="s">
        <v>248</v>
      </c>
      <c r="D80" s="31">
        <v>0</v>
      </c>
      <c r="E80" s="31">
        <v>0</v>
      </c>
      <c r="F80" s="31">
        <v>0</v>
      </c>
      <c r="G80" s="31">
        <v>0</v>
      </c>
      <c r="H80" s="31">
        <v>29</v>
      </c>
      <c r="I80" s="17">
        <f t="shared" si="4"/>
        <v>29</v>
      </c>
      <c r="J80" s="31">
        <v>0</v>
      </c>
      <c r="K80" s="17">
        <f t="shared" si="5"/>
        <v>29</v>
      </c>
      <c r="L80" s="31"/>
      <c r="M80" s="31">
        <v>108</v>
      </c>
      <c r="N80" s="31">
        <v>10</v>
      </c>
      <c r="O80" s="31">
        <v>0</v>
      </c>
      <c r="P80" s="31">
        <v>52</v>
      </c>
      <c r="Q80" s="31">
        <v>2</v>
      </c>
      <c r="R80" s="17">
        <f t="shared" si="6"/>
        <v>172</v>
      </c>
      <c r="S80" s="31">
        <v>40</v>
      </c>
      <c r="T80" s="17">
        <f t="shared" si="7"/>
        <v>212</v>
      </c>
      <c r="U80" s="31"/>
    </row>
    <row r="81" spans="1:21" ht="14.25" customHeight="1">
      <c r="A81" s="168" t="s">
        <v>357</v>
      </c>
      <c r="B81" s="168" t="s">
        <v>358</v>
      </c>
      <c r="C81" s="168" t="s">
        <v>231</v>
      </c>
      <c r="D81" s="31">
        <v>6</v>
      </c>
      <c r="E81" s="31">
        <v>14</v>
      </c>
      <c r="F81" s="31">
        <v>0</v>
      </c>
      <c r="G81" s="31">
        <v>11</v>
      </c>
      <c r="H81" s="31">
        <v>105</v>
      </c>
      <c r="I81" s="17">
        <f t="shared" si="4"/>
        <v>136</v>
      </c>
      <c r="J81" s="31">
        <v>0</v>
      </c>
      <c r="K81" s="17">
        <f t="shared" si="5"/>
        <v>136</v>
      </c>
      <c r="L81" s="31"/>
      <c r="M81" s="31">
        <v>41</v>
      </c>
      <c r="N81" s="31">
        <v>15</v>
      </c>
      <c r="O81" s="31">
        <v>0</v>
      </c>
      <c r="P81" s="31">
        <v>15</v>
      </c>
      <c r="Q81" s="31">
        <v>7</v>
      </c>
      <c r="R81" s="17">
        <f t="shared" si="6"/>
        <v>78</v>
      </c>
      <c r="S81" s="31">
        <v>16</v>
      </c>
      <c r="T81" s="17">
        <f t="shared" si="7"/>
        <v>94</v>
      </c>
      <c r="U81" s="31"/>
    </row>
    <row r="82" spans="1:21" ht="14.25" customHeight="1">
      <c r="A82" s="168" t="s">
        <v>359</v>
      </c>
      <c r="B82" s="168" t="s">
        <v>360</v>
      </c>
      <c r="C82" s="168" t="s">
        <v>219</v>
      </c>
      <c r="D82" s="31">
        <v>0</v>
      </c>
      <c r="E82" s="31">
        <v>0</v>
      </c>
      <c r="F82" s="31">
        <v>0</v>
      </c>
      <c r="G82" s="31">
        <v>0</v>
      </c>
      <c r="H82" s="31">
        <v>0</v>
      </c>
      <c r="I82" s="17">
        <f t="shared" si="4"/>
        <v>0</v>
      </c>
      <c r="J82" s="31">
        <v>0</v>
      </c>
      <c r="K82" s="17">
        <f t="shared" si="5"/>
        <v>0</v>
      </c>
      <c r="L82" s="31"/>
      <c r="M82" s="31">
        <v>24</v>
      </c>
      <c r="N82" s="31">
        <v>0</v>
      </c>
      <c r="O82" s="31">
        <v>0</v>
      </c>
      <c r="P82" s="31">
        <v>0</v>
      </c>
      <c r="Q82" s="31">
        <v>0</v>
      </c>
      <c r="R82" s="17">
        <f t="shared" si="6"/>
        <v>24</v>
      </c>
      <c r="S82" s="31">
        <v>0</v>
      </c>
      <c r="T82" s="17">
        <f t="shared" si="7"/>
        <v>24</v>
      </c>
      <c r="U82" s="31"/>
    </row>
    <row r="83" spans="1:21" ht="14.25" customHeight="1">
      <c r="A83" s="168" t="s">
        <v>361</v>
      </c>
      <c r="B83" s="168" t="s">
        <v>362</v>
      </c>
      <c r="C83" s="168" t="s">
        <v>219</v>
      </c>
      <c r="D83" s="31">
        <v>13</v>
      </c>
      <c r="E83" s="31">
        <v>283</v>
      </c>
      <c r="F83" s="31">
        <v>0</v>
      </c>
      <c r="G83" s="31">
        <v>175</v>
      </c>
      <c r="H83" s="31">
        <v>212</v>
      </c>
      <c r="I83" s="17">
        <f t="shared" si="4"/>
        <v>683</v>
      </c>
      <c r="J83" s="31">
        <v>942</v>
      </c>
      <c r="K83" s="17">
        <f t="shared" si="5"/>
        <v>1625</v>
      </c>
      <c r="L83" s="31"/>
      <c r="M83" s="31">
        <v>13</v>
      </c>
      <c r="N83" s="31">
        <v>43</v>
      </c>
      <c r="O83" s="31">
        <v>0</v>
      </c>
      <c r="P83" s="31">
        <v>6</v>
      </c>
      <c r="Q83" s="31">
        <v>0</v>
      </c>
      <c r="R83" s="17">
        <f t="shared" si="6"/>
        <v>62</v>
      </c>
      <c r="S83" s="31">
        <v>0</v>
      </c>
      <c r="T83" s="17">
        <f t="shared" si="7"/>
        <v>62</v>
      </c>
      <c r="U83" s="31"/>
    </row>
    <row r="84" spans="1:21" ht="14.25" customHeight="1">
      <c r="A84" s="168" t="s">
        <v>751</v>
      </c>
      <c r="B84" s="168" t="s">
        <v>752</v>
      </c>
      <c r="C84" s="168" t="s">
        <v>219</v>
      </c>
      <c r="D84" s="31">
        <v>0</v>
      </c>
      <c r="E84" s="31">
        <v>0</v>
      </c>
      <c r="F84" s="31">
        <v>0</v>
      </c>
      <c r="G84" s="31">
        <v>0</v>
      </c>
      <c r="H84" s="31">
        <v>148</v>
      </c>
      <c r="I84" s="17">
        <f t="shared" si="4"/>
        <v>148</v>
      </c>
      <c r="J84" s="31">
        <v>0</v>
      </c>
      <c r="K84" s="17">
        <f t="shared" si="5"/>
        <v>148</v>
      </c>
      <c r="L84" s="31"/>
      <c r="M84" s="31">
        <v>3</v>
      </c>
      <c r="N84" s="31">
        <v>10</v>
      </c>
      <c r="O84" s="31">
        <v>0</v>
      </c>
      <c r="P84" s="31">
        <v>0</v>
      </c>
      <c r="Q84" s="31">
        <v>0</v>
      </c>
      <c r="R84" s="17">
        <f t="shared" si="6"/>
        <v>13</v>
      </c>
      <c r="S84" s="31">
        <v>0</v>
      </c>
      <c r="T84" s="17">
        <f t="shared" si="7"/>
        <v>13</v>
      </c>
      <c r="U84" s="31"/>
    </row>
    <row r="85" spans="1:21" ht="14.25" customHeight="1">
      <c r="A85" s="168" t="s">
        <v>365</v>
      </c>
      <c r="B85" s="168" t="s">
        <v>366</v>
      </c>
      <c r="C85" s="168" t="s">
        <v>222</v>
      </c>
      <c r="D85" s="31">
        <v>0</v>
      </c>
      <c r="E85" s="31">
        <v>0</v>
      </c>
      <c r="F85" s="31">
        <v>0</v>
      </c>
      <c r="G85" s="31">
        <v>0</v>
      </c>
      <c r="H85" s="31">
        <v>46</v>
      </c>
      <c r="I85" s="17">
        <f t="shared" si="4"/>
        <v>46</v>
      </c>
      <c r="J85" s="31">
        <v>0</v>
      </c>
      <c r="K85" s="17">
        <f t="shared" si="5"/>
        <v>46</v>
      </c>
      <c r="L85" s="31"/>
      <c r="M85" s="31">
        <v>17</v>
      </c>
      <c r="N85" s="31">
        <v>0</v>
      </c>
      <c r="O85" s="31">
        <v>0</v>
      </c>
      <c r="P85" s="31">
        <v>0</v>
      </c>
      <c r="Q85" s="31">
        <v>0</v>
      </c>
      <c r="R85" s="17">
        <f t="shared" si="6"/>
        <v>17</v>
      </c>
      <c r="S85" s="31">
        <v>0</v>
      </c>
      <c r="T85" s="17">
        <f t="shared" si="7"/>
        <v>17</v>
      </c>
      <c r="U85" s="31"/>
    </row>
    <row r="86" spans="1:21" ht="14.25" customHeight="1">
      <c r="A86" s="168" t="s">
        <v>367</v>
      </c>
      <c r="B86" s="168" t="s">
        <v>368</v>
      </c>
      <c r="C86" s="168" t="s">
        <v>243</v>
      </c>
      <c r="D86" s="31">
        <v>10</v>
      </c>
      <c r="E86" s="31">
        <v>11</v>
      </c>
      <c r="F86" s="31">
        <v>0</v>
      </c>
      <c r="G86" s="31">
        <v>10</v>
      </c>
      <c r="H86" s="31">
        <v>145</v>
      </c>
      <c r="I86" s="17">
        <f t="shared" si="4"/>
        <v>176</v>
      </c>
      <c r="J86" s="31">
        <v>162</v>
      </c>
      <c r="K86" s="17">
        <f t="shared" si="5"/>
        <v>338</v>
      </c>
      <c r="L86" s="31"/>
      <c r="M86" s="31">
        <v>0</v>
      </c>
      <c r="N86" s="31">
        <v>57</v>
      </c>
      <c r="O86" s="31">
        <v>0</v>
      </c>
      <c r="P86" s="31">
        <v>37</v>
      </c>
      <c r="Q86" s="31">
        <v>0</v>
      </c>
      <c r="R86" s="17">
        <f t="shared" si="6"/>
        <v>94</v>
      </c>
      <c r="S86" s="31">
        <v>0</v>
      </c>
      <c r="T86" s="17">
        <f t="shared" si="7"/>
        <v>94</v>
      </c>
      <c r="U86" s="31"/>
    </row>
    <row r="87" spans="1:21" ht="14.25" customHeight="1">
      <c r="A87" s="168" t="s">
        <v>369</v>
      </c>
      <c r="B87" s="168" t="s">
        <v>370</v>
      </c>
      <c r="C87" s="168" t="s">
        <v>219</v>
      </c>
      <c r="D87" s="31">
        <v>0</v>
      </c>
      <c r="E87" s="31">
        <v>0</v>
      </c>
      <c r="F87" s="31">
        <v>0</v>
      </c>
      <c r="G87" s="31">
        <v>9</v>
      </c>
      <c r="H87" s="31">
        <v>65</v>
      </c>
      <c r="I87" s="17">
        <f t="shared" si="4"/>
        <v>74</v>
      </c>
      <c r="J87" s="31">
        <v>0</v>
      </c>
      <c r="K87" s="17">
        <f t="shared" si="5"/>
        <v>74</v>
      </c>
      <c r="L87" s="31"/>
      <c r="M87" s="31">
        <v>13</v>
      </c>
      <c r="N87" s="31">
        <v>2</v>
      </c>
      <c r="O87" s="31">
        <v>0</v>
      </c>
      <c r="P87" s="31">
        <v>57</v>
      </c>
      <c r="Q87" s="31">
        <v>0</v>
      </c>
      <c r="R87" s="17">
        <f t="shared" si="6"/>
        <v>72</v>
      </c>
      <c r="S87" s="31">
        <v>0</v>
      </c>
      <c r="T87" s="17">
        <f t="shared" si="7"/>
        <v>72</v>
      </c>
      <c r="U87" s="31"/>
    </row>
    <row r="88" spans="1:21" ht="14.25" customHeight="1">
      <c r="A88" s="168" t="s">
        <v>371</v>
      </c>
      <c r="B88" s="168" t="s">
        <v>372</v>
      </c>
      <c r="C88" s="168" t="s">
        <v>231</v>
      </c>
      <c r="D88" s="31">
        <v>0</v>
      </c>
      <c r="E88" s="31">
        <v>0</v>
      </c>
      <c r="F88" s="31">
        <v>0</v>
      </c>
      <c r="G88" s="31">
        <v>0</v>
      </c>
      <c r="H88" s="31">
        <v>293</v>
      </c>
      <c r="I88" s="17">
        <f t="shared" si="4"/>
        <v>293</v>
      </c>
      <c r="J88" s="31">
        <v>0</v>
      </c>
      <c r="K88" s="17">
        <f t="shared" si="5"/>
        <v>293</v>
      </c>
      <c r="L88" s="31"/>
      <c r="M88" s="31">
        <v>107</v>
      </c>
      <c r="N88" s="31">
        <v>0</v>
      </c>
      <c r="O88" s="31">
        <v>0</v>
      </c>
      <c r="P88" s="31">
        <v>40</v>
      </c>
      <c r="Q88" s="31">
        <v>11</v>
      </c>
      <c r="R88" s="17">
        <f t="shared" si="6"/>
        <v>158</v>
      </c>
      <c r="S88" s="31">
        <v>0</v>
      </c>
      <c r="T88" s="17">
        <f t="shared" si="7"/>
        <v>158</v>
      </c>
      <c r="U88" s="31"/>
    </row>
    <row r="89" spans="1:21" ht="14.25" customHeight="1">
      <c r="A89" s="168" t="s">
        <v>753</v>
      </c>
      <c r="B89" s="168" t="s">
        <v>754</v>
      </c>
      <c r="C89" s="168" t="s">
        <v>219</v>
      </c>
      <c r="D89" s="31">
        <v>0</v>
      </c>
      <c r="E89" s="31">
        <v>0</v>
      </c>
      <c r="F89" s="31">
        <v>0</v>
      </c>
      <c r="G89" s="31">
        <v>0</v>
      </c>
      <c r="H89" s="31">
        <v>0</v>
      </c>
      <c r="I89" s="17">
        <f t="shared" si="4"/>
        <v>0</v>
      </c>
      <c r="J89" s="31">
        <v>0</v>
      </c>
      <c r="K89" s="17">
        <f t="shared" si="5"/>
        <v>0</v>
      </c>
      <c r="L89" s="31"/>
      <c r="M89" s="31">
        <v>3</v>
      </c>
      <c r="N89" s="31">
        <v>0</v>
      </c>
      <c r="O89" s="31">
        <v>0</v>
      </c>
      <c r="P89" s="31">
        <v>0</v>
      </c>
      <c r="Q89" s="31">
        <v>0</v>
      </c>
      <c r="R89" s="17">
        <f t="shared" si="6"/>
        <v>3</v>
      </c>
      <c r="S89" s="31">
        <v>0</v>
      </c>
      <c r="T89" s="17">
        <f t="shared" si="7"/>
        <v>3</v>
      </c>
      <c r="U89" s="31"/>
    </row>
    <row r="90" spans="1:21" ht="14.25" customHeight="1">
      <c r="A90" s="168" t="s">
        <v>373</v>
      </c>
      <c r="B90" s="168" t="s">
        <v>374</v>
      </c>
      <c r="C90" s="168" t="s">
        <v>243</v>
      </c>
      <c r="D90" s="31">
        <v>0</v>
      </c>
      <c r="E90" s="31">
        <v>30</v>
      </c>
      <c r="F90" s="31">
        <v>0</v>
      </c>
      <c r="G90" s="31">
        <v>4</v>
      </c>
      <c r="H90" s="31">
        <v>0</v>
      </c>
      <c r="I90" s="17">
        <f t="shared" si="4"/>
        <v>34</v>
      </c>
      <c r="J90" s="31">
        <v>0</v>
      </c>
      <c r="K90" s="17">
        <f t="shared" si="5"/>
        <v>34</v>
      </c>
      <c r="L90" s="31"/>
      <c r="M90" s="31">
        <v>0</v>
      </c>
      <c r="N90" s="31">
        <v>17</v>
      </c>
      <c r="O90" s="31">
        <v>0</v>
      </c>
      <c r="P90" s="31">
        <v>0</v>
      </c>
      <c r="Q90" s="31">
        <v>0</v>
      </c>
      <c r="R90" s="17">
        <f t="shared" si="6"/>
        <v>17</v>
      </c>
      <c r="S90" s="31">
        <v>0</v>
      </c>
      <c r="T90" s="17">
        <f t="shared" si="7"/>
        <v>17</v>
      </c>
      <c r="U90" s="31"/>
    </row>
    <row r="91" spans="1:21" ht="14.25" customHeight="1">
      <c r="A91" s="168" t="s">
        <v>375</v>
      </c>
      <c r="B91" s="168" t="s">
        <v>376</v>
      </c>
      <c r="C91" s="168" t="s">
        <v>253</v>
      </c>
      <c r="D91" s="31">
        <v>0</v>
      </c>
      <c r="E91" s="31">
        <v>0</v>
      </c>
      <c r="F91" s="31">
        <v>0</v>
      </c>
      <c r="G91" s="31">
        <v>0</v>
      </c>
      <c r="H91" s="31">
        <v>0</v>
      </c>
      <c r="I91" s="17">
        <f t="shared" si="4"/>
        <v>0</v>
      </c>
      <c r="J91" s="31">
        <v>0</v>
      </c>
      <c r="K91" s="17">
        <f t="shared" si="5"/>
        <v>0</v>
      </c>
      <c r="L91" s="31"/>
      <c r="M91" s="31">
        <v>13</v>
      </c>
      <c r="N91" s="31">
        <v>0</v>
      </c>
      <c r="O91" s="31">
        <v>0</v>
      </c>
      <c r="P91" s="31">
        <v>7</v>
      </c>
      <c r="Q91" s="31">
        <v>0</v>
      </c>
      <c r="R91" s="17">
        <f t="shared" si="6"/>
        <v>20</v>
      </c>
      <c r="S91" s="31">
        <v>26</v>
      </c>
      <c r="T91" s="17">
        <f t="shared" si="7"/>
        <v>46</v>
      </c>
      <c r="U91" s="31"/>
    </row>
    <row r="92" spans="1:21" ht="14.25" customHeight="1">
      <c r="A92" s="168" t="s">
        <v>377</v>
      </c>
      <c r="B92" s="168" t="s">
        <v>378</v>
      </c>
      <c r="C92" s="168" t="s">
        <v>320</v>
      </c>
      <c r="D92" s="31">
        <v>28</v>
      </c>
      <c r="E92" s="31">
        <v>98</v>
      </c>
      <c r="F92" s="31">
        <v>0</v>
      </c>
      <c r="G92" s="31">
        <v>24</v>
      </c>
      <c r="H92" s="31">
        <v>42</v>
      </c>
      <c r="I92" s="17">
        <f t="shared" si="4"/>
        <v>192</v>
      </c>
      <c r="J92" s="31">
        <v>0</v>
      </c>
      <c r="K92" s="17">
        <f t="shared" si="5"/>
        <v>192</v>
      </c>
      <c r="L92" s="31"/>
      <c r="M92" s="31">
        <v>37</v>
      </c>
      <c r="N92" s="31">
        <v>17</v>
      </c>
      <c r="O92" s="31">
        <v>0</v>
      </c>
      <c r="P92" s="31">
        <v>30</v>
      </c>
      <c r="Q92" s="31">
        <v>4</v>
      </c>
      <c r="R92" s="17">
        <f t="shared" si="6"/>
        <v>88</v>
      </c>
      <c r="S92" s="31">
        <v>11</v>
      </c>
      <c r="T92" s="17">
        <f t="shared" si="7"/>
        <v>99</v>
      </c>
      <c r="U92" s="31"/>
    </row>
    <row r="93" spans="1:21" ht="14.25" customHeight="1">
      <c r="A93" s="168" t="s">
        <v>379</v>
      </c>
      <c r="B93" s="168" t="s">
        <v>380</v>
      </c>
      <c r="C93" s="168" t="s">
        <v>222</v>
      </c>
      <c r="D93" s="31">
        <v>0</v>
      </c>
      <c r="E93" s="31">
        <v>3</v>
      </c>
      <c r="F93" s="31">
        <v>0</v>
      </c>
      <c r="G93" s="31">
        <v>0</v>
      </c>
      <c r="H93" s="31">
        <v>7</v>
      </c>
      <c r="I93" s="17">
        <f t="shared" si="4"/>
        <v>10</v>
      </c>
      <c r="J93" s="31">
        <v>21</v>
      </c>
      <c r="K93" s="17">
        <f t="shared" si="5"/>
        <v>31</v>
      </c>
      <c r="L93" s="31"/>
      <c r="M93" s="31">
        <v>0</v>
      </c>
      <c r="N93" s="31">
        <v>28</v>
      </c>
      <c r="O93" s="31">
        <v>0</v>
      </c>
      <c r="P93" s="31">
        <v>7</v>
      </c>
      <c r="Q93" s="31">
        <v>0</v>
      </c>
      <c r="R93" s="17">
        <f t="shared" si="6"/>
        <v>35</v>
      </c>
      <c r="S93" s="31">
        <v>70</v>
      </c>
      <c r="T93" s="17">
        <f t="shared" si="7"/>
        <v>105</v>
      </c>
      <c r="U93" s="31"/>
    </row>
    <row r="94" spans="1:21" ht="14.25" customHeight="1">
      <c r="A94" s="168" t="s">
        <v>381</v>
      </c>
      <c r="B94" s="168" t="s">
        <v>382</v>
      </c>
      <c r="C94" s="168" t="s">
        <v>243</v>
      </c>
      <c r="D94" s="31">
        <v>0</v>
      </c>
      <c r="E94" s="31">
        <v>56</v>
      </c>
      <c r="F94" s="31">
        <v>0</v>
      </c>
      <c r="G94" s="31">
        <v>0</v>
      </c>
      <c r="H94" s="31">
        <v>57</v>
      </c>
      <c r="I94" s="17">
        <f t="shared" si="4"/>
        <v>113</v>
      </c>
      <c r="J94" s="31">
        <v>0</v>
      </c>
      <c r="K94" s="17">
        <f t="shared" si="5"/>
        <v>113</v>
      </c>
      <c r="L94" s="31"/>
      <c r="M94" s="31">
        <v>19</v>
      </c>
      <c r="N94" s="31">
        <v>25</v>
      </c>
      <c r="O94" s="31">
        <v>0</v>
      </c>
      <c r="P94" s="31">
        <v>41</v>
      </c>
      <c r="Q94" s="31">
        <v>0</v>
      </c>
      <c r="R94" s="17">
        <f t="shared" si="6"/>
        <v>85</v>
      </c>
      <c r="S94" s="31">
        <v>0</v>
      </c>
      <c r="T94" s="17">
        <f t="shared" si="7"/>
        <v>85</v>
      </c>
      <c r="U94" s="31"/>
    </row>
    <row r="95" spans="1:21" ht="14.25" customHeight="1">
      <c r="A95" s="168" t="s">
        <v>383</v>
      </c>
      <c r="B95" s="168" t="s">
        <v>384</v>
      </c>
      <c r="C95" s="168" t="s">
        <v>219</v>
      </c>
      <c r="D95" s="31">
        <v>0</v>
      </c>
      <c r="E95" s="31">
        <v>0</v>
      </c>
      <c r="F95" s="31">
        <v>0</v>
      </c>
      <c r="G95" s="31">
        <v>0</v>
      </c>
      <c r="H95" s="31">
        <v>0</v>
      </c>
      <c r="I95" s="17">
        <f t="shared" si="4"/>
        <v>0</v>
      </c>
      <c r="J95" s="31">
        <v>0</v>
      </c>
      <c r="K95" s="17">
        <f t="shared" si="5"/>
        <v>0</v>
      </c>
      <c r="L95" s="31"/>
      <c r="M95" s="31">
        <v>60</v>
      </c>
      <c r="N95" s="31">
        <v>0</v>
      </c>
      <c r="O95" s="31">
        <v>0</v>
      </c>
      <c r="P95" s="31">
        <v>0</v>
      </c>
      <c r="Q95" s="31">
        <v>0</v>
      </c>
      <c r="R95" s="17">
        <f t="shared" si="6"/>
        <v>60</v>
      </c>
      <c r="S95" s="31">
        <v>0</v>
      </c>
      <c r="T95" s="17">
        <f t="shared" si="7"/>
        <v>60</v>
      </c>
      <c r="U95" s="31"/>
    </row>
    <row r="96" spans="1:21" ht="14.25" customHeight="1">
      <c r="A96" s="168" t="s">
        <v>385</v>
      </c>
      <c r="B96" s="168" t="s">
        <v>386</v>
      </c>
      <c r="C96" s="168" t="s">
        <v>219</v>
      </c>
      <c r="D96" s="31">
        <v>0</v>
      </c>
      <c r="E96" s="31">
        <v>0</v>
      </c>
      <c r="F96" s="31">
        <v>0</v>
      </c>
      <c r="G96" s="31">
        <v>0</v>
      </c>
      <c r="H96" s="31">
        <v>5</v>
      </c>
      <c r="I96" s="17">
        <f t="shared" si="4"/>
        <v>5</v>
      </c>
      <c r="J96" s="31">
        <v>0</v>
      </c>
      <c r="K96" s="17">
        <f t="shared" si="5"/>
        <v>5</v>
      </c>
      <c r="L96" s="31"/>
      <c r="M96" s="31">
        <v>10</v>
      </c>
      <c r="N96" s="31">
        <v>0</v>
      </c>
      <c r="O96" s="31">
        <v>0</v>
      </c>
      <c r="P96" s="31">
        <v>33</v>
      </c>
      <c r="Q96" s="31">
        <v>0</v>
      </c>
      <c r="R96" s="17">
        <f t="shared" si="6"/>
        <v>43</v>
      </c>
      <c r="S96" s="31">
        <v>111</v>
      </c>
      <c r="T96" s="17">
        <f t="shared" si="7"/>
        <v>154</v>
      </c>
      <c r="U96" s="31"/>
    </row>
    <row r="97" spans="1:21" ht="14.25" customHeight="1">
      <c r="A97" s="168" t="s">
        <v>387</v>
      </c>
      <c r="B97" s="168" t="s">
        <v>388</v>
      </c>
      <c r="C97" s="168" t="s">
        <v>231</v>
      </c>
      <c r="D97" s="31">
        <v>8</v>
      </c>
      <c r="E97" s="31">
        <v>0</v>
      </c>
      <c r="F97" s="31">
        <v>0</v>
      </c>
      <c r="G97" s="31">
        <v>0</v>
      </c>
      <c r="H97" s="31">
        <v>27</v>
      </c>
      <c r="I97" s="17">
        <f t="shared" si="4"/>
        <v>35</v>
      </c>
      <c r="J97" s="31">
        <v>0</v>
      </c>
      <c r="K97" s="17">
        <f t="shared" si="5"/>
        <v>35</v>
      </c>
      <c r="L97" s="31"/>
      <c r="M97" s="31">
        <v>18</v>
      </c>
      <c r="N97" s="31">
        <v>0</v>
      </c>
      <c r="O97" s="31">
        <v>0</v>
      </c>
      <c r="P97" s="31">
        <v>7</v>
      </c>
      <c r="Q97" s="31">
        <v>0</v>
      </c>
      <c r="R97" s="17">
        <f t="shared" si="6"/>
        <v>25</v>
      </c>
      <c r="S97" s="31">
        <v>0</v>
      </c>
      <c r="T97" s="17">
        <f t="shared" si="7"/>
        <v>25</v>
      </c>
      <c r="U97" s="31"/>
    </row>
    <row r="98" spans="1:21" ht="14.25" customHeight="1">
      <c r="A98" s="168" t="s">
        <v>389</v>
      </c>
      <c r="B98" s="168" t="s">
        <v>390</v>
      </c>
      <c r="C98" s="168" t="s">
        <v>219</v>
      </c>
      <c r="D98" s="31">
        <v>0</v>
      </c>
      <c r="E98" s="31">
        <v>11</v>
      </c>
      <c r="F98" s="31">
        <v>0</v>
      </c>
      <c r="G98" s="31">
        <v>5</v>
      </c>
      <c r="H98" s="31">
        <v>0</v>
      </c>
      <c r="I98" s="17">
        <f t="shared" si="4"/>
        <v>16</v>
      </c>
      <c r="J98" s="31">
        <v>5</v>
      </c>
      <c r="K98" s="17">
        <f t="shared" si="5"/>
        <v>21</v>
      </c>
      <c r="L98" s="31"/>
      <c r="M98" s="31">
        <v>42</v>
      </c>
      <c r="N98" s="31">
        <v>0</v>
      </c>
      <c r="O98" s="31">
        <v>0</v>
      </c>
      <c r="P98" s="31">
        <v>18</v>
      </c>
      <c r="Q98" s="31">
        <v>0</v>
      </c>
      <c r="R98" s="17">
        <f t="shared" si="6"/>
        <v>60</v>
      </c>
      <c r="S98" s="31">
        <v>2</v>
      </c>
      <c r="T98" s="17">
        <f t="shared" si="7"/>
        <v>62</v>
      </c>
      <c r="U98" s="31"/>
    </row>
    <row r="99" spans="1:21" ht="14.25" customHeight="1">
      <c r="A99" s="168" t="s">
        <v>391</v>
      </c>
      <c r="B99" s="168" t="s">
        <v>392</v>
      </c>
      <c r="C99" s="168" t="s">
        <v>253</v>
      </c>
      <c r="D99" s="31">
        <v>36</v>
      </c>
      <c r="E99" s="31">
        <v>66</v>
      </c>
      <c r="F99" s="31">
        <v>0</v>
      </c>
      <c r="G99" s="31">
        <v>60</v>
      </c>
      <c r="H99" s="31">
        <v>6</v>
      </c>
      <c r="I99" s="17">
        <f t="shared" si="4"/>
        <v>168</v>
      </c>
      <c r="J99" s="31">
        <v>0</v>
      </c>
      <c r="K99" s="17">
        <f t="shared" si="5"/>
        <v>168</v>
      </c>
      <c r="L99" s="31"/>
      <c r="M99" s="31">
        <v>73</v>
      </c>
      <c r="N99" s="31">
        <v>35</v>
      </c>
      <c r="O99" s="31">
        <v>0</v>
      </c>
      <c r="P99" s="31">
        <v>74</v>
      </c>
      <c r="Q99" s="31">
        <v>2</v>
      </c>
      <c r="R99" s="17">
        <f t="shared" si="6"/>
        <v>184</v>
      </c>
      <c r="S99" s="31">
        <f>86-2</f>
        <v>84</v>
      </c>
      <c r="T99" s="17">
        <f t="shared" si="7"/>
        <v>268</v>
      </c>
      <c r="U99" s="31"/>
    </row>
    <row r="100" spans="1:21" ht="14.25" customHeight="1">
      <c r="A100" s="168" t="s">
        <v>393</v>
      </c>
      <c r="B100" s="168" t="s">
        <v>394</v>
      </c>
      <c r="C100" s="168" t="s">
        <v>222</v>
      </c>
      <c r="D100" s="31">
        <v>0</v>
      </c>
      <c r="E100" s="31">
        <v>0</v>
      </c>
      <c r="F100" s="31">
        <v>0</v>
      </c>
      <c r="G100" s="31">
        <v>0</v>
      </c>
      <c r="H100" s="31">
        <v>11</v>
      </c>
      <c r="I100" s="17">
        <f t="shared" si="4"/>
        <v>11</v>
      </c>
      <c r="J100" s="31">
        <v>0</v>
      </c>
      <c r="K100" s="17">
        <f t="shared" si="5"/>
        <v>11</v>
      </c>
      <c r="L100" s="31"/>
      <c r="M100" s="31">
        <v>0</v>
      </c>
      <c r="N100" s="31">
        <v>6</v>
      </c>
      <c r="O100" s="31">
        <v>0</v>
      </c>
      <c r="P100" s="31">
        <v>5</v>
      </c>
      <c r="Q100" s="31">
        <v>0</v>
      </c>
      <c r="R100" s="17">
        <f t="shared" si="6"/>
        <v>11</v>
      </c>
      <c r="S100" s="31">
        <v>0</v>
      </c>
      <c r="T100" s="17">
        <f t="shared" si="7"/>
        <v>11</v>
      </c>
      <c r="U100" s="31"/>
    </row>
    <row r="101" spans="1:21" ht="14.25" customHeight="1">
      <c r="A101" s="168" t="s">
        <v>395</v>
      </c>
      <c r="B101" s="168" t="s">
        <v>396</v>
      </c>
      <c r="C101" s="168" t="s">
        <v>231</v>
      </c>
      <c r="D101" s="31">
        <v>0</v>
      </c>
      <c r="E101" s="31">
        <v>0</v>
      </c>
      <c r="F101" s="31">
        <v>0</v>
      </c>
      <c r="G101" s="31">
        <v>0</v>
      </c>
      <c r="H101" s="31">
        <v>7</v>
      </c>
      <c r="I101" s="17">
        <f t="shared" si="4"/>
        <v>7</v>
      </c>
      <c r="J101" s="31">
        <v>0</v>
      </c>
      <c r="K101" s="17">
        <f t="shared" si="5"/>
        <v>7</v>
      </c>
      <c r="L101" s="31"/>
      <c r="M101" s="31">
        <v>0</v>
      </c>
      <c r="N101" s="31">
        <v>0</v>
      </c>
      <c r="O101" s="31">
        <v>0</v>
      </c>
      <c r="P101" s="31">
        <v>40</v>
      </c>
      <c r="Q101" s="31">
        <v>0</v>
      </c>
      <c r="R101" s="17">
        <f t="shared" si="6"/>
        <v>40</v>
      </c>
      <c r="S101" s="31">
        <v>0</v>
      </c>
      <c r="T101" s="17">
        <f t="shared" si="7"/>
        <v>40</v>
      </c>
      <c r="U101" s="31"/>
    </row>
    <row r="102" spans="1:21" ht="14.25" customHeight="1">
      <c r="A102" s="168" t="s">
        <v>397</v>
      </c>
      <c r="B102" s="168" t="s">
        <v>398</v>
      </c>
      <c r="C102" s="168" t="s">
        <v>219</v>
      </c>
      <c r="D102" s="31">
        <v>0</v>
      </c>
      <c r="E102" s="31">
        <v>30</v>
      </c>
      <c r="F102" s="31">
        <v>0</v>
      </c>
      <c r="G102" s="31">
        <v>0</v>
      </c>
      <c r="H102" s="31">
        <v>28</v>
      </c>
      <c r="I102" s="17">
        <f t="shared" si="4"/>
        <v>58</v>
      </c>
      <c r="J102" s="31">
        <v>0</v>
      </c>
      <c r="K102" s="17">
        <f t="shared" si="5"/>
        <v>58</v>
      </c>
      <c r="L102" s="31"/>
      <c r="M102" s="31">
        <v>0</v>
      </c>
      <c r="N102" s="31">
        <v>30</v>
      </c>
      <c r="O102" s="31">
        <v>0</v>
      </c>
      <c r="P102" s="31">
        <v>25</v>
      </c>
      <c r="Q102" s="31">
        <v>0</v>
      </c>
      <c r="R102" s="17">
        <f t="shared" si="6"/>
        <v>55</v>
      </c>
      <c r="S102" s="31">
        <v>0</v>
      </c>
      <c r="T102" s="17">
        <f t="shared" si="7"/>
        <v>55</v>
      </c>
      <c r="U102" s="31"/>
    </row>
    <row r="103" spans="1:21" ht="14.25" customHeight="1">
      <c r="A103" s="168" t="s">
        <v>399</v>
      </c>
      <c r="B103" s="168" t="s">
        <v>400</v>
      </c>
      <c r="C103" s="168" t="s">
        <v>320</v>
      </c>
      <c r="D103" s="31">
        <v>75</v>
      </c>
      <c r="E103" s="31">
        <v>11</v>
      </c>
      <c r="F103" s="31">
        <v>0</v>
      </c>
      <c r="G103" s="31">
        <v>19</v>
      </c>
      <c r="H103" s="31">
        <v>119</v>
      </c>
      <c r="I103" s="17">
        <f t="shared" si="4"/>
        <v>224</v>
      </c>
      <c r="J103" s="31">
        <v>31</v>
      </c>
      <c r="K103" s="17">
        <f t="shared" si="5"/>
        <v>255</v>
      </c>
      <c r="L103" s="31"/>
      <c r="M103" s="31">
        <v>102</v>
      </c>
      <c r="N103" s="31">
        <v>28</v>
      </c>
      <c r="O103" s="31">
        <v>0</v>
      </c>
      <c r="P103" s="31">
        <v>35</v>
      </c>
      <c r="Q103" s="31">
        <v>0</v>
      </c>
      <c r="R103" s="17">
        <f t="shared" si="6"/>
        <v>165</v>
      </c>
      <c r="S103" s="31">
        <v>22</v>
      </c>
      <c r="T103" s="17">
        <f t="shared" si="7"/>
        <v>187</v>
      </c>
      <c r="U103" s="31"/>
    </row>
    <row r="104" spans="1:21" ht="14.25" customHeight="1">
      <c r="A104" s="168" t="s">
        <v>401</v>
      </c>
      <c r="B104" s="168" t="s">
        <v>402</v>
      </c>
      <c r="C104" s="168" t="s">
        <v>219</v>
      </c>
      <c r="D104" s="31">
        <v>15</v>
      </c>
      <c r="E104" s="31">
        <v>0</v>
      </c>
      <c r="F104" s="31">
        <v>0</v>
      </c>
      <c r="G104" s="31">
        <v>0</v>
      </c>
      <c r="H104" s="31">
        <v>38</v>
      </c>
      <c r="I104" s="17">
        <f t="shared" si="4"/>
        <v>53</v>
      </c>
      <c r="J104" s="31">
        <v>0</v>
      </c>
      <c r="K104" s="17">
        <f t="shared" si="5"/>
        <v>53</v>
      </c>
      <c r="L104" s="31"/>
      <c r="M104" s="31">
        <v>14</v>
      </c>
      <c r="N104" s="31">
        <v>0</v>
      </c>
      <c r="O104" s="31">
        <v>0</v>
      </c>
      <c r="P104" s="31">
        <v>0</v>
      </c>
      <c r="Q104" s="31">
        <v>0</v>
      </c>
      <c r="R104" s="17">
        <f t="shared" si="6"/>
        <v>14</v>
      </c>
      <c r="S104" s="31">
        <v>0</v>
      </c>
      <c r="T104" s="17">
        <f t="shared" si="7"/>
        <v>14</v>
      </c>
      <c r="U104" s="31"/>
    </row>
    <row r="105" spans="1:21" ht="14.25" customHeight="1">
      <c r="A105" s="168" t="s">
        <v>403</v>
      </c>
      <c r="B105" s="168" t="s">
        <v>404</v>
      </c>
      <c r="C105" s="168" t="s">
        <v>219</v>
      </c>
      <c r="D105" s="31">
        <v>0</v>
      </c>
      <c r="E105" s="31">
        <v>0</v>
      </c>
      <c r="F105" s="31">
        <v>0</v>
      </c>
      <c r="G105" s="31">
        <v>0</v>
      </c>
      <c r="H105" s="31">
        <v>104</v>
      </c>
      <c r="I105" s="17">
        <f t="shared" si="4"/>
        <v>104</v>
      </c>
      <c r="J105" s="31">
        <v>0</v>
      </c>
      <c r="K105" s="17">
        <f t="shared" si="5"/>
        <v>104</v>
      </c>
      <c r="L105" s="31"/>
      <c r="M105" s="31">
        <v>0</v>
      </c>
      <c r="N105" s="31">
        <v>57</v>
      </c>
      <c r="O105" s="31">
        <v>0</v>
      </c>
      <c r="P105" s="31">
        <v>14</v>
      </c>
      <c r="Q105" s="31">
        <v>0</v>
      </c>
      <c r="R105" s="17">
        <f t="shared" si="6"/>
        <v>71</v>
      </c>
      <c r="S105" s="31">
        <v>0</v>
      </c>
      <c r="T105" s="17">
        <f t="shared" si="7"/>
        <v>71</v>
      </c>
      <c r="U105" s="31"/>
    </row>
    <row r="106" spans="1:21" ht="14.25" customHeight="1">
      <c r="A106" s="168" t="s">
        <v>405</v>
      </c>
      <c r="B106" s="168" t="s">
        <v>406</v>
      </c>
      <c r="C106" s="168" t="s">
        <v>248</v>
      </c>
      <c r="D106" s="31">
        <v>1</v>
      </c>
      <c r="E106" s="31">
        <v>0</v>
      </c>
      <c r="F106" s="31">
        <v>0</v>
      </c>
      <c r="G106" s="31">
        <v>0</v>
      </c>
      <c r="H106" s="31">
        <v>128</v>
      </c>
      <c r="I106" s="17">
        <f t="shared" si="4"/>
        <v>129</v>
      </c>
      <c r="J106" s="31">
        <v>0</v>
      </c>
      <c r="K106" s="17">
        <f t="shared" si="5"/>
        <v>129</v>
      </c>
      <c r="L106" s="31"/>
      <c r="M106" s="31">
        <v>64</v>
      </c>
      <c r="N106" s="31">
        <v>14</v>
      </c>
      <c r="O106" s="31">
        <v>0</v>
      </c>
      <c r="P106" s="31">
        <v>57</v>
      </c>
      <c r="Q106" s="31">
        <v>0</v>
      </c>
      <c r="R106" s="17">
        <f t="shared" si="6"/>
        <v>135</v>
      </c>
      <c r="S106" s="31">
        <v>0</v>
      </c>
      <c r="T106" s="17">
        <f t="shared" si="7"/>
        <v>135</v>
      </c>
      <c r="U106" s="31"/>
    </row>
    <row r="107" spans="1:21" ht="14.25" customHeight="1">
      <c r="A107" s="168" t="s">
        <v>755</v>
      </c>
      <c r="B107" s="168" t="s">
        <v>756</v>
      </c>
      <c r="C107" s="168" t="s">
        <v>231</v>
      </c>
      <c r="D107" s="31">
        <v>18</v>
      </c>
      <c r="E107" s="31">
        <v>0</v>
      </c>
      <c r="F107" s="31">
        <v>0</v>
      </c>
      <c r="G107" s="31">
        <v>0</v>
      </c>
      <c r="H107" s="31">
        <v>0</v>
      </c>
      <c r="I107" s="17">
        <f t="shared" si="4"/>
        <v>18</v>
      </c>
      <c r="J107" s="31">
        <v>0</v>
      </c>
      <c r="K107" s="17">
        <f t="shared" si="5"/>
        <v>18</v>
      </c>
      <c r="L107" s="31"/>
      <c r="M107" s="31">
        <v>5</v>
      </c>
      <c r="N107" s="31">
        <v>0</v>
      </c>
      <c r="O107" s="31">
        <v>0</v>
      </c>
      <c r="P107" s="31">
        <v>22</v>
      </c>
      <c r="Q107" s="31">
        <v>0</v>
      </c>
      <c r="R107" s="17">
        <f t="shared" si="6"/>
        <v>27</v>
      </c>
      <c r="S107" s="31">
        <v>0</v>
      </c>
      <c r="T107" s="17">
        <f t="shared" si="7"/>
        <v>27</v>
      </c>
      <c r="U107" s="31"/>
    </row>
    <row r="108" spans="1:21" ht="14.25" customHeight="1">
      <c r="A108" s="168" t="s">
        <v>757</v>
      </c>
      <c r="B108" s="168" t="s">
        <v>758</v>
      </c>
      <c r="C108" s="168" t="s">
        <v>222</v>
      </c>
      <c r="D108" s="31">
        <v>2</v>
      </c>
      <c r="E108" s="31">
        <v>51</v>
      </c>
      <c r="F108" s="31">
        <v>0</v>
      </c>
      <c r="G108" s="31">
        <v>25</v>
      </c>
      <c r="H108" s="31">
        <v>11</v>
      </c>
      <c r="I108" s="17">
        <f t="shared" si="4"/>
        <v>89</v>
      </c>
      <c r="J108" s="31">
        <v>0</v>
      </c>
      <c r="K108" s="17">
        <f t="shared" si="5"/>
        <v>89</v>
      </c>
      <c r="L108" s="31"/>
      <c r="M108" s="31">
        <v>2</v>
      </c>
      <c r="N108" s="31">
        <v>0</v>
      </c>
      <c r="O108" s="31">
        <v>0</v>
      </c>
      <c r="P108" s="31">
        <v>0</v>
      </c>
      <c r="Q108" s="31">
        <v>0</v>
      </c>
      <c r="R108" s="17">
        <f t="shared" si="6"/>
        <v>2</v>
      </c>
      <c r="S108" s="31">
        <v>0</v>
      </c>
      <c r="T108" s="17">
        <f t="shared" si="7"/>
        <v>2</v>
      </c>
      <c r="U108" s="31"/>
    </row>
    <row r="109" spans="1:21" ht="14.25" customHeight="1">
      <c r="A109" s="168" t="s">
        <v>407</v>
      </c>
      <c r="B109" s="168" t="s">
        <v>408</v>
      </c>
      <c r="C109" s="168" t="s">
        <v>222</v>
      </c>
      <c r="D109" s="31">
        <v>0</v>
      </c>
      <c r="E109" s="31">
        <v>0</v>
      </c>
      <c r="F109" s="31">
        <v>0</v>
      </c>
      <c r="G109" s="31">
        <v>0</v>
      </c>
      <c r="H109" s="31">
        <v>50</v>
      </c>
      <c r="I109" s="17">
        <f t="shared" si="4"/>
        <v>50</v>
      </c>
      <c r="J109" s="31">
        <v>0</v>
      </c>
      <c r="K109" s="17">
        <f t="shared" si="5"/>
        <v>50</v>
      </c>
      <c r="L109" s="31"/>
      <c r="M109" s="31">
        <v>96</v>
      </c>
      <c r="N109" s="31">
        <v>0</v>
      </c>
      <c r="O109" s="31">
        <v>0</v>
      </c>
      <c r="P109" s="31">
        <v>65</v>
      </c>
      <c r="Q109" s="31">
        <v>0</v>
      </c>
      <c r="R109" s="17">
        <f t="shared" si="6"/>
        <v>161</v>
      </c>
      <c r="S109" s="31">
        <v>10</v>
      </c>
      <c r="T109" s="17">
        <f t="shared" si="7"/>
        <v>171</v>
      </c>
      <c r="U109" s="31"/>
    </row>
    <row r="110" spans="1:21" ht="14.25" customHeight="1">
      <c r="A110" s="168" t="s">
        <v>759</v>
      </c>
      <c r="B110" s="168" t="s">
        <v>760</v>
      </c>
      <c r="C110" s="168" t="s">
        <v>219</v>
      </c>
      <c r="D110" s="31">
        <v>0</v>
      </c>
      <c r="E110" s="31">
        <v>0</v>
      </c>
      <c r="F110" s="31">
        <v>0</v>
      </c>
      <c r="G110" s="31">
        <v>0</v>
      </c>
      <c r="H110" s="31">
        <v>0</v>
      </c>
      <c r="I110" s="17">
        <f t="shared" si="4"/>
        <v>0</v>
      </c>
      <c r="J110" s="31">
        <v>0</v>
      </c>
      <c r="K110" s="17">
        <f t="shared" si="5"/>
        <v>0</v>
      </c>
      <c r="L110" s="31"/>
      <c r="M110" s="31">
        <v>0</v>
      </c>
      <c r="N110" s="31">
        <v>3</v>
      </c>
      <c r="O110" s="31">
        <v>0</v>
      </c>
      <c r="P110" s="31">
        <v>0</v>
      </c>
      <c r="Q110" s="31">
        <v>0</v>
      </c>
      <c r="R110" s="17">
        <f t="shared" si="6"/>
        <v>3</v>
      </c>
      <c r="S110" s="31">
        <v>0</v>
      </c>
      <c r="T110" s="17">
        <f t="shared" si="7"/>
        <v>3</v>
      </c>
      <c r="U110" s="31"/>
    </row>
    <row r="111" spans="1:21" ht="14.25" customHeight="1">
      <c r="A111" s="168" t="s">
        <v>409</v>
      </c>
      <c r="B111" s="168" t="s">
        <v>410</v>
      </c>
      <c r="C111" s="168" t="s">
        <v>231</v>
      </c>
      <c r="D111" s="31">
        <v>0</v>
      </c>
      <c r="E111" s="31">
        <v>0</v>
      </c>
      <c r="F111" s="31">
        <v>0</v>
      </c>
      <c r="G111" s="31">
        <v>0</v>
      </c>
      <c r="H111" s="31">
        <v>112</v>
      </c>
      <c r="I111" s="17">
        <f t="shared" si="4"/>
        <v>112</v>
      </c>
      <c r="J111" s="31">
        <v>0</v>
      </c>
      <c r="K111" s="17">
        <f t="shared" si="5"/>
        <v>112</v>
      </c>
      <c r="L111" s="31"/>
      <c r="M111" s="31">
        <v>129</v>
      </c>
      <c r="N111" s="31">
        <v>174</v>
      </c>
      <c r="O111" s="31">
        <v>0</v>
      </c>
      <c r="P111" s="31">
        <v>134</v>
      </c>
      <c r="Q111" s="31">
        <v>0</v>
      </c>
      <c r="R111" s="17">
        <f t="shared" si="6"/>
        <v>437</v>
      </c>
      <c r="S111" s="31">
        <v>29</v>
      </c>
      <c r="T111" s="17">
        <f t="shared" si="7"/>
        <v>466</v>
      </c>
      <c r="U111" s="31"/>
    </row>
    <row r="112" spans="1:21" ht="14.25" customHeight="1">
      <c r="A112" s="168" t="s">
        <v>411</v>
      </c>
      <c r="B112" s="168" t="s">
        <v>412</v>
      </c>
      <c r="C112" s="168" t="s">
        <v>253</v>
      </c>
      <c r="D112" s="31">
        <v>0</v>
      </c>
      <c r="E112" s="31">
        <v>0</v>
      </c>
      <c r="F112" s="31">
        <v>0</v>
      </c>
      <c r="G112" s="31">
        <v>0</v>
      </c>
      <c r="H112" s="31">
        <v>51</v>
      </c>
      <c r="I112" s="17">
        <f t="shared" si="4"/>
        <v>51</v>
      </c>
      <c r="J112" s="31">
        <v>0</v>
      </c>
      <c r="K112" s="17">
        <f t="shared" si="5"/>
        <v>51</v>
      </c>
      <c r="L112" s="31"/>
      <c r="M112" s="31">
        <v>29</v>
      </c>
      <c r="N112" s="31">
        <v>0</v>
      </c>
      <c r="O112" s="31">
        <v>2</v>
      </c>
      <c r="P112" s="31">
        <v>0</v>
      </c>
      <c r="Q112" s="31">
        <v>0</v>
      </c>
      <c r="R112" s="17">
        <f t="shared" si="6"/>
        <v>31</v>
      </c>
      <c r="S112" s="31">
        <v>8</v>
      </c>
      <c r="T112" s="17">
        <f t="shared" si="7"/>
        <v>39</v>
      </c>
      <c r="U112" s="31"/>
    </row>
    <row r="113" spans="1:21" ht="14.25" customHeight="1">
      <c r="A113" s="168" t="s">
        <v>413</v>
      </c>
      <c r="B113" s="168" t="s">
        <v>414</v>
      </c>
      <c r="C113" s="168" t="s">
        <v>231</v>
      </c>
      <c r="D113" s="31">
        <v>161</v>
      </c>
      <c r="E113" s="31">
        <v>0</v>
      </c>
      <c r="F113" s="31">
        <v>0</v>
      </c>
      <c r="G113" s="31">
        <v>4</v>
      </c>
      <c r="H113" s="31">
        <v>114</v>
      </c>
      <c r="I113" s="17">
        <f t="shared" si="4"/>
        <v>279</v>
      </c>
      <c r="J113" s="31">
        <v>0</v>
      </c>
      <c r="K113" s="17">
        <f t="shared" si="5"/>
        <v>279</v>
      </c>
      <c r="L113" s="31"/>
      <c r="M113" s="31">
        <v>0</v>
      </c>
      <c r="N113" s="31">
        <v>0</v>
      </c>
      <c r="O113" s="31">
        <v>0</v>
      </c>
      <c r="P113" s="31">
        <v>17</v>
      </c>
      <c r="Q113" s="31">
        <v>0</v>
      </c>
      <c r="R113" s="17">
        <f t="shared" si="6"/>
        <v>17</v>
      </c>
      <c r="S113" s="31">
        <v>0</v>
      </c>
      <c r="T113" s="17">
        <f t="shared" si="7"/>
        <v>17</v>
      </c>
      <c r="U113" s="31"/>
    </row>
    <row r="114" spans="1:21" ht="14.25" customHeight="1">
      <c r="A114" s="168" t="s">
        <v>415</v>
      </c>
      <c r="B114" s="168" t="s">
        <v>416</v>
      </c>
      <c r="C114" s="168" t="s">
        <v>219</v>
      </c>
      <c r="D114" s="31">
        <v>0</v>
      </c>
      <c r="E114" s="31">
        <v>0</v>
      </c>
      <c r="F114" s="31">
        <v>0</v>
      </c>
      <c r="G114" s="31">
        <v>23</v>
      </c>
      <c r="H114" s="31">
        <v>0</v>
      </c>
      <c r="I114" s="17">
        <f t="shared" si="4"/>
        <v>23</v>
      </c>
      <c r="J114" s="31">
        <v>47</v>
      </c>
      <c r="K114" s="17">
        <f t="shared" si="5"/>
        <v>70</v>
      </c>
      <c r="L114" s="31"/>
      <c r="M114" s="31">
        <v>0</v>
      </c>
      <c r="N114" s="31">
        <v>21</v>
      </c>
      <c r="O114" s="31">
        <v>0</v>
      </c>
      <c r="P114" s="31">
        <v>5</v>
      </c>
      <c r="Q114" s="31">
        <v>0</v>
      </c>
      <c r="R114" s="17">
        <f t="shared" si="6"/>
        <v>26</v>
      </c>
      <c r="S114" s="31">
        <v>3</v>
      </c>
      <c r="T114" s="17">
        <f t="shared" si="7"/>
        <v>29</v>
      </c>
      <c r="U114" s="31"/>
    </row>
    <row r="115" spans="1:21" ht="14.25" customHeight="1">
      <c r="A115" s="168" t="s">
        <v>417</v>
      </c>
      <c r="B115" s="168" t="s">
        <v>418</v>
      </c>
      <c r="C115" s="168" t="s">
        <v>231</v>
      </c>
      <c r="D115" s="31">
        <v>0</v>
      </c>
      <c r="E115" s="31">
        <v>0</v>
      </c>
      <c r="F115" s="31">
        <v>28</v>
      </c>
      <c r="G115" s="31">
        <v>12</v>
      </c>
      <c r="H115" s="31">
        <v>139</v>
      </c>
      <c r="I115" s="17">
        <f t="shared" si="4"/>
        <v>179</v>
      </c>
      <c r="J115" s="31">
        <v>218</v>
      </c>
      <c r="K115" s="17">
        <f t="shared" si="5"/>
        <v>397</v>
      </c>
      <c r="L115" s="31"/>
      <c r="M115" s="31">
        <v>0</v>
      </c>
      <c r="N115" s="31">
        <v>23</v>
      </c>
      <c r="O115" s="31">
        <v>6</v>
      </c>
      <c r="P115" s="31">
        <v>6</v>
      </c>
      <c r="Q115" s="31">
        <v>0</v>
      </c>
      <c r="R115" s="17">
        <f t="shared" si="6"/>
        <v>35</v>
      </c>
      <c r="S115" s="31">
        <v>37</v>
      </c>
      <c r="T115" s="17">
        <f t="shared" si="7"/>
        <v>72</v>
      </c>
      <c r="U115" s="31"/>
    </row>
    <row r="116" spans="1:21" ht="14.25" customHeight="1">
      <c r="A116" s="168" t="s">
        <v>419</v>
      </c>
      <c r="B116" s="168" t="s">
        <v>420</v>
      </c>
      <c r="C116" s="168" t="s">
        <v>234</v>
      </c>
      <c r="D116" s="31">
        <v>0</v>
      </c>
      <c r="E116" s="31">
        <v>67</v>
      </c>
      <c r="F116" s="31">
        <v>0</v>
      </c>
      <c r="G116" s="31">
        <v>0</v>
      </c>
      <c r="H116" s="31">
        <v>131</v>
      </c>
      <c r="I116" s="17">
        <f t="shared" si="4"/>
        <v>198</v>
      </c>
      <c r="J116" s="31">
        <v>0</v>
      </c>
      <c r="K116" s="17">
        <f t="shared" si="5"/>
        <v>198</v>
      </c>
      <c r="L116" s="31"/>
      <c r="M116" s="31">
        <v>77</v>
      </c>
      <c r="N116" s="31">
        <v>16</v>
      </c>
      <c r="O116" s="31">
        <v>0</v>
      </c>
      <c r="P116" s="31">
        <v>53</v>
      </c>
      <c r="Q116" s="31">
        <v>18</v>
      </c>
      <c r="R116" s="17">
        <f t="shared" si="6"/>
        <v>164</v>
      </c>
      <c r="S116" s="31">
        <v>1</v>
      </c>
      <c r="T116" s="17">
        <f t="shared" si="7"/>
        <v>165</v>
      </c>
      <c r="U116" s="31"/>
    </row>
    <row r="117" spans="1:21" ht="14.25" customHeight="1">
      <c r="A117" s="168" t="s">
        <v>421</v>
      </c>
      <c r="B117" s="168" t="s">
        <v>422</v>
      </c>
      <c r="C117" s="168" t="s">
        <v>234</v>
      </c>
      <c r="D117" s="31">
        <v>0</v>
      </c>
      <c r="E117" s="31">
        <v>80</v>
      </c>
      <c r="F117" s="31">
        <v>0</v>
      </c>
      <c r="G117" s="31">
        <v>5</v>
      </c>
      <c r="H117" s="31">
        <v>93</v>
      </c>
      <c r="I117" s="17">
        <f t="shared" si="4"/>
        <v>178</v>
      </c>
      <c r="J117" s="31">
        <v>5</v>
      </c>
      <c r="K117" s="17">
        <f t="shared" si="5"/>
        <v>183</v>
      </c>
      <c r="L117" s="31"/>
      <c r="M117" s="31">
        <v>124</v>
      </c>
      <c r="N117" s="31">
        <v>0</v>
      </c>
      <c r="O117" s="31">
        <v>6</v>
      </c>
      <c r="P117" s="31">
        <v>59</v>
      </c>
      <c r="Q117" s="31">
        <v>10</v>
      </c>
      <c r="R117" s="17">
        <f t="shared" si="6"/>
        <v>199</v>
      </c>
      <c r="S117" s="31">
        <v>33</v>
      </c>
      <c r="T117" s="17">
        <f t="shared" si="7"/>
        <v>232</v>
      </c>
      <c r="U117" s="31"/>
    </row>
    <row r="118" spans="1:21" ht="14.25" customHeight="1">
      <c r="A118" s="168" t="s">
        <v>423</v>
      </c>
      <c r="B118" s="168" t="s">
        <v>424</v>
      </c>
      <c r="C118" s="168" t="s">
        <v>253</v>
      </c>
      <c r="D118" s="31">
        <v>0</v>
      </c>
      <c r="E118" s="31">
        <v>40</v>
      </c>
      <c r="F118" s="31">
        <v>0</v>
      </c>
      <c r="G118" s="31">
        <v>31</v>
      </c>
      <c r="H118" s="31">
        <v>63</v>
      </c>
      <c r="I118" s="17">
        <f t="shared" si="4"/>
        <v>134</v>
      </c>
      <c r="J118" s="31">
        <v>0</v>
      </c>
      <c r="K118" s="17">
        <f t="shared" si="5"/>
        <v>134</v>
      </c>
      <c r="L118" s="31"/>
      <c r="M118" s="31">
        <v>187</v>
      </c>
      <c r="N118" s="31">
        <v>18</v>
      </c>
      <c r="O118" s="31">
        <v>0</v>
      </c>
      <c r="P118" s="31">
        <v>210</v>
      </c>
      <c r="Q118" s="31">
        <v>0</v>
      </c>
      <c r="R118" s="17">
        <f t="shared" si="6"/>
        <v>415</v>
      </c>
      <c r="S118" s="31">
        <v>42</v>
      </c>
      <c r="T118" s="17">
        <f t="shared" si="7"/>
        <v>457</v>
      </c>
      <c r="U118" s="31"/>
    </row>
    <row r="119" spans="1:21" ht="14.25" customHeight="1">
      <c r="A119" s="168" t="s">
        <v>425</v>
      </c>
      <c r="B119" s="168" t="s">
        <v>426</v>
      </c>
      <c r="C119" s="168" t="s">
        <v>253</v>
      </c>
      <c r="D119" s="31">
        <v>0</v>
      </c>
      <c r="E119" s="31">
        <v>4</v>
      </c>
      <c r="F119" s="31">
        <v>0</v>
      </c>
      <c r="G119" s="31">
        <v>16</v>
      </c>
      <c r="H119" s="31">
        <v>6</v>
      </c>
      <c r="I119" s="17">
        <f t="shared" si="4"/>
        <v>26</v>
      </c>
      <c r="J119" s="31">
        <v>64</v>
      </c>
      <c r="K119" s="17">
        <f t="shared" si="5"/>
        <v>90</v>
      </c>
      <c r="L119" s="31"/>
      <c r="M119" s="31">
        <v>75</v>
      </c>
      <c r="N119" s="31">
        <v>0</v>
      </c>
      <c r="O119" s="31">
        <v>0</v>
      </c>
      <c r="P119" s="31">
        <v>25</v>
      </c>
      <c r="Q119" s="31">
        <v>0</v>
      </c>
      <c r="R119" s="17">
        <f t="shared" si="6"/>
        <v>100</v>
      </c>
      <c r="S119" s="31">
        <v>45</v>
      </c>
      <c r="T119" s="17">
        <f t="shared" si="7"/>
        <v>145</v>
      </c>
      <c r="U119" s="31"/>
    </row>
    <row r="120" spans="1:21" ht="14.25" customHeight="1">
      <c r="A120" s="168" t="s">
        <v>427</v>
      </c>
      <c r="B120" s="168" t="s">
        <v>428</v>
      </c>
      <c r="C120" s="168" t="s">
        <v>234</v>
      </c>
      <c r="D120" s="31">
        <v>0</v>
      </c>
      <c r="E120" s="31">
        <v>16</v>
      </c>
      <c r="F120" s="31">
        <v>10</v>
      </c>
      <c r="G120" s="31">
        <v>15</v>
      </c>
      <c r="H120" s="31">
        <v>465</v>
      </c>
      <c r="I120" s="17">
        <f t="shared" si="4"/>
        <v>506</v>
      </c>
      <c r="J120" s="31">
        <v>272</v>
      </c>
      <c r="K120" s="17">
        <f t="shared" si="5"/>
        <v>778</v>
      </c>
      <c r="L120" s="31"/>
      <c r="M120" s="31">
        <v>84</v>
      </c>
      <c r="N120" s="31">
        <v>46</v>
      </c>
      <c r="O120" s="31">
        <v>0</v>
      </c>
      <c r="P120" s="31">
        <v>87</v>
      </c>
      <c r="Q120" s="31">
        <v>10</v>
      </c>
      <c r="R120" s="17">
        <f t="shared" si="6"/>
        <v>227</v>
      </c>
      <c r="S120" s="31">
        <v>319</v>
      </c>
      <c r="T120" s="17">
        <f t="shared" si="7"/>
        <v>546</v>
      </c>
      <c r="U120" s="31"/>
    </row>
    <row r="121" spans="1:21" ht="14.25" customHeight="1">
      <c r="A121" s="168" t="s">
        <v>429</v>
      </c>
      <c r="B121" s="168" t="s">
        <v>430</v>
      </c>
      <c r="C121" s="168" t="s">
        <v>222</v>
      </c>
      <c r="D121" s="31">
        <v>0</v>
      </c>
      <c r="E121" s="31">
        <v>50</v>
      </c>
      <c r="F121" s="31">
        <v>0</v>
      </c>
      <c r="G121" s="31">
        <v>0</v>
      </c>
      <c r="H121" s="31">
        <v>104</v>
      </c>
      <c r="I121" s="17">
        <f t="shared" si="4"/>
        <v>154</v>
      </c>
      <c r="J121" s="31">
        <v>171</v>
      </c>
      <c r="K121" s="17">
        <f t="shared" si="5"/>
        <v>325</v>
      </c>
      <c r="L121" s="31"/>
      <c r="M121" s="31">
        <v>0</v>
      </c>
      <c r="N121" s="31">
        <v>20</v>
      </c>
      <c r="O121" s="31">
        <v>12</v>
      </c>
      <c r="P121" s="31">
        <v>24</v>
      </c>
      <c r="Q121" s="31">
        <v>8</v>
      </c>
      <c r="R121" s="17">
        <f t="shared" si="6"/>
        <v>64</v>
      </c>
      <c r="S121" s="31">
        <v>50</v>
      </c>
      <c r="T121" s="17">
        <f t="shared" si="7"/>
        <v>114</v>
      </c>
      <c r="U121" s="31"/>
    </row>
    <row r="122" spans="1:21" ht="14.25" customHeight="1">
      <c r="A122" s="168" t="s">
        <v>431</v>
      </c>
      <c r="B122" s="168" t="s">
        <v>432</v>
      </c>
      <c r="C122" s="168" t="s">
        <v>219</v>
      </c>
      <c r="D122" s="31">
        <v>18</v>
      </c>
      <c r="E122" s="31">
        <v>0</v>
      </c>
      <c r="F122" s="31">
        <v>0</v>
      </c>
      <c r="G122" s="31">
        <v>14</v>
      </c>
      <c r="H122" s="31">
        <v>8</v>
      </c>
      <c r="I122" s="17">
        <f t="shared" si="4"/>
        <v>40</v>
      </c>
      <c r="J122" s="31">
        <v>0</v>
      </c>
      <c r="K122" s="17">
        <f t="shared" si="5"/>
        <v>40</v>
      </c>
      <c r="L122" s="31"/>
      <c r="M122" s="31">
        <v>42</v>
      </c>
      <c r="N122" s="31">
        <v>0</v>
      </c>
      <c r="O122" s="31">
        <v>0</v>
      </c>
      <c r="P122" s="31">
        <v>58</v>
      </c>
      <c r="Q122" s="31">
        <v>0</v>
      </c>
      <c r="R122" s="17">
        <f t="shared" si="6"/>
        <v>100</v>
      </c>
      <c r="S122" s="31">
        <v>0</v>
      </c>
      <c r="T122" s="17">
        <f t="shared" si="7"/>
        <v>100</v>
      </c>
      <c r="U122" s="31"/>
    </row>
    <row r="123" spans="1:21" ht="14.25" customHeight="1">
      <c r="A123" s="168" t="s">
        <v>433</v>
      </c>
      <c r="B123" s="168" t="s">
        <v>434</v>
      </c>
      <c r="C123" s="168" t="s">
        <v>248</v>
      </c>
      <c r="D123" s="31">
        <v>0</v>
      </c>
      <c r="E123" s="31">
        <v>0</v>
      </c>
      <c r="F123" s="31">
        <v>0</v>
      </c>
      <c r="G123" s="31">
        <v>0</v>
      </c>
      <c r="H123" s="31">
        <v>5</v>
      </c>
      <c r="I123" s="17">
        <f t="shared" si="4"/>
        <v>5</v>
      </c>
      <c r="J123" s="31">
        <v>0</v>
      </c>
      <c r="K123" s="17">
        <f t="shared" si="5"/>
        <v>5</v>
      </c>
      <c r="L123" s="31"/>
      <c r="M123" s="31">
        <v>0</v>
      </c>
      <c r="N123" s="31">
        <v>14</v>
      </c>
      <c r="O123" s="31">
        <v>0</v>
      </c>
      <c r="P123" s="31">
        <v>7</v>
      </c>
      <c r="Q123" s="31">
        <v>1</v>
      </c>
      <c r="R123" s="17">
        <f t="shared" si="6"/>
        <v>22</v>
      </c>
      <c r="S123" s="31">
        <v>0</v>
      </c>
      <c r="T123" s="17">
        <f t="shared" si="7"/>
        <v>22</v>
      </c>
      <c r="U123" s="31"/>
    </row>
    <row r="124" spans="1:21" ht="14.25" customHeight="1">
      <c r="A124" s="168" t="s">
        <v>435</v>
      </c>
      <c r="B124" s="168" t="s">
        <v>436</v>
      </c>
      <c r="C124" s="168" t="s">
        <v>222</v>
      </c>
      <c r="D124" s="31">
        <v>1</v>
      </c>
      <c r="E124" s="31">
        <v>16</v>
      </c>
      <c r="F124" s="31">
        <v>0</v>
      </c>
      <c r="G124" s="31">
        <v>0</v>
      </c>
      <c r="H124" s="31">
        <v>0</v>
      </c>
      <c r="I124" s="17">
        <f t="shared" si="4"/>
        <v>17</v>
      </c>
      <c r="J124" s="31">
        <v>0</v>
      </c>
      <c r="K124" s="17">
        <f t="shared" si="5"/>
        <v>17</v>
      </c>
      <c r="L124" s="31"/>
      <c r="M124" s="31">
        <v>18</v>
      </c>
      <c r="N124" s="31">
        <v>0</v>
      </c>
      <c r="O124" s="31">
        <v>0</v>
      </c>
      <c r="P124" s="31">
        <v>1</v>
      </c>
      <c r="Q124" s="31">
        <v>0</v>
      </c>
      <c r="R124" s="17">
        <f t="shared" si="6"/>
        <v>19</v>
      </c>
      <c r="S124" s="31">
        <v>16</v>
      </c>
      <c r="T124" s="17">
        <f t="shared" si="7"/>
        <v>35</v>
      </c>
      <c r="U124" s="31"/>
    </row>
    <row r="125" spans="1:21" ht="14.25" customHeight="1">
      <c r="A125" s="168" t="s">
        <v>437</v>
      </c>
      <c r="B125" s="168" t="s">
        <v>438</v>
      </c>
      <c r="C125" s="168" t="s">
        <v>253</v>
      </c>
      <c r="D125" s="31">
        <v>12</v>
      </c>
      <c r="E125" s="31">
        <v>29</v>
      </c>
      <c r="F125" s="31">
        <v>0</v>
      </c>
      <c r="G125" s="31">
        <v>46</v>
      </c>
      <c r="H125" s="31">
        <v>151</v>
      </c>
      <c r="I125" s="17">
        <f t="shared" si="4"/>
        <v>238</v>
      </c>
      <c r="J125" s="31">
        <v>0</v>
      </c>
      <c r="K125" s="17">
        <f t="shared" si="5"/>
        <v>238</v>
      </c>
      <c r="L125" s="31"/>
      <c r="M125" s="31">
        <v>17</v>
      </c>
      <c r="N125" s="31">
        <v>0</v>
      </c>
      <c r="O125" s="31">
        <v>0</v>
      </c>
      <c r="P125" s="31">
        <v>117</v>
      </c>
      <c r="Q125" s="31">
        <v>0</v>
      </c>
      <c r="R125" s="17">
        <f t="shared" si="6"/>
        <v>134</v>
      </c>
      <c r="S125" s="31">
        <v>0</v>
      </c>
      <c r="T125" s="17">
        <f t="shared" si="7"/>
        <v>134</v>
      </c>
      <c r="U125" s="31"/>
    </row>
    <row r="126" spans="1:21" ht="14.25" customHeight="1">
      <c r="A126" s="168" t="s">
        <v>439</v>
      </c>
      <c r="B126" s="168" t="s">
        <v>440</v>
      </c>
      <c r="C126" s="168" t="s">
        <v>231</v>
      </c>
      <c r="D126" s="31">
        <v>16</v>
      </c>
      <c r="E126" s="31">
        <v>0</v>
      </c>
      <c r="F126" s="31">
        <v>0</v>
      </c>
      <c r="G126" s="31">
        <v>0</v>
      </c>
      <c r="H126" s="31">
        <v>0</v>
      </c>
      <c r="I126" s="17">
        <f t="shared" si="4"/>
        <v>16</v>
      </c>
      <c r="J126" s="31">
        <v>0</v>
      </c>
      <c r="K126" s="17">
        <f t="shared" si="5"/>
        <v>16</v>
      </c>
      <c r="L126" s="31"/>
      <c r="M126" s="31">
        <v>68</v>
      </c>
      <c r="N126" s="31">
        <v>0</v>
      </c>
      <c r="O126" s="31">
        <v>0</v>
      </c>
      <c r="P126" s="31">
        <v>0</v>
      </c>
      <c r="Q126" s="31">
        <v>0</v>
      </c>
      <c r="R126" s="17">
        <f t="shared" si="6"/>
        <v>68</v>
      </c>
      <c r="S126" s="31">
        <v>0</v>
      </c>
      <c r="T126" s="17">
        <f t="shared" si="7"/>
        <v>68</v>
      </c>
      <c r="U126" s="31"/>
    </row>
    <row r="127" spans="1:21" ht="14.25" customHeight="1">
      <c r="A127" s="168" t="s">
        <v>441</v>
      </c>
      <c r="B127" s="168" t="s">
        <v>442</v>
      </c>
      <c r="C127" s="168" t="s">
        <v>219</v>
      </c>
      <c r="D127" s="31">
        <v>0</v>
      </c>
      <c r="E127" s="31">
        <v>0</v>
      </c>
      <c r="F127" s="31">
        <v>0</v>
      </c>
      <c r="G127" s="31">
        <v>3</v>
      </c>
      <c r="H127" s="31">
        <v>0</v>
      </c>
      <c r="I127" s="17">
        <f t="shared" si="4"/>
        <v>3</v>
      </c>
      <c r="J127" s="31">
        <v>0</v>
      </c>
      <c r="K127" s="17">
        <f t="shared" si="5"/>
        <v>3</v>
      </c>
      <c r="L127" s="31"/>
      <c r="M127" s="31">
        <v>0</v>
      </c>
      <c r="N127" s="31">
        <v>0</v>
      </c>
      <c r="O127" s="31">
        <v>0</v>
      </c>
      <c r="P127" s="31">
        <v>4</v>
      </c>
      <c r="Q127" s="31">
        <v>0</v>
      </c>
      <c r="R127" s="17">
        <f t="shared" si="6"/>
        <v>4</v>
      </c>
      <c r="S127" s="31">
        <v>9</v>
      </c>
      <c r="T127" s="17">
        <f t="shared" si="7"/>
        <v>13</v>
      </c>
      <c r="U127" s="31"/>
    </row>
    <row r="128" spans="1:21" ht="14.25" customHeight="1">
      <c r="A128" s="168" t="s">
        <v>443</v>
      </c>
      <c r="B128" s="168" t="s">
        <v>444</v>
      </c>
      <c r="C128" s="168" t="s">
        <v>231</v>
      </c>
      <c r="D128" s="31">
        <v>0</v>
      </c>
      <c r="E128" s="31">
        <v>0</v>
      </c>
      <c r="F128" s="31">
        <v>0</v>
      </c>
      <c r="G128" s="31">
        <v>0</v>
      </c>
      <c r="H128" s="31">
        <v>5</v>
      </c>
      <c r="I128" s="17">
        <f t="shared" si="4"/>
        <v>5</v>
      </c>
      <c r="J128" s="31">
        <v>0</v>
      </c>
      <c r="K128" s="17">
        <f t="shared" si="5"/>
        <v>5</v>
      </c>
      <c r="L128" s="31"/>
      <c r="M128" s="31">
        <v>0</v>
      </c>
      <c r="N128" s="31">
        <v>0</v>
      </c>
      <c r="O128" s="31">
        <v>0</v>
      </c>
      <c r="P128" s="31">
        <v>5</v>
      </c>
      <c r="Q128" s="31">
        <v>0</v>
      </c>
      <c r="R128" s="17">
        <f t="shared" si="6"/>
        <v>5</v>
      </c>
      <c r="S128" s="31">
        <v>0</v>
      </c>
      <c r="T128" s="17">
        <f t="shared" si="7"/>
        <v>5</v>
      </c>
      <c r="U128" s="31"/>
    </row>
    <row r="129" spans="1:21" ht="14.25" customHeight="1">
      <c r="A129" s="168" t="s">
        <v>445</v>
      </c>
      <c r="B129" s="168" t="s">
        <v>446</v>
      </c>
      <c r="C129" s="168" t="s">
        <v>248</v>
      </c>
      <c r="D129" s="31">
        <v>0</v>
      </c>
      <c r="E129" s="31">
        <v>0</v>
      </c>
      <c r="F129" s="31">
        <v>0</v>
      </c>
      <c r="G129" s="31">
        <v>0</v>
      </c>
      <c r="H129" s="31">
        <v>106</v>
      </c>
      <c r="I129" s="17">
        <f t="shared" si="4"/>
        <v>106</v>
      </c>
      <c r="J129" s="31">
        <v>0</v>
      </c>
      <c r="K129" s="17">
        <f t="shared" si="5"/>
        <v>106</v>
      </c>
      <c r="L129" s="31"/>
      <c r="M129" s="31">
        <v>3</v>
      </c>
      <c r="N129" s="31">
        <v>38</v>
      </c>
      <c r="O129" s="31">
        <v>0</v>
      </c>
      <c r="P129" s="31">
        <v>54</v>
      </c>
      <c r="Q129" s="31">
        <v>0</v>
      </c>
      <c r="R129" s="17">
        <f t="shared" si="6"/>
        <v>95</v>
      </c>
      <c r="S129" s="31">
        <v>0</v>
      </c>
      <c r="T129" s="17">
        <f t="shared" si="7"/>
        <v>95</v>
      </c>
      <c r="U129" s="31"/>
    </row>
    <row r="130" spans="1:21" ht="14.25" customHeight="1">
      <c r="A130" s="168" t="s">
        <v>447</v>
      </c>
      <c r="B130" s="168" t="s">
        <v>448</v>
      </c>
      <c r="C130" s="168" t="s">
        <v>253</v>
      </c>
      <c r="D130" s="31">
        <v>31</v>
      </c>
      <c r="E130" s="31">
        <v>257</v>
      </c>
      <c r="F130" s="31">
        <v>0</v>
      </c>
      <c r="G130" s="31">
        <v>171</v>
      </c>
      <c r="H130" s="31">
        <v>237</v>
      </c>
      <c r="I130" s="17">
        <f t="shared" si="4"/>
        <v>696</v>
      </c>
      <c r="J130" s="31">
        <v>74</v>
      </c>
      <c r="K130" s="17">
        <f t="shared" si="5"/>
        <v>770</v>
      </c>
      <c r="L130" s="31"/>
      <c r="M130" s="31">
        <v>99</v>
      </c>
      <c r="N130" s="31">
        <v>121</v>
      </c>
      <c r="O130" s="31">
        <v>0</v>
      </c>
      <c r="P130" s="31">
        <v>263</v>
      </c>
      <c r="Q130" s="31">
        <v>0</v>
      </c>
      <c r="R130" s="17">
        <f t="shared" si="6"/>
        <v>483</v>
      </c>
      <c r="S130" s="31">
        <v>0</v>
      </c>
      <c r="T130" s="17">
        <f t="shared" si="7"/>
        <v>483</v>
      </c>
      <c r="U130" s="31"/>
    </row>
    <row r="131" spans="1:21" ht="14.25" customHeight="1">
      <c r="A131" s="168" t="s">
        <v>449</v>
      </c>
      <c r="B131" s="168" t="s">
        <v>450</v>
      </c>
      <c r="C131" s="168" t="s">
        <v>222</v>
      </c>
      <c r="D131" s="31">
        <v>22</v>
      </c>
      <c r="E131" s="31">
        <v>0</v>
      </c>
      <c r="F131" s="31">
        <v>0</v>
      </c>
      <c r="G131" s="31">
        <v>18</v>
      </c>
      <c r="H131" s="31">
        <v>0</v>
      </c>
      <c r="I131" s="17">
        <f t="shared" si="4"/>
        <v>40</v>
      </c>
      <c r="J131" s="31">
        <v>0</v>
      </c>
      <c r="K131" s="17">
        <f t="shared" si="5"/>
        <v>40</v>
      </c>
      <c r="L131" s="31"/>
      <c r="M131" s="31">
        <v>38</v>
      </c>
      <c r="N131" s="31">
        <v>0</v>
      </c>
      <c r="O131" s="31">
        <v>0</v>
      </c>
      <c r="P131" s="31">
        <v>0</v>
      </c>
      <c r="Q131" s="31">
        <v>0</v>
      </c>
      <c r="R131" s="17">
        <f t="shared" si="6"/>
        <v>38</v>
      </c>
      <c r="S131" s="31">
        <v>30</v>
      </c>
      <c r="T131" s="17">
        <f t="shared" si="7"/>
        <v>68</v>
      </c>
      <c r="U131" s="31"/>
    </row>
    <row r="132" spans="1:21" ht="14.25" customHeight="1">
      <c r="A132" s="168" t="s">
        <v>451</v>
      </c>
      <c r="B132" s="168" t="s">
        <v>452</v>
      </c>
      <c r="C132" s="168" t="s">
        <v>219</v>
      </c>
      <c r="D132" s="31">
        <v>6</v>
      </c>
      <c r="E132" s="31">
        <v>6</v>
      </c>
      <c r="F132" s="31">
        <v>0</v>
      </c>
      <c r="G132" s="31">
        <v>19</v>
      </c>
      <c r="H132" s="31">
        <v>69</v>
      </c>
      <c r="I132" s="17">
        <f t="shared" si="4"/>
        <v>100</v>
      </c>
      <c r="J132" s="31">
        <v>73</v>
      </c>
      <c r="K132" s="17">
        <f t="shared" si="5"/>
        <v>173</v>
      </c>
      <c r="L132" s="31"/>
      <c r="M132" s="31">
        <v>0</v>
      </c>
      <c r="N132" s="31">
        <v>56</v>
      </c>
      <c r="O132" s="31">
        <v>0</v>
      </c>
      <c r="P132" s="31">
        <v>71</v>
      </c>
      <c r="Q132" s="31">
        <v>23</v>
      </c>
      <c r="R132" s="17">
        <f t="shared" si="6"/>
        <v>150</v>
      </c>
      <c r="S132" s="31">
        <v>324</v>
      </c>
      <c r="T132" s="17">
        <f t="shared" si="7"/>
        <v>474</v>
      </c>
      <c r="U132" s="31"/>
    </row>
    <row r="133" spans="1:21" ht="14.25" customHeight="1">
      <c r="A133" s="168" t="s">
        <v>453</v>
      </c>
      <c r="B133" s="168" t="s">
        <v>454</v>
      </c>
      <c r="C133" s="168" t="s">
        <v>222</v>
      </c>
      <c r="D133" s="31">
        <v>0</v>
      </c>
      <c r="E133" s="31">
        <v>0</v>
      </c>
      <c r="F133" s="31">
        <v>0</v>
      </c>
      <c r="G133" s="31">
        <v>4</v>
      </c>
      <c r="H133" s="31">
        <v>14</v>
      </c>
      <c r="I133" s="17">
        <f t="shared" si="4"/>
        <v>18</v>
      </c>
      <c r="J133" s="31">
        <v>41</v>
      </c>
      <c r="K133" s="17">
        <f t="shared" si="5"/>
        <v>59</v>
      </c>
      <c r="L133" s="31"/>
      <c r="M133" s="31">
        <v>0</v>
      </c>
      <c r="N133" s="31">
        <v>0</v>
      </c>
      <c r="O133" s="31">
        <v>3</v>
      </c>
      <c r="P133" s="31">
        <v>23</v>
      </c>
      <c r="Q133" s="31">
        <v>0</v>
      </c>
      <c r="R133" s="17">
        <f t="shared" si="6"/>
        <v>26</v>
      </c>
      <c r="S133" s="31">
        <v>19</v>
      </c>
      <c r="T133" s="17">
        <f t="shared" si="7"/>
        <v>45</v>
      </c>
      <c r="U133" s="31"/>
    </row>
    <row r="134" spans="1:21" ht="14.25" customHeight="1">
      <c r="A134" s="168" t="s">
        <v>455</v>
      </c>
      <c r="B134" s="168" t="s">
        <v>456</v>
      </c>
      <c r="C134" s="168" t="s">
        <v>243</v>
      </c>
      <c r="D134" s="31">
        <v>0</v>
      </c>
      <c r="E134" s="31">
        <v>0</v>
      </c>
      <c r="F134" s="31">
        <v>0</v>
      </c>
      <c r="G134" s="31">
        <v>9</v>
      </c>
      <c r="H134" s="31">
        <v>32</v>
      </c>
      <c r="I134" s="17">
        <f t="shared" si="4"/>
        <v>41</v>
      </c>
      <c r="J134" s="31">
        <v>0</v>
      </c>
      <c r="K134" s="17">
        <f t="shared" si="5"/>
        <v>41</v>
      </c>
      <c r="L134" s="31"/>
      <c r="M134" s="31">
        <v>0</v>
      </c>
      <c r="N134" s="31">
        <v>0</v>
      </c>
      <c r="O134" s="31">
        <v>0</v>
      </c>
      <c r="P134" s="31">
        <v>15</v>
      </c>
      <c r="Q134" s="31">
        <v>0</v>
      </c>
      <c r="R134" s="17">
        <f t="shared" si="6"/>
        <v>15</v>
      </c>
      <c r="S134" s="31">
        <v>0</v>
      </c>
      <c r="T134" s="17">
        <f t="shared" si="7"/>
        <v>15</v>
      </c>
      <c r="U134" s="31"/>
    </row>
    <row r="135" spans="1:21" ht="14.25" customHeight="1">
      <c r="A135" s="168" t="s">
        <v>457</v>
      </c>
      <c r="B135" s="168" t="s">
        <v>458</v>
      </c>
      <c r="C135" s="168" t="s">
        <v>231</v>
      </c>
      <c r="D135" s="31">
        <v>0</v>
      </c>
      <c r="E135" s="31">
        <v>30</v>
      </c>
      <c r="F135" s="31">
        <v>0</v>
      </c>
      <c r="G135" s="31">
        <v>24</v>
      </c>
      <c r="H135" s="31">
        <v>145</v>
      </c>
      <c r="I135" s="17">
        <f t="shared" si="4"/>
        <v>199</v>
      </c>
      <c r="J135" s="31">
        <v>0</v>
      </c>
      <c r="K135" s="17">
        <f t="shared" si="5"/>
        <v>199</v>
      </c>
      <c r="L135" s="31"/>
      <c r="M135" s="31">
        <v>15</v>
      </c>
      <c r="N135" s="31">
        <v>0</v>
      </c>
      <c r="O135" s="31">
        <v>14</v>
      </c>
      <c r="P135" s="31">
        <v>36</v>
      </c>
      <c r="Q135" s="31">
        <v>0</v>
      </c>
      <c r="R135" s="17">
        <f t="shared" si="6"/>
        <v>65</v>
      </c>
      <c r="S135" s="31">
        <v>1</v>
      </c>
      <c r="T135" s="17">
        <f t="shared" si="7"/>
        <v>66</v>
      </c>
      <c r="U135" s="31"/>
    </row>
    <row r="136" spans="1:21" ht="14.25" customHeight="1">
      <c r="A136" s="168" t="s">
        <v>761</v>
      </c>
      <c r="B136" s="168" t="s">
        <v>762</v>
      </c>
      <c r="C136" s="168" t="s">
        <v>219</v>
      </c>
      <c r="D136" s="31">
        <v>0</v>
      </c>
      <c r="E136" s="31">
        <v>0</v>
      </c>
      <c r="F136" s="31">
        <v>0</v>
      </c>
      <c r="G136" s="31">
        <v>0</v>
      </c>
      <c r="H136" s="31">
        <v>88</v>
      </c>
      <c r="I136" s="17">
        <f t="shared" si="4"/>
        <v>88</v>
      </c>
      <c r="J136" s="31">
        <v>0</v>
      </c>
      <c r="K136" s="17">
        <f t="shared" si="5"/>
        <v>88</v>
      </c>
      <c r="L136" s="31"/>
      <c r="M136" s="31">
        <v>32</v>
      </c>
      <c r="N136" s="31">
        <v>0</v>
      </c>
      <c r="O136" s="31">
        <v>0</v>
      </c>
      <c r="P136" s="31">
        <v>56</v>
      </c>
      <c r="Q136" s="31">
        <v>0</v>
      </c>
      <c r="R136" s="17">
        <f t="shared" si="6"/>
        <v>88</v>
      </c>
      <c r="S136" s="31">
        <v>0</v>
      </c>
      <c r="T136" s="17">
        <f t="shared" si="7"/>
        <v>88</v>
      </c>
      <c r="U136" s="31"/>
    </row>
    <row r="137" spans="1:21" ht="14.25" customHeight="1">
      <c r="A137" s="168" t="s">
        <v>459</v>
      </c>
      <c r="B137" s="168" t="s">
        <v>460</v>
      </c>
      <c r="C137" s="168" t="s">
        <v>320</v>
      </c>
      <c r="D137" s="31">
        <v>24</v>
      </c>
      <c r="E137" s="31">
        <v>2</v>
      </c>
      <c r="F137" s="31">
        <v>0</v>
      </c>
      <c r="G137" s="31">
        <v>31</v>
      </c>
      <c r="H137" s="31">
        <v>45</v>
      </c>
      <c r="I137" s="17">
        <f t="shared" si="4"/>
        <v>102</v>
      </c>
      <c r="J137" s="31">
        <v>0</v>
      </c>
      <c r="K137" s="17">
        <f t="shared" si="5"/>
        <v>102</v>
      </c>
      <c r="L137" s="31"/>
      <c r="M137" s="31">
        <v>32</v>
      </c>
      <c r="N137" s="31">
        <v>2</v>
      </c>
      <c r="O137" s="31">
        <v>0</v>
      </c>
      <c r="P137" s="31">
        <v>55</v>
      </c>
      <c r="Q137" s="31">
        <v>0</v>
      </c>
      <c r="R137" s="17">
        <f t="shared" si="6"/>
        <v>89</v>
      </c>
      <c r="S137" s="31">
        <v>0</v>
      </c>
      <c r="T137" s="17">
        <f t="shared" si="7"/>
        <v>89</v>
      </c>
      <c r="U137" s="31"/>
    </row>
    <row r="138" spans="1:21" ht="14.25" customHeight="1">
      <c r="A138" s="168" t="s">
        <v>461</v>
      </c>
      <c r="B138" s="168" t="s">
        <v>462</v>
      </c>
      <c r="C138" s="168" t="s">
        <v>219</v>
      </c>
      <c r="D138" s="31">
        <v>83</v>
      </c>
      <c r="E138" s="31">
        <v>127</v>
      </c>
      <c r="F138" s="31">
        <v>10</v>
      </c>
      <c r="G138" s="31">
        <v>24</v>
      </c>
      <c r="H138" s="31">
        <v>78</v>
      </c>
      <c r="I138" s="17">
        <f t="shared" si="4"/>
        <v>322</v>
      </c>
      <c r="J138" s="31">
        <v>74</v>
      </c>
      <c r="K138" s="17">
        <f t="shared" si="5"/>
        <v>396</v>
      </c>
      <c r="L138" s="31"/>
      <c r="M138" s="31">
        <v>57</v>
      </c>
      <c r="N138" s="31">
        <v>101</v>
      </c>
      <c r="O138" s="31">
        <v>41</v>
      </c>
      <c r="P138" s="31">
        <v>152</v>
      </c>
      <c r="Q138" s="31">
        <v>8</v>
      </c>
      <c r="R138" s="17">
        <f t="shared" si="6"/>
        <v>359</v>
      </c>
      <c r="S138" s="31">
        <v>233</v>
      </c>
      <c r="T138" s="17">
        <f t="shared" si="7"/>
        <v>592</v>
      </c>
      <c r="U138" s="31"/>
    </row>
    <row r="139" spans="1:21" ht="14.25" customHeight="1">
      <c r="A139" s="168" t="s">
        <v>763</v>
      </c>
      <c r="B139" s="168" t="s">
        <v>764</v>
      </c>
      <c r="C139" s="168" t="s">
        <v>219</v>
      </c>
      <c r="D139" s="31">
        <v>0</v>
      </c>
      <c r="E139" s="31">
        <v>0</v>
      </c>
      <c r="F139" s="31">
        <v>0</v>
      </c>
      <c r="G139" s="31">
        <v>0</v>
      </c>
      <c r="H139" s="31">
        <v>0</v>
      </c>
      <c r="I139" s="17">
        <f t="shared" ref="I139:I202" si="8">SUM(D139:H139)</f>
        <v>0</v>
      </c>
      <c r="J139" s="31">
        <v>9</v>
      </c>
      <c r="K139" s="17">
        <f t="shared" ref="K139:K202" si="9">SUM(I139:J139)</f>
        <v>9</v>
      </c>
      <c r="L139" s="31"/>
      <c r="M139" s="31">
        <v>0</v>
      </c>
      <c r="N139" s="31">
        <v>0</v>
      </c>
      <c r="O139" s="31">
        <v>0</v>
      </c>
      <c r="P139" s="31">
        <v>0</v>
      </c>
      <c r="Q139" s="31">
        <v>0</v>
      </c>
      <c r="R139" s="17">
        <f t="shared" ref="R139:R202" si="10">SUM(M139:Q139)</f>
        <v>0</v>
      </c>
      <c r="S139" s="31">
        <v>0</v>
      </c>
      <c r="T139" s="17">
        <f t="shared" ref="T139:T202" si="11">SUM(R139:S139)</f>
        <v>0</v>
      </c>
      <c r="U139" s="31"/>
    </row>
    <row r="140" spans="1:21" ht="14.25" customHeight="1">
      <c r="A140" s="168" t="s">
        <v>463</v>
      </c>
      <c r="B140" s="168" t="s">
        <v>464</v>
      </c>
      <c r="C140" s="168" t="s">
        <v>219</v>
      </c>
      <c r="D140" s="31">
        <v>0</v>
      </c>
      <c r="E140" s="31">
        <v>11</v>
      </c>
      <c r="F140" s="31">
        <v>0</v>
      </c>
      <c r="G140" s="31">
        <v>5</v>
      </c>
      <c r="H140" s="31">
        <v>0</v>
      </c>
      <c r="I140" s="17">
        <f t="shared" si="8"/>
        <v>16</v>
      </c>
      <c r="J140" s="31">
        <v>0</v>
      </c>
      <c r="K140" s="17">
        <f t="shared" si="9"/>
        <v>16</v>
      </c>
      <c r="L140" s="31"/>
      <c r="M140" s="31">
        <v>62</v>
      </c>
      <c r="N140" s="31">
        <v>32</v>
      </c>
      <c r="O140" s="31">
        <v>0</v>
      </c>
      <c r="P140" s="31">
        <v>23</v>
      </c>
      <c r="Q140" s="31">
        <v>0</v>
      </c>
      <c r="R140" s="17">
        <f t="shared" si="10"/>
        <v>117</v>
      </c>
      <c r="S140" s="31">
        <v>0</v>
      </c>
      <c r="T140" s="17">
        <f t="shared" si="11"/>
        <v>117</v>
      </c>
      <c r="U140" s="31"/>
    </row>
    <row r="141" spans="1:21" ht="14.25" customHeight="1">
      <c r="A141" s="168" t="s">
        <v>465</v>
      </c>
      <c r="B141" s="168" t="s">
        <v>466</v>
      </c>
      <c r="C141" s="168" t="s">
        <v>222</v>
      </c>
      <c r="D141" s="31">
        <v>0</v>
      </c>
      <c r="E141" s="31">
        <v>0</v>
      </c>
      <c r="F141" s="31">
        <v>0</v>
      </c>
      <c r="G141" s="31">
        <v>0</v>
      </c>
      <c r="H141" s="31">
        <v>57</v>
      </c>
      <c r="I141" s="17">
        <f t="shared" si="8"/>
        <v>57</v>
      </c>
      <c r="J141" s="31">
        <v>0</v>
      </c>
      <c r="K141" s="17">
        <f t="shared" si="9"/>
        <v>57</v>
      </c>
      <c r="L141" s="31"/>
      <c r="M141" s="31">
        <v>17</v>
      </c>
      <c r="N141" s="31">
        <v>0</v>
      </c>
      <c r="O141" s="31">
        <v>0</v>
      </c>
      <c r="P141" s="31">
        <v>27</v>
      </c>
      <c r="Q141" s="31">
        <v>0</v>
      </c>
      <c r="R141" s="17">
        <f t="shared" si="10"/>
        <v>44</v>
      </c>
      <c r="S141" s="31">
        <v>0</v>
      </c>
      <c r="T141" s="17">
        <f t="shared" si="11"/>
        <v>44</v>
      </c>
      <c r="U141" s="31"/>
    </row>
    <row r="142" spans="1:21" ht="14.25" customHeight="1">
      <c r="A142" s="168" t="s">
        <v>467</v>
      </c>
      <c r="B142" s="168" t="s">
        <v>468</v>
      </c>
      <c r="C142" s="168" t="s">
        <v>320</v>
      </c>
      <c r="D142" s="31">
        <v>0</v>
      </c>
      <c r="E142" s="31">
        <v>24</v>
      </c>
      <c r="F142" s="31">
        <v>0</v>
      </c>
      <c r="G142" s="31">
        <v>5</v>
      </c>
      <c r="H142" s="31">
        <v>55</v>
      </c>
      <c r="I142" s="17">
        <f t="shared" si="8"/>
        <v>84</v>
      </c>
      <c r="J142" s="31">
        <v>0</v>
      </c>
      <c r="K142" s="17">
        <f t="shared" si="9"/>
        <v>84</v>
      </c>
      <c r="L142" s="31"/>
      <c r="M142" s="31">
        <v>9</v>
      </c>
      <c r="N142" s="31">
        <v>28</v>
      </c>
      <c r="O142" s="31">
        <v>0</v>
      </c>
      <c r="P142" s="31">
        <v>5</v>
      </c>
      <c r="Q142" s="31">
        <v>1</v>
      </c>
      <c r="R142" s="17">
        <f t="shared" si="10"/>
        <v>43</v>
      </c>
      <c r="S142" s="31">
        <v>0</v>
      </c>
      <c r="T142" s="17">
        <f t="shared" si="11"/>
        <v>43</v>
      </c>
      <c r="U142" s="31"/>
    </row>
    <row r="143" spans="1:21" ht="14.25" customHeight="1">
      <c r="A143" s="168" t="s">
        <v>469</v>
      </c>
      <c r="B143" s="168" t="s">
        <v>470</v>
      </c>
      <c r="C143" s="168" t="s">
        <v>248</v>
      </c>
      <c r="D143" s="31">
        <v>0</v>
      </c>
      <c r="E143" s="31">
        <v>0</v>
      </c>
      <c r="F143" s="31">
        <v>0</v>
      </c>
      <c r="G143" s="31">
        <v>0</v>
      </c>
      <c r="H143" s="31">
        <v>3</v>
      </c>
      <c r="I143" s="17">
        <f t="shared" si="8"/>
        <v>3</v>
      </c>
      <c r="J143" s="31">
        <v>109</v>
      </c>
      <c r="K143" s="17">
        <f t="shared" si="9"/>
        <v>112</v>
      </c>
      <c r="L143" s="31"/>
      <c r="M143" s="31">
        <v>55</v>
      </c>
      <c r="N143" s="31">
        <v>0</v>
      </c>
      <c r="O143" s="31">
        <v>0</v>
      </c>
      <c r="P143" s="31">
        <v>2</v>
      </c>
      <c r="Q143" s="31">
        <v>0</v>
      </c>
      <c r="R143" s="17">
        <f t="shared" si="10"/>
        <v>57</v>
      </c>
      <c r="S143" s="31">
        <v>24</v>
      </c>
      <c r="T143" s="17">
        <f t="shared" si="11"/>
        <v>81</v>
      </c>
      <c r="U143" s="31"/>
    </row>
    <row r="144" spans="1:21" ht="14.25" customHeight="1">
      <c r="A144" s="168" t="s">
        <v>471</v>
      </c>
      <c r="B144" s="168" t="s">
        <v>472</v>
      </c>
      <c r="C144" s="168" t="s">
        <v>243</v>
      </c>
      <c r="D144" s="31">
        <v>0</v>
      </c>
      <c r="E144" s="31">
        <v>0</v>
      </c>
      <c r="F144" s="31">
        <v>0</v>
      </c>
      <c r="G144" s="31">
        <v>46</v>
      </c>
      <c r="H144" s="31">
        <v>33</v>
      </c>
      <c r="I144" s="17">
        <f t="shared" si="8"/>
        <v>79</v>
      </c>
      <c r="J144" s="31">
        <v>91</v>
      </c>
      <c r="K144" s="17">
        <f t="shared" si="9"/>
        <v>170</v>
      </c>
      <c r="L144" s="31"/>
      <c r="M144" s="31">
        <v>0</v>
      </c>
      <c r="N144" s="31">
        <v>8</v>
      </c>
      <c r="O144" s="31">
        <v>0</v>
      </c>
      <c r="P144" s="31">
        <v>0</v>
      </c>
      <c r="Q144" s="31">
        <v>0</v>
      </c>
      <c r="R144" s="17">
        <f t="shared" si="10"/>
        <v>8</v>
      </c>
      <c r="S144" s="31">
        <v>5</v>
      </c>
      <c r="T144" s="17">
        <f t="shared" si="11"/>
        <v>13</v>
      </c>
      <c r="U144" s="31"/>
    </row>
    <row r="145" spans="1:21" ht="14.25" customHeight="1">
      <c r="A145" s="168" t="s">
        <v>473</v>
      </c>
      <c r="B145" s="168" t="s">
        <v>474</v>
      </c>
      <c r="C145" s="168" t="s">
        <v>222</v>
      </c>
      <c r="D145" s="31">
        <v>0</v>
      </c>
      <c r="E145" s="31">
        <v>0</v>
      </c>
      <c r="F145" s="31">
        <v>0</v>
      </c>
      <c r="G145" s="31">
        <v>3</v>
      </c>
      <c r="H145" s="31">
        <v>22</v>
      </c>
      <c r="I145" s="17">
        <f t="shared" si="8"/>
        <v>25</v>
      </c>
      <c r="J145" s="31">
        <v>25</v>
      </c>
      <c r="K145" s="17">
        <f t="shared" si="9"/>
        <v>50</v>
      </c>
      <c r="L145" s="31"/>
      <c r="M145" s="31">
        <v>27</v>
      </c>
      <c r="N145" s="31">
        <v>19</v>
      </c>
      <c r="O145" s="31">
        <v>0</v>
      </c>
      <c r="P145" s="31">
        <v>10</v>
      </c>
      <c r="Q145" s="31">
        <v>22</v>
      </c>
      <c r="R145" s="17">
        <f t="shared" si="10"/>
        <v>78</v>
      </c>
      <c r="S145" s="31">
        <v>48</v>
      </c>
      <c r="T145" s="17">
        <f t="shared" si="11"/>
        <v>126</v>
      </c>
      <c r="U145" s="31"/>
    </row>
    <row r="146" spans="1:21" ht="14.25" customHeight="1">
      <c r="A146" s="168" t="s">
        <v>475</v>
      </c>
      <c r="B146" s="168" t="s">
        <v>476</v>
      </c>
      <c r="C146" s="168" t="s">
        <v>234</v>
      </c>
      <c r="D146" s="31">
        <v>0</v>
      </c>
      <c r="E146" s="31">
        <v>0</v>
      </c>
      <c r="F146" s="31">
        <v>0</v>
      </c>
      <c r="G146" s="31">
        <v>0</v>
      </c>
      <c r="H146" s="31">
        <v>25</v>
      </c>
      <c r="I146" s="17">
        <f t="shared" si="8"/>
        <v>25</v>
      </c>
      <c r="J146" s="31">
        <v>0</v>
      </c>
      <c r="K146" s="17">
        <f t="shared" si="9"/>
        <v>25</v>
      </c>
      <c r="L146" s="31"/>
      <c r="M146" s="31">
        <v>0</v>
      </c>
      <c r="N146" s="31">
        <v>0</v>
      </c>
      <c r="O146" s="31">
        <v>0</v>
      </c>
      <c r="P146" s="31">
        <v>26</v>
      </c>
      <c r="Q146" s="31">
        <v>0</v>
      </c>
      <c r="R146" s="17">
        <f t="shared" si="10"/>
        <v>26</v>
      </c>
      <c r="S146" s="31">
        <v>0</v>
      </c>
      <c r="T146" s="17">
        <f t="shared" si="11"/>
        <v>26</v>
      </c>
      <c r="U146" s="31"/>
    </row>
    <row r="147" spans="1:21" ht="14.25" customHeight="1">
      <c r="A147" s="168" t="s">
        <v>765</v>
      </c>
      <c r="B147" s="168" t="s">
        <v>766</v>
      </c>
      <c r="C147" s="168" t="s">
        <v>231</v>
      </c>
      <c r="D147" s="31">
        <v>0</v>
      </c>
      <c r="E147" s="31">
        <v>26</v>
      </c>
      <c r="F147" s="31">
        <v>0</v>
      </c>
      <c r="G147" s="31">
        <v>31</v>
      </c>
      <c r="H147" s="31">
        <v>5</v>
      </c>
      <c r="I147" s="17">
        <f t="shared" si="8"/>
        <v>62</v>
      </c>
      <c r="J147" s="31">
        <v>0</v>
      </c>
      <c r="K147" s="17">
        <f t="shared" si="9"/>
        <v>62</v>
      </c>
      <c r="L147" s="31"/>
      <c r="M147" s="31">
        <v>0</v>
      </c>
      <c r="N147" s="31">
        <v>0</v>
      </c>
      <c r="O147" s="31">
        <v>0</v>
      </c>
      <c r="P147" s="31">
        <v>0</v>
      </c>
      <c r="Q147" s="31">
        <v>0</v>
      </c>
      <c r="R147" s="17">
        <f t="shared" si="10"/>
        <v>0</v>
      </c>
      <c r="S147" s="31">
        <v>0</v>
      </c>
      <c r="T147" s="17">
        <f t="shared" si="11"/>
        <v>0</v>
      </c>
      <c r="U147" s="31"/>
    </row>
    <row r="148" spans="1:21" ht="14.25" customHeight="1">
      <c r="A148" s="168" t="s">
        <v>477</v>
      </c>
      <c r="B148" s="168" t="s">
        <v>478</v>
      </c>
      <c r="C148" s="168" t="s">
        <v>222</v>
      </c>
      <c r="D148" s="31">
        <v>15</v>
      </c>
      <c r="E148" s="31">
        <v>22</v>
      </c>
      <c r="F148" s="31">
        <v>0</v>
      </c>
      <c r="G148" s="31">
        <v>41</v>
      </c>
      <c r="H148" s="31">
        <v>38</v>
      </c>
      <c r="I148" s="17">
        <f t="shared" si="8"/>
        <v>116</v>
      </c>
      <c r="J148" s="31">
        <v>0</v>
      </c>
      <c r="K148" s="17">
        <f t="shared" si="9"/>
        <v>116</v>
      </c>
      <c r="L148" s="31"/>
      <c r="M148" s="31">
        <v>36</v>
      </c>
      <c r="N148" s="31">
        <v>0</v>
      </c>
      <c r="O148" s="31">
        <v>3</v>
      </c>
      <c r="P148" s="31">
        <v>56</v>
      </c>
      <c r="Q148" s="31">
        <v>4</v>
      </c>
      <c r="R148" s="17">
        <f t="shared" si="10"/>
        <v>99</v>
      </c>
      <c r="S148" s="31">
        <v>2</v>
      </c>
      <c r="T148" s="17">
        <f t="shared" si="11"/>
        <v>101</v>
      </c>
      <c r="U148" s="31"/>
    </row>
    <row r="149" spans="1:21" ht="14.25" customHeight="1">
      <c r="A149" s="168" t="s">
        <v>479</v>
      </c>
      <c r="B149" s="168" t="s">
        <v>480</v>
      </c>
      <c r="C149" s="168" t="s">
        <v>234</v>
      </c>
      <c r="D149" s="31">
        <v>13</v>
      </c>
      <c r="E149" s="31">
        <v>0</v>
      </c>
      <c r="F149" s="31">
        <v>0</v>
      </c>
      <c r="G149" s="31">
        <v>15</v>
      </c>
      <c r="H149" s="31">
        <v>64</v>
      </c>
      <c r="I149" s="17">
        <f t="shared" si="8"/>
        <v>92</v>
      </c>
      <c r="J149" s="31">
        <v>0</v>
      </c>
      <c r="K149" s="17">
        <f t="shared" si="9"/>
        <v>92</v>
      </c>
      <c r="L149" s="31"/>
      <c r="M149" s="31">
        <v>98</v>
      </c>
      <c r="N149" s="31">
        <v>0</v>
      </c>
      <c r="O149" s="31">
        <v>0</v>
      </c>
      <c r="P149" s="31">
        <v>54</v>
      </c>
      <c r="Q149" s="31">
        <v>0</v>
      </c>
      <c r="R149" s="17">
        <f t="shared" si="10"/>
        <v>152</v>
      </c>
      <c r="S149" s="31">
        <v>0</v>
      </c>
      <c r="T149" s="17">
        <f t="shared" si="11"/>
        <v>152</v>
      </c>
      <c r="U149" s="31"/>
    </row>
    <row r="150" spans="1:21" ht="14.25" customHeight="1">
      <c r="A150" s="168" t="s">
        <v>481</v>
      </c>
      <c r="B150" s="168" t="s">
        <v>482</v>
      </c>
      <c r="C150" s="168" t="s">
        <v>231</v>
      </c>
      <c r="D150" s="31">
        <v>25</v>
      </c>
      <c r="E150" s="31">
        <v>0</v>
      </c>
      <c r="F150" s="31">
        <v>0</v>
      </c>
      <c r="G150" s="31">
        <v>2</v>
      </c>
      <c r="H150" s="31">
        <v>52</v>
      </c>
      <c r="I150" s="17">
        <f t="shared" si="8"/>
        <v>79</v>
      </c>
      <c r="J150" s="31">
        <v>0</v>
      </c>
      <c r="K150" s="17">
        <f t="shared" si="9"/>
        <v>79</v>
      </c>
      <c r="L150" s="31"/>
      <c r="M150" s="31">
        <v>10</v>
      </c>
      <c r="N150" s="31">
        <v>0</v>
      </c>
      <c r="O150" s="31">
        <v>0</v>
      </c>
      <c r="P150" s="31">
        <v>3</v>
      </c>
      <c r="Q150" s="31">
        <v>0</v>
      </c>
      <c r="R150" s="17">
        <f t="shared" si="10"/>
        <v>13</v>
      </c>
      <c r="S150" s="31">
        <v>0</v>
      </c>
      <c r="T150" s="17">
        <f t="shared" si="11"/>
        <v>13</v>
      </c>
      <c r="U150" s="31"/>
    </row>
    <row r="151" spans="1:21" ht="14.25" customHeight="1">
      <c r="A151" s="168" t="s">
        <v>483</v>
      </c>
      <c r="B151" s="168" t="s">
        <v>484</v>
      </c>
      <c r="C151" s="168" t="s">
        <v>222</v>
      </c>
      <c r="D151" s="31">
        <v>29</v>
      </c>
      <c r="E151" s="31">
        <v>68</v>
      </c>
      <c r="F151" s="31">
        <v>0</v>
      </c>
      <c r="G151" s="31">
        <v>14</v>
      </c>
      <c r="H151" s="31">
        <v>712</v>
      </c>
      <c r="I151" s="17">
        <f t="shared" si="8"/>
        <v>823</v>
      </c>
      <c r="J151" s="31">
        <v>0</v>
      </c>
      <c r="K151" s="17">
        <f t="shared" si="9"/>
        <v>823</v>
      </c>
      <c r="L151" s="31"/>
      <c r="M151" s="31">
        <v>78</v>
      </c>
      <c r="N151" s="31">
        <v>36</v>
      </c>
      <c r="O151" s="31">
        <v>0</v>
      </c>
      <c r="P151" s="31">
        <v>146</v>
      </c>
      <c r="Q151" s="31">
        <v>8</v>
      </c>
      <c r="R151" s="17">
        <f t="shared" si="10"/>
        <v>268</v>
      </c>
      <c r="S151" s="31">
        <v>145</v>
      </c>
      <c r="T151" s="17">
        <f t="shared" si="11"/>
        <v>413</v>
      </c>
      <c r="U151" s="31"/>
    </row>
    <row r="152" spans="1:21" ht="14.25" customHeight="1">
      <c r="A152" s="168" t="s">
        <v>485</v>
      </c>
      <c r="B152" s="168" t="s">
        <v>486</v>
      </c>
      <c r="C152" s="168" t="s">
        <v>243</v>
      </c>
      <c r="D152" s="31">
        <v>0</v>
      </c>
      <c r="E152" s="31">
        <v>0</v>
      </c>
      <c r="F152" s="31">
        <v>0</v>
      </c>
      <c r="G152" s="31">
        <v>145</v>
      </c>
      <c r="H152" s="31">
        <v>80</v>
      </c>
      <c r="I152" s="17">
        <f t="shared" si="8"/>
        <v>225</v>
      </c>
      <c r="J152" s="31">
        <v>332</v>
      </c>
      <c r="K152" s="17">
        <f t="shared" si="9"/>
        <v>557</v>
      </c>
      <c r="L152" s="31"/>
      <c r="M152" s="31">
        <v>0</v>
      </c>
      <c r="N152" s="31">
        <v>25</v>
      </c>
      <c r="O152" s="31">
        <v>0</v>
      </c>
      <c r="P152" s="31">
        <v>31</v>
      </c>
      <c r="Q152" s="31">
        <v>5</v>
      </c>
      <c r="R152" s="17">
        <f t="shared" si="10"/>
        <v>61</v>
      </c>
      <c r="S152" s="31">
        <v>38</v>
      </c>
      <c r="T152" s="17">
        <f t="shared" si="11"/>
        <v>99</v>
      </c>
      <c r="U152" s="31"/>
    </row>
    <row r="153" spans="1:21" ht="14.25" customHeight="1">
      <c r="A153" s="168" t="s">
        <v>487</v>
      </c>
      <c r="B153" s="168" t="s">
        <v>488</v>
      </c>
      <c r="C153" s="168" t="s">
        <v>320</v>
      </c>
      <c r="D153" s="31">
        <v>0</v>
      </c>
      <c r="E153" s="31">
        <v>4</v>
      </c>
      <c r="F153" s="31">
        <v>0</v>
      </c>
      <c r="G153" s="31">
        <v>0</v>
      </c>
      <c r="H153" s="31">
        <v>36</v>
      </c>
      <c r="I153" s="17">
        <f t="shared" si="8"/>
        <v>40</v>
      </c>
      <c r="J153" s="31">
        <v>0</v>
      </c>
      <c r="K153" s="17">
        <f t="shared" si="9"/>
        <v>40</v>
      </c>
      <c r="L153" s="31"/>
      <c r="M153" s="31">
        <v>25</v>
      </c>
      <c r="N153" s="31">
        <v>4</v>
      </c>
      <c r="O153" s="31">
        <v>0</v>
      </c>
      <c r="P153" s="31">
        <v>4</v>
      </c>
      <c r="Q153" s="31">
        <v>0</v>
      </c>
      <c r="R153" s="17">
        <f t="shared" si="10"/>
        <v>33</v>
      </c>
      <c r="S153" s="31">
        <v>0</v>
      </c>
      <c r="T153" s="17">
        <f t="shared" si="11"/>
        <v>33</v>
      </c>
      <c r="U153" s="31"/>
    </row>
    <row r="154" spans="1:21" ht="14.25" customHeight="1">
      <c r="A154" s="168" t="s">
        <v>489</v>
      </c>
      <c r="B154" s="168" t="s">
        <v>490</v>
      </c>
      <c r="C154" s="168" t="s">
        <v>248</v>
      </c>
      <c r="D154" s="31">
        <v>0</v>
      </c>
      <c r="E154" s="31">
        <v>0</v>
      </c>
      <c r="F154" s="31">
        <v>0</v>
      </c>
      <c r="G154" s="31">
        <v>0</v>
      </c>
      <c r="H154" s="31">
        <v>40</v>
      </c>
      <c r="I154" s="17">
        <f t="shared" si="8"/>
        <v>40</v>
      </c>
      <c r="J154" s="31">
        <v>0</v>
      </c>
      <c r="K154" s="17">
        <f t="shared" si="9"/>
        <v>40</v>
      </c>
      <c r="L154" s="31"/>
      <c r="M154" s="31">
        <v>0</v>
      </c>
      <c r="N154" s="31">
        <v>0</v>
      </c>
      <c r="O154" s="31">
        <v>0</v>
      </c>
      <c r="P154" s="31">
        <v>0</v>
      </c>
      <c r="Q154" s="31">
        <v>0</v>
      </c>
      <c r="R154" s="17">
        <f t="shared" si="10"/>
        <v>0</v>
      </c>
      <c r="S154" s="31">
        <v>0</v>
      </c>
      <c r="T154" s="17">
        <f t="shared" si="11"/>
        <v>0</v>
      </c>
      <c r="U154" s="31"/>
    </row>
    <row r="155" spans="1:21" ht="14.25" customHeight="1">
      <c r="A155" s="168" t="s">
        <v>491</v>
      </c>
      <c r="B155" s="168" t="s">
        <v>492</v>
      </c>
      <c r="C155" s="168" t="s">
        <v>222</v>
      </c>
      <c r="D155" s="31">
        <v>0</v>
      </c>
      <c r="E155" s="31">
        <v>0</v>
      </c>
      <c r="F155" s="31">
        <v>0</v>
      </c>
      <c r="G155" s="31">
        <v>0</v>
      </c>
      <c r="H155" s="31">
        <v>41</v>
      </c>
      <c r="I155" s="17">
        <f t="shared" si="8"/>
        <v>41</v>
      </c>
      <c r="J155" s="31">
        <v>0</v>
      </c>
      <c r="K155" s="17">
        <f t="shared" si="9"/>
        <v>41</v>
      </c>
      <c r="L155" s="31"/>
      <c r="M155" s="31">
        <v>0</v>
      </c>
      <c r="N155" s="31">
        <v>13</v>
      </c>
      <c r="O155" s="31">
        <v>0</v>
      </c>
      <c r="P155" s="31">
        <v>6</v>
      </c>
      <c r="Q155" s="31">
        <v>6</v>
      </c>
      <c r="R155" s="17">
        <f t="shared" si="10"/>
        <v>25</v>
      </c>
      <c r="S155" s="31">
        <v>0</v>
      </c>
      <c r="T155" s="17">
        <f t="shared" si="11"/>
        <v>25</v>
      </c>
      <c r="U155" s="31"/>
    </row>
    <row r="156" spans="1:21" ht="14.25" customHeight="1">
      <c r="A156" s="168" t="s">
        <v>493</v>
      </c>
      <c r="B156" s="168" t="s">
        <v>494</v>
      </c>
      <c r="C156" s="4" t="s">
        <v>234</v>
      </c>
      <c r="D156" s="31">
        <v>138</v>
      </c>
      <c r="E156" s="31">
        <v>73</v>
      </c>
      <c r="F156" s="31">
        <v>42</v>
      </c>
      <c r="G156" s="31">
        <v>100</v>
      </c>
      <c r="H156" s="31">
        <v>242</v>
      </c>
      <c r="I156" s="17">
        <f t="shared" si="8"/>
        <v>595</v>
      </c>
      <c r="J156" s="31">
        <v>555</v>
      </c>
      <c r="K156" s="17">
        <f t="shared" si="9"/>
        <v>1150</v>
      </c>
      <c r="L156" s="31"/>
      <c r="M156" s="31">
        <v>133</v>
      </c>
      <c r="N156" s="31">
        <v>41</v>
      </c>
      <c r="O156" s="31">
        <v>0</v>
      </c>
      <c r="P156" s="31">
        <v>249</v>
      </c>
      <c r="Q156" s="31">
        <v>6</v>
      </c>
      <c r="R156" s="17">
        <f t="shared" si="10"/>
        <v>429</v>
      </c>
      <c r="S156" s="31">
        <v>86</v>
      </c>
      <c r="T156" s="17">
        <f t="shared" si="11"/>
        <v>515</v>
      </c>
      <c r="U156" s="31"/>
    </row>
    <row r="157" spans="1:21" ht="14.25" customHeight="1">
      <c r="A157" s="168" t="s">
        <v>495</v>
      </c>
      <c r="B157" s="168" t="s">
        <v>496</v>
      </c>
      <c r="C157" s="168" t="s">
        <v>320</v>
      </c>
      <c r="D157" s="31">
        <v>0</v>
      </c>
      <c r="E157" s="31">
        <v>58</v>
      </c>
      <c r="F157" s="31">
        <v>0</v>
      </c>
      <c r="G157" s="31">
        <v>33</v>
      </c>
      <c r="H157" s="31">
        <v>89</v>
      </c>
      <c r="I157" s="17">
        <f t="shared" si="8"/>
        <v>180</v>
      </c>
      <c r="J157" s="31">
        <v>0</v>
      </c>
      <c r="K157" s="17">
        <f t="shared" si="9"/>
        <v>180</v>
      </c>
      <c r="L157" s="31"/>
      <c r="M157" s="31">
        <v>37</v>
      </c>
      <c r="N157" s="31">
        <v>6</v>
      </c>
      <c r="O157" s="31">
        <v>4</v>
      </c>
      <c r="P157" s="31">
        <v>39</v>
      </c>
      <c r="Q157" s="31">
        <v>0</v>
      </c>
      <c r="R157" s="17">
        <f t="shared" si="10"/>
        <v>86</v>
      </c>
      <c r="S157" s="31">
        <v>65</v>
      </c>
      <c r="T157" s="17">
        <f t="shared" si="11"/>
        <v>151</v>
      </c>
      <c r="U157" s="31"/>
    </row>
    <row r="158" spans="1:21" ht="14.25" customHeight="1">
      <c r="A158" s="168" t="s">
        <v>497</v>
      </c>
      <c r="B158" s="168" t="s">
        <v>498</v>
      </c>
      <c r="C158" s="168" t="s">
        <v>231</v>
      </c>
      <c r="D158" s="31">
        <v>3</v>
      </c>
      <c r="E158" s="31">
        <v>0</v>
      </c>
      <c r="F158" s="31">
        <v>0</v>
      </c>
      <c r="G158" s="31">
        <v>0</v>
      </c>
      <c r="H158" s="31">
        <v>8</v>
      </c>
      <c r="I158" s="17">
        <f t="shared" si="8"/>
        <v>11</v>
      </c>
      <c r="J158" s="31">
        <v>16</v>
      </c>
      <c r="K158" s="17">
        <f t="shared" si="9"/>
        <v>27</v>
      </c>
      <c r="L158" s="31"/>
      <c r="M158" s="31">
        <v>39</v>
      </c>
      <c r="N158" s="31">
        <v>0</v>
      </c>
      <c r="O158" s="31">
        <v>0</v>
      </c>
      <c r="P158" s="31">
        <v>0</v>
      </c>
      <c r="Q158" s="31">
        <v>0</v>
      </c>
      <c r="R158" s="17">
        <f t="shared" si="10"/>
        <v>39</v>
      </c>
      <c r="S158" s="31">
        <v>0</v>
      </c>
      <c r="T158" s="17">
        <f t="shared" si="11"/>
        <v>39</v>
      </c>
      <c r="U158" s="31"/>
    </row>
    <row r="159" spans="1:21" ht="14.25" customHeight="1">
      <c r="A159" s="168" t="s">
        <v>499</v>
      </c>
      <c r="B159" s="168" t="s">
        <v>500</v>
      </c>
      <c r="C159" s="168" t="s">
        <v>222</v>
      </c>
      <c r="D159" s="31">
        <v>23</v>
      </c>
      <c r="E159" s="31">
        <v>1</v>
      </c>
      <c r="F159" s="31">
        <v>0</v>
      </c>
      <c r="G159" s="31">
        <v>11</v>
      </c>
      <c r="H159" s="31">
        <v>143</v>
      </c>
      <c r="I159" s="17">
        <f t="shared" si="8"/>
        <v>178</v>
      </c>
      <c r="J159" s="31">
        <v>0</v>
      </c>
      <c r="K159" s="17">
        <f t="shared" si="9"/>
        <v>178</v>
      </c>
      <c r="L159" s="31"/>
      <c r="M159" s="31">
        <v>26</v>
      </c>
      <c r="N159" s="31">
        <v>7</v>
      </c>
      <c r="O159" s="31">
        <v>0</v>
      </c>
      <c r="P159" s="31">
        <v>25</v>
      </c>
      <c r="Q159" s="31">
        <v>0</v>
      </c>
      <c r="R159" s="17">
        <f t="shared" si="10"/>
        <v>58</v>
      </c>
      <c r="S159" s="31">
        <v>23</v>
      </c>
      <c r="T159" s="17">
        <f t="shared" si="11"/>
        <v>81</v>
      </c>
      <c r="U159" s="31"/>
    </row>
    <row r="160" spans="1:21" ht="14.25" customHeight="1">
      <c r="A160" s="168" t="s">
        <v>501</v>
      </c>
      <c r="B160" s="168" t="s">
        <v>502</v>
      </c>
      <c r="C160" s="168" t="s">
        <v>248</v>
      </c>
      <c r="D160" s="31">
        <v>14</v>
      </c>
      <c r="E160" s="31">
        <v>2</v>
      </c>
      <c r="F160" s="31">
        <v>0</v>
      </c>
      <c r="G160" s="31">
        <v>0</v>
      </c>
      <c r="H160" s="31">
        <v>222</v>
      </c>
      <c r="I160" s="17">
        <f t="shared" si="8"/>
        <v>238</v>
      </c>
      <c r="J160" s="31">
        <v>0</v>
      </c>
      <c r="K160" s="17">
        <f t="shared" si="9"/>
        <v>238</v>
      </c>
      <c r="L160" s="31"/>
      <c r="M160" s="31">
        <v>71</v>
      </c>
      <c r="N160" s="31">
        <v>4</v>
      </c>
      <c r="O160" s="31">
        <v>0</v>
      </c>
      <c r="P160" s="31">
        <v>82</v>
      </c>
      <c r="Q160" s="31">
        <v>20</v>
      </c>
      <c r="R160" s="17">
        <f t="shared" si="10"/>
        <v>177</v>
      </c>
      <c r="S160" s="31">
        <v>4</v>
      </c>
      <c r="T160" s="17">
        <f t="shared" si="11"/>
        <v>181</v>
      </c>
      <c r="U160" s="31"/>
    </row>
    <row r="161" spans="1:21" ht="14.25" customHeight="1">
      <c r="A161" s="168" t="s">
        <v>503</v>
      </c>
      <c r="B161" s="168" t="s">
        <v>504</v>
      </c>
      <c r="C161" s="168" t="s">
        <v>253</v>
      </c>
      <c r="D161" s="31">
        <v>48</v>
      </c>
      <c r="E161" s="31">
        <v>0</v>
      </c>
      <c r="F161" s="31">
        <v>0</v>
      </c>
      <c r="G161" s="31">
        <v>26</v>
      </c>
      <c r="H161" s="31">
        <v>237</v>
      </c>
      <c r="I161" s="17">
        <f t="shared" si="8"/>
        <v>311</v>
      </c>
      <c r="J161" s="31">
        <v>97</v>
      </c>
      <c r="K161" s="17">
        <f t="shared" si="9"/>
        <v>408</v>
      </c>
      <c r="L161" s="31"/>
      <c r="M161" s="31">
        <v>118</v>
      </c>
      <c r="N161" s="31">
        <v>0</v>
      </c>
      <c r="O161" s="31">
        <v>0</v>
      </c>
      <c r="P161" s="31">
        <v>91</v>
      </c>
      <c r="Q161" s="31">
        <v>0</v>
      </c>
      <c r="R161" s="17">
        <f t="shared" si="10"/>
        <v>209</v>
      </c>
      <c r="S161" s="31">
        <v>0</v>
      </c>
      <c r="T161" s="17">
        <f t="shared" si="11"/>
        <v>209</v>
      </c>
      <c r="U161" s="31"/>
    </row>
    <row r="162" spans="1:21" ht="14.25" customHeight="1">
      <c r="A162" s="168" t="s">
        <v>505</v>
      </c>
      <c r="B162" s="168" t="s">
        <v>506</v>
      </c>
      <c r="C162" s="168" t="s">
        <v>219</v>
      </c>
      <c r="D162" s="31">
        <v>0</v>
      </c>
      <c r="E162" s="31">
        <v>121</v>
      </c>
      <c r="F162" s="31">
        <v>0</v>
      </c>
      <c r="G162" s="31">
        <v>103</v>
      </c>
      <c r="H162" s="31">
        <v>0</v>
      </c>
      <c r="I162" s="17">
        <f t="shared" si="8"/>
        <v>224</v>
      </c>
      <c r="J162" s="31">
        <v>0</v>
      </c>
      <c r="K162" s="17">
        <f t="shared" si="9"/>
        <v>224</v>
      </c>
      <c r="L162" s="31"/>
      <c r="M162" s="31">
        <v>0</v>
      </c>
      <c r="N162" s="31">
        <v>2</v>
      </c>
      <c r="O162" s="31">
        <v>0</v>
      </c>
      <c r="P162" s="31">
        <v>0</v>
      </c>
      <c r="Q162" s="31">
        <v>0</v>
      </c>
      <c r="R162" s="17">
        <f t="shared" si="10"/>
        <v>2</v>
      </c>
      <c r="S162" s="31">
        <v>0</v>
      </c>
      <c r="T162" s="17">
        <f t="shared" si="11"/>
        <v>2</v>
      </c>
      <c r="U162" s="31"/>
    </row>
    <row r="163" spans="1:21" ht="14.25" customHeight="1">
      <c r="A163" s="168" t="s">
        <v>767</v>
      </c>
      <c r="B163" s="168" t="s">
        <v>768</v>
      </c>
      <c r="C163" s="168" t="s">
        <v>253</v>
      </c>
      <c r="D163" s="31">
        <v>0</v>
      </c>
      <c r="E163" s="31">
        <v>0</v>
      </c>
      <c r="F163" s="31">
        <v>0</v>
      </c>
      <c r="G163" s="31">
        <v>0</v>
      </c>
      <c r="H163" s="31">
        <v>79</v>
      </c>
      <c r="I163" s="17">
        <f t="shared" si="8"/>
        <v>79</v>
      </c>
      <c r="J163" s="31">
        <v>0</v>
      </c>
      <c r="K163" s="17">
        <f t="shared" si="9"/>
        <v>79</v>
      </c>
      <c r="L163" s="31"/>
      <c r="M163" s="31">
        <v>156</v>
      </c>
      <c r="N163" s="31">
        <v>0</v>
      </c>
      <c r="O163" s="31">
        <v>0</v>
      </c>
      <c r="P163" s="31">
        <v>0</v>
      </c>
      <c r="Q163" s="31">
        <v>0</v>
      </c>
      <c r="R163" s="17">
        <f t="shared" si="10"/>
        <v>156</v>
      </c>
      <c r="S163" s="31">
        <v>0</v>
      </c>
      <c r="T163" s="17">
        <f t="shared" si="11"/>
        <v>156</v>
      </c>
      <c r="U163" s="31"/>
    </row>
    <row r="164" spans="1:21" ht="14.25" customHeight="1">
      <c r="A164" s="168" t="s">
        <v>507</v>
      </c>
      <c r="B164" s="168" t="s">
        <v>508</v>
      </c>
      <c r="C164" s="168" t="s">
        <v>231</v>
      </c>
      <c r="D164" s="31">
        <v>0</v>
      </c>
      <c r="E164" s="31">
        <v>32</v>
      </c>
      <c r="F164" s="31">
        <v>0</v>
      </c>
      <c r="G164" s="31">
        <v>0</v>
      </c>
      <c r="H164" s="31">
        <v>184</v>
      </c>
      <c r="I164" s="17">
        <f t="shared" si="8"/>
        <v>216</v>
      </c>
      <c r="J164" s="31">
        <v>0</v>
      </c>
      <c r="K164" s="17">
        <f t="shared" si="9"/>
        <v>216</v>
      </c>
      <c r="L164" s="31"/>
      <c r="M164" s="31">
        <v>75</v>
      </c>
      <c r="N164" s="31">
        <v>0</v>
      </c>
      <c r="O164" s="31">
        <v>0</v>
      </c>
      <c r="P164" s="31">
        <v>27</v>
      </c>
      <c r="Q164" s="31">
        <v>0</v>
      </c>
      <c r="R164" s="17">
        <f t="shared" si="10"/>
        <v>102</v>
      </c>
      <c r="S164" s="31">
        <v>23</v>
      </c>
      <c r="T164" s="17">
        <f t="shared" si="11"/>
        <v>125</v>
      </c>
      <c r="U164" s="31"/>
    </row>
    <row r="165" spans="1:21" ht="14.25" customHeight="1">
      <c r="A165" s="168" t="s">
        <v>509</v>
      </c>
      <c r="B165" s="168" t="s">
        <v>510</v>
      </c>
      <c r="C165" s="168" t="s">
        <v>243</v>
      </c>
      <c r="D165" s="31">
        <v>0</v>
      </c>
      <c r="E165" s="31">
        <v>59</v>
      </c>
      <c r="F165" s="31">
        <v>0</v>
      </c>
      <c r="G165" s="31">
        <v>22</v>
      </c>
      <c r="H165" s="31">
        <v>101</v>
      </c>
      <c r="I165" s="17">
        <f t="shared" si="8"/>
        <v>182</v>
      </c>
      <c r="J165" s="31">
        <v>0</v>
      </c>
      <c r="K165" s="17">
        <f t="shared" si="9"/>
        <v>182</v>
      </c>
      <c r="L165" s="31"/>
      <c r="M165" s="31">
        <v>52</v>
      </c>
      <c r="N165" s="31">
        <v>24</v>
      </c>
      <c r="O165" s="31">
        <v>0</v>
      </c>
      <c r="P165" s="31">
        <v>1</v>
      </c>
      <c r="Q165" s="31">
        <v>0</v>
      </c>
      <c r="R165" s="17">
        <f t="shared" si="10"/>
        <v>77</v>
      </c>
      <c r="S165" s="31">
        <v>0</v>
      </c>
      <c r="T165" s="17">
        <f t="shared" si="11"/>
        <v>77</v>
      </c>
      <c r="U165" s="31"/>
    </row>
    <row r="166" spans="1:21" ht="14.25" customHeight="1">
      <c r="A166" s="168" t="s">
        <v>769</v>
      </c>
      <c r="B166" s="168" t="s">
        <v>770</v>
      </c>
      <c r="C166" s="168" t="s">
        <v>219</v>
      </c>
      <c r="D166" s="31">
        <v>0</v>
      </c>
      <c r="E166" s="31">
        <v>0</v>
      </c>
      <c r="F166" s="31">
        <v>0</v>
      </c>
      <c r="G166" s="31">
        <v>0</v>
      </c>
      <c r="H166" s="31">
        <v>18</v>
      </c>
      <c r="I166" s="17">
        <f t="shared" si="8"/>
        <v>18</v>
      </c>
      <c r="J166" s="31">
        <v>0</v>
      </c>
      <c r="K166" s="17">
        <f t="shared" si="9"/>
        <v>18</v>
      </c>
      <c r="L166" s="31"/>
      <c r="M166" s="31">
        <v>0</v>
      </c>
      <c r="N166" s="31">
        <v>110</v>
      </c>
      <c r="O166" s="31">
        <v>0</v>
      </c>
      <c r="P166" s="31">
        <v>73</v>
      </c>
      <c r="Q166" s="31">
        <v>0</v>
      </c>
      <c r="R166" s="17">
        <f t="shared" si="10"/>
        <v>183</v>
      </c>
      <c r="S166" s="31">
        <v>0</v>
      </c>
      <c r="T166" s="17">
        <f t="shared" si="11"/>
        <v>183</v>
      </c>
      <c r="U166" s="31"/>
    </row>
    <row r="167" spans="1:21" ht="14.25" customHeight="1">
      <c r="A167" s="168" t="s">
        <v>511</v>
      </c>
      <c r="B167" s="168" t="s">
        <v>512</v>
      </c>
      <c r="C167" s="168" t="s">
        <v>253</v>
      </c>
      <c r="D167" s="31">
        <v>9</v>
      </c>
      <c r="E167" s="31">
        <v>0</v>
      </c>
      <c r="F167" s="31">
        <v>0</v>
      </c>
      <c r="G167" s="31">
        <v>6</v>
      </c>
      <c r="H167" s="31">
        <v>33</v>
      </c>
      <c r="I167" s="17">
        <f t="shared" si="8"/>
        <v>48</v>
      </c>
      <c r="J167" s="31">
        <v>0</v>
      </c>
      <c r="K167" s="17">
        <f t="shared" si="9"/>
        <v>48</v>
      </c>
      <c r="L167" s="31"/>
      <c r="M167" s="31">
        <v>99</v>
      </c>
      <c r="N167" s="31">
        <v>24</v>
      </c>
      <c r="O167" s="31">
        <v>15</v>
      </c>
      <c r="P167" s="31">
        <v>96</v>
      </c>
      <c r="Q167" s="31">
        <v>0</v>
      </c>
      <c r="R167" s="17">
        <f t="shared" si="10"/>
        <v>234</v>
      </c>
      <c r="S167" s="31">
        <v>343</v>
      </c>
      <c r="T167" s="17">
        <f t="shared" si="11"/>
        <v>577</v>
      </c>
      <c r="U167" s="31"/>
    </row>
    <row r="168" spans="1:21" ht="14.25" customHeight="1">
      <c r="A168" s="168" t="s">
        <v>513</v>
      </c>
      <c r="B168" s="168" t="s">
        <v>514</v>
      </c>
      <c r="C168" s="168" t="s">
        <v>219</v>
      </c>
      <c r="D168" s="31">
        <v>0</v>
      </c>
      <c r="E168" s="31">
        <v>2</v>
      </c>
      <c r="F168" s="31">
        <v>0</v>
      </c>
      <c r="G168" s="31">
        <v>0</v>
      </c>
      <c r="H168" s="31">
        <v>57</v>
      </c>
      <c r="I168" s="17">
        <f t="shared" si="8"/>
        <v>59</v>
      </c>
      <c r="J168" s="31">
        <v>0</v>
      </c>
      <c r="K168" s="17">
        <f t="shared" si="9"/>
        <v>59</v>
      </c>
      <c r="L168" s="31"/>
      <c r="M168" s="31">
        <v>0</v>
      </c>
      <c r="N168" s="31">
        <v>52</v>
      </c>
      <c r="O168" s="31">
        <v>12</v>
      </c>
      <c r="P168" s="31">
        <v>102</v>
      </c>
      <c r="Q168" s="31">
        <v>0</v>
      </c>
      <c r="R168" s="17">
        <f t="shared" si="10"/>
        <v>166</v>
      </c>
      <c r="S168" s="31">
        <v>403</v>
      </c>
      <c r="T168" s="17">
        <f t="shared" si="11"/>
        <v>569</v>
      </c>
      <c r="U168" s="31"/>
    </row>
    <row r="169" spans="1:21" ht="14.25" customHeight="1">
      <c r="A169" s="168" t="s">
        <v>515</v>
      </c>
      <c r="B169" s="168" t="s">
        <v>516</v>
      </c>
      <c r="C169" s="168" t="s">
        <v>320</v>
      </c>
      <c r="D169" s="31">
        <v>0</v>
      </c>
      <c r="E169" s="31">
        <v>23</v>
      </c>
      <c r="F169" s="31">
        <v>0</v>
      </c>
      <c r="G169" s="31">
        <v>0</v>
      </c>
      <c r="H169" s="31">
        <v>122</v>
      </c>
      <c r="I169" s="17">
        <f t="shared" si="8"/>
        <v>145</v>
      </c>
      <c r="J169" s="31">
        <v>81</v>
      </c>
      <c r="K169" s="17">
        <f t="shared" si="9"/>
        <v>226</v>
      </c>
      <c r="L169" s="31"/>
      <c r="M169" s="31">
        <v>169</v>
      </c>
      <c r="N169" s="31">
        <v>0</v>
      </c>
      <c r="O169" s="31">
        <v>0</v>
      </c>
      <c r="P169" s="31">
        <v>78</v>
      </c>
      <c r="Q169" s="31">
        <v>5</v>
      </c>
      <c r="R169" s="17">
        <f t="shared" si="10"/>
        <v>252</v>
      </c>
      <c r="S169" s="31">
        <v>150</v>
      </c>
      <c r="T169" s="17">
        <f t="shared" si="11"/>
        <v>402</v>
      </c>
      <c r="U169" s="31"/>
    </row>
    <row r="170" spans="1:21" ht="14.25" customHeight="1">
      <c r="A170" s="168" t="s">
        <v>517</v>
      </c>
      <c r="B170" s="168" t="s">
        <v>518</v>
      </c>
      <c r="C170" s="168" t="s">
        <v>248</v>
      </c>
      <c r="D170" s="31">
        <v>0</v>
      </c>
      <c r="E170" s="31">
        <v>0</v>
      </c>
      <c r="F170" s="31">
        <v>0</v>
      </c>
      <c r="G170" s="31">
        <v>0</v>
      </c>
      <c r="H170" s="31">
        <v>23</v>
      </c>
      <c r="I170" s="17">
        <f t="shared" si="8"/>
        <v>23</v>
      </c>
      <c r="J170" s="31">
        <v>0</v>
      </c>
      <c r="K170" s="17">
        <f t="shared" si="9"/>
        <v>23</v>
      </c>
      <c r="L170" s="31"/>
      <c r="M170" s="31">
        <v>0</v>
      </c>
      <c r="N170" s="31">
        <v>40</v>
      </c>
      <c r="O170" s="31">
        <v>0</v>
      </c>
      <c r="P170" s="31">
        <v>0</v>
      </c>
      <c r="Q170" s="31">
        <v>0</v>
      </c>
      <c r="R170" s="17">
        <f t="shared" si="10"/>
        <v>40</v>
      </c>
      <c r="S170" s="31">
        <v>0</v>
      </c>
      <c r="T170" s="17">
        <f t="shared" si="11"/>
        <v>40</v>
      </c>
      <c r="U170" s="31"/>
    </row>
    <row r="171" spans="1:21" ht="14.25" customHeight="1">
      <c r="A171" s="168" t="s">
        <v>519</v>
      </c>
      <c r="B171" s="168" t="s">
        <v>520</v>
      </c>
      <c r="C171" s="168" t="s">
        <v>219</v>
      </c>
      <c r="D171" s="31">
        <v>0</v>
      </c>
      <c r="E171" s="31">
        <v>10</v>
      </c>
      <c r="F171" s="31">
        <v>0</v>
      </c>
      <c r="G171" s="31">
        <v>0</v>
      </c>
      <c r="H171" s="31">
        <v>0</v>
      </c>
      <c r="I171" s="17">
        <f t="shared" si="8"/>
        <v>10</v>
      </c>
      <c r="J171" s="31">
        <v>0</v>
      </c>
      <c r="K171" s="17">
        <f t="shared" si="9"/>
        <v>10</v>
      </c>
      <c r="L171" s="31"/>
      <c r="M171" s="31">
        <v>0</v>
      </c>
      <c r="N171" s="31">
        <v>11</v>
      </c>
      <c r="O171" s="31">
        <v>0</v>
      </c>
      <c r="P171" s="31">
        <v>0</v>
      </c>
      <c r="Q171" s="31">
        <v>0</v>
      </c>
      <c r="R171" s="17">
        <f t="shared" si="10"/>
        <v>11</v>
      </c>
      <c r="S171" s="31">
        <v>0</v>
      </c>
      <c r="T171" s="17">
        <f t="shared" si="11"/>
        <v>11</v>
      </c>
      <c r="U171" s="31"/>
    </row>
    <row r="172" spans="1:21" ht="14.25" customHeight="1">
      <c r="A172" s="168" t="s">
        <v>521</v>
      </c>
      <c r="B172" s="168" t="s">
        <v>522</v>
      </c>
      <c r="C172" s="168" t="s">
        <v>253</v>
      </c>
      <c r="D172" s="31">
        <v>0</v>
      </c>
      <c r="E172" s="31">
        <v>0</v>
      </c>
      <c r="F172" s="31">
        <v>0</v>
      </c>
      <c r="G172" s="31">
        <v>2</v>
      </c>
      <c r="H172" s="31">
        <v>63</v>
      </c>
      <c r="I172" s="17">
        <f t="shared" si="8"/>
        <v>65</v>
      </c>
      <c r="J172" s="31">
        <v>0</v>
      </c>
      <c r="K172" s="17">
        <f t="shared" si="9"/>
        <v>65</v>
      </c>
      <c r="L172" s="31"/>
      <c r="M172" s="31">
        <v>0</v>
      </c>
      <c r="N172" s="31">
        <v>0</v>
      </c>
      <c r="O172" s="31">
        <v>0</v>
      </c>
      <c r="P172" s="31">
        <v>2</v>
      </c>
      <c r="Q172" s="31">
        <v>0</v>
      </c>
      <c r="R172" s="17">
        <f t="shared" si="10"/>
        <v>2</v>
      </c>
      <c r="S172" s="31">
        <v>21</v>
      </c>
      <c r="T172" s="17">
        <f t="shared" si="11"/>
        <v>23</v>
      </c>
      <c r="U172" s="31"/>
    </row>
    <row r="173" spans="1:21" ht="14.25" customHeight="1">
      <c r="A173" s="168" t="s">
        <v>523</v>
      </c>
      <c r="B173" s="168" t="s">
        <v>524</v>
      </c>
      <c r="C173" s="168" t="s">
        <v>253</v>
      </c>
      <c r="D173" s="31">
        <v>29</v>
      </c>
      <c r="E173" s="31">
        <v>0</v>
      </c>
      <c r="F173" s="31">
        <v>0</v>
      </c>
      <c r="G173" s="31">
        <v>50</v>
      </c>
      <c r="H173" s="31">
        <v>121</v>
      </c>
      <c r="I173" s="17">
        <f t="shared" si="8"/>
        <v>200</v>
      </c>
      <c r="J173" s="31">
        <v>211</v>
      </c>
      <c r="K173" s="17">
        <f t="shared" si="9"/>
        <v>411</v>
      </c>
      <c r="L173" s="31"/>
      <c r="M173" s="31">
        <v>197</v>
      </c>
      <c r="N173" s="31">
        <v>0</v>
      </c>
      <c r="O173" s="31">
        <v>0</v>
      </c>
      <c r="P173" s="31">
        <v>27</v>
      </c>
      <c r="Q173" s="31">
        <v>0</v>
      </c>
      <c r="R173" s="17">
        <f t="shared" si="10"/>
        <v>224</v>
      </c>
      <c r="S173" s="31">
        <v>31</v>
      </c>
      <c r="T173" s="17">
        <f t="shared" si="11"/>
        <v>255</v>
      </c>
      <c r="U173" s="31"/>
    </row>
    <row r="174" spans="1:21" ht="14.25" customHeight="1">
      <c r="A174" s="168" t="s">
        <v>771</v>
      </c>
      <c r="B174" s="168" t="s">
        <v>772</v>
      </c>
      <c r="C174" s="168" t="s">
        <v>231</v>
      </c>
      <c r="D174" s="31">
        <v>0</v>
      </c>
      <c r="E174" s="31">
        <v>0</v>
      </c>
      <c r="F174" s="31">
        <v>0</v>
      </c>
      <c r="G174" s="31">
        <v>0</v>
      </c>
      <c r="H174" s="31">
        <v>2</v>
      </c>
      <c r="I174" s="17">
        <f t="shared" si="8"/>
        <v>2</v>
      </c>
      <c r="J174" s="31">
        <v>0</v>
      </c>
      <c r="K174" s="17">
        <f t="shared" si="9"/>
        <v>2</v>
      </c>
      <c r="L174" s="31"/>
      <c r="M174" s="31">
        <v>24</v>
      </c>
      <c r="N174" s="31">
        <v>0</v>
      </c>
      <c r="O174" s="31">
        <v>0</v>
      </c>
      <c r="P174" s="31">
        <v>20</v>
      </c>
      <c r="Q174" s="31">
        <v>0</v>
      </c>
      <c r="R174" s="17">
        <f t="shared" si="10"/>
        <v>44</v>
      </c>
      <c r="S174" s="31">
        <v>0</v>
      </c>
      <c r="T174" s="17">
        <f t="shared" si="11"/>
        <v>44</v>
      </c>
      <c r="U174" s="31"/>
    </row>
    <row r="175" spans="1:21" ht="14.25" customHeight="1">
      <c r="A175" s="168" t="s">
        <v>525</v>
      </c>
      <c r="B175" s="168" t="s">
        <v>526</v>
      </c>
      <c r="C175" s="168" t="s">
        <v>253</v>
      </c>
      <c r="D175" s="31">
        <v>0</v>
      </c>
      <c r="E175" s="31">
        <v>0</v>
      </c>
      <c r="F175" s="31">
        <v>0</v>
      </c>
      <c r="G175" s="31">
        <v>19</v>
      </c>
      <c r="H175" s="31">
        <v>0</v>
      </c>
      <c r="I175" s="17">
        <f t="shared" si="8"/>
        <v>19</v>
      </c>
      <c r="J175" s="31">
        <v>0</v>
      </c>
      <c r="K175" s="17">
        <f t="shared" si="9"/>
        <v>19</v>
      </c>
      <c r="L175" s="31"/>
      <c r="M175" s="31">
        <v>94</v>
      </c>
      <c r="N175" s="31">
        <v>0</v>
      </c>
      <c r="O175" s="31">
        <v>0</v>
      </c>
      <c r="P175" s="31">
        <v>22</v>
      </c>
      <c r="Q175" s="31">
        <v>0</v>
      </c>
      <c r="R175" s="17">
        <f t="shared" si="10"/>
        <v>116</v>
      </c>
      <c r="S175" s="31">
        <v>7</v>
      </c>
      <c r="T175" s="17">
        <f t="shared" si="11"/>
        <v>123</v>
      </c>
      <c r="U175" s="31"/>
    </row>
    <row r="176" spans="1:21" ht="14.25" customHeight="1">
      <c r="A176" s="168" t="s">
        <v>527</v>
      </c>
      <c r="B176" s="168" t="s">
        <v>528</v>
      </c>
      <c r="C176" s="168" t="s">
        <v>219</v>
      </c>
      <c r="D176" s="31">
        <v>0</v>
      </c>
      <c r="E176" s="31">
        <v>0</v>
      </c>
      <c r="F176" s="31">
        <v>0</v>
      </c>
      <c r="G176" s="31">
        <v>0</v>
      </c>
      <c r="H176" s="31">
        <v>0</v>
      </c>
      <c r="I176" s="17">
        <f t="shared" si="8"/>
        <v>0</v>
      </c>
      <c r="J176" s="31">
        <v>0</v>
      </c>
      <c r="K176" s="17">
        <f t="shared" si="9"/>
        <v>0</v>
      </c>
      <c r="L176" s="31"/>
      <c r="M176" s="31">
        <v>23</v>
      </c>
      <c r="N176" s="31">
        <v>0</v>
      </c>
      <c r="O176" s="31">
        <v>0</v>
      </c>
      <c r="P176" s="31">
        <v>16</v>
      </c>
      <c r="Q176" s="31">
        <v>0</v>
      </c>
      <c r="R176" s="17">
        <f t="shared" si="10"/>
        <v>39</v>
      </c>
      <c r="S176" s="31">
        <v>0</v>
      </c>
      <c r="T176" s="17">
        <f t="shared" si="11"/>
        <v>39</v>
      </c>
      <c r="U176" s="31"/>
    </row>
    <row r="177" spans="1:21" ht="14.25" customHeight="1">
      <c r="A177" s="168" t="s">
        <v>529</v>
      </c>
      <c r="B177" s="168" t="s">
        <v>530</v>
      </c>
      <c r="C177" s="168" t="s">
        <v>234</v>
      </c>
      <c r="D177" s="31">
        <v>0</v>
      </c>
      <c r="E177" s="31">
        <v>0</v>
      </c>
      <c r="F177" s="31">
        <v>0</v>
      </c>
      <c r="G177" s="31">
        <v>0</v>
      </c>
      <c r="H177" s="31">
        <v>204</v>
      </c>
      <c r="I177" s="17">
        <f t="shared" si="8"/>
        <v>204</v>
      </c>
      <c r="J177" s="31">
        <v>0</v>
      </c>
      <c r="K177" s="17">
        <f t="shared" si="9"/>
        <v>204</v>
      </c>
      <c r="L177" s="31"/>
      <c r="M177" s="31">
        <v>99</v>
      </c>
      <c r="N177" s="31">
        <v>0</v>
      </c>
      <c r="O177" s="31">
        <v>2</v>
      </c>
      <c r="P177" s="31">
        <v>42</v>
      </c>
      <c r="Q177" s="31">
        <v>4</v>
      </c>
      <c r="R177" s="17">
        <f t="shared" si="10"/>
        <v>147</v>
      </c>
      <c r="S177" s="31">
        <v>11</v>
      </c>
      <c r="T177" s="17">
        <f t="shared" si="11"/>
        <v>158</v>
      </c>
      <c r="U177" s="31"/>
    </row>
    <row r="178" spans="1:21" ht="14.25" customHeight="1">
      <c r="A178" s="168" t="s">
        <v>531</v>
      </c>
      <c r="B178" s="168" t="s">
        <v>532</v>
      </c>
      <c r="C178" s="168" t="s">
        <v>248</v>
      </c>
      <c r="D178" s="31">
        <v>0</v>
      </c>
      <c r="E178" s="31">
        <v>111</v>
      </c>
      <c r="F178" s="31">
        <v>0</v>
      </c>
      <c r="G178" s="31">
        <v>12</v>
      </c>
      <c r="H178" s="31">
        <v>6</v>
      </c>
      <c r="I178" s="17">
        <f t="shared" si="8"/>
        <v>129</v>
      </c>
      <c r="J178" s="31">
        <v>0</v>
      </c>
      <c r="K178" s="17">
        <f t="shared" si="9"/>
        <v>129</v>
      </c>
      <c r="L178" s="31"/>
      <c r="M178" s="31">
        <v>0</v>
      </c>
      <c r="N178" s="31">
        <v>0</v>
      </c>
      <c r="O178" s="31">
        <v>0</v>
      </c>
      <c r="P178" s="31">
        <v>14</v>
      </c>
      <c r="Q178" s="31">
        <v>10</v>
      </c>
      <c r="R178" s="17">
        <f t="shared" si="10"/>
        <v>24</v>
      </c>
      <c r="S178" s="31">
        <v>10</v>
      </c>
      <c r="T178" s="17">
        <f t="shared" si="11"/>
        <v>34</v>
      </c>
      <c r="U178" s="31"/>
    </row>
    <row r="179" spans="1:21" ht="14.25" customHeight="1">
      <c r="A179" s="168" t="s">
        <v>773</v>
      </c>
      <c r="B179" s="168" t="s">
        <v>774</v>
      </c>
      <c r="C179" s="168" t="s">
        <v>219</v>
      </c>
      <c r="D179" s="31">
        <v>0</v>
      </c>
      <c r="E179" s="31">
        <v>0</v>
      </c>
      <c r="F179" s="31">
        <v>0</v>
      </c>
      <c r="G179" s="31">
        <v>0</v>
      </c>
      <c r="H179" s="31">
        <v>21</v>
      </c>
      <c r="I179" s="17">
        <f t="shared" si="8"/>
        <v>21</v>
      </c>
      <c r="J179" s="31">
        <v>0</v>
      </c>
      <c r="K179" s="17">
        <f t="shared" si="9"/>
        <v>21</v>
      </c>
      <c r="L179" s="31"/>
      <c r="M179" s="31">
        <v>11</v>
      </c>
      <c r="N179" s="31">
        <v>0</v>
      </c>
      <c r="O179" s="31">
        <v>0</v>
      </c>
      <c r="P179" s="31">
        <v>0</v>
      </c>
      <c r="Q179" s="31">
        <v>0</v>
      </c>
      <c r="R179" s="17">
        <f t="shared" si="10"/>
        <v>11</v>
      </c>
      <c r="S179" s="31">
        <v>12</v>
      </c>
      <c r="T179" s="17">
        <f t="shared" si="11"/>
        <v>23</v>
      </c>
      <c r="U179" s="31"/>
    </row>
    <row r="180" spans="1:21" ht="14.25" customHeight="1">
      <c r="A180" s="168" t="s">
        <v>533</v>
      </c>
      <c r="B180" s="168" t="s">
        <v>534</v>
      </c>
      <c r="C180" s="168" t="s">
        <v>222</v>
      </c>
      <c r="D180" s="31">
        <v>0</v>
      </c>
      <c r="E180" s="31">
        <v>0</v>
      </c>
      <c r="F180" s="31">
        <v>0</v>
      </c>
      <c r="G180" s="31">
        <v>0</v>
      </c>
      <c r="H180" s="31">
        <v>114</v>
      </c>
      <c r="I180" s="17">
        <f t="shared" si="8"/>
        <v>114</v>
      </c>
      <c r="J180" s="31">
        <v>83</v>
      </c>
      <c r="K180" s="17">
        <f t="shared" si="9"/>
        <v>197</v>
      </c>
      <c r="L180" s="31"/>
      <c r="M180" s="31">
        <v>20</v>
      </c>
      <c r="N180" s="31">
        <v>50</v>
      </c>
      <c r="O180" s="31">
        <v>0</v>
      </c>
      <c r="P180" s="31">
        <v>47</v>
      </c>
      <c r="Q180" s="31">
        <v>0</v>
      </c>
      <c r="R180" s="17">
        <f t="shared" si="10"/>
        <v>117</v>
      </c>
      <c r="S180" s="31">
        <v>0</v>
      </c>
      <c r="T180" s="17">
        <f t="shared" si="11"/>
        <v>117</v>
      </c>
      <c r="U180" s="31"/>
    </row>
    <row r="181" spans="1:21" ht="14.25" customHeight="1">
      <c r="A181" s="168" t="s">
        <v>775</v>
      </c>
      <c r="B181" s="168" t="s">
        <v>776</v>
      </c>
      <c r="C181" s="168" t="s">
        <v>219</v>
      </c>
      <c r="D181" s="31">
        <v>0</v>
      </c>
      <c r="E181" s="31">
        <v>8</v>
      </c>
      <c r="F181" s="31">
        <v>0</v>
      </c>
      <c r="G181" s="31">
        <v>0</v>
      </c>
      <c r="H181" s="31">
        <v>30</v>
      </c>
      <c r="I181" s="17">
        <f t="shared" si="8"/>
        <v>38</v>
      </c>
      <c r="J181" s="31">
        <v>0</v>
      </c>
      <c r="K181" s="17">
        <f t="shared" si="9"/>
        <v>38</v>
      </c>
      <c r="L181" s="31"/>
      <c r="M181" s="31">
        <v>2</v>
      </c>
      <c r="N181" s="31">
        <v>42</v>
      </c>
      <c r="O181" s="31">
        <v>0</v>
      </c>
      <c r="P181" s="31">
        <v>29</v>
      </c>
      <c r="Q181" s="31">
        <v>0</v>
      </c>
      <c r="R181" s="17">
        <f t="shared" si="10"/>
        <v>73</v>
      </c>
      <c r="S181" s="31">
        <v>0</v>
      </c>
      <c r="T181" s="17">
        <f t="shared" si="11"/>
        <v>73</v>
      </c>
      <c r="U181" s="31"/>
    </row>
    <row r="182" spans="1:21" ht="14.25" customHeight="1">
      <c r="A182" s="168" t="s">
        <v>777</v>
      </c>
      <c r="B182" s="168" t="s">
        <v>778</v>
      </c>
      <c r="C182" s="168" t="s">
        <v>222</v>
      </c>
      <c r="D182" s="31">
        <v>0</v>
      </c>
      <c r="E182" s="31">
        <v>0</v>
      </c>
      <c r="F182" s="31">
        <v>0</v>
      </c>
      <c r="G182" s="31">
        <v>0</v>
      </c>
      <c r="H182" s="31">
        <v>40</v>
      </c>
      <c r="I182" s="17">
        <f t="shared" si="8"/>
        <v>40</v>
      </c>
      <c r="J182" s="31">
        <v>0</v>
      </c>
      <c r="K182" s="17">
        <f t="shared" si="9"/>
        <v>40</v>
      </c>
      <c r="L182" s="31"/>
      <c r="M182" s="31">
        <v>0</v>
      </c>
      <c r="N182" s="31">
        <v>0</v>
      </c>
      <c r="O182" s="31">
        <v>0</v>
      </c>
      <c r="P182" s="31">
        <v>0</v>
      </c>
      <c r="Q182" s="31">
        <v>0</v>
      </c>
      <c r="R182" s="17">
        <f t="shared" si="10"/>
        <v>0</v>
      </c>
      <c r="S182" s="31">
        <v>0</v>
      </c>
      <c r="T182" s="17">
        <f t="shared" si="11"/>
        <v>0</v>
      </c>
      <c r="U182" s="31"/>
    </row>
    <row r="183" spans="1:21" ht="14.25" customHeight="1">
      <c r="A183" s="168" t="s">
        <v>535</v>
      </c>
      <c r="B183" s="168" t="s">
        <v>536</v>
      </c>
      <c r="C183" s="168" t="s">
        <v>253</v>
      </c>
      <c r="D183" s="31">
        <v>96</v>
      </c>
      <c r="E183" s="31">
        <v>130</v>
      </c>
      <c r="F183" s="31">
        <v>0</v>
      </c>
      <c r="G183" s="31">
        <v>24</v>
      </c>
      <c r="H183" s="31">
        <v>5</v>
      </c>
      <c r="I183" s="17">
        <f t="shared" si="8"/>
        <v>255</v>
      </c>
      <c r="J183" s="31">
        <v>196</v>
      </c>
      <c r="K183" s="17">
        <f t="shared" si="9"/>
        <v>451</v>
      </c>
      <c r="L183" s="31"/>
      <c r="M183" s="31">
        <v>18</v>
      </c>
      <c r="N183" s="31">
        <v>49</v>
      </c>
      <c r="O183" s="31">
        <v>0</v>
      </c>
      <c r="P183" s="31">
        <v>210</v>
      </c>
      <c r="Q183" s="31">
        <v>24</v>
      </c>
      <c r="R183" s="17">
        <f t="shared" si="10"/>
        <v>301</v>
      </c>
      <c r="S183" s="31">
        <v>0</v>
      </c>
      <c r="T183" s="17">
        <f t="shared" si="11"/>
        <v>301</v>
      </c>
      <c r="U183" s="31"/>
    </row>
    <row r="184" spans="1:21" ht="14.25" customHeight="1">
      <c r="A184" s="168" t="s">
        <v>537</v>
      </c>
      <c r="B184" s="168" t="s">
        <v>538</v>
      </c>
      <c r="C184" s="168" t="s">
        <v>248</v>
      </c>
      <c r="D184" s="31">
        <v>0</v>
      </c>
      <c r="E184" s="31">
        <v>0</v>
      </c>
      <c r="F184" s="31">
        <v>0</v>
      </c>
      <c r="G184" s="31">
        <v>0</v>
      </c>
      <c r="H184" s="31">
        <v>189</v>
      </c>
      <c r="I184" s="17">
        <f t="shared" si="8"/>
        <v>189</v>
      </c>
      <c r="J184" s="31">
        <v>0</v>
      </c>
      <c r="K184" s="17">
        <f t="shared" si="9"/>
        <v>189</v>
      </c>
      <c r="L184" s="31"/>
      <c r="M184" s="31">
        <v>144</v>
      </c>
      <c r="N184" s="31">
        <v>0</v>
      </c>
      <c r="O184" s="31">
        <v>0</v>
      </c>
      <c r="P184" s="31">
        <v>5</v>
      </c>
      <c r="Q184" s="31">
        <v>0</v>
      </c>
      <c r="R184" s="17">
        <f t="shared" si="10"/>
        <v>149</v>
      </c>
      <c r="S184" s="31">
        <v>0</v>
      </c>
      <c r="T184" s="17">
        <f t="shared" si="11"/>
        <v>149</v>
      </c>
      <c r="U184" s="31"/>
    </row>
    <row r="185" spans="1:21" ht="14.25" customHeight="1">
      <c r="A185" s="168" t="s">
        <v>539</v>
      </c>
      <c r="B185" s="168" t="s">
        <v>540</v>
      </c>
      <c r="C185" s="168" t="s">
        <v>253</v>
      </c>
      <c r="D185" s="31">
        <v>0</v>
      </c>
      <c r="E185" s="31">
        <v>0</v>
      </c>
      <c r="F185" s="31">
        <v>0</v>
      </c>
      <c r="G185" s="31">
        <v>0</v>
      </c>
      <c r="H185" s="31">
        <v>162</v>
      </c>
      <c r="I185" s="17">
        <f t="shared" si="8"/>
        <v>162</v>
      </c>
      <c r="J185" s="31">
        <v>0</v>
      </c>
      <c r="K185" s="17">
        <f t="shared" si="9"/>
        <v>162</v>
      </c>
      <c r="L185" s="31"/>
      <c r="M185" s="31">
        <v>16</v>
      </c>
      <c r="N185" s="31">
        <v>7</v>
      </c>
      <c r="O185" s="31">
        <v>0</v>
      </c>
      <c r="P185" s="31">
        <v>9</v>
      </c>
      <c r="Q185" s="31">
        <v>0</v>
      </c>
      <c r="R185" s="17">
        <f t="shared" si="10"/>
        <v>32</v>
      </c>
      <c r="S185" s="31">
        <v>8</v>
      </c>
      <c r="T185" s="17">
        <f t="shared" si="11"/>
        <v>40</v>
      </c>
      <c r="U185" s="31"/>
    </row>
    <row r="186" spans="1:21" ht="14.25" customHeight="1">
      <c r="A186" s="168" t="s">
        <v>541</v>
      </c>
      <c r="B186" s="168" t="s">
        <v>542</v>
      </c>
      <c r="C186" s="168" t="s">
        <v>219</v>
      </c>
      <c r="D186" s="31">
        <v>9</v>
      </c>
      <c r="E186" s="31">
        <v>0</v>
      </c>
      <c r="F186" s="31">
        <v>0</v>
      </c>
      <c r="G186" s="31">
        <v>0</v>
      </c>
      <c r="H186" s="31">
        <v>0</v>
      </c>
      <c r="I186" s="17">
        <f t="shared" si="8"/>
        <v>9</v>
      </c>
      <c r="J186" s="31">
        <v>0</v>
      </c>
      <c r="K186" s="17">
        <f t="shared" si="9"/>
        <v>9</v>
      </c>
      <c r="L186" s="31"/>
      <c r="M186" s="31">
        <v>0</v>
      </c>
      <c r="N186" s="31">
        <v>10</v>
      </c>
      <c r="O186" s="31">
        <v>0</v>
      </c>
      <c r="P186" s="31">
        <v>1</v>
      </c>
      <c r="Q186" s="31">
        <v>0</v>
      </c>
      <c r="R186" s="17">
        <f t="shared" si="10"/>
        <v>11</v>
      </c>
      <c r="S186" s="31">
        <v>0</v>
      </c>
      <c r="T186" s="17">
        <f t="shared" si="11"/>
        <v>11</v>
      </c>
      <c r="U186" s="31"/>
    </row>
    <row r="187" spans="1:21" ht="14.25" customHeight="1">
      <c r="A187" s="168" t="s">
        <v>543</v>
      </c>
      <c r="B187" s="168" t="s">
        <v>544</v>
      </c>
      <c r="C187" s="168" t="s">
        <v>234</v>
      </c>
      <c r="D187" s="31">
        <v>0</v>
      </c>
      <c r="E187" s="31">
        <v>0</v>
      </c>
      <c r="F187" s="31">
        <v>0</v>
      </c>
      <c r="G187" s="31">
        <v>0</v>
      </c>
      <c r="H187" s="31">
        <v>0</v>
      </c>
      <c r="I187" s="17">
        <f t="shared" si="8"/>
        <v>0</v>
      </c>
      <c r="J187" s="31">
        <v>8</v>
      </c>
      <c r="K187" s="17">
        <f t="shared" si="9"/>
        <v>8</v>
      </c>
      <c r="L187" s="31"/>
      <c r="M187" s="31">
        <v>209</v>
      </c>
      <c r="N187" s="31">
        <v>0</v>
      </c>
      <c r="O187" s="31">
        <v>0</v>
      </c>
      <c r="P187" s="31">
        <v>0</v>
      </c>
      <c r="Q187" s="31">
        <v>0</v>
      </c>
      <c r="R187" s="17">
        <f t="shared" si="10"/>
        <v>209</v>
      </c>
      <c r="S187" s="31">
        <v>44</v>
      </c>
      <c r="T187" s="17">
        <f t="shared" si="11"/>
        <v>253</v>
      </c>
      <c r="U187" s="31"/>
    </row>
    <row r="188" spans="1:21" ht="14.25" customHeight="1">
      <c r="A188" s="168" t="s">
        <v>545</v>
      </c>
      <c r="B188" s="168" t="s">
        <v>546</v>
      </c>
      <c r="C188" s="168" t="s">
        <v>248</v>
      </c>
      <c r="D188" s="31">
        <v>21</v>
      </c>
      <c r="E188" s="31">
        <v>1</v>
      </c>
      <c r="F188" s="31">
        <v>0</v>
      </c>
      <c r="G188" s="31">
        <v>25</v>
      </c>
      <c r="H188" s="31">
        <v>1</v>
      </c>
      <c r="I188" s="17">
        <f t="shared" si="8"/>
        <v>48</v>
      </c>
      <c r="J188" s="31">
        <v>62</v>
      </c>
      <c r="K188" s="17">
        <f t="shared" si="9"/>
        <v>110</v>
      </c>
      <c r="L188" s="31"/>
      <c r="M188" s="31">
        <v>81</v>
      </c>
      <c r="N188" s="31">
        <v>0</v>
      </c>
      <c r="O188" s="31">
        <v>6</v>
      </c>
      <c r="P188" s="31">
        <v>31</v>
      </c>
      <c r="Q188" s="31">
        <v>5</v>
      </c>
      <c r="R188" s="17">
        <f t="shared" si="10"/>
        <v>123</v>
      </c>
      <c r="S188" s="31">
        <v>53</v>
      </c>
      <c r="T188" s="17">
        <f t="shared" si="11"/>
        <v>176</v>
      </c>
      <c r="U188" s="31"/>
    </row>
    <row r="189" spans="1:21" ht="14.25" customHeight="1">
      <c r="A189" s="168" t="s">
        <v>547</v>
      </c>
      <c r="B189" s="168" t="s">
        <v>548</v>
      </c>
      <c r="C189" s="168" t="s">
        <v>219</v>
      </c>
      <c r="D189" s="31">
        <v>0</v>
      </c>
      <c r="E189" s="31">
        <v>0</v>
      </c>
      <c r="F189" s="31">
        <v>0</v>
      </c>
      <c r="G189" s="31">
        <v>0</v>
      </c>
      <c r="H189" s="31">
        <v>55</v>
      </c>
      <c r="I189" s="17">
        <f t="shared" si="8"/>
        <v>55</v>
      </c>
      <c r="J189" s="31">
        <v>0</v>
      </c>
      <c r="K189" s="17">
        <f t="shared" si="9"/>
        <v>55</v>
      </c>
      <c r="L189" s="31"/>
      <c r="M189" s="31">
        <v>0</v>
      </c>
      <c r="N189" s="31">
        <v>0</v>
      </c>
      <c r="O189" s="31">
        <v>0</v>
      </c>
      <c r="P189" s="31">
        <v>55</v>
      </c>
      <c r="Q189" s="31">
        <v>1</v>
      </c>
      <c r="R189" s="17">
        <f t="shared" si="10"/>
        <v>56</v>
      </c>
      <c r="S189" s="31">
        <v>0</v>
      </c>
      <c r="T189" s="17">
        <f t="shared" si="11"/>
        <v>56</v>
      </c>
      <c r="U189" s="31"/>
    </row>
    <row r="190" spans="1:21" ht="14.25" customHeight="1">
      <c r="A190" s="168" t="s">
        <v>549</v>
      </c>
      <c r="B190" s="168" t="s">
        <v>550</v>
      </c>
      <c r="C190" s="168" t="s">
        <v>248</v>
      </c>
      <c r="D190" s="31">
        <v>0</v>
      </c>
      <c r="E190" s="31">
        <v>25</v>
      </c>
      <c r="F190" s="31">
        <v>0</v>
      </c>
      <c r="G190" s="31">
        <v>0</v>
      </c>
      <c r="H190" s="31">
        <v>5</v>
      </c>
      <c r="I190" s="17">
        <f t="shared" si="8"/>
        <v>30</v>
      </c>
      <c r="J190" s="31">
        <v>10</v>
      </c>
      <c r="K190" s="17">
        <f t="shared" si="9"/>
        <v>40</v>
      </c>
      <c r="L190" s="31"/>
      <c r="M190" s="31">
        <v>0</v>
      </c>
      <c r="N190" s="31">
        <v>0</v>
      </c>
      <c r="O190" s="31">
        <v>0</v>
      </c>
      <c r="P190" s="31">
        <v>0</v>
      </c>
      <c r="Q190" s="31">
        <v>0</v>
      </c>
      <c r="R190" s="17">
        <f t="shared" si="10"/>
        <v>0</v>
      </c>
      <c r="S190" s="31">
        <v>0</v>
      </c>
      <c r="T190" s="17">
        <f t="shared" si="11"/>
        <v>0</v>
      </c>
      <c r="U190" s="31"/>
    </row>
    <row r="191" spans="1:21" ht="14.25" customHeight="1">
      <c r="A191" s="168" t="s">
        <v>551</v>
      </c>
      <c r="B191" s="168" t="s">
        <v>552</v>
      </c>
      <c r="C191" s="4" t="s">
        <v>243</v>
      </c>
      <c r="D191" s="31">
        <v>26</v>
      </c>
      <c r="E191" s="31">
        <v>10</v>
      </c>
      <c r="F191" s="31">
        <v>0</v>
      </c>
      <c r="G191" s="31">
        <v>18</v>
      </c>
      <c r="H191" s="31">
        <v>287</v>
      </c>
      <c r="I191" s="17">
        <f t="shared" si="8"/>
        <v>341</v>
      </c>
      <c r="J191" s="31">
        <v>24</v>
      </c>
      <c r="K191" s="17">
        <f t="shared" si="9"/>
        <v>365</v>
      </c>
      <c r="L191" s="31"/>
      <c r="M191" s="31">
        <v>103</v>
      </c>
      <c r="N191" s="31">
        <v>49</v>
      </c>
      <c r="O191" s="31">
        <v>18</v>
      </c>
      <c r="P191" s="31">
        <v>131</v>
      </c>
      <c r="Q191" s="31">
        <v>0</v>
      </c>
      <c r="R191" s="17">
        <f t="shared" si="10"/>
        <v>301</v>
      </c>
      <c r="S191" s="31">
        <v>49</v>
      </c>
      <c r="T191" s="17">
        <f t="shared" si="11"/>
        <v>350</v>
      </c>
      <c r="U191" s="31"/>
    </row>
    <row r="192" spans="1:21" ht="14.25" customHeight="1">
      <c r="A192" s="168" t="s">
        <v>553</v>
      </c>
      <c r="B192" s="168" t="s">
        <v>554</v>
      </c>
      <c r="C192" s="168" t="s">
        <v>231</v>
      </c>
      <c r="D192" s="31">
        <v>0</v>
      </c>
      <c r="E192" s="31">
        <v>11</v>
      </c>
      <c r="F192" s="31">
        <v>0</v>
      </c>
      <c r="G192" s="31">
        <v>3</v>
      </c>
      <c r="H192" s="31">
        <v>274</v>
      </c>
      <c r="I192" s="17">
        <f t="shared" si="8"/>
        <v>288</v>
      </c>
      <c r="J192" s="31">
        <v>0</v>
      </c>
      <c r="K192" s="17">
        <f t="shared" si="9"/>
        <v>288</v>
      </c>
      <c r="L192" s="31"/>
      <c r="M192" s="31">
        <v>49</v>
      </c>
      <c r="N192" s="31">
        <v>39</v>
      </c>
      <c r="O192" s="31">
        <v>0</v>
      </c>
      <c r="P192" s="31">
        <v>25</v>
      </c>
      <c r="Q192" s="31">
        <v>0</v>
      </c>
      <c r="R192" s="17">
        <f t="shared" si="10"/>
        <v>113</v>
      </c>
      <c r="S192" s="31">
        <v>1</v>
      </c>
      <c r="T192" s="17">
        <f t="shared" si="11"/>
        <v>114</v>
      </c>
      <c r="U192" s="31"/>
    </row>
    <row r="193" spans="1:21" ht="14.25" customHeight="1">
      <c r="A193" s="168" t="s">
        <v>555</v>
      </c>
      <c r="B193" s="168" t="s">
        <v>556</v>
      </c>
      <c r="C193" s="168" t="s">
        <v>222</v>
      </c>
      <c r="D193" s="31">
        <v>0</v>
      </c>
      <c r="E193" s="31">
        <v>0</v>
      </c>
      <c r="F193" s="31">
        <v>0</v>
      </c>
      <c r="G193" s="31">
        <v>0</v>
      </c>
      <c r="H193" s="31">
        <v>20</v>
      </c>
      <c r="I193" s="17">
        <f t="shared" si="8"/>
        <v>20</v>
      </c>
      <c r="J193" s="31">
        <v>70</v>
      </c>
      <c r="K193" s="17">
        <f t="shared" si="9"/>
        <v>90</v>
      </c>
      <c r="L193" s="31"/>
      <c r="M193" s="31">
        <v>104</v>
      </c>
      <c r="N193" s="31">
        <v>0</v>
      </c>
      <c r="O193" s="31">
        <v>0</v>
      </c>
      <c r="P193" s="31">
        <v>48</v>
      </c>
      <c r="Q193" s="31">
        <v>5</v>
      </c>
      <c r="R193" s="17">
        <f t="shared" si="10"/>
        <v>157</v>
      </c>
      <c r="S193" s="31">
        <v>81</v>
      </c>
      <c r="T193" s="17">
        <f t="shared" si="11"/>
        <v>238</v>
      </c>
      <c r="U193" s="31"/>
    </row>
    <row r="194" spans="1:21" ht="14.25" customHeight="1">
      <c r="A194" s="168" t="s">
        <v>557</v>
      </c>
      <c r="B194" s="168" t="s">
        <v>558</v>
      </c>
      <c r="C194" s="168" t="s">
        <v>243</v>
      </c>
      <c r="D194" s="31">
        <v>0</v>
      </c>
      <c r="E194" s="31">
        <v>6</v>
      </c>
      <c r="F194" s="31">
        <v>0</v>
      </c>
      <c r="G194" s="31">
        <v>7</v>
      </c>
      <c r="H194" s="31">
        <v>285</v>
      </c>
      <c r="I194" s="17">
        <f t="shared" si="8"/>
        <v>298</v>
      </c>
      <c r="J194" s="31">
        <v>0</v>
      </c>
      <c r="K194" s="17">
        <f t="shared" si="9"/>
        <v>298</v>
      </c>
      <c r="L194" s="31"/>
      <c r="M194" s="31">
        <v>0</v>
      </c>
      <c r="N194" s="31">
        <v>37</v>
      </c>
      <c r="O194" s="31">
        <v>0</v>
      </c>
      <c r="P194" s="31">
        <v>30</v>
      </c>
      <c r="Q194" s="31">
        <v>0</v>
      </c>
      <c r="R194" s="17">
        <f t="shared" si="10"/>
        <v>67</v>
      </c>
      <c r="S194" s="31">
        <v>14</v>
      </c>
      <c r="T194" s="17">
        <f t="shared" si="11"/>
        <v>81</v>
      </c>
      <c r="U194" s="31"/>
    </row>
    <row r="195" spans="1:21" ht="14.25" customHeight="1">
      <c r="A195" s="168" t="s">
        <v>559</v>
      </c>
      <c r="B195" s="168" t="s">
        <v>560</v>
      </c>
      <c r="C195" s="168" t="s">
        <v>243</v>
      </c>
      <c r="D195" s="31">
        <v>8</v>
      </c>
      <c r="E195" s="31">
        <v>0</v>
      </c>
      <c r="F195" s="31">
        <v>0</v>
      </c>
      <c r="G195" s="31">
        <v>7</v>
      </c>
      <c r="H195" s="31">
        <v>123</v>
      </c>
      <c r="I195" s="17">
        <f t="shared" si="8"/>
        <v>138</v>
      </c>
      <c r="J195" s="31">
        <v>0</v>
      </c>
      <c r="K195" s="17">
        <f t="shared" si="9"/>
        <v>138</v>
      </c>
      <c r="L195" s="31"/>
      <c r="M195" s="31">
        <v>20</v>
      </c>
      <c r="N195" s="31">
        <v>0</v>
      </c>
      <c r="O195" s="31">
        <v>8</v>
      </c>
      <c r="P195" s="31">
        <v>14</v>
      </c>
      <c r="Q195" s="31">
        <v>0</v>
      </c>
      <c r="R195" s="17">
        <f t="shared" si="10"/>
        <v>42</v>
      </c>
      <c r="S195" s="31">
        <v>15</v>
      </c>
      <c r="T195" s="17">
        <f t="shared" si="11"/>
        <v>57</v>
      </c>
      <c r="U195" s="31"/>
    </row>
    <row r="196" spans="1:21" ht="14.25" customHeight="1">
      <c r="A196" s="168" t="s">
        <v>561</v>
      </c>
      <c r="B196" s="168" t="s">
        <v>562</v>
      </c>
      <c r="C196" s="168" t="s">
        <v>222</v>
      </c>
      <c r="D196" s="31">
        <v>0</v>
      </c>
      <c r="E196" s="31">
        <v>21</v>
      </c>
      <c r="F196" s="31">
        <v>0</v>
      </c>
      <c r="G196" s="31">
        <v>19</v>
      </c>
      <c r="H196" s="31">
        <v>97</v>
      </c>
      <c r="I196" s="17">
        <f t="shared" si="8"/>
        <v>137</v>
      </c>
      <c r="J196" s="31">
        <v>0</v>
      </c>
      <c r="K196" s="17">
        <f t="shared" si="9"/>
        <v>137</v>
      </c>
      <c r="L196" s="31"/>
      <c r="M196" s="31">
        <v>14</v>
      </c>
      <c r="N196" s="31">
        <v>31</v>
      </c>
      <c r="O196" s="31">
        <v>0</v>
      </c>
      <c r="P196" s="31">
        <v>45</v>
      </c>
      <c r="Q196" s="31">
        <v>0</v>
      </c>
      <c r="R196" s="17">
        <f t="shared" si="10"/>
        <v>90</v>
      </c>
      <c r="S196" s="31">
        <v>0</v>
      </c>
      <c r="T196" s="17">
        <f t="shared" si="11"/>
        <v>90</v>
      </c>
      <c r="U196" s="31"/>
    </row>
    <row r="197" spans="1:21" ht="14.25" customHeight="1">
      <c r="A197" s="168" t="s">
        <v>563</v>
      </c>
      <c r="B197" s="168" t="s">
        <v>564</v>
      </c>
      <c r="C197" s="168" t="s">
        <v>222</v>
      </c>
      <c r="D197" s="31">
        <v>49</v>
      </c>
      <c r="E197" s="31">
        <v>0</v>
      </c>
      <c r="F197" s="31">
        <v>0</v>
      </c>
      <c r="G197" s="31">
        <v>13</v>
      </c>
      <c r="H197" s="31">
        <v>16</v>
      </c>
      <c r="I197" s="17">
        <f t="shared" si="8"/>
        <v>78</v>
      </c>
      <c r="J197" s="31">
        <v>0</v>
      </c>
      <c r="K197" s="17">
        <f t="shared" si="9"/>
        <v>78</v>
      </c>
      <c r="L197" s="31"/>
      <c r="M197" s="31">
        <v>36</v>
      </c>
      <c r="N197" s="31">
        <v>3</v>
      </c>
      <c r="O197" s="31">
        <v>0</v>
      </c>
      <c r="P197" s="31">
        <v>27</v>
      </c>
      <c r="Q197" s="31">
        <v>0</v>
      </c>
      <c r="R197" s="17">
        <f t="shared" si="10"/>
        <v>66</v>
      </c>
      <c r="S197" s="31">
        <v>6</v>
      </c>
      <c r="T197" s="17">
        <f t="shared" si="11"/>
        <v>72</v>
      </c>
      <c r="U197" s="31"/>
    </row>
    <row r="198" spans="1:21" ht="14.25" customHeight="1">
      <c r="A198" s="168" t="s">
        <v>565</v>
      </c>
      <c r="B198" s="168" t="s">
        <v>566</v>
      </c>
      <c r="C198" s="168" t="s">
        <v>231</v>
      </c>
      <c r="D198" s="31">
        <v>0</v>
      </c>
      <c r="E198" s="31">
        <v>2</v>
      </c>
      <c r="F198" s="31">
        <v>0</v>
      </c>
      <c r="G198" s="31">
        <v>0</v>
      </c>
      <c r="H198" s="31">
        <v>53</v>
      </c>
      <c r="I198" s="17">
        <f t="shared" si="8"/>
        <v>55</v>
      </c>
      <c r="J198" s="31">
        <v>0</v>
      </c>
      <c r="K198" s="17">
        <f t="shared" si="9"/>
        <v>55</v>
      </c>
      <c r="L198" s="31"/>
      <c r="M198" s="31">
        <v>25</v>
      </c>
      <c r="N198" s="31">
        <v>63</v>
      </c>
      <c r="O198" s="31">
        <v>14</v>
      </c>
      <c r="P198" s="31">
        <v>46</v>
      </c>
      <c r="Q198" s="31">
        <v>2</v>
      </c>
      <c r="R198" s="17">
        <f t="shared" si="10"/>
        <v>150</v>
      </c>
      <c r="S198" s="31">
        <v>30</v>
      </c>
      <c r="T198" s="17">
        <f t="shared" si="11"/>
        <v>180</v>
      </c>
      <c r="U198" s="31"/>
    </row>
    <row r="199" spans="1:21" ht="14.25" customHeight="1">
      <c r="A199" s="168" t="s">
        <v>567</v>
      </c>
      <c r="B199" s="168" t="s">
        <v>568</v>
      </c>
      <c r="C199" s="168" t="s">
        <v>219</v>
      </c>
      <c r="D199" s="31">
        <v>0</v>
      </c>
      <c r="E199" s="31">
        <v>2</v>
      </c>
      <c r="F199" s="31">
        <v>0</v>
      </c>
      <c r="G199" s="31">
        <v>0</v>
      </c>
      <c r="H199" s="31">
        <v>20</v>
      </c>
      <c r="I199" s="17">
        <f t="shared" si="8"/>
        <v>22</v>
      </c>
      <c r="J199" s="31">
        <v>0</v>
      </c>
      <c r="K199" s="17">
        <f t="shared" si="9"/>
        <v>22</v>
      </c>
      <c r="L199" s="31"/>
      <c r="M199" s="31">
        <v>0</v>
      </c>
      <c r="N199" s="31">
        <v>3</v>
      </c>
      <c r="O199" s="31">
        <v>0</v>
      </c>
      <c r="P199" s="31">
        <v>12</v>
      </c>
      <c r="Q199" s="31">
        <v>0</v>
      </c>
      <c r="R199" s="17">
        <f t="shared" si="10"/>
        <v>15</v>
      </c>
      <c r="S199" s="31">
        <v>0</v>
      </c>
      <c r="T199" s="17">
        <f t="shared" si="11"/>
        <v>15</v>
      </c>
      <c r="U199" s="31"/>
    </row>
    <row r="200" spans="1:21" ht="14.25" customHeight="1">
      <c r="A200" s="168" t="s">
        <v>569</v>
      </c>
      <c r="B200" s="168" t="s">
        <v>570</v>
      </c>
      <c r="C200" s="168" t="s">
        <v>253</v>
      </c>
      <c r="D200" s="31">
        <v>81</v>
      </c>
      <c r="E200" s="31">
        <v>0</v>
      </c>
      <c r="F200" s="31">
        <v>0</v>
      </c>
      <c r="G200" s="31">
        <v>5</v>
      </c>
      <c r="H200" s="31">
        <v>116</v>
      </c>
      <c r="I200" s="17">
        <f t="shared" si="8"/>
        <v>202</v>
      </c>
      <c r="J200" s="31">
        <v>0</v>
      </c>
      <c r="K200" s="17">
        <f t="shared" si="9"/>
        <v>202</v>
      </c>
      <c r="L200" s="31"/>
      <c r="M200" s="31">
        <v>31</v>
      </c>
      <c r="N200" s="31">
        <v>0</v>
      </c>
      <c r="O200" s="31">
        <v>8</v>
      </c>
      <c r="P200" s="31">
        <v>45</v>
      </c>
      <c r="Q200" s="31">
        <v>0</v>
      </c>
      <c r="R200" s="17">
        <f t="shared" si="10"/>
        <v>84</v>
      </c>
      <c r="S200" s="31">
        <v>169</v>
      </c>
      <c r="T200" s="17">
        <f t="shared" si="11"/>
        <v>253</v>
      </c>
      <c r="U200" s="31"/>
    </row>
    <row r="201" spans="1:21" ht="14.25" customHeight="1">
      <c r="A201" s="168" t="s">
        <v>571</v>
      </c>
      <c r="B201" s="168" t="s">
        <v>572</v>
      </c>
      <c r="C201" s="168" t="s">
        <v>248</v>
      </c>
      <c r="D201" s="31">
        <v>4</v>
      </c>
      <c r="E201" s="31">
        <v>6</v>
      </c>
      <c r="F201" s="31">
        <v>0</v>
      </c>
      <c r="G201" s="31">
        <v>10</v>
      </c>
      <c r="H201" s="31">
        <v>4</v>
      </c>
      <c r="I201" s="17">
        <f t="shared" si="8"/>
        <v>24</v>
      </c>
      <c r="J201" s="31">
        <v>0</v>
      </c>
      <c r="K201" s="17">
        <f t="shared" si="9"/>
        <v>24</v>
      </c>
      <c r="L201" s="31"/>
      <c r="M201" s="31">
        <v>4</v>
      </c>
      <c r="N201" s="31">
        <v>6</v>
      </c>
      <c r="O201" s="31">
        <v>0</v>
      </c>
      <c r="P201" s="31">
        <v>14</v>
      </c>
      <c r="Q201" s="31">
        <v>0</v>
      </c>
      <c r="R201" s="17">
        <f t="shared" si="10"/>
        <v>24</v>
      </c>
      <c r="S201" s="31">
        <v>16</v>
      </c>
      <c r="T201" s="17">
        <f t="shared" si="11"/>
        <v>40</v>
      </c>
      <c r="U201" s="31"/>
    </row>
    <row r="202" spans="1:21" ht="14.25" customHeight="1">
      <c r="A202" s="168" t="s">
        <v>573</v>
      </c>
      <c r="B202" s="168" t="s">
        <v>574</v>
      </c>
      <c r="C202" s="168" t="s">
        <v>320</v>
      </c>
      <c r="D202" s="31">
        <v>12</v>
      </c>
      <c r="E202" s="31">
        <v>0</v>
      </c>
      <c r="F202" s="31">
        <v>0</v>
      </c>
      <c r="G202" s="31">
        <v>0</v>
      </c>
      <c r="H202" s="31">
        <v>23</v>
      </c>
      <c r="I202" s="17">
        <f t="shared" si="8"/>
        <v>35</v>
      </c>
      <c r="J202" s="31">
        <v>0</v>
      </c>
      <c r="K202" s="17">
        <f t="shared" si="9"/>
        <v>35</v>
      </c>
      <c r="L202" s="31"/>
      <c r="M202" s="31">
        <v>110</v>
      </c>
      <c r="N202" s="31">
        <v>0</v>
      </c>
      <c r="O202" s="31">
        <v>0</v>
      </c>
      <c r="P202" s="31">
        <v>2</v>
      </c>
      <c r="Q202" s="31">
        <v>5</v>
      </c>
      <c r="R202" s="17">
        <f t="shared" si="10"/>
        <v>117</v>
      </c>
      <c r="S202" s="31">
        <v>0</v>
      </c>
      <c r="T202" s="17">
        <f t="shared" si="11"/>
        <v>117</v>
      </c>
      <c r="U202" s="31"/>
    </row>
    <row r="203" spans="1:21" ht="14.25" customHeight="1">
      <c r="A203" s="168" t="s">
        <v>575</v>
      </c>
      <c r="B203" s="168" t="s">
        <v>576</v>
      </c>
      <c r="C203" s="168" t="s">
        <v>219</v>
      </c>
      <c r="D203" s="31">
        <v>0</v>
      </c>
      <c r="E203" s="31">
        <v>0</v>
      </c>
      <c r="F203" s="31">
        <v>0</v>
      </c>
      <c r="G203" s="31">
        <v>0</v>
      </c>
      <c r="H203" s="31">
        <v>25</v>
      </c>
      <c r="I203" s="17">
        <f t="shared" ref="I203:I263" si="12">SUM(D203:H203)</f>
        <v>25</v>
      </c>
      <c r="J203" s="31">
        <v>121</v>
      </c>
      <c r="K203" s="17">
        <f t="shared" ref="K203:K263" si="13">SUM(I203:J203)</f>
        <v>146</v>
      </c>
      <c r="L203" s="31"/>
      <c r="M203" s="31">
        <v>0</v>
      </c>
      <c r="N203" s="31">
        <v>42</v>
      </c>
      <c r="O203" s="31">
        <v>0</v>
      </c>
      <c r="P203" s="31">
        <v>1</v>
      </c>
      <c r="Q203" s="31">
        <v>0</v>
      </c>
      <c r="R203" s="17">
        <f t="shared" ref="R203:R263" si="14">SUM(M203:Q203)</f>
        <v>43</v>
      </c>
      <c r="S203" s="31">
        <v>0</v>
      </c>
      <c r="T203" s="17">
        <f t="shared" ref="T203:T263" si="15">SUM(R203:S203)</f>
        <v>43</v>
      </c>
      <c r="U203" s="31"/>
    </row>
    <row r="204" spans="1:21" ht="14.25" customHeight="1">
      <c r="A204" s="168" t="s">
        <v>779</v>
      </c>
      <c r="B204" s="168" t="s">
        <v>780</v>
      </c>
      <c r="C204" s="168" t="s">
        <v>231</v>
      </c>
      <c r="D204" s="31">
        <v>0</v>
      </c>
      <c r="E204" s="31">
        <v>41</v>
      </c>
      <c r="F204" s="31">
        <v>0</v>
      </c>
      <c r="G204" s="31">
        <v>24</v>
      </c>
      <c r="H204" s="31">
        <v>0</v>
      </c>
      <c r="I204" s="17">
        <f t="shared" si="12"/>
        <v>65</v>
      </c>
      <c r="J204" s="31">
        <v>12</v>
      </c>
      <c r="K204" s="17">
        <f t="shared" si="13"/>
        <v>77</v>
      </c>
      <c r="L204" s="31"/>
      <c r="M204" s="31">
        <v>0</v>
      </c>
      <c r="N204" s="31">
        <v>0</v>
      </c>
      <c r="O204" s="31">
        <v>0</v>
      </c>
      <c r="P204" s="31">
        <v>0</v>
      </c>
      <c r="Q204" s="31">
        <v>0</v>
      </c>
      <c r="R204" s="17">
        <f t="shared" si="14"/>
        <v>0</v>
      </c>
      <c r="S204" s="31">
        <v>0</v>
      </c>
      <c r="T204" s="17">
        <f t="shared" si="15"/>
        <v>0</v>
      </c>
      <c r="U204" s="31"/>
    </row>
    <row r="205" spans="1:21" ht="14.25" customHeight="1">
      <c r="A205" s="168" t="s">
        <v>577</v>
      </c>
      <c r="B205" s="168" t="s">
        <v>578</v>
      </c>
      <c r="C205" s="168" t="s">
        <v>231</v>
      </c>
      <c r="D205" s="31">
        <v>0</v>
      </c>
      <c r="E205" s="31">
        <v>25</v>
      </c>
      <c r="F205" s="31">
        <v>0</v>
      </c>
      <c r="G205" s="31">
        <v>0</v>
      </c>
      <c r="H205" s="31">
        <v>0</v>
      </c>
      <c r="I205" s="17">
        <f t="shared" si="12"/>
        <v>25</v>
      </c>
      <c r="J205" s="31">
        <v>0</v>
      </c>
      <c r="K205" s="17">
        <f t="shared" si="13"/>
        <v>25</v>
      </c>
      <c r="L205" s="31"/>
      <c r="M205" s="31">
        <v>0</v>
      </c>
      <c r="N205" s="31">
        <v>0</v>
      </c>
      <c r="O205" s="31">
        <v>0</v>
      </c>
      <c r="P205" s="31">
        <v>3</v>
      </c>
      <c r="Q205" s="31">
        <v>0</v>
      </c>
      <c r="R205" s="17">
        <f t="shared" si="14"/>
        <v>3</v>
      </c>
      <c r="S205" s="31">
        <v>2</v>
      </c>
      <c r="T205" s="17">
        <f t="shared" si="15"/>
        <v>5</v>
      </c>
      <c r="U205" s="31"/>
    </row>
    <row r="206" spans="1:21" ht="14.25" customHeight="1">
      <c r="A206" s="168" t="s">
        <v>579</v>
      </c>
      <c r="B206" s="168" t="s">
        <v>580</v>
      </c>
      <c r="C206" s="168" t="s">
        <v>253</v>
      </c>
      <c r="D206" s="31">
        <v>38</v>
      </c>
      <c r="E206" s="31">
        <v>0</v>
      </c>
      <c r="F206" s="31">
        <v>0</v>
      </c>
      <c r="G206" s="31">
        <v>0</v>
      </c>
      <c r="H206" s="31">
        <v>238</v>
      </c>
      <c r="I206" s="17">
        <f t="shared" si="12"/>
        <v>276</v>
      </c>
      <c r="J206" s="31">
        <v>0</v>
      </c>
      <c r="K206" s="17">
        <f t="shared" si="13"/>
        <v>276</v>
      </c>
      <c r="L206" s="31"/>
      <c r="M206" s="31">
        <v>39</v>
      </c>
      <c r="N206" s="31">
        <v>0</v>
      </c>
      <c r="O206" s="31">
        <v>0</v>
      </c>
      <c r="P206" s="31">
        <v>31</v>
      </c>
      <c r="Q206" s="31">
        <v>0</v>
      </c>
      <c r="R206" s="17">
        <f t="shared" si="14"/>
        <v>70</v>
      </c>
      <c r="S206" s="31">
        <v>19</v>
      </c>
      <c r="T206" s="17">
        <f t="shared" si="15"/>
        <v>89</v>
      </c>
      <c r="U206" s="31"/>
    </row>
    <row r="207" spans="1:21" ht="14.25" customHeight="1">
      <c r="A207" s="168" t="s">
        <v>581</v>
      </c>
      <c r="B207" s="168" t="s">
        <v>582</v>
      </c>
      <c r="C207" s="168" t="s">
        <v>248</v>
      </c>
      <c r="D207" s="31">
        <v>0</v>
      </c>
      <c r="E207" s="31">
        <v>0</v>
      </c>
      <c r="F207" s="31">
        <v>0</v>
      </c>
      <c r="G207" s="31">
        <v>0</v>
      </c>
      <c r="H207" s="31">
        <v>70</v>
      </c>
      <c r="I207" s="17">
        <f t="shared" si="12"/>
        <v>70</v>
      </c>
      <c r="J207" s="31">
        <v>0</v>
      </c>
      <c r="K207" s="17">
        <f t="shared" si="13"/>
        <v>70</v>
      </c>
      <c r="L207" s="31"/>
      <c r="M207" s="31">
        <v>26</v>
      </c>
      <c r="N207" s="31">
        <v>0</v>
      </c>
      <c r="O207" s="31">
        <v>0</v>
      </c>
      <c r="P207" s="31">
        <v>24</v>
      </c>
      <c r="Q207" s="31">
        <v>0</v>
      </c>
      <c r="R207" s="17">
        <f t="shared" si="14"/>
        <v>50</v>
      </c>
      <c r="S207" s="31">
        <v>0</v>
      </c>
      <c r="T207" s="17">
        <f t="shared" si="15"/>
        <v>50</v>
      </c>
      <c r="U207" s="31"/>
    </row>
    <row r="208" spans="1:21" ht="14.25" customHeight="1">
      <c r="A208" s="168" t="s">
        <v>583</v>
      </c>
      <c r="B208" s="168" t="s">
        <v>584</v>
      </c>
      <c r="C208" s="168" t="s">
        <v>248</v>
      </c>
      <c r="D208" s="31">
        <v>0</v>
      </c>
      <c r="E208" s="31">
        <v>0</v>
      </c>
      <c r="F208" s="31">
        <v>0</v>
      </c>
      <c r="G208" s="31">
        <v>0</v>
      </c>
      <c r="H208" s="31">
        <v>0</v>
      </c>
      <c r="I208" s="17">
        <f t="shared" si="12"/>
        <v>0</v>
      </c>
      <c r="J208" s="31">
        <v>0</v>
      </c>
      <c r="K208" s="17">
        <f t="shared" si="13"/>
        <v>0</v>
      </c>
      <c r="L208" s="31"/>
      <c r="M208" s="31">
        <v>0</v>
      </c>
      <c r="N208" s="31">
        <v>0</v>
      </c>
      <c r="O208" s="31">
        <v>0</v>
      </c>
      <c r="P208" s="31">
        <v>3</v>
      </c>
      <c r="Q208" s="31">
        <v>0</v>
      </c>
      <c r="R208" s="17">
        <f t="shared" si="14"/>
        <v>3</v>
      </c>
      <c r="S208" s="31">
        <v>0</v>
      </c>
      <c r="T208" s="17">
        <f t="shared" si="15"/>
        <v>3</v>
      </c>
      <c r="U208" s="31"/>
    </row>
    <row r="209" spans="1:21" ht="14.25" customHeight="1">
      <c r="A209" s="168" t="s">
        <v>585</v>
      </c>
      <c r="B209" s="168" t="s">
        <v>586</v>
      </c>
      <c r="C209" s="168" t="s">
        <v>253</v>
      </c>
      <c r="D209" s="31">
        <v>0</v>
      </c>
      <c r="E209" s="31">
        <v>35</v>
      </c>
      <c r="F209" s="31">
        <v>0</v>
      </c>
      <c r="G209" s="31">
        <v>23</v>
      </c>
      <c r="H209" s="31">
        <v>138</v>
      </c>
      <c r="I209" s="17">
        <f t="shared" si="12"/>
        <v>196</v>
      </c>
      <c r="J209" s="31">
        <v>0</v>
      </c>
      <c r="K209" s="17">
        <f t="shared" si="13"/>
        <v>196</v>
      </c>
      <c r="L209" s="31"/>
      <c r="M209" s="31">
        <v>2</v>
      </c>
      <c r="N209" s="31">
        <v>20</v>
      </c>
      <c r="O209" s="31">
        <v>0</v>
      </c>
      <c r="P209" s="31">
        <v>91</v>
      </c>
      <c r="Q209" s="31">
        <v>0</v>
      </c>
      <c r="R209" s="17">
        <f t="shared" si="14"/>
        <v>113</v>
      </c>
      <c r="S209" s="31">
        <v>0</v>
      </c>
      <c r="T209" s="17">
        <f t="shared" si="15"/>
        <v>113</v>
      </c>
      <c r="U209" s="31"/>
    </row>
    <row r="210" spans="1:21" ht="14.25" customHeight="1">
      <c r="A210" s="168" t="s">
        <v>587</v>
      </c>
      <c r="B210" s="168" t="s">
        <v>588</v>
      </c>
      <c r="C210" s="168" t="s">
        <v>320</v>
      </c>
      <c r="D210" s="31">
        <v>0</v>
      </c>
      <c r="E210" s="31">
        <v>26</v>
      </c>
      <c r="F210" s="31">
        <v>0</v>
      </c>
      <c r="G210" s="31">
        <v>10</v>
      </c>
      <c r="H210" s="31">
        <v>18</v>
      </c>
      <c r="I210" s="17">
        <f t="shared" si="12"/>
        <v>54</v>
      </c>
      <c r="J210" s="31">
        <v>0</v>
      </c>
      <c r="K210" s="17">
        <f t="shared" si="13"/>
        <v>54</v>
      </c>
      <c r="L210" s="31"/>
      <c r="M210" s="31">
        <v>36</v>
      </c>
      <c r="N210" s="31">
        <v>9</v>
      </c>
      <c r="O210" s="31">
        <v>0</v>
      </c>
      <c r="P210" s="31">
        <v>62</v>
      </c>
      <c r="Q210" s="31">
        <v>5</v>
      </c>
      <c r="R210" s="17">
        <f t="shared" si="14"/>
        <v>112</v>
      </c>
      <c r="S210" s="31">
        <v>12</v>
      </c>
      <c r="T210" s="17">
        <f t="shared" si="15"/>
        <v>124</v>
      </c>
      <c r="U210" s="31"/>
    </row>
    <row r="211" spans="1:21" ht="14.25" customHeight="1">
      <c r="A211" s="168" t="s">
        <v>589</v>
      </c>
      <c r="B211" s="168" t="s">
        <v>590</v>
      </c>
      <c r="C211" s="168" t="s">
        <v>248</v>
      </c>
      <c r="D211" s="31">
        <v>0</v>
      </c>
      <c r="E211" s="31">
        <v>0</v>
      </c>
      <c r="F211" s="31">
        <v>0</v>
      </c>
      <c r="G211" s="31">
        <v>5</v>
      </c>
      <c r="H211" s="31">
        <v>43</v>
      </c>
      <c r="I211" s="17">
        <f t="shared" si="12"/>
        <v>48</v>
      </c>
      <c r="J211" s="31">
        <v>0</v>
      </c>
      <c r="K211" s="17">
        <f t="shared" si="13"/>
        <v>48</v>
      </c>
      <c r="L211" s="31"/>
      <c r="M211" s="31">
        <v>49</v>
      </c>
      <c r="N211" s="31">
        <v>0</v>
      </c>
      <c r="O211" s="31">
        <v>0</v>
      </c>
      <c r="P211" s="31">
        <v>13</v>
      </c>
      <c r="Q211" s="31">
        <v>18</v>
      </c>
      <c r="R211" s="17">
        <f t="shared" si="14"/>
        <v>80</v>
      </c>
      <c r="S211" s="31">
        <v>0</v>
      </c>
      <c r="T211" s="17">
        <f t="shared" si="15"/>
        <v>80</v>
      </c>
      <c r="U211" s="31"/>
    </row>
    <row r="212" spans="1:21" ht="14.25" customHeight="1">
      <c r="A212" s="168" t="s">
        <v>591</v>
      </c>
      <c r="B212" s="168" t="s">
        <v>592</v>
      </c>
      <c r="C212" s="168" t="s">
        <v>248</v>
      </c>
      <c r="D212" s="31">
        <v>51</v>
      </c>
      <c r="E212" s="31">
        <v>19</v>
      </c>
      <c r="F212" s="31">
        <v>0</v>
      </c>
      <c r="G212" s="31">
        <v>60</v>
      </c>
      <c r="H212" s="31">
        <v>151</v>
      </c>
      <c r="I212" s="17">
        <f t="shared" si="12"/>
        <v>281</v>
      </c>
      <c r="J212" s="31">
        <v>129</v>
      </c>
      <c r="K212" s="17">
        <f t="shared" si="13"/>
        <v>410</v>
      </c>
      <c r="L212" s="31"/>
      <c r="M212" s="31">
        <v>4</v>
      </c>
      <c r="N212" s="31">
        <v>46</v>
      </c>
      <c r="O212" s="31">
        <v>0</v>
      </c>
      <c r="P212" s="31">
        <v>38</v>
      </c>
      <c r="Q212" s="31">
        <v>0</v>
      </c>
      <c r="R212" s="17">
        <f t="shared" si="14"/>
        <v>88</v>
      </c>
      <c r="S212" s="31">
        <v>12</v>
      </c>
      <c r="T212" s="17">
        <f t="shared" si="15"/>
        <v>100</v>
      </c>
      <c r="U212" s="31"/>
    </row>
    <row r="213" spans="1:21" ht="14.25" customHeight="1">
      <c r="A213" s="168" t="s">
        <v>593</v>
      </c>
      <c r="B213" s="168" t="s">
        <v>594</v>
      </c>
      <c r="C213" s="168" t="s">
        <v>243</v>
      </c>
      <c r="D213" s="31">
        <v>0</v>
      </c>
      <c r="E213" s="31">
        <v>0</v>
      </c>
      <c r="F213" s="31">
        <v>0</v>
      </c>
      <c r="G213" s="31">
        <v>11</v>
      </c>
      <c r="H213" s="31">
        <v>114</v>
      </c>
      <c r="I213" s="17">
        <f t="shared" si="12"/>
        <v>125</v>
      </c>
      <c r="J213" s="31">
        <v>0</v>
      </c>
      <c r="K213" s="17">
        <f t="shared" si="13"/>
        <v>125</v>
      </c>
      <c r="L213" s="31"/>
      <c r="M213" s="31">
        <v>0</v>
      </c>
      <c r="N213" s="31">
        <v>6</v>
      </c>
      <c r="O213" s="31">
        <v>0</v>
      </c>
      <c r="P213" s="31">
        <v>61</v>
      </c>
      <c r="Q213" s="31">
        <v>0</v>
      </c>
      <c r="R213" s="17">
        <f t="shared" si="14"/>
        <v>67</v>
      </c>
      <c r="S213" s="31">
        <v>58</v>
      </c>
      <c r="T213" s="17">
        <f t="shared" si="15"/>
        <v>125</v>
      </c>
      <c r="U213" s="31"/>
    </row>
    <row r="214" spans="1:21" ht="14.25" customHeight="1">
      <c r="A214" s="168" t="s">
        <v>595</v>
      </c>
      <c r="B214" s="168" t="s">
        <v>596</v>
      </c>
      <c r="C214" s="168" t="s">
        <v>320</v>
      </c>
      <c r="D214" s="31">
        <v>99</v>
      </c>
      <c r="E214" s="31">
        <v>0</v>
      </c>
      <c r="F214" s="31">
        <v>0</v>
      </c>
      <c r="G214" s="31">
        <v>41</v>
      </c>
      <c r="H214" s="31">
        <v>15</v>
      </c>
      <c r="I214" s="17">
        <f t="shared" si="12"/>
        <v>155</v>
      </c>
      <c r="J214" s="31">
        <v>69</v>
      </c>
      <c r="K214" s="17">
        <f t="shared" si="13"/>
        <v>224</v>
      </c>
      <c r="L214" s="31"/>
      <c r="M214" s="31">
        <v>87</v>
      </c>
      <c r="N214" s="31">
        <v>0</v>
      </c>
      <c r="O214" s="31">
        <v>0</v>
      </c>
      <c r="P214" s="31">
        <v>109</v>
      </c>
      <c r="Q214" s="31">
        <v>0</v>
      </c>
      <c r="R214" s="17">
        <f t="shared" si="14"/>
        <v>196</v>
      </c>
      <c r="S214" s="31">
        <v>64</v>
      </c>
      <c r="T214" s="17">
        <f t="shared" si="15"/>
        <v>260</v>
      </c>
      <c r="U214" s="31"/>
    </row>
    <row r="215" spans="1:21" ht="14.25" customHeight="1">
      <c r="A215" s="168" t="s">
        <v>781</v>
      </c>
      <c r="B215" s="168" t="s">
        <v>782</v>
      </c>
      <c r="C215" s="168" t="s">
        <v>219</v>
      </c>
      <c r="D215" s="31">
        <v>0</v>
      </c>
      <c r="E215" s="31">
        <v>0</v>
      </c>
      <c r="F215" s="31">
        <v>0</v>
      </c>
      <c r="G215" s="31">
        <v>0</v>
      </c>
      <c r="H215" s="31">
        <v>60</v>
      </c>
      <c r="I215" s="17">
        <f t="shared" si="12"/>
        <v>60</v>
      </c>
      <c r="J215" s="31">
        <v>0</v>
      </c>
      <c r="K215" s="17">
        <f t="shared" si="13"/>
        <v>60</v>
      </c>
      <c r="L215" s="31"/>
      <c r="M215" s="31">
        <v>0</v>
      </c>
      <c r="N215" s="31">
        <v>0</v>
      </c>
      <c r="O215" s="31">
        <v>0</v>
      </c>
      <c r="P215" s="31">
        <v>0</v>
      </c>
      <c r="Q215" s="31">
        <v>0</v>
      </c>
      <c r="R215" s="17">
        <f t="shared" si="14"/>
        <v>0</v>
      </c>
      <c r="S215" s="31">
        <v>0</v>
      </c>
      <c r="T215" s="17">
        <f t="shared" si="15"/>
        <v>0</v>
      </c>
      <c r="U215" s="31"/>
    </row>
    <row r="216" spans="1:21" ht="14.25" customHeight="1">
      <c r="A216" s="168" t="s">
        <v>597</v>
      </c>
      <c r="B216" s="168" t="s">
        <v>598</v>
      </c>
      <c r="C216" s="168" t="s">
        <v>219</v>
      </c>
      <c r="D216" s="31">
        <v>0</v>
      </c>
      <c r="E216" s="31">
        <v>0</v>
      </c>
      <c r="F216" s="31">
        <v>0</v>
      </c>
      <c r="G216" s="31">
        <v>0</v>
      </c>
      <c r="H216" s="31">
        <v>163</v>
      </c>
      <c r="I216" s="17">
        <f t="shared" si="12"/>
        <v>163</v>
      </c>
      <c r="J216" s="31">
        <v>0</v>
      </c>
      <c r="K216" s="17">
        <f t="shared" si="13"/>
        <v>163</v>
      </c>
      <c r="L216" s="31"/>
      <c r="M216" s="31">
        <v>0</v>
      </c>
      <c r="N216" s="31">
        <v>22</v>
      </c>
      <c r="O216" s="31">
        <v>0</v>
      </c>
      <c r="P216" s="31">
        <v>129</v>
      </c>
      <c r="Q216" s="31">
        <v>0</v>
      </c>
      <c r="R216" s="17">
        <f t="shared" si="14"/>
        <v>151</v>
      </c>
      <c r="S216" s="31">
        <v>33</v>
      </c>
      <c r="T216" s="17">
        <f t="shared" si="15"/>
        <v>184</v>
      </c>
      <c r="U216" s="31"/>
    </row>
    <row r="217" spans="1:21" ht="14.25" customHeight="1">
      <c r="A217" s="168" t="s">
        <v>599</v>
      </c>
      <c r="B217" s="168" t="s">
        <v>600</v>
      </c>
      <c r="C217" s="168" t="s">
        <v>243</v>
      </c>
      <c r="D217" s="31">
        <v>0</v>
      </c>
      <c r="E217" s="31">
        <v>64</v>
      </c>
      <c r="F217" s="31">
        <v>0</v>
      </c>
      <c r="G217" s="31">
        <v>2</v>
      </c>
      <c r="H217" s="31">
        <v>4</v>
      </c>
      <c r="I217" s="17">
        <f t="shared" si="12"/>
        <v>70</v>
      </c>
      <c r="J217" s="31">
        <v>0</v>
      </c>
      <c r="K217" s="17">
        <f t="shared" si="13"/>
        <v>70</v>
      </c>
      <c r="L217" s="31"/>
      <c r="M217" s="31">
        <v>0</v>
      </c>
      <c r="N217" s="31">
        <v>111</v>
      </c>
      <c r="O217" s="31">
        <v>0</v>
      </c>
      <c r="P217" s="31">
        <v>3</v>
      </c>
      <c r="Q217" s="31">
        <v>1</v>
      </c>
      <c r="R217" s="17">
        <f t="shared" si="14"/>
        <v>115</v>
      </c>
      <c r="S217" s="31">
        <v>0</v>
      </c>
      <c r="T217" s="17">
        <f t="shared" si="15"/>
        <v>115</v>
      </c>
      <c r="U217" s="31"/>
    </row>
    <row r="218" spans="1:21" ht="14.25" customHeight="1">
      <c r="A218" s="168" t="s">
        <v>601</v>
      </c>
      <c r="B218" s="168" t="s">
        <v>602</v>
      </c>
      <c r="C218" s="168" t="s">
        <v>253</v>
      </c>
      <c r="D218" s="31">
        <v>0</v>
      </c>
      <c r="E218" s="31">
        <v>0</v>
      </c>
      <c r="F218" s="31">
        <v>0</v>
      </c>
      <c r="G218" s="31">
        <v>16</v>
      </c>
      <c r="H218" s="31">
        <v>0</v>
      </c>
      <c r="I218" s="17">
        <f t="shared" si="12"/>
        <v>16</v>
      </c>
      <c r="J218" s="31">
        <v>0</v>
      </c>
      <c r="K218" s="17">
        <f t="shared" si="13"/>
        <v>16</v>
      </c>
      <c r="L218" s="31"/>
      <c r="M218" s="31">
        <v>129</v>
      </c>
      <c r="N218" s="31">
        <v>0</v>
      </c>
      <c r="O218" s="31">
        <v>0</v>
      </c>
      <c r="P218" s="31">
        <v>49</v>
      </c>
      <c r="Q218" s="31">
        <v>0</v>
      </c>
      <c r="R218" s="17">
        <f t="shared" si="14"/>
        <v>178</v>
      </c>
      <c r="S218" s="31">
        <v>38</v>
      </c>
      <c r="T218" s="17">
        <f t="shared" si="15"/>
        <v>216</v>
      </c>
      <c r="U218" s="31"/>
    </row>
    <row r="219" spans="1:21" ht="14.25" customHeight="1">
      <c r="A219" s="168" t="s">
        <v>603</v>
      </c>
      <c r="B219" s="168" t="s">
        <v>604</v>
      </c>
      <c r="C219" s="168" t="s">
        <v>219</v>
      </c>
      <c r="D219" s="31">
        <v>23</v>
      </c>
      <c r="E219" s="31">
        <v>0</v>
      </c>
      <c r="F219" s="31">
        <v>0</v>
      </c>
      <c r="G219" s="31">
        <v>0</v>
      </c>
      <c r="H219" s="31">
        <v>0</v>
      </c>
      <c r="I219" s="17">
        <f t="shared" si="12"/>
        <v>23</v>
      </c>
      <c r="J219" s="31">
        <v>0</v>
      </c>
      <c r="K219" s="17">
        <f t="shared" si="13"/>
        <v>23</v>
      </c>
      <c r="L219" s="31"/>
      <c r="M219" s="31">
        <v>50</v>
      </c>
      <c r="N219" s="31">
        <v>0</v>
      </c>
      <c r="O219" s="31">
        <v>0</v>
      </c>
      <c r="P219" s="31">
        <v>0</v>
      </c>
      <c r="Q219" s="31">
        <v>0</v>
      </c>
      <c r="R219" s="17">
        <f t="shared" si="14"/>
        <v>50</v>
      </c>
      <c r="S219" s="31">
        <v>0</v>
      </c>
      <c r="T219" s="17">
        <f t="shared" si="15"/>
        <v>50</v>
      </c>
      <c r="U219" s="31"/>
    </row>
    <row r="220" spans="1:21" ht="14.25" customHeight="1">
      <c r="A220" s="168" t="s">
        <v>605</v>
      </c>
      <c r="B220" s="168" t="s">
        <v>606</v>
      </c>
      <c r="C220" s="168" t="s">
        <v>243</v>
      </c>
      <c r="D220" s="31">
        <v>0</v>
      </c>
      <c r="E220" s="31">
        <v>4</v>
      </c>
      <c r="F220" s="31">
        <v>0</v>
      </c>
      <c r="G220" s="31">
        <v>0</v>
      </c>
      <c r="H220" s="31">
        <v>114</v>
      </c>
      <c r="I220" s="17">
        <f t="shared" si="12"/>
        <v>118</v>
      </c>
      <c r="J220" s="31">
        <v>0</v>
      </c>
      <c r="K220" s="17">
        <f t="shared" si="13"/>
        <v>118</v>
      </c>
      <c r="L220" s="31"/>
      <c r="M220" s="31">
        <v>0</v>
      </c>
      <c r="N220" s="31">
        <v>17</v>
      </c>
      <c r="O220" s="31">
        <v>3</v>
      </c>
      <c r="P220" s="31">
        <v>27</v>
      </c>
      <c r="Q220" s="31">
        <v>0</v>
      </c>
      <c r="R220" s="17">
        <f t="shared" si="14"/>
        <v>47</v>
      </c>
      <c r="S220" s="31">
        <v>24</v>
      </c>
      <c r="T220" s="17">
        <f t="shared" si="15"/>
        <v>71</v>
      </c>
      <c r="U220" s="31"/>
    </row>
    <row r="221" spans="1:21" ht="14.25" customHeight="1">
      <c r="A221" s="168" t="s">
        <v>607</v>
      </c>
      <c r="B221" s="168" t="s">
        <v>608</v>
      </c>
      <c r="C221" s="168" t="s">
        <v>248</v>
      </c>
      <c r="D221" s="31">
        <v>252</v>
      </c>
      <c r="E221" s="31">
        <v>0</v>
      </c>
      <c r="F221" s="31">
        <v>0</v>
      </c>
      <c r="G221" s="31">
        <v>40</v>
      </c>
      <c r="H221" s="31">
        <v>107</v>
      </c>
      <c r="I221" s="17">
        <f t="shared" si="12"/>
        <v>399</v>
      </c>
      <c r="J221" s="31">
        <v>72</v>
      </c>
      <c r="K221" s="17">
        <f t="shared" si="13"/>
        <v>471</v>
      </c>
      <c r="L221" s="31"/>
      <c r="M221" s="31">
        <v>212</v>
      </c>
      <c r="N221" s="31">
        <v>169</v>
      </c>
      <c r="O221" s="31">
        <v>7</v>
      </c>
      <c r="P221" s="31">
        <v>87</v>
      </c>
      <c r="Q221" s="31">
        <v>0</v>
      </c>
      <c r="R221" s="17">
        <f t="shared" si="14"/>
        <v>475</v>
      </c>
      <c r="S221" s="31">
        <v>112</v>
      </c>
      <c r="T221" s="17">
        <f t="shared" si="15"/>
        <v>587</v>
      </c>
      <c r="U221" s="31"/>
    </row>
    <row r="222" spans="1:21" ht="14.25" customHeight="1">
      <c r="A222" s="168" t="s">
        <v>609</v>
      </c>
      <c r="B222" s="168" t="s">
        <v>610</v>
      </c>
      <c r="C222" s="168" t="s">
        <v>231</v>
      </c>
      <c r="D222" s="31">
        <v>0</v>
      </c>
      <c r="E222" s="31">
        <v>0</v>
      </c>
      <c r="F222" s="31">
        <v>0</v>
      </c>
      <c r="G222" s="31">
        <v>0</v>
      </c>
      <c r="H222" s="31">
        <v>18</v>
      </c>
      <c r="I222" s="17">
        <f t="shared" si="12"/>
        <v>18</v>
      </c>
      <c r="J222" s="31">
        <v>15</v>
      </c>
      <c r="K222" s="17">
        <f t="shared" si="13"/>
        <v>33</v>
      </c>
      <c r="L222" s="31"/>
      <c r="M222" s="31">
        <v>0</v>
      </c>
      <c r="N222" s="31">
        <v>22</v>
      </c>
      <c r="O222" s="31">
        <v>0</v>
      </c>
      <c r="P222" s="31">
        <v>17</v>
      </c>
      <c r="Q222" s="31">
        <v>0</v>
      </c>
      <c r="R222" s="17">
        <f t="shared" si="14"/>
        <v>39</v>
      </c>
      <c r="S222" s="31">
        <v>10</v>
      </c>
      <c r="T222" s="17">
        <f t="shared" si="15"/>
        <v>49</v>
      </c>
      <c r="U222" s="31"/>
    </row>
    <row r="223" spans="1:21" ht="14.25" customHeight="1">
      <c r="A223" s="168" t="s">
        <v>611</v>
      </c>
      <c r="B223" s="168" t="s">
        <v>612</v>
      </c>
      <c r="C223" s="168" t="s">
        <v>219</v>
      </c>
      <c r="D223" s="31">
        <v>0</v>
      </c>
      <c r="E223" s="31">
        <v>0</v>
      </c>
      <c r="F223" s="31">
        <v>0</v>
      </c>
      <c r="G223" s="31">
        <v>0</v>
      </c>
      <c r="H223" s="31">
        <v>35</v>
      </c>
      <c r="I223" s="17">
        <f t="shared" si="12"/>
        <v>35</v>
      </c>
      <c r="J223" s="31">
        <v>0</v>
      </c>
      <c r="K223" s="17">
        <f t="shared" si="13"/>
        <v>35</v>
      </c>
      <c r="L223" s="31"/>
      <c r="M223" s="31">
        <v>0</v>
      </c>
      <c r="N223" s="31">
        <v>17</v>
      </c>
      <c r="O223" s="31">
        <v>0</v>
      </c>
      <c r="P223" s="31">
        <v>26</v>
      </c>
      <c r="Q223" s="31">
        <v>0</v>
      </c>
      <c r="R223" s="17">
        <f t="shared" si="14"/>
        <v>43</v>
      </c>
      <c r="S223" s="31">
        <v>3</v>
      </c>
      <c r="T223" s="17">
        <f t="shared" si="15"/>
        <v>46</v>
      </c>
      <c r="U223" s="31"/>
    </row>
    <row r="224" spans="1:21" ht="14.25" customHeight="1">
      <c r="A224" s="168" t="s">
        <v>613</v>
      </c>
      <c r="B224" s="168" t="s">
        <v>614</v>
      </c>
      <c r="C224" s="168" t="s">
        <v>243</v>
      </c>
      <c r="D224" s="31">
        <v>0</v>
      </c>
      <c r="E224" s="31">
        <v>13</v>
      </c>
      <c r="F224" s="31">
        <v>0</v>
      </c>
      <c r="G224" s="31">
        <v>18</v>
      </c>
      <c r="H224" s="31">
        <v>191</v>
      </c>
      <c r="I224" s="17">
        <f t="shared" si="12"/>
        <v>222</v>
      </c>
      <c r="J224" s="31">
        <v>0</v>
      </c>
      <c r="K224" s="17">
        <f t="shared" si="13"/>
        <v>222</v>
      </c>
      <c r="L224" s="31"/>
      <c r="M224" s="31">
        <v>0</v>
      </c>
      <c r="N224" s="31">
        <v>11</v>
      </c>
      <c r="O224" s="31">
        <v>0</v>
      </c>
      <c r="P224" s="31">
        <v>29</v>
      </c>
      <c r="Q224" s="31">
        <v>0</v>
      </c>
      <c r="R224" s="17">
        <f t="shared" si="14"/>
        <v>40</v>
      </c>
      <c r="S224" s="31">
        <v>0</v>
      </c>
      <c r="T224" s="17">
        <f t="shared" si="15"/>
        <v>40</v>
      </c>
      <c r="U224" s="31"/>
    </row>
    <row r="225" spans="1:21" ht="14.25" customHeight="1">
      <c r="A225" s="168" t="s">
        <v>615</v>
      </c>
      <c r="B225" s="168" t="s">
        <v>616</v>
      </c>
      <c r="C225" s="168" t="s">
        <v>219</v>
      </c>
      <c r="D225" s="31">
        <v>0</v>
      </c>
      <c r="E225" s="31">
        <v>14</v>
      </c>
      <c r="F225" s="31">
        <v>0</v>
      </c>
      <c r="G225" s="31">
        <v>51</v>
      </c>
      <c r="H225" s="31">
        <v>361</v>
      </c>
      <c r="I225" s="17">
        <f t="shared" si="12"/>
        <v>426</v>
      </c>
      <c r="J225" s="31">
        <v>0</v>
      </c>
      <c r="K225" s="17">
        <f t="shared" si="13"/>
        <v>426</v>
      </c>
      <c r="L225" s="31"/>
      <c r="M225" s="31">
        <v>0</v>
      </c>
      <c r="N225" s="31">
        <v>110</v>
      </c>
      <c r="O225" s="31">
        <v>0</v>
      </c>
      <c r="P225" s="31">
        <v>161</v>
      </c>
      <c r="Q225" s="31">
        <v>0</v>
      </c>
      <c r="R225" s="17">
        <f t="shared" si="14"/>
        <v>271</v>
      </c>
      <c r="S225" s="31">
        <v>40</v>
      </c>
      <c r="T225" s="17">
        <f t="shared" si="15"/>
        <v>311</v>
      </c>
      <c r="U225" s="31"/>
    </row>
    <row r="226" spans="1:21" ht="14.25" customHeight="1">
      <c r="A226" s="168" t="s">
        <v>617</v>
      </c>
      <c r="B226" s="168" t="s">
        <v>618</v>
      </c>
      <c r="C226" s="168" t="s">
        <v>231</v>
      </c>
      <c r="D226" s="31">
        <v>17</v>
      </c>
      <c r="E226" s="31">
        <v>0</v>
      </c>
      <c r="F226" s="31">
        <v>0</v>
      </c>
      <c r="G226" s="31">
        <v>36</v>
      </c>
      <c r="H226" s="31">
        <v>40</v>
      </c>
      <c r="I226" s="17">
        <f t="shared" si="12"/>
        <v>93</v>
      </c>
      <c r="J226" s="31">
        <v>0</v>
      </c>
      <c r="K226" s="17">
        <f t="shared" si="13"/>
        <v>93</v>
      </c>
      <c r="L226" s="31"/>
      <c r="M226" s="31">
        <v>0</v>
      </c>
      <c r="N226" s="31">
        <v>0</v>
      </c>
      <c r="O226" s="31">
        <v>0</v>
      </c>
      <c r="P226" s="31">
        <v>0</v>
      </c>
      <c r="Q226" s="31">
        <v>0</v>
      </c>
      <c r="R226" s="17">
        <f t="shared" si="14"/>
        <v>0</v>
      </c>
      <c r="S226" s="31">
        <v>0</v>
      </c>
      <c r="T226" s="17">
        <f t="shared" si="15"/>
        <v>0</v>
      </c>
      <c r="U226" s="31"/>
    </row>
    <row r="227" spans="1:21" ht="14.25" customHeight="1">
      <c r="A227" s="168" t="s">
        <v>621</v>
      </c>
      <c r="B227" s="168" t="s">
        <v>622</v>
      </c>
      <c r="C227" s="168" t="s">
        <v>219</v>
      </c>
      <c r="D227" s="31">
        <v>0</v>
      </c>
      <c r="E227" s="31">
        <v>0</v>
      </c>
      <c r="F227" s="31">
        <v>0</v>
      </c>
      <c r="G227" s="31">
        <v>0</v>
      </c>
      <c r="H227" s="31">
        <v>61</v>
      </c>
      <c r="I227" s="17">
        <f t="shared" si="12"/>
        <v>61</v>
      </c>
      <c r="J227" s="31">
        <v>0</v>
      </c>
      <c r="K227" s="17">
        <f t="shared" si="13"/>
        <v>61</v>
      </c>
      <c r="L227" s="31"/>
      <c r="M227" s="31">
        <v>19</v>
      </c>
      <c r="N227" s="31">
        <v>0</v>
      </c>
      <c r="O227" s="31">
        <v>0</v>
      </c>
      <c r="P227" s="31">
        <v>26</v>
      </c>
      <c r="Q227" s="31">
        <v>0</v>
      </c>
      <c r="R227" s="17">
        <f t="shared" si="14"/>
        <v>45</v>
      </c>
      <c r="S227" s="31">
        <v>0</v>
      </c>
      <c r="T227" s="17">
        <f t="shared" si="15"/>
        <v>45</v>
      </c>
      <c r="U227" s="31"/>
    </row>
    <row r="228" spans="1:21" ht="14.25" customHeight="1">
      <c r="A228" s="168" t="s">
        <v>623</v>
      </c>
      <c r="B228" s="168" t="s">
        <v>624</v>
      </c>
      <c r="C228" s="168" t="s">
        <v>243</v>
      </c>
      <c r="D228" s="31">
        <v>0</v>
      </c>
      <c r="E228" s="31">
        <v>0</v>
      </c>
      <c r="F228" s="31">
        <v>0</v>
      </c>
      <c r="G228" s="31">
        <v>0</v>
      </c>
      <c r="H228" s="31">
        <v>43</v>
      </c>
      <c r="I228" s="17">
        <f t="shared" si="12"/>
        <v>43</v>
      </c>
      <c r="J228" s="31">
        <v>0</v>
      </c>
      <c r="K228" s="17">
        <f t="shared" si="13"/>
        <v>43</v>
      </c>
      <c r="L228" s="31"/>
      <c r="M228" s="31">
        <v>9</v>
      </c>
      <c r="N228" s="31">
        <v>0</v>
      </c>
      <c r="O228" s="31">
        <v>0</v>
      </c>
      <c r="P228" s="31">
        <v>0</v>
      </c>
      <c r="Q228" s="31">
        <v>0</v>
      </c>
      <c r="R228" s="17">
        <f t="shared" si="14"/>
        <v>9</v>
      </c>
      <c r="S228" s="31">
        <v>2</v>
      </c>
      <c r="T228" s="17">
        <f t="shared" si="15"/>
        <v>11</v>
      </c>
      <c r="U228" s="31"/>
    </row>
    <row r="229" spans="1:21" ht="14.25" customHeight="1">
      <c r="A229" s="168" t="s">
        <v>625</v>
      </c>
      <c r="B229" s="168" t="s">
        <v>626</v>
      </c>
      <c r="C229" s="168" t="s">
        <v>243</v>
      </c>
      <c r="D229" s="31">
        <v>0</v>
      </c>
      <c r="E229" s="31">
        <v>0</v>
      </c>
      <c r="F229" s="31">
        <v>0</v>
      </c>
      <c r="G229" s="31">
        <v>0</v>
      </c>
      <c r="H229" s="31">
        <v>115</v>
      </c>
      <c r="I229" s="17">
        <f t="shared" si="12"/>
        <v>115</v>
      </c>
      <c r="J229" s="31">
        <v>0</v>
      </c>
      <c r="K229" s="17">
        <f t="shared" si="13"/>
        <v>115</v>
      </c>
      <c r="L229" s="31"/>
      <c r="M229" s="31">
        <v>0</v>
      </c>
      <c r="N229" s="31">
        <v>0</v>
      </c>
      <c r="O229" s="31">
        <v>0</v>
      </c>
      <c r="P229" s="31">
        <v>8</v>
      </c>
      <c r="Q229" s="31">
        <v>0</v>
      </c>
      <c r="R229" s="17">
        <f t="shared" si="14"/>
        <v>8</v>
      </c>
      <c r="S229" s="31">
        <v>7</v>
      </c>
      <c r="T229" s="17">
        <f t="shared" si="15"/>
        <v>15</v>
      </c>
      <c r="U229" s="31"/>
    </row>
    <row r="230" spans="1:21" ht="14.25" customHeight="1">
      <c r="A230" s="168" t="s">
        <v>627</v>
      </c>
      <c r="B230" s="168" t="s">
        <v>628</v>
      </c>
      <c r="C230" s="168" t="s">
        <v>253</v>
      </c>
      <c r="D230" s="31">
        <v>57</v>
      </c>
      <c r="E230" s="31">
        <v>0</v>
      </c>
      <c r="F230" s="31">
        <v>0</v>
      </c>
      <c r="G230" s="31">
        <v>69</v>
      </c>
      <c r="H230" s="31">
        <v>240</v>
      </c>
      <c r="I230" s="17">
        <f t="shared" si="12"/>
        <v>366</v>
      </c>
      <c r="J230" s="31">
        <v>0</v>
      </c>
      <c r="K230" s="17">
        <f t="shared" si="13"/>
        <v>366</v>
      </c>
      <c r="L230" s="31"/>
      <c r="M230" s="31">
        <v>32</v>
      </c>
      <c r="N230" s="31">
        <v>55</v>
      </c>
      <c r="O230" s="31">
        <v>0</v>
      </c>
      <c r="P230" s="31">
        <v>9</v>
      </c>
      <c r="Q230" s="31">
        <v>0</v>
      </c>
      <c r="R230" s="17">
        <f t="shared" si="14"/>
        <v>96</v>
      </c>
      <c r="S230" s="31">
        <v>24</v>
      </c>
      <c r="T230" s="17">
        <f t="shared" si="15"/>
        <v>120</v>
      </c>
      <c r="U230" s="31"/>
    </row>
    <row r="231" spans="1:21" ht="14.25" customHeight="1">
      <c r="A231" s="168" t="s">
        <v>629</v>
      </c>
      <c r="B231" s="168" t="s">
        <v>630</v>
      </c>
      <c r="C231" s="168" t="s">
        <v>219</v>
      </c>
      <c r="D231" s="31">
        <v>0</v>
      </c>
      <c r="E231" s="31">
        <v>0</v>
      </c>
      <c r="F231" s="31">
        <v>0</v>
      </c>
      <c r="G231" s="31">
        <v>0</v>
      </c>
      <c r="H231" s="31">
        <v>0</v>
      </c>
      <c r="I231" s="17">
        <f t="shared" si="12"/>
        <v>0</v>
      </c>
      <c r="J231" s="31">
        <v>0</v>
      </c>
      <c r="K231" s="17">
        <f t="shared" si="13"/>
        <v>0</v>
      </c>
      <c r="L231" s="31"/>
      <c r="M231" s="31">
        <v>0</v>
      </c>
      <c r="N231" s="31">
        <v>0</v>
      </c>
      <c r="O231" s="31">
        <v>0</v>
      </c>
      <c r="P231" s="31">
        <v>20</v>
      </c>
      <c r="Q231" s="31">
        <v>0</v>
      </c>
      <c r="R231" s="17">
        <f t="shared" si="14"/>
        <v>20</v>
      </c>
      <c r="S231" s="31">
        <v>10</v>
      </c>
      <c r="T231" s="17">
        <f t="shared" si="15"/>
        <v>30</v>
      </c>
      <c r="U231" s="31"/>
    </row>
    <row r="232" spans="1:21" ht="14.25" customHeight="1">
      <c r="A232" s="168" t="s">
        <v>631</v>
      </c>
      <c r="B232" s="168" t="s">
        <v>632</v>
      </c>
      <c r="C232" s="168" t="s">
        <v>231</v>
      </c>
      <c r="D232" s="31">
        <v>4</v>
      </c>
      <c r="E232" s="31">
        <v>0</v>
      </c>
      <c r="F232" s="31">
        <v>0</v>
      </c>
      <c r="G232" s="31">
        <v>11</v>
      </c>
      <c r="H232" s="31">
        <v>0</v>
      </c>
      <c r="I232" s="17">
        <f t="shared" si="12"/>
        <v>15</v>
      </c>
      <c r="J232" s="31">
        <v>5</v>
      </c>
      <c r="K232" s="17">
        <f t="shared" si="13"/>
        <v>20</v>
      </c>
      <c r="L232" s="31"/>
      <c r="M232" s="31">
        <v>0</v>
      </c>
      <c r="N232" s="31">
        <v>0</v>
      </c>
      <c r="O232" s="31">
        <v>0</v>
      </c>
      <c r="P232" s="31">
        <v>0</v>
      </c>
      <c r="Q232" s="31">
        <v>0</v>
      </c>
      <c r="R232" s="17">
        <f t="shared" si="14"/>
        <v>0</v>
      </c>
      <c r="S232" s="31">
        <v>0</v>
      </c>
      <c r="T232" s="17">
        <f t="shared" si="15"/>
        <v>0</v>
      </c>
      <c r="U232" s="31"/>
    </row>
    <row r="233" spans="1:21" ht="14.25" customHeight="1">
      <c r="A233" s="168" t="s">
        <v>633</v>
      </c>
      <c r="B233" s="168" t="s">
        <v>634</v>
      </c>
      <c r="C233" s="168" t="s">
        <v>219</v>
      </c>
      <c r="D233" s="31">
        <v>0</v>
      </c>
      <c r="E233" s="31">
        <v>45</v>
      </c>
      <c r="F233" s="31">
        <v>0</v>
      </c>
      <c r="G233" s="31">
        <v>15</v>
      </c>
      <c r="H233" s="31">
        <v>75</v>
      </c>
      <c r="I233" s="17">
        <f t="shared" si="12"/>
        <v>135</v>
      </c>
      <c r="J233" s="31">
        <v>0</v>
      </c>
      <c r="K233" s="17">
        <f t="shared" si="13"/>
        <v>135</v>
      </c>
      <c r="L233" s="31"/>
      <c r="M233" s="31">
        <v>43</v>
      </c>
      <c r="N233" s="31">
        <v>0</v>
      </c>
      <c r="O233" s="31">
        <v>0</v>
      </c>
      <c r="P233" s="31">
        <v>10</v>
      </c>
      <c r="Q233" s="31">
        <v>0</v>
      </c>
      <c r="R233" s="17">
        <f t="shared" si="14"/>
        <v>53</v>
      </c>
      <c r="S233" s="31">
        <v>0</v>
      </c>
      <c r="T233" s="17">
        <f t="shared" si="15"/>
        <v>53</v>
      </c>
      <c r="U233" s="31"/>
    </row>
    <row r="234" spans="1:21" ht="14.25" customHeight="1">
      <c r="A234" s="168" t="s">
        <v>635</v>
      </c>
      <c r="B234" s="168" t="s">
        <v>636</v>
      </c>
      <c r="C234" s="168" t="s">
        <v>234</v>
      </c>
      <c r="D234" s="31">
        <v>0</v>
      </c>
      <c r="E234" s="31">
        <v>0</v>
      </c>
      <c r="F234" s="31">
        <v>0</v>
      </c>
      <c r="G234" s="31">
        <v>0</v>
      </c>
      <c r="H234" s="31">
        <v>95</v>
      </c>
      <c r="I234" s="17">
        <f t="shared" si="12"/>
        <v>95</v>
      </c>
      <c r="J234" s="31">
        <v>0</v>
      </c>
      <c r="K234" s="17">
        <f t="shared" si="13"/>
        <v>95</v>
      </c>
      <c r="L234" s="31"/>
      <c r="M234" s="31">
        <v>140</v>
      </c>
      <c r="N234" s="31">
        <v>0</v>
      </c>
      <c r="O234" s="31">
        <v>0</v>
      </c>
      <c r="P234" s="31">
        <v>114</v>
      </c>
      <c r="Q234" s="31">
        <v>6</v>
      </c>
      <c r="R234" s="17">
        <f t="shared" si="14"/>
        <v>260</v>
      </c>
      <c r="S234" s="31">
        <v>9</v>
      </c>
      <c r="T234" s="17">
        <f t="shared" si="15"/>
        <v>269</v>
      </c>
      <c r="U234" s="31"/>
    </row>
    <row r="235" spans="1:21" ht="14.25" customHeight="1">
      <c r="A235" s="168" t="s">
        <v>637</v>
      </c>
      <c r="B235" s="168" t="s">
        <v>638</v>
      </c>
      <c r="C235" s="168" t="s">
        <v>248</v>
      </c>
      <c r="D235" s="31">
        <v>0</v>
      </c>
      <c r="E235" s="31">
        <v>0</v>
      </c>
      <c r="F235" s="31">
        <v>0</v>
      </c>
      <c r="G235" s="31">
        <v>0</v>
      </c>
      <c r="H235" s="31">
        <v>32</v>
      </c>
      <c r="I235" s="17">
        <f t="shared" si="12"/>
        <v>32</v>
      </c>
      <c r="J235" s="31">
        <v>0</v>
      </c>
      <c r="K235" s="17">
        <f t="shared" si="13"/>
        <v>32</v>
      </c>
      <c r="L235" s="31"/>
      <c r="M235" s="31">
        <v>105</v>
      </c>
      <c r="N235" s="31">
        <v>0</v>
      </c>
      <c r="O235" s="31">
        <v>0</v>
      </c>
      <c r="P235" s="31">
        <v>28</v>
      </c>
      <c r="Q235" s="31">
        <v>0</v>
      </c>
      <c r="R235" s="17">
        <f t="shared" si="14"/>
        <v>133</v>
      </c>
      <c r="S235" s="31">
        <v>67</v>
      </c>
      <c r="T235" s="17">
        <f t="shared" si="15"/>
        <v>200</v>
      </c>
      <c r="U235" s="31"/>
    </row>
    <row r="236" spans="1:21" ht="14.25" customHeight="1">
      <c r="A236" s="168" t="s">
        <v>639</v>
      </c>
      <c r="B236" s="168" t="s">
        <v>640</v>
      </c>
      <c r="C236" s="168" t="s">
        <v>253</v>
      </c>
      <c r="D236" s="31">
        <v>13</v>
      </c>
      <c r="E236" s="31">
        <v>45</v>
      </c>
      <c r="F236" s="31">
        <v>0</v>
      </c>
      <c r="G236" s="31">
        <v>51</v>
      </c>
      <c r="H236" s="31">
        <v>35</v>
      </c>
      <c r="I236" s="17">
        <f t="shared" si="12"/>
        <v>144</v>
      </c>
      <c r="J236" s="31">
        <v>59</v>
      </c>
      <c r="K236" s="17">
        <f t="shared" si="13"/>
        <v>203</v>
      </c>
      <c r="L236" s="31"/>
      <c r="M236" s="31">
        <v>61</v>
      </c>
      <c r="N236" s="31">
        <v>0</v>
      </c>
      <c r="O236" s="31">
        <v>10</v>
      </c>
      <c r="P236" s="31">
        <v>57</v>
      </c>
      <c r="Q236" s="31">
        <v>0</v>
      </c>
      <c r="R236" s="17">
        <f t="shared" si="14"/>
        <v>128</v>
      </c>
      <c r="S236" s="31">
        <v>351</v>
      </c>
      <c r="T236" s="17">
        <f t="shared" si="15"/>
        <v>479</v>
      </c>
      <c r="U236" s="31"/>
    </row>
    <row r="237" spans="1:21" ht="14.25" customHeight="1">
      <c r="A237" s="168" t="s">
        <v>641</v>
      </c>
      <c r="B237" s="168" t="s">
        <v>642</v>
      </c>
      <c r="C237" s="168" t="s">
        <v>248</v>
      </c>
      <c r="D237" s="31">
        <v>0</v>
      </c>
      <c r="E237" s="31">
        <v>0</v>
      </c>
      <c r="F237" s="31">
        <v>0</v>
      </c>
      <c r="G237" s="31">
        <v>1</v>
      </c>
      <c r="H237" s="31">
        <v>1</v>
      </c>
      <c r="I237" s="17">
        <f t="shared" si="12"/>
        <v>2</v>
      </c>
      <c r="J237" s="31">
        <v>0</v>
      </c>
      <c r="K237" s="17">
        <f t="shared" si="13"/>
        <v>2</v>
      </c>
      <c r="L237" s="31"/>
      <c r="M237" s="31">
        <v>0</v>
      </c>
      <c r="N237" s="31">
        <v>29</v>
      </c>
      <c r="O237" s="31">
        <v>0</v>
      </c>
      <c r="P237" s="31">
        <v>52</v>
      </c>
      <c r="Q237" s="31">
        <v>10</v>
      </c>
      <c r="R237" s="17">
        <f t="shared" si="14"/>
        <v>91</v>
      </c>
      <c r="S237" s="31">
        <v>0</v>
      </c>
      <c r="T237" s="17">
        <f t="shared" si="15"/>
        <v>91</v>
      </c>
      <c r="U237" s="31"/>
    </row>
    <row r="238" spans="1:21" ht="14.25" customHeight="1">
      <c r="A238" s="168" t="s">
        <v>643</v>
      </c>
      <c r="B238" s="168" t="s">
        <v>644</v>
      </c>
      <c r="C238" s="168" t="s">
        <v>231</v>
      </c>
      <c r="D238" s="31">
        <v>0</v>
      </c>
      <c r="E238" s="31">
        <v>26</v>
      </c>
      <c r="F238" s="31">
        <v>0</v>
      </c>
      <c r="G238" s="31">
        <v>0</v>
      </c>
      <c r="H238" s="31">
        <v>0</v>
      </c>
      <c r="I238" s="17">
        <f t="shared" si="12"/>
        <v>26</v>
      </c>
      <c r="J238" s="31">
        <v>0</v>
      </c>
      <c r="K238" s="17">
        <f t="shared" si="13"/>
        <v>26</v>
      </c>
      <c r="L238" s="31"/>
      <c r="M238" s="31">
        <v>12</v>
      </c>
      <c r="N238" s="31">
        <v>1</v>
      </c>
      <c r="O238" s="31">
        <v>119</v>
      </c>
      <c r="P238" s="31">
        <v>58</v>
      </c>
      <c r="Q238" s="31">
        <v>0</v>
      </c>
      <c r="R238" s="17">
        <f t="shared" si="14"/>
        <v>190</v>
      </c>
      <c r="S238" s="31">
        <v>157</v>
      </c>
      <c r="T238" s="17">
        <f t="shared" si="15"/>
        <v>347</v>
      </c>
      <c r="U238" s="31"/>
    </row>
    <row r="239" spans="1:21" ht="14.25" customHeight="1">
      <c r="A239" s="168" t="s">
        <v>645</v>
      </c>
      <c r="B239" s="168" t="s">
        <v>646</v>
      </c>
      <c r="C239" s="168" t="s">
        <v>219</v>
      </c>
      <c r="D239" s="31">
        <v>0</v>
      </c>
      <c r="E239" s="31">
        <v>0</v>
      </c>
      <c r="F239" s="31">
        <v>0</v>
      </c>
      <c r="G239" s="31">
        <v>0</v>
      </c>
      <c r="H239" s="31">
        <v>0</v>
      </c>
      <c r="I239" s="17">
        <f t="shared" si="12"/>
        <v>0</v>
      </c>
      <c r="J239" s="31">
        <v>0</v>
      </c>
      <c r="K239" s="17">
        <f t="shared" si="13"/>
        <v>0</v>
      </c>
      <c r="L239" s="31"/>
      <c r="M239" s="31">
        <v>5</v>
      </c>
      <c r="N239" s="31">
        <v>0</v>
      </c>
      <c r="O239" s="31">
        <v>0</v>
      </c>
      <c r="P239" s="31">
        <v>2</v>
      </c>
      <c r="Q239" s="31">
        <v>0</v>
      </c>
      <c r="R239" s="17">
        <f t="shared" si="14"/>
        <v>7</v>
      </c>
      <c r="S239" s="31">
        <v>0</v>
      </c>
      <c r="T239" s="17">
        <f t="shared" si="15"/>
        <v>7</v>
      </c>
      <c r="U239" s="31"/>
    </row>
    <row r="240" spans="1:21" ht="14.25" customHeight="1">
      <c r="A240" s="168" t="s">
        <v>647</v>
      </c>
      <c r="B240" s="168" t="s">
        <v>648</v>
      </c>
      <c r="C240" s="168" t="s">
        <v>219</v>
      </c>
      <c r="D240" s="31">
        <v>0</v>
      </c>
      <c r="E240" s="31">
        <v>18</v>
      </c>
      <c r="F240" s="31">
        <v>0</v>
      </c>
      <c r="G240" s="31">
        <v>3</v>
      </c>
      <c r="H240" s="31">
        <v>11</v>
      </c>
      <c r="I240" s="17">
        <f t="shared" si="12"/>
        <v>32</v>
      </c>
      <c r="J240" s="31">
        <v>0</v>
      </c>
      <c r="K240" s="17">
        <f t="shared" si="13"/>
        <v>32</v>
      </c>
      <c r="L240" s="31"/>
      <c r="M240" s="31">
        <v>39</v>
      </c>
      <c r="N240" s="31">
        <v>0</v>
      </c>
      <c r="O240" s="31">
        <v>0</v>
      </c>
      <c r="P240" s="31">
        <v>39</v>
      </c>
      <c r="Q240" s="31">
        <v>0</v>
      </c>
      <c r="R240" s="17">
        <f t="shared" si="14"/>
        <v>78</v>
      </c>
      <c r="S240" s="31">
        <v>0</v>
      </c>
      <c r="T240" s="17">
        <f t="shared" si="15"/>
        <v>78</v>
      </c>
      <c r="U240" s="31"/>
    </row>
    <row r="241" spans="1:21" ht="14.25" customHeight="1">
      <c r="A241" s="168" t="s">
        <v>649</v>
      </c>
      <c r="B241" s="168" t="s">
        <v>650</v>
      </c>
      <c r="C241" s="168" t="s">
        <v>231</v>
      </c>
      <c r="D241" s="31">
        <v>100</v>
      </c>
      <c r="E241" s="31">
        <v>32</v>
      </c>
      <c r="F241" s="31">
        <v>0</v>
      </c>
      <c r="G241" s="31">
        <v>86</v>
      </c>
      <c r="H241" s="31">
        <v>0</v>
      </c>
      <c r="I241" s="17">
        <f t="shared" si="12"/>
        <v>218</v>
      </c>
      <c r="J241" s="31">
        <v>80</v>
      </c>
      <c r="K241" s="17">
        <f t="shared" si="13"/>
        <v>298</v>
      </c>
      <c r="L241" s="31"/>
      <c r="M241" s="31">
        <v>0</v>
      </c>
      <c r="N241" s="31">
        <v>38</v>
      </c>
      <c r="O241" s="31">
        <v>0</v>
      </c>
      <c r="P241" s="31">
        <v>12</v>
      </c>
      <c r="Q241" s="31">
        <v>0</v>
      </c>
      <c r="R241" s="17">
        <f t="shared" si="14"/>
        <v>50</v>
      </c>
      <c r="S241" s="31">
        <v>58</v>
      </c>
      <c r="T241" s="17">
        <f t="shared" si="15"/>
        <v>108</v>
      </c>
      <c r="U241" s="31"/>
    </row>
    <row r="242" spans="1:21" ht="14.25" customHeight="1">
      <c r="A242" s="168" t="s">
        <v>651</v>
      </c>
      <c r="B242" s="168" t="s">
        <v>652</v>
      </c>
      <c r="C242" s="168" t="s">
        <v>219</v>
      </c>
      <c r="D242" s="31">
        <v>62</v>
      </c>
      <c r="E242" s="31">
        <v>27</v>
      </c>
      <c r="F242" s="31">
        <v>0</v>
      </c>
      <c r="G242" s="31">
        <v>30</v>
      </c>
      <c r="H242" s="31">
        <v>24</v>
      </c>
      <c r="I242" s="17">
        <f t="shared" si="12"/>
        <v>143</v>
      </c>
      <c r="J242" s="31">
        <v>0</v>
      </c>
      <c r="K242" s="17">
        <f t="shared" si="13"/>
        <v>143</v>
      </c>
      <c r="L242" s="31"/>
      <c r="M242" s="31">
        <v>82</v>
      </c>
      <c r="N242" s="31">
        <v>27</v>
      </c>
      <c r="O242" s="31">
        <v>0</v>
      </c>
      <c r="P242" s="31">
        <v>30</v>
      </c>
      <c r="Q242" s="31">
        <v>0</v>
      </c>
      <c r="R242" s="17">
        <f t="shared" si="14"/>
        <v>139</v>
      </c>
      <c r="S242" s="31">
        <v>4</v>
      </c>
      <c r="T242" s="17">
        <f t="shared" si="15"/>
        <v>143</v>
      </c>
      <c r="U242" s="31"/>
    </row>
    <row r="243" spans="1:21" ht="14.25" customHeight="1">
      <c r="A243" s="168" t="s">
        <v>653</v>
      </c>
      <c r="B243" s="168" t="s">
        <v>654</v>
      </c>
      <c r="C243" s="168" t="s">
        <v>243</v>
      </c>
      <c r="D243" s="31">
        <v>0</v>
      </c>
      <c r="E243" s="31">
        <v>5</v>
      </c>
      <c r="F243" s="31">
        <v>0</v>
      </c>
      <c r="G243" s="31">
        <v>0</v>
      </c>
      <c r="H243" s="31">
        <v>45</v>
      </c>
      <c r="I243" s="17">
        <f t="shared" si="12"/>
        <v>50</v>
      </c>
      <c r="J243" s="31">
        <v>12</v>
      </c>
      <c r="K243" s="17">
        <f t="shared" si="13"/>
        <v>62</v>
      </c>
      <c r="L243" s="31"/>
      <c r="M243" s="31">
        <v>11</v>
      </c>
      <c r="N243" s="31">
        <v>0</v>
      </c>
      <c r="O243" s="31">
        <v>0</v>
      </c>
      <c r="P243" s="31">
        <v>0</v>
      </c>
      <c r="Q243" s="31">
        <v>5</v>
      </c>
      <c r="R243" s="17">
        <f t="shared" si="14"/>
        <v>16</v>
      </c>
      <c r="S243" s="31">
        <v>7</v>
      </c>
      <c r="T243" s="17">
        <f t="shared" si="15"/>
        <v>23</v>
      </c>
      <c r="U243" s="31"/>
    </row>
    <row r="244" spans="1:21" ht="14.25" customHeight="1">
      <c r="A244" s="168" t="s">
        <v>655</v>
      </c>
      <c r="B244" s="168" t="s">
        <v>656</v>
      </c>
      <c r="C244" s="168" t="s">
        <v>253</v>
      </c>
      <c r="D244" s="31">
        <v>0</v>
      </c>
      <c r="E244" s="31">
        <v>0</v>
      </c>
      <c r="F244" s="31">
        <v>0</v>
      </c>
      <c r="G244" s="31">
        <v>0</v>
      </c>
      <c r="H244" s="31">
        <v>39</v>
      </c>
      <c r="I244" s="17">
        <f t="shared" si="12"/>
        <v>39</v>
      </c>
      <c r="J244" s="31">
        <v>0</v>
      </c>
      <c r="K244" s="17">
        <f t="shared" si="13"/>
        <v>39</v>
      </c>
      <c r="L244" s="31"/>
      <c r="M244" s="31">
        <v>128</v>
      </c>
      <c r="N244" s="31">
        <v>0</v>
      </c>
      <c r="O244" s="31">
        <v>0</v>
      </c>
      <c r="P244" s="31">
        <v>44</v>
      </c>
      <c r="Q244" s="31">
        <v>0</v>
      </c>
      <c r="R244" s="17">
        <f t="shared" si="14"/>
        <v>172</v>
      </c>
      <c r="S244" s="31">
        <v>47</v>
      </c>
      <c r="T244" s="17">
        <f t="shared" si="15"/>
        <v>219</v>
      </c>
      <c r="U244" s="31"/>
    </row>
    <row r="245" spans="1:21" ht="14.25" customHeight="1">
      <c r="A245" s="168" t="s">
        <v>657</v>
      </c>
      <c r="B245" s="168" t="s">
        <v>658</v>
      </c>
      <c r="C245" s="168" t="s">
        <v>222</v>
      </c>
      <c r="D245" s="31">
        <v>13</v>
      </c>
      <c r="E245" s="31">
        <v>0</v>
      </c>
      <c r="F245" s="31">
        <v>0</v>
      </c>
      <c r="G245" s="31">
        <v>5</v>
      </c>
      <c r="H245" s="31">
        <v>52</v>
      </c>
      <c r="I245" s="17">
        <f t="shared" si="12"/>
        <v>70</v>
      </c>
      <c r="J245" s="31">
        <v>0</v>
      </c>
      <c r="K245" s="17">
        <f t="shared" si="13"/>
        <v>70</v>
      </c>
      <c r="L245" s="31"/>
      <c r="M245" s="31">
        <v>65</v>
      </c>
      <c r="N245" s="31">
        <v>0</v>
      </c>
      <c r="O245" s="31">
        <v>0</v>
      </c>
      <c r="P245" s="31">
        <v>18</v>
      </c>
      <c r="Q245" s="31">
        <v>13</v>
      </c>
      <c r="R245" s="17">
        <f t="shared" si="14"/>
        <v>96</v>
      </c>
      <c r="S245" s="31">
        <v>0</v>
      </c>
      <c r="T245" s="17">
        <f t="shared" si="15"/>
        <v>96</v>
      </c>
      <c r="U245" s="31"/>
    </row>
    <row r="246" spans="1:21" ht="14.25" customHeight="1">
      <c r="A246" s="168" t="s">
        <v>659</v>
      </c>
      <c r="B246" s="168" t="s">
        <v>660</v>
      </c>
      <c r="C246" s="168" t="s">
        <v>222</v>
      </c>
      <c r="D246" s="31">
        <v>0</v>
      </c>
      <c r="E246" s="31">
        <v>22</v>
      </c>
      <c r="F246" s="31">
        <v>0</v>
      </c>
      <c r="G246" s="31">
        <v>10</v>
      </c>
      <c r="H246" s="31">
        <v>214</v>
      </c>
      <c r="I246" s="17">
        <f t="shared" si="12"/>
        <v>246</v>
      </c>
      <c r="J246" s="31">
        <v>186</v>
      </c>
      <c r="K246" s="17">
        <f t="shared" si="13"/>
        <v>432</v>
      </c>
      <c r="L246" s="31"/>
      <c r="M246" s="31">
        <v>84</v>
      </c>
      <c r="N246" s="31">
        <v>40</v>
      </c>
      <c r="O246" s="31">
        <v>0</v>
      </c>
      <c r="P246" s="31">
        <v>145</v>
      </c>
      <c r="Q246" s="31">
        <v>19</v>
      </c>
      <c r="R246" s="17">
        <f t="shared" si="14"/>
        <v>288</v>
      </c>
      <c r="S246" s="31">
        <v>146</v>
      </c>
      <c r="T246" s="17">
        <f t="shared" si="15"/>
        <v>434</v>
      </c>
      <c r="U246" s="31"/>
    </row>
    <row r="247" spans="1:21" ht="14.25" customHeight="1">
      <c r="A247" s="168" t="s">
        <v>661</v>
      </c>
      <c r="B247" s="168" t="s">
        <v>662</v>
      </c>
      <c r="C247" s="168" t="s">
        <v>219</v>
      </c>
      <c r="D247" s="31">
        <v>0</v>
      </c>
      <c r="E247" s="31">
        <v>30</v>
      </c>
      <c r="F247" s="31">
        <v>0</v>
      </c>
      <c r="G247" s="31">
        <v>0</v>
      </c>
      <c r="H247" s="31">
        <v>44</v>
      </c>
      <c r="I247" s="17">
        <f t="shared" si="12"/>
        <v>74</v>
      </c>
      <c r="J247" s="31">
        <v>0</v>
      </c>
      <c r="K247" s="17">
        <f t="shared" si="13"/>
        <v>74</v>
      </c>
      <c r="L247" s="31"/>
      <c r="M247" s="31">
        <v>14</v>
      </c>
      <c r="N247" s="31">
        <v>12</v>
      </c>
      <c r="O247" s="31">
        <v>0</v>
      </c>
      <c r="P247" s="31">
        <v>26</v>
      </c>
      <c r="Q247" s="31">
        <v>0</v>
      </c>
      <c r="R247" s="17">
        <f t="shared" si="14"/>
        <v>52</v>
      </c>
      <c r="S247" s="31">
        <v>0</v>
      </c>
      <c r="T247" s="17">
        <f t="shared" si="15"/>
        <v>52</v>
      </c>
      <c r="U247" s="31"/>
    </row>
    <row r="248" spans="1:21" ht="14.25" customHeight="1">
      <c r="A248" s="168" t="s">
        <v>663</v>
      </c>
      <c r="B248" s="168" t="s">
        <v>664</v>
      </c>
      <c r="C248" s="168" t="s">
        <v>231</v>
      </c>
      <c r="D248" s="31">
        <v>0</v>
      </c>
      <c r="E248" s="31">
        <v>0</v>
      </c>
      <c r="F248" s="31">
        <v>0</v>
      </c>
      <c r="G248" s="31">
        <v>0</v>
      </c>
      <c r="H248" s="31">
        <v>100</v>
      </c>
      <c r="I248" s="17">
        <f t="shared" si="12"/>
        <v>100</v>
      </c>
      <c r="J248" s="31">
        <v>0</v>
      </c>
      <c r="K248" s="17">
        <f t="shared" si="13"/>
        <v>100</v>
      </c>
      <c r="L248" s="31"/>
      <c r="M248" s="31">
        <v>0</v>
      </c>
      <c r="N248" s="31">
        <v>16</v>
      </c>
      <c r="O248" s="31">
        <v>0</v>
      </c>
      <c r="P248" s="31">
        <v>16</v>
      </c>
      <c r="Q248" s="31">
        <v>0</v>
      </c>
      <c r="R248" s="17">
        <f t="shared" si="14"/>
        <v>32</v>
      </c>
      <c r="S248" s="31">
        <v>0</v>
      </c>
      <c r="T248" s="17">
        <f t="shared" si="15"/>
        <v>32</v>
      </c>
      <c r="U248" s="31"/>
    </row>
    <row r="249" spans="1:21" ht="14.25" customHeight="1">
      <c r="A249" s="168" t="s">
        <v>665</v>
      </c>
      <c r="B249" s="168" t="s">
        <v>666</v>
      </c>
      <c r="C249" s="4" t="s">
        <v>253</v>
      </c>
      <c r="D249" s="31">
        <v>2</v>
      </c>
      <c r="E249" s="31">
        <v>3</v>
      </c>
      <c r="F249" s="31">
        <v>0</v>
      </c>
      <c r="G249" s="31">
        <v>9</v>
      </c>
      <c r="H249" s="31">
        <v>57</v>
      </c>
      <c r="I249" s="17">
        <f t="shared" si="12"/>
        <v>71</v>
      </c>
      <c r="J249" s="31">
        <v>0</v>
      </c>
      <c r="K249" s="17">
        <f t="shared" si="13"/>
        <v>71</v>
      </c>
      <c r="L249" s="31"/>
      <c r="M249" s="31">
        <v>0</v>
      </c>
      <c r="N249" s="31">
        <v>6</v>
      </c>
      <c r="O249" s="31">
        <v>0</v>
      </c>
      <c r="P249" s="31">
        <v>33</v>
      </c>
      <c r="Q249" s="31">
        <v>0</v>
      </c>
      <c r="R249" s="17">
        <f t="shared" si="14"/>
        <v>39</v>
      </c>
      <c r="S249" s="31">
        <v>117</v>
      </c>
      <c r="T249" s="17">
        <f t="shared" si="15"/>
        <v>156</v>
      </c>
      <c r="U249" s="31"/>
    </row>
    <row r="250" spans="1:21" ht="14.25" customHeight="1">
      <c r="A250" s="168" t="s">
        <v>667</v>
      </c>
      <c r="B250" s="168" t="s">
        <v>668</v>
      </c>
      <c r="C250" s="168" t="s">
        <v>253</v>
      </c>
      <c r="D250" s="31">
        <v>20</v>
      </c>
      <c r="E250" s="31">
        <v>10</v>
      </c>
      <c r="F250" s="31">
        <v>0</v>
      </c>
      <c r="G250" s="31">
        <v>49</v>
      </c>
      <c r="H250" s="31">
        <v>399</v>
      </c>
      <c r="I250" s="17">
        <f t="shared" si="12"/>
        <v>478</v>
      </c>
      <c r="J250" s="31">
        <v>0</v>
      </c>
      <c r="K250" s="17">
        <f t="shared" si="13"/>
        <v>478</v>
      </c>
      <c r="L250" s="31"/>
      <c r="M250" s="31">
        <v>195</v>
      </c>
      <c r="N250" s="31">
        <v>0</v>
      </c>
      <c r="O250" s="31">
        <v>0</v>
      </c>
      <c r="P250" s="31">
        <v>97</v>
      </c>
      <c r="Q250" s="31">
        <v>0</v>
      </c>
      <c r="R250" s="17">
        <f t="shared" si="14"/>
        <v>292</v>
      </c>
      <c r="S250" s="31">
        <v>0</v>
      </c>
      <c r="T250" s="17">
        <f t="shared" si="15"/>
        <v>292</v>
      </c>
      <c r="U250" s="31"/>
    </row>
    <row r="251" spans="1:21" ht="14.25" customHeight="1">
      <c r="A251" s="168" t="s">
        <v>669</v>
      </c>
      <c r="B251" s="168" t="s">
        <v>670</v>
      </c>
      <c r="C251" s="168" t="s">
        <v>243</v>
      </c>
      <c r="D251" s="31">
        <v>3</v>
      </c>
      <c r="E251" s="31">
        <v>3</v>
      </c>
      <c r="F251" s="31">
        <v>0</v>
      </c>
      <c r="G251" s="31">
        <v>20</v>
      </c>
      <c r="H251" s="31">
        <v>270</v>
      </c>
      <c r="I251" s="17">
        <f t="shared" si="12"/>
        <v>296</v>
      </c>
      <c r="J251" s="31">
        <v>18</v>
      </c>
      <c r="K251" s="17">
        <f t="shared" si="13"/>
        <v>314</v>
      </c>
      <c r="L251" s="31"/>
      <c r="M251" s="31">
        <v>53</v>
      </c>
      <c r="N251" s="31">
        <v>25</v>
      </c>
      <c r="O251" s="31">
        <v>20</v>
      </c>
      <c r="P251" s="31">
        <v>143</v>
      </c>
      <c r="Q251" s="31">
        <v>0</v>
      </c>
      <c r="R251" s="17">
        <f t="shared" si="14"/>
        <v>241</v>
      </c>
      <c r="S251" s="31">
        <v>36</v>
      </c>
      <c r="T251" s="17">
        <f t="shared" si="15"/>
        <v>277</v>
      </c>
      <c r="U251" s="31"/>
    </row>
    <row r="252" spans="1:21" ht="14.25" customHeight="1">
      <c r="A252" s="168" t="s">
        <v>671</v>
      </c>
      <c r="B252" s="168" t="s">
        <v>672</v>
      </c>
      <c r="C252" s="168" t="s">
        <v>219</v>
      </c>
      <c r="D252" s="31">
        <v>0</v>
      </c>
      <c r="E252" s="31">
        <v>5</v>
      </c>
      <c r="F252" s="31">
        <v>0</v>
      </c>
      <c r="G252" s="31">
        <v>4</v>
      </c>
      <c r="H252" s="31">
        <v>326</v>
      </c>
      <c r="I252" s="17">
        <f t="shared" si="12"/>
        <v>335</v>
      </c>
      <c r="J252" s="31">
        <v>8</v>
      </c>
      <c r="K252" s="17">
        <f t="shared" si="13"/>
        <v>343</v>
      </c>
      <c r="L252" s="31"/>
      <c r="M252" s="31">
        <v>0</v>
      </c>
      <c r="N252" s="31">
        <v>59</v>
      </c>
      <c r="O252" s="31">
        <v>0</v>
      </c>
      <c r="P252" s="31">
        <v>155</v>
      </c>
      <c r="Q252" s="31">
        <v>0</v>
      </c>
      <c r="R252" s="17">
        <f t="shared" si="14"/>
        <v>214</v>
      </c>
      <c r="S252" s="31">
        <v>0</v>
      </c>
      <c r="T252" s="17">
        <f t="shared" si="15"/>
        <v>214</v>
      </c>
      <c r="U252" s="31"/>
    </row>
    <row r="253" spans="1:21" ht="14.25" customHeight="1">
      <c r="A253" s="168" t="s">
        <v>783</v>
      </c>
      <c r="B253" s="168" t="s">
        <v>784</v>
      </c>
      <c r="C253" s="168" t="s">
        <v>219</v>
      </c>
      <c r="D253" s="31">
        <v>0</v>
      </c>
      <c r="E253" s="31">
        <v>0</v>
      </c>
      <c r="F253" s="31">
        <v>0</v>
      </c>
      <c r="G253" s="31">
        <v>0</v>
      </c>
      <c r="H253" s="31">
        <v>0</v>
      </c>
      <c r="I253" s="17">
        <f t="shared" si="12"/>
        <v>0</v>
      </c>
      <c r="J253" s="31">
        <v>0</v>
      </c>
      <c r="K253" s="17">
        <f t="shared" si="13"/>
        <v>0</v>
      </c>
      <c r="L253" s="31"/>
      <c r="M253" s="31">
        <v>0</v>
      </c>
      <c r="N253" s="31">
        <v>0</v>
      </c>
      <c r="O253" s="31">
        <v>0</v>
      </c>
      <c r="P253" s="31">
        <v>1</v>
      </c>
      <c r="Q253" s="31">
        <v>7</v>
      </c>
      <c r="R253" s="17">
        <f t="shared" si="14"/>
        <v>8</v>
      </c>
      <c r="S253" s="31">
        <v>0</v>
      </c>
      <c r="T253" s="17">
        <f t="shared" si="15"/>
        <v>8</v>
      </c>
      <c r="U253" s="31"/>
    </row>
    <row r="254" spans="1:21" ht="14.25" customHeight="1">
      <c r="A254" s="168" t="s">
        <v>673</v>
      </c>
      <c r="B254" s="168" t="s">
        <v>674</v>
      </c>
      <c r="C254" s="168" t="s">
        <v>253</v>
      </c>
      <c r="D254" s="31">
        <v>48</v>
      </c>
      <c r="E254" s="31">
        <v>0</v>
      </c>
      <c r="F254" s="31">
        <v>0</v>
      </c>
      <c r="G254" s="31">
        <v>33</v>
      </c>
      <c r="H254" s="31">
        <v>13</v>
      </c>
      <c r="I254" s="17">
        <f t="shared" si="12"/>
        <v>94</v>
      </c>
      <c r="J254" s="31">
        <v>9</v>
      </c>
      <c r="K254" s="17">
        <f t="shared" si="13"/>
        <v>103</v>
      </c>
      <c r="L254" s="31"/>
      <c r="M254" s="31">
        <v>168</v>
      </c>
      <c r="N254" s="31">
        <v>34</v>
      </c>
      <c r="O254" s="31">
        <v>0</v>
      </c>
      <c r="P254" s="31">
        <v>13</v>
      </c>
      <c r="Q254" s="31">
        <v>0</v>
      </c>
      <c r="R254" s="17">
        <f t="shared" si="14"/>
        <v>215</v>
      </c>
      <c r="S254" s="31">
        <v>85</v>
      </c>
      <c r="T254" s="17">
        <f t="shared" si="15"/>
        <v>300</v>
      </c>
      <c r="U254" s="31"/>
    </row>
    <row r="255" spans="1:21" ht="14.25" customHeight="1">
      <c r="A255" s="168" t="s">
        <v>675</v>
      </c>
      <c r="B255" s="168" t="s">
        <v>676</v>
      </c>
      <c r="C255" s="168" t="s">
        <v>219</v>
      </c>
      <c r="D255" s="31">
        <v>0</v>
      </c>
      <c r="E255" s="31">
        <v>0</v>
      </c>
      <c r="F255" s="31">
        <v>0</v>
      </c>
      <c r="G255" s="31">
        <v>1</v>
      </c>
      <c r="H255" s="31">
        <v>18</v>
      </c>
      <c r="I255" s="17">
        <f t="shared" si="12"/>
        <v>19</v>
      </c>
      <c r="J255" s="31">
        <v>0</v>
      </c>
      <c r="K255" s="17">
        <f t="shared" si="13"/>
        <v>19</v>
      </c>
      <c r="L255" s="31"/>
      <c r="M255" s="31">
        <v>0</v>
      </c>
      <c r="N255" s="31">
        <v>0</v>
      </c>
      <c r="O255" s="31">
        <v>0</v>
      </c>
      <c r="P255" s="31">
        <v>1</v>
      </c>
      <c r="Q255" s="31">
        <v>0</v>
      </c>
      <c r="R255" s="17">
        <f t="shared" si="14"/>
        <v>1</v>
      </c>
      <c r="S255" s="31">
        <v>0</v>
      </c>
      <c r="T255" s="17">
        <f t="shared" si="15"/>
        <v>1</v>
      </c>
      <c r="U255" s="31"/>
    </row>
    <row r="256" spans="1:21" ht="14.25" customHeight="1">
      <c r="A256" s="168" t="s">
        <v>677</v>
      </c>
      <c r="B256" s="168" t="s">
        <v>678</v>
      </c>
      <c r="C256" s="168" t="s">
        <v>219</v>
      </c>
      <c r="D256" s="31">
        <v>0</v>
      </c>
      <c r="E256" s="31">
        <v>0</v>
      </c>
      <c r="F256" s="31">
        <v>0</v>
      </c>
      <c r="G256" s="31">
        <v>0</v>
      </c>
      <c r="H256" s="31">
        <v>31</v>
      </c>
      <c r="I256" s="17">
        <f t="shared" si="12"/>
        <v>31</v>
      </c>
      <c r="J256" s="31">
        <v>0</v>
      </c>
      <c r="K256" s="17">
        <f t="shared" si="13"/>
        <v>31</v>
      </c>
      <c r="L256" s="31"/>
      <c r="M256" s="31">
        <v>0</v>
      </c>
      <c r="N256" s="31">
        <v>0</v>
      </c>
      <c r="O256" s="31">
        <v>0</v>
      </c>
      <c r="P256" s="31">
        <v>12</v>
      </c>
      <c r="Q256" s="31">
        <v>0</v>
      </c>
      <c r="R256" s="17">
        <f t="shared" si="14"/>
        <v>12</v>
      </c>
      <c r="S256" s="31">
        <v>0</v>
      </c>
      <c r="T256" s="17">
        <f t="shared" si="15"/>
        <v>12</v>
      </c>
      <c r="U256" s="31"/>
    </row>
    <row r="257" spans="1:21" ht="14.25" customHeight="1">
      <c r="A257" s="168" t="s">
        <v>679</v>
      </c>
      <c r="B257" s="168" t="s">
        <v>680</v>
      </c>
      <c r="C257" s="168" t="s">
        <v>248</v>
      </c>
      <c r="D257" s="31">
        <v>0</v>
      </c>
      <c r="E257" s="31">
        <v>0</v>
      </c>
      <c r="F257" s="31">
        <v>0</v>
      </c>
      <c r="G257" s="31">
        <v>0</v>
      </c>
      <c r="H257" s="31">
        <v>62</v>
      </c>
      <c r="I257" s="17">
        <f t="shared" si="12"/>
        <v>62</v>
      </c>
      <c r="J257" s="31">
        <v>0</v>
      </c>
      <c r="K257" s="17">
        <f t="shared" si="13"/>
        <v>62</v>
      </c>
      <c r="L257" s="31"/>
      <c r="M257" s="31">
        <v>10</v>
      </c>
      <c r="N257" s="31">
        <v>0</v>
      </c>
      <c r="O257" s="31">
        <v>0</v>
      </c>
      <c r="P257" s="31">
        <v>2</v>
      </c>
      <c r="Q257" s="31">
        <v>0</v>
      </c>
      <c r="R257" s="17">
        <f t="shared" si="14"/>
        <v>12</v>
      </c>
      <c r="S257" s="31">
        <v>0</v>
      </c>
      <c r="T257" s="17">
        <f t="shared" si="15"/>
        <v>12</v>
      </c>
      <c r="U257" s="31"/>
    </row>
    <row r="258" spans="1:21" ht="14.25" customHeight="1">
      <c r="A258" s="168" t="s">
        <v>681</v>
      </c>
      <c r="B258" s="168" t="s">
        <v>682</v>
      </c>
      <c r="C258" s="168" t="s">
        <v>248</v>
      </c>
      <c r="D258" s="31">
        <v>0</v>
      </c>
      <c r="E258" s="31">
        <v>0</v>
      </c>
      <c r="F258" s="31">
        <v>0</v>
      </c>
      <c r="G258" s="31">
        <v>0</v>
      </c>
      <c r="H258" s="31">
        <v>0</v>
      </c>
      <c r="I258" s="17">
        <f t="shared" si="12"/>
        <v>0</v>
      </c>
      <c r="J258" s="31">
        <v>0</v>
      </c>
      <c r="K258" s="17">
        <f t="shared" si="13"/>
        <v>0</v>
      </c>
      <c r="L258" s="31"/>
      <c r="M258" s="31">
        <v>6</v>
      </c>
      <c r="N258" s="31">
        <v>5</v>
      </c>
      <c r="O258" s="31">
        <v>0</v>
      </c>
      <c r="P258" s="31">
        <v>0</v>
      </c>
      <c r="Q258" s="31">
        <v>0</v>
      </c>
      <c r="R258" s="17">
        <f t="shared" si="14"/>
        <v>11</v>
      </c>
      <c r="S258" s="31">
        <v>0</v>
      </c>
      <c r="T258" s="17">
        <f t="shared" si="15"/>
        <v>11</v>
      </c>
      <c r="U258" s="31"/>
    </row>
    <row r="259" spans="1:21" ht="14.25" customHeight="1">
      <c r="A259" s="168" t="s">
        <v>683</v>
      </c>
      <c r="B259" s="168" t="s">
        <v>684</v>
      </c>
      <c r="C259" s="168" t="s">
        <v>219</v>
      </c>
      <c r="D259" s="31">
        <v>0</v>
      </c>
      <c r="E259" s="31">
        <v>4</v>
      </c>
      <c r="F259" s="31">
        <v>0</v>
      </c>
      <c r="G259" s="31">
        <v>0</v>
      </c>
      <c r="H259" s="31">
        <v>31</v>
      </c>
      <c r="I259" s="17">
        <f t="shared" si="12"/>
        <v>35</v>
      </c>
      <c r="J259" s="31">
        <v>0</v>
      </c>
      <c r="K259" s="17">
        <f t="shared" si="13"/>
        <v>35</v>
      </c>
      <c r="L259" s="31"/>
      <c r="M259" s="31">
        <v>0</v>
      </c>
      <c r="N259" s="31">
        <v>22</v>
      </c>
      <c r="O259" s="31">
        <v>0</v>
      </c>
      <c r="P259" s="31">
        <v>0</v>
      </c>
      <c r="Q259" s="31">
        <v>0</v>
      </c>
      <c r="R259" s="17">
        <f t="shared" si="14"/>
        <v>22</v>
      </c>
      <c r="S259" s="31">
        <v>0</v>
      </c>
      <c r="T259" s="17">
        <f t="shared" si="15"/>
        <v>22</v>
      </c>
      <c r="U259" s="31"/>
    </row>
    <row r="260" spans="1:21" ht="14.25" customHeight="1">
      <c r="A260" s="168" t="s">
        <v>685</v>
      </c>
      <c r="B260" s="168" t="s">
        <v>686</v>
      </c>
      <c r="C260" s="168" t="s">
        <v>248</v>
      </c>
      <c r="D260" s="31">
        <v>0</v>
      </c>
      <c r="E260" s="31">
        <v>0</v>
      </c>
      <c r="F260" s="31">
        <v>0</v>
      </c>
      <c r="G260" s="31">
        <v>1</v>
      </c>
      <c r="H260" s="31">
        <v>20</v>
      </c>
      <c r="I260" s="17">
        <f t="shared" si="12"/>
        <v>21</v>
      </c>
      <c r="J260" s="31">
        <v>0</v>
      </c>
      <c r="K260" s="17">
        <f t="shared" si="13"/>
        <v>21</v>
      </c>
      <c r="L260" s="31"/>
      <c r="M260" s="31">
        <v>39</v>
      </c>
      <c r="N260" s="31">
        <v>8</v>
      </c>
      <c r="O260" s="31">
        <v>0</v>
      </c>
      <c r="P260" s="31">
        <v>30</v>
      </c>
      <c r="Q260" s="31">
        <v>0</v>
      </c>
      <c r="R260" s="17">
        <f t="shared" si="14"/>
        <v>77</v>
      </c>
      <c r="S260" s="31">
        <v>0</v>
      </c>
      <c r="T260" s="17">
        <f t="shared" si="15"/>
        <v>77</v>
      </c>
      <c r="U260" s="31"/>
    </row>
    <row r="261" spans="1:21" ht="14.25" customHeight="1">
      <c r="A261" s="168" t="s">
        <v>687</v>
      </c>
      <c r="B261" s="168" t="s">
        <v>688</v>
      </c>
      <c r="C261" s="168" t="s">
        <v>253</v>
      </c>
      <c r="D261" s="31">
        <v>8</v>
      </c>
      <c r="E261" s="31">
        <v>0</v>
      </c>
      <c r="F261" s="31">
        <v>0</v>
      </c>
      <c r="G261" s="31">
        <v>7</v>
      </c>
      <c r="H261" s="31">
        <v>95</v>
      </c>
      <c r="I261" s="17">
        <f t="shared" si="12"/>
        <v>110</v>
      </c>
      <c r="J261" s="31">
        <v>26</v>
      </c>
      <c r="K261" s="17">
        <f t="shared" si="13"/>
        <v>136</v>
      </c>
      <c r="L261" s="31"/>
      <c r="M261" s="31">
        <v>24</v>
      </c>
      <c r="N261" s="31">
        <v>0</v>
      </c>
      <c r="O261" s="31">
        <v>0</v>
      </c>
      <c r="P261" s="31">
        <v>22</v>
      </c>
      <c r="Q261" s="31">
        <v>0</v>
      </c>
      <c r="R261" s="17">
        <f t="shared" si="14"/>
        <v>46</v>
      </c>
      <c r="S261" s="31">
        <v>3</v>
      </c>
      <c r="T261" s="17">
        <f t="shared" si="15"/>
        <v>49</v>
      </c>
      <c r="U261" s="31"/>
    </row>
    <row r="262" spans="1:21" ht="14.25" customHeight="1">
      <c r="A262" s="168" t="s">
        <v>689</v>
      </c>
      <c r="B262" s="168" t="s">
        <v>690</v>
      </c>
      <c r="C262" s="168" t="s">
        <v>248</v>
      </c>
      <c r="D262" s="31">
        <v>14</v>
      </c>
      <c r="E262" s="31">
        <v>8</v>
      </c>
      <c r="F262" s="31">
        <v>0</v>
      </c>
      <c r="G262" s="31">
        <v>22</v>
      </c>
      <c r="H262" s="31">
        <v>65</v>
      </c>
      <c r="I262" s="17">
        <f t="shared" si="12"/>
        <v>109</v>
      </c>
      <c r="J262" s="31">
        <v>5</v>
      </c>
      <c r="K262" s="17">
        <f t="shared" si="13"/>
        <v>114</v>
      </c>
      <c r="L262" s="31"/>
      <c r="M262" s="31">
        <v>50</v>
      </c>
      <c r="N262" s="31">
        <v>1</v>
      </c>
      <c r="O262" s="31">
        <v>11</v>
      </c>
      <c r="P262" s="31">
        <v>77</v>
      </c>
      <c r="Q262" s="31">
        <v>0</v>
      </c>
      <c r="R262" s="17">
        <f t="shared" si="14"/>
        <v>139</v>
      </c>
      <c r="S262" s="31">
        <v>65</v>
      </c>
      <c r="T262" s="17">
        <f t="shared" si="15"/>
        <v>204</v>
      </c>
      <c r="U262" s="31"/>
    </row>
    <row r="263" spans="1:21" ht="14.25" customHeight="1">
      <c r="A263" s="168" t="s">
        <v>691</v>
      </c>
      <c r="B263" s="168" t="s">
        <v>692</v>
      </c>
      <c r="C263" s="168" t="s">
        <v>234</v>
      </c>
      <c r="D263" s="31">
        <v>0</v>
      </c>
      <c r="E263" s="31">
        <v>0</v>
      </c>
      <c r="F263" s="31">
        <v>0</v>
      </c>
      <c r="G263" s="31">
        <v>53</v>
      </c>
      <c r="H263" s="31">
        <v>0</v>
      </c>
      <c r="I263" s="17">
        <f t="shared" si="12"/>
        <v>53</v>
      </c>
      <c r="J263" s="31">
        <v>39</v>
      </c>
      <c r="K263" s="17">
        <f t="shared" si="13"/>
        <v>92</v>
      </c>
      <c r="L263" s="31"/>
      <c r="M263" s="31">
        <v>0</v>
      </c>
      <c r="N263" s="31">
        <v>4</v>
      </c>
      <c r="O263" s="31">
        <v>0</v>
      </c>
      <c r="P263" s="31">
        <v>85</v>
      </c>
      <c r="Q263" s="31">
        <v>0</v>
      </c>
      <c r="R263" s="17">
        <f t="shared" si="14"/>
        <v>89</v>
      </c>
      <c r="S263" s="31">
        <v>0</v>
      </c>
      <c r="T263" s="17">
        <f t="shared" si="15"/>
        <v>89</v>
      </c>
      <c r="U263" s="31"/>
    </row>
    <row r="264" spans="1:21" ht="14.25" customHeight="1">
      <c r="D264" s="18">
        <f t="shared" ref="D264:K264" si="16">SUM(D11:D263)</f>
        <v>2664</v>
      </c>
      <c r="E264" s="18">
        <f t="shared" si="16"/>
        <v>3833</v>
      </c>
      <c r="F264" s="18">
        <f t="shared" si="16"/>
        <v>185</v>
      </c>
      <c r="G264" s="18">
        <f t="shared" si="16"/>
        <v>3361</v>
      </c>
      <c r="H264" s="18">
        <f t="shared" si="16"/>
        <v>19017</v>
      </c>
      <c r="I264" s="18">
        <f t="shared" si="16"/>
        <v>29060</v>
      </c>
      <c r="J264" s="18">
        <f t="shared" si="16"/>
        <v>6449</v>
      </c>
      <c r="K264" s="18">
        <f t="shared" si="16"/>
        <v>35509</v>
      </c>
      <c r="L264" s="17"/>
      <c r="M264" s="18">
        <f t="shared" ref="M264:T264" si="17">SUM(M11:M263)</f>
        <v>9402</v>
      </c>
      <c r="N264" s="18">
        <f t="shared" si="17"/>
        <v>4346</v>
      </c>
      <c r="O264" s="18">
        <f t="shared" si="17"/>
        <v>460</v>
      </c>
      <c r="P264" s="18">
        <f t="shared" si="17"/>
        <v>9867</v>
      </c>
      <c r="Q264" s="18">
        <f t="shared" si="17"/>
        <v>516</v>
      </c>
      <c r="R264" s="18">
        <f t="shared" si="17"/>
        <v>24591</v>
      </c>
      <c r="S264" s="18">
        <f t="shared" si="17"/>
        <v>7598</v>
      </c>
      <c r="T264" s="18">
        <f t="shared" si="17"/>
        <v>32189</v>
      </c>
    </row>
    <row r="265" spans="1:21" ht="14.25" customHeight="1">
      <c r="D265" s="17"/>
      <c r="E265" s="17"/>
      <c r="F265" s="17"/>
      <c r="G265" s="17"/>
      <c r="H265" s="17"/>
      <c r="I265" s="17"/>
      <c r="J265" s="17"/>
      <c r="K265" s="17"/>
      <c r="L265" s="17"/>
      <c r="M265" s="17"/>
      <c r="N265" s="17"/>
      <c r="O265" s="17"/>
      <c r="P265" s="17"/>
      <c r="Q265" s="17"/>
      <c r="R265" s="17"/>
      <c r="S265" s="17"/>
      <c r="T265" s="17"/>
    </row>
    <row r="266" spans="1:21" ht="14.25" customHeight="1">
      <c r="A266" s="159" t="s">
        <v>693</v>
      </c>
      <c r="D266" s="7"/>
      <c r="E266" s="17"/>
      <c r="F266" s="17"/>
      <c r="G266" s="17"/>
      <c r="H266" s="17"/>
      <c r="I266" s="17"/>
      <c r="J266" s="17"/>
      <c r="K266" s="17"/>
      <c r="L266" s="17"/>
      <c r="M266" s="7"/>
      <c r="N266" s="17"/>
      <c r="O266" s="17"/>
      <c r="P266" s="17"/>
      <c r="Q266" s="17"/>
      <c r="R266" s="17"/>
      <c r="S266" s="17"/>
      <c r="T266" s="17"/>
    </row>
    <row r="267" spans="1:21" ht="14.25" customHeight="1">
      <c r="A267" t="s">
        <v>785</v>
      </c>
      <c r="B267" t="s">
        <v>786</v>
      </c>
      <c r="C267" t="s">
        <v>696</v>
      </c>
      <c r="D267" s="31">
        <v>0</v>
      </c>
      <c r="E267" s="31">
        <v>0</v>
      </c>
      <c r="F267" s="31">
        <v>0</v>
      </c>
      <c r="G267" s="31">
        <v>0</v>
      </c>
      <c r="H267" s="7" t="s">
        <v>55</v>
      </c>
      <c r="I267" s="17">
        <f>SUM(D267:H267)</f>
        <v>0</v>
      </c>
      <c r="J267" s="31">
        <v>0</v>
      </c>
      <c r="K267" s="17">
        <f>SUM(I267:J267)</f>
        <v>0</v>
      </c>
      <c r="L267" s="17"/>
      <c r="M267" s="31">
        <v>0</v>
      </c>
      <c r="N267" s="31">
        <v>0</v>
      </c>
      <c r="O267" s="31">
        <v>0</v>
      </c>
      <c r="P267" s="31">
        <v>0</v>
      </c>
      <c r="Q267" s="7" t="s">
        <v>55</v>
      </c>
      <c r="R267" s="17">
        <f>SUM(M267:P267)</f>
        <v>0</v>
      </c>
      <c r="S267" s="31">
        <v>75</v>
      </c>
      <c r="T267" s="17">
        <f>SUM(R267:S267)</f>
        <v>75</v>
      </c>
    </row>
    <row r="268" spans="1:21" ht="14.25" customHeight="1">
      <c r="A268" t="s">
        <v>694</v>
      </c>
      <c r="B268" s="32" t="s">
        <v>695</v>
      </c>
      <c r="C268" t="s">
        <v>696</v>
      </c>
      <c r="D268" s="31">
        <v>0</v>
      </c>
      <c r="E268" s="31">
        <v>0</v>
      </c>
      <c r="F268" s="31">
        <v>0</v>
      </c>
      <c r="G268" s="31">
        <v>0</v>
      </c>
      <c r="H268" s="7" t="s">
        <v>55</v>
      </c>
      <c r="I268" s="17">
        <f>SUM(D268:H268)</f>
        <v>0</v>
      </c>
      <c r="J268" s="31">
        <v>48</v>
      </c>
      <c r="K268" s="17">
        <f>SUM(I268:J268)</f>
        <v>48</v>
      </c>
      <c r="L268" s="31"/>
      <c r="M268" s="31">
        <v>0</v>
      </c>
      <c r="N268" s="31">
        <v>0</v>
      </c>
      <c r="O268" s="31">
        <v>0</v>
      </c>
      <c r="P268" s="31">
        <v>0</v>
      </c>
      <c r="Q268" s="7" t="s">
        <v>55</v>
      </c>
      <c r="R268" s="17">
        <f>SUM(M268:P268)</f>
        <v>0</v>
      </c>
      <c r="S268" s="31">
        <v>0</v>
      </c>
      <c r="T268" s="17">
        <f>SUM(R268:S268)</f>
        <v>0</v>
      </c>
      <c r="U268" s="31"/>
    </row>
    <row r="269" spans="1:21" ht="14.25" customHeight="1">
      <c r="A269" t="s">
        <v>697</v>
      </c>
      <c r="B269" s="32" t="s">
        <v>698</v>
      </c>
      <c r="C269" t="s">
        <v>696</v>
      </c>
      <c r="D269" s="7">
        <v>0</v>
      </c>
      <c r="E269" s="31">
        <v>0</v>
      </c>
      <c r="F269" s="31">
        <v>0</v>
      </c>
      <c r="G269" s="31">
        <v>0</v>
      </c>
      <c r="H269" s="7" t="s">
        <v>55</v>
      </c>
      <c r="I269" s="17">
        <f t="shared" ref="I269:I275" si="18">SUM(D269:H269)</f>
        <v>0</v>
      </c>
      <c r="J269" s="31">
        <v>0</v>
      </c>
      <c r="K269" s="17">
        <f t="shared" ref="K269:K277" si="19">SUM(I269:J269)</f>
        <v>0</v>
      </c>
      <c r="L269" s="31"/>
      <c r="M269" s="31">
        <v>0</v>
      </c>
      <c r="N269" s="31">
        <v>0</v>
      </c>
      <c r="O269" s="31">
        <v>0</v>
      </c>
      <c r="P269" s="31">
        <v>0</v>
      </c>
      <c r="Q269" s="7" t="s">
        <v>55</v>
      </c>
      <c r="R269" s="17">
        <f t="shared" ref="R269:R276" si="20">SUM(M269:P269)</f>
        <v>0</v>
      </c>
      <c r="S269" s="31">
        <v>6</v>
      </c>
      <c r="T269" s="17">
        <f t="shared" ref="T269:T276" si="21">SUM(R269:S269)</f>
        <v>6</v>
      </c>
      <c r="U269" s="31"/>
    </row>
    <row r="270" spans="1:21" ht="14.25" customHeight="1">
      <c r="A270" t="s">
        <v>699</v>
      </c>
      <c r="B270" s="32" t="s">
        <v>700</v>
      </c>
      <c r="C270" t="s">
        <v>696</v>
      </c>
      <c r="D270" s="31">
        <v>0</v>
      </c>
      <c r="E270" s="31">
        <v>0</v>
      </c>
      <c r="F270" s="31">
        <v>0</v>
      </c>
      <c r="G270" s="31">
        <v>0</v>
      </c>
      <c r="H270" s="7" t="s">
        <v>55</v>
      </c>
      <c r="I270" s="17">
        <f t="shared" si="18"/>
        <v>0</v>
      </c>
      <c r="J270" s="31">
        <v>26</v>
      </c>
      <c r="K270" s="17">
        <f t="shared" si="19"/>
        <v>26</v>
      </c>
      <c r="L270" s="31"/>
      <c r="M270" s="31">
        <v>0</v>
      </c>
      <c r="N270" s="31">
        <v>0</v>
      </c>
      <c r="O270" s="31">
        <v>0</v>
      </c>
      <c r="P270" s="31">
        <v>0</v>
      </c>
      <c r="Q270" s="7" t="s">
        <v>55</v>
      </c>
      <c r="R270" s="17">
        <f t="shared" si="20"/>
        <v>0</v>
      </c>
      <c r="S270" s="31">
        <v>24</v>
      </c>
      <c r="T270" s="17">
        <f t="shared" si="21"/>
        <v>24</v>
      </c>
      <c r="U270" s="31"/>
    </row>
    <row r="271" spans="1:21" ht="14.25" customHeight="1">
      <c r="A271" t="s">
        <v>701</v>
      </c>
      <c r="B271" s="32" t="s">
        <v>702</v>
      </c>
      <c r="C271" t="s">
        <v>696</v>
      </c>
      <c r="D271" s="31">
        <v>0</v>
      </c>
      <c r="E271" s="31">
        <v>0</v>
      </c>
      <c r="F271" s="31">
        <v>0</v>
      </c>
      <c r="G271" s="31">
        <v>0</v>
      </c>
      <c r="H271" s="7" t="s">
        <v>55</v>
      </c>
      <c r="I271" s="17">
        <f t="shared" si="18"/>
        <v>0</v>
      </c>
      <c r="J271" s="31">
        <v>5</v>
      </c>
      <c r="K271" s="17">
        <f t="shared" si="19"/>
        <v>5</v>
      </c>
      <c r="L271" s="31"/>
      <c r="M271" s="31">
        <v>0</v>
      </c>
      <c r="N271" s="31">
        <v>0</v>
      </c>
      <c r="O271" s="31">
        <v>0</v>
      </c>
      <c r="P271" s="31">
        <v>0</v>
      </c>
      <c r="Q271" s="7" t="s">
        <v>55</v>
      </c>
      <c r="R271" s="17">
        <f t="shared" si="20"/>
        <v>0</v>
      </c>
      <c r="S271" s="31">
        <v>0</v>
      </c>
      <c r="T271" s="17">
        <f t="shared" si="21"/>
        <v>0</v>
      </c>
      <c r="U271" s="31"/>
    </row>
    <row r="272" spans="1:21" ht="14.25" customHeight="1">
      <c r="A272" t="s">
        <v>787</v>
      </c>
      <c r="B272" s="32" t="s">
        <v>788</v>
      </c>
      <c r="C272" t="s">
        <v>696</v>
      </c>
      <c r="D272" s="7">
        <v>0</v>
      </c>
      <c r="E272" s="31">
        <v>0</v>
      </c>
      <c r="F272" s="31">
        <v>0</v>
      </c>
      <c r="G272" s="31">
        <v>0</v>
      </c>
      <c r="H272" s="7" t="s">
        <v>55</v>
      </c>
      <c r="I272" s="17">
        <f t="shared" si="18"/>
        <v>0</v>
      </c>
      <c r="J272" s="31">
        <v>28</v>
      </c>
      <c r="K272" s="17">
        <f t="shared" si="19"/>
        <v>28</v>
      </c>
      <c r="L272" s="31"/>
      <c r="M272" s="31">
        <v>0</v>
      </c>
      <c r="N272" s="31">
        <v>0</v>
      </c>
      <c r="O272" s="31">
        <v>0</v>
      </c>
      <c r="P272" s="31">
        <v>0</v>
      </c>
      <c r="Q272" s="7" t="s">
        <v>55</v>
      </c>
      <c r="R272" s="17">
        <f t="shared" si="20"/>
        <v>0</v>
      </c>
      <c r="S272" s="31">
        <v>0</v>
      </c>
      <c r="T272" s="17">
        <f t="shared" si="21"/>
        <v>0</v>
      </c>
      <c r="U272" s="31"/>
    </row>
    <row r="273" spans="1:21" ht="14.25" customHeight="1">
      <c r="A273" t="s">
        <v>789</v>
      </c>
      <c r="B273" s="32" t="s">
        <v>790</v>
      </c>
      <c r="C273" t="s">
        <v>696</v>
      </c>
      <c r="D273" s="7">
        <v>0</v>
      </c>
      <c r="E273" s="31">
        <v>0</v>
      </c>
      <c r="F273" s="31">
        <v>0</v>
      </c>
      <c r="G273" s="31">
        <v>0</v>
      </c>
      <c r="H273" s="7" t="s">
        <v>55</v>
      </c>
      <c r="I273" s="17">
        <f t="shared" si="18"/>
        <v>0</v>
      </c>
      <c r="J273" s="31">
        <v>0</v>
      </c>
      <c r="K273" s="17">
        <f t="shared" si="19"/>
        <v>0</v>
      </c>
      <c r="L273" s="31"/>
      <c r="M273" s="31">
        <v>0</v>
      </c>
      <c r="N273" s="31">
        <v>0</v>
      </c>
      <c r="O273" s="31">
        <v>0</v>
      </c>
      <c r="P273" s="31">
        <v>0</v>
      </c>
      <c r="Q273" s="7" t="s">
        <v>55</v>
      </c>
      <c r="R273" s="17">
        <f t="shared" si="20"/>
        <v>0</v>
      </c>
      <c r="S273" s="31">
        <v>8</v>
      </c>
      <c r="T273" s="17">
        <f t="shared" si="21"/>
        <v>8</v>
      </c>
      <c r="U273" s="31"/>
    </row>
    <row r="274" spans="1:21" ht="14.25" customHeight="1">
      <c r="A274" t="s">
        <v>791</v>
      </c>
      <c r="B274" s="32" t="s">
        <v>792</v>
      </c>
      <c r="C274" t="s">
        <v>696</v>
      </c>
      <c r="D274" s="7">
        <v>0</v>
      </c>
      <c r="E274" s="31">
        <v>0</v>
      </c>
      <c r="F274" s="31">
        <v>0</v>
      </c>
      <c r="G274" s="31">
        <v>0</v>
      </c>
      <c r="H274" s="7" t="s">
        <v>55</v>
      </c>
      <c r="I274" s="17">
        <f t="shared" si="18"/>
        <v>0</v>
      </c>
      <c r="J274" s="31">
        <v>7</v>
      </c>
      <c r="K274" s="17">
        <f t="shared" si="19"/>
        <v>7</v>
      </c>
      <c r="L274" s="31"/>
      <c r="M274" s="31">
        <v>0</v>
      </c>
      <c r="N274" s="31">
        <v>0</v>
      </c>
      <c r="O274" s="31">
        <v>0</v>
      </c>
      <c r="P274" s="31">
        <v>0</v>
      </c>
      <c r="Q274" s="7" t="s">
        <v>55</v>
      </c>
      <c r="R274" s="17">
        <f t="shared" si="20"/>
        <v>0</v>
      </c>
      <c r="S274" s="31">
        <v>0</v>
      </c>
      <c r="T274" s="17">
        <f t="shared" si="21"/>
        <v>0</v>
      </c>
      <c r="U274" s="31"/>
    </row>
    <row r="275" spans="1:21" ht="14.25" customHeight="1">
      <c r="A275" t="s">
        <v>709</v>
      </c>
      <c r="B275" s="32" t="s">
        <v>710</v>
      </c>
      <c r="C275" t="s">
        <v>696</v>
      </c>
      <c r="D275" s="7">
        <v>0</v>
      </c>
      <c r="E275" s="31">
        <v>0</v>
      </c>
      <c r="F275" s="31">
        <v>0</v>
      </c>
      <c r="G275" s="31">
        <v>0</v>
      </c>
      <c r="H275" s="7" t="s">
        <v>55</v>
      </c>
      <c r="I275" s="17">
        <f t="shared" si="18"/>
        <v>0</v>
      </c>
      <c r="J275" s="31">
        <v>7</v>
      </c>
      <c r="K275" s="17">
        <f t="shared" si="19"/>
        <v>7</v>
      </c>
      <c r="L275" s="31"/>
      <c r="M275" s="31">
        <v>0</v>
      </c>
      <c r="N275" s="31">
        <v>0</v>
      </c>
      <c r="O275" s="31">
        <v>0</v>
      </c>
      <c r="P275" s="31">
        <v>0</v>
      </c>
      <c r="Q275" s="7" t="s">
        <v>55</v>
      </c>
      <c r="R275" s="17">
        <f t="shared" si="20"/>
        <v>0</v>
      </c>
      <c r="S275" s="31">
        <v>0</v>
      </c>
      <c r="T275" s="17">
        <f t="shared" si="21"/>
        <v>0</v>
      </c>
      <c r="U275" s="31"/>
    </row>
    <row r="276" spans="1:21" ht="14.25" customHeight="1">
      <c r="A276" t="s">
        <v>711</v>
      </c>
      <c r="B276" s="32" t="s">
        <v>712</v>
      </c>
      <c r="C276" t="s">
        <v>696</v>
      </c>
      <c r="D276" s="31">
        <v>0</v>
      </c>
      <c r="E276" s="31">
        <v>0</v>
      </c>
      <c r="F276" s="31">
        <v>0</v>
      </c>
      <c r="G276" s="31">
        <v>0</v>
      </c>
      <c r="H276" s="7" t="s">
        <v>55</v>
      </c>
      <c r="I276" s="17">
        <f>SUM(D276:H276)</f>
        <v>0</v>
      </c>
      <c r="J276" s="31">
        <v>0</v>
      </c>
      <c r="K276" s="17">
        <f t="shared" si="19"/>
        <v>0</v>
      </c>
      <c r="L276" s="31"/>
      <c r="M276" s="31">
        <v>0</v>
      </c>
      <c r="N276" s="31">
        <v>0</v>
      </c>
      <c r="O276" s="31">
        <v>0</v>
      </c>
      <c r="P276" s="31">
        <v>207</v>
      </c>
      <c r="Q276" s="7" t="s">
        <v>55</v>
      </c>
      <c r="R276" s="17">
        <f t="shared" si="20"/>
        <v>207</v>
      </c>
      <c r="S276" s="31">
        <v>291</v>
      </c>
      <c r="T276" s="17">
        <f t="shared" si="21"/>
        <v>498</v>
      </c>
      <c r="U276" s="31"/>
    </row>
    <row r="277" spans="1:21" ht="14.25" customHeight="1">
      <c r="A277" t="s">
        <v>713</v>
      </c>
      <c r="B277" t="s">
        <v>714</v>
      </c>
      <c r="C277" t="s">
        <v>696</v>
      </c>
      <c r="D277" s="31">
        <v>0</v>
      </c>
      <c r="E277" s="31">
        <v>0</v>
      </c>
      <c r="F277" s="31">
        <v>0</v>
      </c>
      <c r="G277" s="31">
        <v>7</v>
      </c>
      <c r="H277" s="7" t="s">
        <v>55</v>
      </c>
      <c r="I277" s="17">
        <f>SUM(D277:H277)</f>
        <v>7</v>
      </c>
      <c r="J277" s="31">
        <v>14</v>
      </c>
      <c r="K277" s="17">
        <f t="shared" si="19"/>
        <v>21</v>
      </c>
      <c r="L277" s="31"/>
      <c r="M277" s="31">
        <v>0</v>
      </c>
      <c r="N277" s="31">
        <v>0</v>
      </c>
      <c r="O277" s="31">
        <v>0</v>
      </c>
      <c r="P277" s="31">
        <v>0</v>
      </c>
      <c r="Q277" s="7" t="s">
        <v>55</v>
      </c>
      <c r="R277" s="17">
        <f>SUM(M277:P277)</f>
        <v>0</v>
      </c>
      <c r="S277" s="31">
        <v>5</v>
      </c>
      <c r="T277" s="17">
        <f>SUM(R277:S277)</f>
        <v>5</v>
      </c>
      <c r="U277" s="31"/>
    </row>
    <row r="278" spans="1:21" ht="14.25" customHeight="1">
      <c r="A278" t="s">
        <v>715</v>
      </c>
      <c r="B278" s="32" t="s">
        <v>716</v>
      </c>
      <c r="C278" t="s">
        <v>696</v>
      </c>
      <c r="D278" s="31">
        <v>0</v>
      </c>
      <c r="E278" s="31">
        <v>0</v>
      </c>
      <c r="F278" s="31">
        <v>0</v>
      </c>
      <c r="G278" s="31">
        <v>0</v>
      </c>
      <c r="H278" s="7" t="s">
        <v>55</v>
      </c>
      <c r="I278" s="17">
        <f>SUM(D278:H278)</f>
        <v>0</v>
      </c>
      <c r="J278" s="31">
        <v>25</v>
      </c>
      <c r="K278" s="17">
        <f>SUM(I278:J278)</f>
        <v>25</v>
      </c>
      <c r="L278" s="31"/>
      <c r="M278" s="31">
        <v>0</v>
      </c>
      <c r="N278" s="31">
        <v>0</v>
      </c>
      <c r="O278" s="31">
        <v>0</v>
      </c>
      <c r="P278" s="31">
        <v>0</v>
      </c>
      <c r="Q278" s="7" t="s">
        <v>55</v>
      </c>
      <c r="R278" s="17">
        <f>SUM(M278:P278)</f>
        <v>0</v>
      </c>
      <c r="S278" s="31">
        <v>29</v>
      </c>
      <c r="T278" s="17">
        <f>SUM(R278:S278)</f>
        <v>29</v>
      </c>
      <c r="U278" s="31"/>
    </row>
    <row r="279" spans="1:21" ht="12.95">
      <c r="D279" s="18">
        <f>SUM(D267:D278)</f>
        <v>0</v>
      </c>
      <c r="E279" s="18">
        <f>SUM(E267:E278)</f>
        <v>0</v>
      </c>
      <c r="F279" s="18">
        <f>SUM(F267:F278)</f>
        <v>0</v>
      </c>
      <c r="G279" s="18">
        <f>SUM(G267:G278)</f>
        <v>7</v>
      </c>
      <c r="H279" s="20" t="s">
        <v>55</v>
      </c>
      <c r="I279" s="18">
        <f>SUM(I267:I278)</f>
        <v>7</v>
      </c>
      <c r="J279" s="18">
        <f>SUM(J267:J278)</f>
        <v>160</v>
      </c>
      <c r="K279" s="18">
        <f>SUM(K267:K278)</f>
        <v>167</v>
      </c>
      <c r="L279" s="31"/>
      <c r="M279" s="18">
        <f>SUM(M267:M278)</f>
        <v>0</v>
      </c>
      <c r="N279" s="18">
        <f>SUM(N267:N278)</f>
        <v>0</v>
      </c>
      <c r="O279" s="18">
        <f>SUM(O267:O278)</f>
        <v>0</v>
      </c>
      <c r="P279" s="18">
        <f>SUM(P267:P278)</f>
        <v>207</v>
      </c>
      <c r="Q279" s="20" t="s">
        <v>55</v>
      </c>
      <c r="R279" s="18">
        <f>SUM(R267:R278)</f>
        <v>207</v>
      </c>
      <c r="S279" s="18">
        <f>SUM(S267:S278)</f>
        <v>438</v>
      </c>
      <c r="T279" s="18">
        <f>SUM(T267:T278)</f>
        <v>645</v>
      </c>
    </row>
    <row r="280" spans="1:21" ht="12.95">
      <c r="B280" s="1"/>
      <c r="D280" s="31"/>
      <c r="E280" s="31"/>
      <c r="F280" s="31"/>
      <c r="G280" s="31"/>
      <c r="H280" s="31"/>
      <c r="I280" s="31"/>
      <c r="J280" s="31"/>
      <c r="K280" s="31"/>
      <c r="L280" s="31"/>
      <c r="M280" s="31"/>
      <c r="N280" s="31"/>
      <c r="O280" s="31"/>
      <c r="P280" s="31"/>
      <c r="Q280" s="31"/>
      <c r="R280" s="31"/>
      <c r="S280" s="31"/>
      <c r="T280" s="31"/>
    </row>
    <row r="281" spans="1:21" ht="12.95">
      <c r="B281" s="1" t="s">
        <v>719</v>
      </c>
      <c r="D281" s="31"/>
      <c r="E281" s="31"/>
      <c r="F281" s="31"/>
      <c r="G281" s="31"/>
      <c r="H281" s="31"/>
      <c r="I281" s="31"/>
      <c r="J281" s="31"/>
      <c r="K281" s="31"/>
      <c r="L281" s="31"/>
      <c r="M281" s="31"/>
      <c r="N281" s="31"/>
      <c r="O281" s="31"/>
      <c r="P281" s="31"/>
      <c r="Q281" s="31"/>
      <c r="R281" s="31"/>
      <c r="S281" s="31"/>
      <c r="T281" s="31"/>
    </row>
    <row r="282" spans="1:21">
      <c r="D282" s="31"/>
      <c r="E282" s="31"/>
      <c r="F282" s="31"/>
      <c r="G282" s="31"/>
      <c r="H282" s="31"/>
      <c r="I282" s="31"/>
      <c r="J282" s="31"/>
      <c r="K282" s="31"/>
      <c r="L282" s="31"/>
      <c r="M282" s="31"/>
      <c r="N282" s="31"/>
      <c r="O282" s="31"/>
      <c r="P282" s="31"/>
      <c r="Q282" s="31"/>
      <c r="R282" s="31"/>
      <c r="S282" s="31"/>
      <c r="T282" s="31"/>
    </row>
    <row r="283" spans="1:21" ht="12.95">
      <c r="A283" s="169" t="s">
        <v>720</v>
      </c>
      <c r="B283" s="32" t="s">
        <v>721</v>
      </c>
      <c r="C283" t="s">
        <v>222</v>
      </c>
      <c r="D283" s="31">
        <v>303</v>
      </c>
      <c r="E283" s="31">
        <v>291</v>
      </c>
      <c r="F283" s="31">
        <v>0</v>
      </c>
      <c r="G283" s="31">
        <v>268</v>
      </c>
      <c r="H283" s="31">
        <v>2740</v>
      </c>
      <c r="I283" s="17">
        <f t="shared" ref="I283:I291" si="22">SUM(D283:H283)</f>
        <v>3602</v>
      </c>
      <c r="J283" s="31">
        <v>650</v>
      </c>
      <c r="K283" s="17">
        <f t="shared" ref="K283:K291" si="23">SUM(I283:J283)</f>
        <v>4252</v>
      </c>
      <c r="L283" s="31"/>
      <c r="M283" s="31">
        <v>961</v>
      </c>
      <c r="N283" s="31">
        <v>387</v>
      </c>
      <c r="O283" s="31">
        <v>27</v>
      </c>
      <c r="P283" s="31">
        <v>1002</v>
      </c>
      <c r="Q283" s="31">
        <v>139</v>
      </c>
      <c r="R283" s="17">
        <f>SUM(M283:Q283)</f>
        <v>2516</v>
      </c>
      <c r="S283" s="31">
        <v>861</v>
      </c>
      <c r="T283" s="17">
        <f t="shared" ref="T283:T291" si="24">SUM(R283:S283)</f>
        <v>3377</v>
      </c>
    </row>
    <row r="284" spans="1:21" ht="12.95">
      <c r="A284" s="169" t="s">
        <v>722</v>
      </c>
      <c r="B284" s="32" t="s">
        <v>723</v>
      </c>
      <c r="C284" t="s">
        <v>231</v>
      </c>
      <c r="D284" s="31">
        <v>525</v>
      </c>
      <c r="E284" s="31">
        <v>532</v>
      </c>
      <c r="F284" s="31">
        <v>28</v>
      </c>
      <c r="G284" s="31">
        <v>555</v>
      </c>
      <c r="H284" s="31">
        <v>2050</v>
      </c>
      <c r="I284" s="17">
        <f t="shared" si="22"/>
        <v>3690</v>
      </c>
      <c r="J284" s="31">
        <v>516</v>
      </c>
      <c r="K284" s="17">
        <f t="shared" si="23"/>
        <v>4206</v>
      </c>
      <c r="L284" s="31"/>
      <c r="M284" s="31">
        <v>936</v>
      </c>
      <c r="N284" s="31">
        <v>578</v>
      </c>
      <c r="O284" s="31">
        <v>163</v>
      </c>
      <c r="P284" s="31">
        <v>1082</v>
      </c>
      <c r="Q284" s="31">
        <v>58</v>
      </c>
      <c r="R284" s="17">
        <f t="shared" ref="R284:R291" si="25">SUM(M284:Q284)</f>
        <v>2817</v>
      </c>
      <c r="S284" s="31">
        <v>754</v>
      </c>
      <c r="T284" s="17">
        <f t="shared" si="24"/>
        <v>3571</v>
      </c>
    </row>
    <row r="285" spans="1:21" ht="12.95">
      <c r="A285" s="169" t="s">
        <v>724</v>
      </c>
      <c r="B285" s="32" t="s">
        <v>725</v>
      </c>
      <c r="C285" t="s">
        <v>696</v>
      </c>
      <c r="D285" s="31">
        <v>0</v>
      </c>
      <c r="E285" s="31">
        <v>0</v>
      </c>
      <c r="F285" s="31">
        <v>0</v>
      </c>
      <c r="G285" s="31">
        <v>7</v>
      </c>
      <c r="H285" s="7" t="s">
        <v>55</v>
      </c>
      <c r="I285" s="17">
        <f t="shared" si="22"/>
        <v>7</v>
      </c>
      <c r="J285" s="31">
        <v>160</v>
      </c>
      <c r="K285" s="17">
        <f t="shared" si="23"/>
        <v>167</v>
      </c>
      <c r="L285" s="31"/>
      <c r="M285" s="8">
        <v>0</v>
      </c>
      <c r="N285" s="31">
        <v>0</v>
      </c>
      <c r="O285" s="31">
        <v>0</v>
      </c>
      <c r="P285" s="31">
        <v>207</v>
      </c>
      <c r="Q285" s="7" t="s">
        <v>55</v>
      </c>
      <c r="R285" s="17">
        <f t="shared" si="25"/>
        <v>207</v>
      </c>
      <c r="S285" s="31">
        <v>438</v>
      </c>
      <c r="T285" s="17">
        <f t="shared" si="24"/>
        <v>645</v>
      </c>
    </row>
    <row r="286" spans="1:21" ht="12.95">
      <c r="A286" s="169" t="s">
        <v>726</v>
      </c>
      <c r="B286" s="32" t="s">
        <v>727</v>
      </c>
      <c r="C286" t="s">
        <v>320</v>
      </c>
      <c r="D286" s="31">
        <v>321</v>
      </c>
      <c r="E286" s="31">
        <v>337</v>
      </c>
      <c r="F286" s="31">
        <v>0</v>
      </c>
      <c r="G286" s="31">
        <v>208</v>
      </c>
      <c r="H286" s="31">
        <v>703</v>
      </c>
      <c r="I286" s="17">
        <f t="shared" si="22"/>
        <v>1569</v>
      </c>
      <c r="J286" s="31">
        <v>181</v>
      </c>
      <c r="K286" s="17">
        <f t="shared" si="23"/>
        <v>1750</v>
      </c>
      <c r="L286" s="31"/>
      <c r="M286" s="31">
        <v>831</v>
      </c>
      <c r="N286" s="31">
        <v>149</v>
      </c>
      <c r="O286" s="31">
        <v>4</v>
      </c>
      <c r="P286" s="31">
        <v>614</v>
      </c>
      <c r="Q286" s="31">
        <v>20</v>
      </c>
      <c r="R286" s="17">
        <f t="shared" si="25"/>
        <v>1618</v>
      </c>
      <c r="S286" s="31">
        <v>407</v>
      </c>
      <c r="T286" s="17">
        <f t="shared" si="24"/>
        <v>2025</v>
      </c>
    </row>
    <row r="287" spans="1:21" ht="12.95">
      <c r="A287" s="169" t="s">
        <v>728</v>
      </c>
      <c r="B287" s="32" t="s">
        <v>729</v>
      </c>
      <c r="C287" t="s">
        <v>253</v>
      </c>
      <c r="D287" s="31">
        <v>699</v>
      </c>
      <c r="E287" s="31">
        <v>769</v>
      </c>
      <c r="F287" s="31">
        <v>36</v>
      </c>
      <c r="G287" s="31">
        <v>884</v>
      </c>
      <c r="H287" s="31">
        <v>3444</v>
      </c>
      <c r="I287" s="17">
        <f t="shared" si="22"/>
        <v>5832</v>
      </c>
      <c r="J287" s="31">
        <v>1110</v>
      </c>
      <c r="K287" s="17">
        <f t="shared" si="23"/>
        <v>6942</v>
      </c>
      <c r="L287" s="31"/>
      <c r="M287" s="31">
        <v>2487</v>
      </c>
      <c r="N287" s="31">
        <v>529</v>
      </c>
      <c r="O287" s="31">
        <v>82</v>
      </c>
      <c r="P287" s="31">
        <v>2051</v>
      </c>
      <c r="Q287" s="31">
        <v>35</v>
      </c>
      <c r="R287" s="17">
        <f t="shared" si="25"/>
        <v>5184</v>
      </c>
      <c r="S287" s="31">
        <f>1920-2</f>
        <v>1918</v>
      </c>
      <c r="T287" s="17">
        <f t="shared" si="24"/>
        <v>7102</v>
      </c>
    </row>
    <row r="288" spans="1:21" ht="12.95">
      <c r="A288" s="169" t="s">
        <v>730</v>
      </c>
      <c r="B288" s="32" t="s">
        <v>731</v>
      </c>
      <c r="C288" t="s">
        <v>219</v>
      </c>
      <c r="D288" s="31">
        <v>234</v>
      </c>
      <c r="E288" s="31">
        <v>894</v>
      </c>
      <c r="F288" s="31">
        <v>10</v>
      </c>
      <c r="G288" s="31">
        <v>502</v>
      </c>
      <c r="H288" s="31">
        <v>3212</v>
      </c>
      <c r="I288" s="17">
        <f t="shared" si="22"/>
        <v>4852</v>
      </c>
      <c r="J288" s="31">
        <v>1394</v>
      </c>
      <c r="K288" s="17">
        <f t="shared" si="23"/>
        <v>6246</v>
      </c>
      <c r="L288" s="31"/>
      <c r="M288" s="31">
        <v>825</v>
      </c>
      <c r="N288" s="31">
        <v>1350</v>
      </c>
      <c r="O288" s="31">
        <v>63</v>
      </c>
      <c r="P288" s="31">
        <v>2013</v>
      </c>
      <c r="Q288" s="31">
        <v>66</v>
      </c>
      <c r="R288" s="17">
        <f t="shared" si="25"/>
        <v>4317</v>
      </c>
      <c r="S288" s="31">
        <v>1293</v>
      </c>
      <c r="T288" s="17">
        <f t="shared" si="24"/>
        <v>5610</v>
      </c>
    </row>
    <row r="289" spans="1:20" ht="12.95">
      <c r="A289" s="169" t="s">
        <v>732</v>
      </c>
      <c r="B289" s="32" t="s">
        <v>733</v>
      </c>
      <c r="C289" t="s">
        <v>243</v>
      </c>
      <c r="D289" s="31">
        <v>54</v>
      </c>
      <c r="E289" s="31">
        <v>389</v>
      </c>
      <c r="F289" s="31">
        <v>59</v>
      </c>
      <c r="G289" s="31">
        <v>427</v>
      </c>
      <c r="H289" s="31">
        <v>2937</v>
      </c>
      <c r="I289" s="17">
        <f t="shared" si="22"/>
        <v>3866</v>
      </c>
      <c r="J289" s="31">
        <v>976</v>
      </c>
      <c r="K289" s="17">
        <f t="shared" si="23"/>
        <v>4842</v>
      </c>
      <c r="L289" s="31"/>
      <c r="M289" s="31">
        <v>416</v>
      </c>
      <c r="N289" s="31">
        <v>708</v>
      </c>
      <c r="O289" s="31">
        <v>49</v>
      </c>
      <c r="P289" s="31">
        <v>1053</v>
      </c>
      <c r="Q289" s="31">
        <v>35</v>
      </c>
      <c r="R289" s="17">
        <f t="shared" si="25"/>
        <v>2261</v>
      </c>
      <c r="S289" s="31">
        <v>506</v>
      </c>
      <c r="T289" s="17">
        <f t="shared" si="24"/>
        <v>2767</v>
      </c>
    </row>
    <row r="290" spans="1:20" ht="12.95">
      <c r="A290" s="169" t="s">
        <v>734</v>
      </c>
      <c r="B290" s="32" t="s">
        <v>735</v>
      </c>
      <c r="C290" t="s">
        <v>248</v>
      </c>
      <c r="D290" s="31">
        <v>357</v>
      </c>
      <c r="E290" s="31">
        <v>296</v>
      </c>
      <c r="F290" s="31">
        <v>0</v>
      </c>
      <c r="G290" s="31">
        <v>273</v>
      </c>
      <c r="H290" s="31">
        <v>1933</v>
      </c>
      <c r="I290" s="17">
        <f t="shared" si="22"/>
        <v>2859</v>
      </c>
      <c r="J290" s="31">
        <v>621</v>
      </c>
      <c r="K290" s="17">
        <f t="shared" si="23"/>
        <v>3480</v>
      </c>
      <c r="L290" s="31"/>
      <c r="M290" s="31">
        <v>1431</v>
      </c>
      <c r="N290" s="31">
        <v>505</v>
      </c>
      <c r="O290" s="31">
        <v>24</v>
      </c>
      <c r="P290" s="31">
        <v>894</v>
      </c>
      <c r="Q290" s="31">
        <v>77</v>
      </c>
      <c r="R290" s="17">
        <f t="shared" si="25"/>
        <v>2931</v>
      </c>
      <c r="S290" s="31">
        <v>1174</v>
      </c>
      <c r="T290" s="17">
        <f t="shared" si="24"/>
        <v>4105</v>
      </c>
    </row>
    <row r="291" spans="1:20" ht="12.95">
      <c r="A291" s="169" t="s">
        <v>736</v>
      </c>
      <c r="B291" s="32" t="s">
        <v>737</v>
      </c>
      <c r="C291" t="s">
        <v>234</v>
      </c>
      <c r="D291" s="31">
        <v>171</v>
      </c>
      <c r="E291" s="31">
        <v>325</v>
      </c>
      <c r="F291" s="31">
        <v>52</v>
      </c>
      <c r="G291" s="31">
        <v>244</v>
      </c>
      <c r="H291" s="31">
        <v>1998</v>
      </c>
      <c r="I291" s="17">
        <f t="shared" si="22"/>
        <v>2790</v>
      </c>
      <c r="J291" s="31">
        <v>1001</v>
      </c>
      <c r="K291" s="17">
        <f t="shared" si="23"/>
        <v>3791</v>
      </c>
      <c r="L291" s="31"/>
      <c r="M291" s="31">
        <v>1515</v>
      </c>
      <c r="N291" s="31">
        <v>140</v>
      </c>
      <c r="O291" s="31">
        <v>48</v>
      </c>
      <c r="P291" s="31">
        <v>1158</v>
      </c>
      <c r="Q291" s="31">
        <v>86</v>
      </c>
      <c r="R291" s="17">
        <f t="shared" si="25"/>
        <v>2947</v>
      </c>
      <c r="S291" s="31">
        <v>685</v>
      </c>
      <c r="T291" s="17">
        <f t="shared" si="24"/>
        <v>3632</v>
      </c>
    </row>
    <row r="292" spans="1:20" ht="12.95">
      <c r="A292" s="26" t="s">
        <v>738</v>
      </c>
      <c r="B292" s="26"/>
      <c r="C292" s="26"/>
      <c r="D292" s="18">
        <f t="shared" ref="D292:K292" si="26">SUM(D283:D291)</f>
        <v>2664</v>
      </c>
      <c r="E292" s="18">
        <f t="shared" si="26"/>
        <v>3833</v>
      </c>
      <c r="F292" s="18">
        <f t="shared" si="26"/>
        <v>185</v>
      </c>
      <c r="G292" s="18">
        <f t="shared" si="26"/>
        <v>3368</v>
      </c>
      <c r="H292" s="18">
        <f t="shared" si="26"/>
        <v>19017</v>
      </c>
      <c r="I292" s="18">
        <f t="shared" si="26"/>
        <v>29067</v>
      </c>
      <c r="J292" s="18">
        <f t="shared" si="26"/>
        <v>6609</v>
      </c>
      <c r="K292" s="18">
        <f t="shared" si="26"/>
        <v>35676</v>
      </c>
      <c r="L292" s="31"/>
      <c r="M292" s="18">
        <f t="shared" ref="M292:T292" si="27">SUM(M283:M291)</f>
        <v>9402</v>
      </c>
      <c r="N292" s="18">
        <f t="shared" si="27"/>
        <v>4346</v>
      </c>
      <c r="O292" s="18">
        <f t="shared" si="27"/>
        <v>460</v>
      </c>
      <c r="P292" s="18">
        <f t="shared" si="27"/>
        <v>10074</v>
      </c>
      <c r="Q292" s="18">
        <f t="shared" si="27"/>
        <v>516</v>
      </c>
      <c r="R292" s="18">
        <f t="shared" si="27"/>
        <v>24798</v>
      </c>
      <c r="S292" s="18">
        <f t="shared" si="27"/>
        <v>8036</v>
      </c>
      <c r="T292" s="18">
        <f t="shared" si="27"/>
        <v>32834</v>
      </c>
    </row>
    <row r="293" spans="1:20">
      <c r="D293" s="31"/>
      <c r="E293" s="31"/>
      <c r="F293" s="31"/>
      <c r="G293" s="31"/>
      <c r="H293" s="31"/>
      <c r="I293" s="31"/>
      <c r="J293" s="31"/>
      <c r="K293" s="31"/>
      <c r="L293" s="31"/>
      <c r="M293" s="31"/>
      <c r="N293" s="31"/>
      <c r="O293" s="31"/>
      <c r="P293" s="31"/>
      <c r="Q293" s="31"/>
      <c r="R293" s="31"/>
      <c r="S293" s="31"/>
      <c r="T293" s="31"/>
    </row>
    <row r="294" spans="1:20" ht="14.45">
      <c r="A294" s="11"/>
      <c r="D294" s="31"/>
      <c r="E294" s="31"/>
      <c r="F294" s="31"/>
      <c r="G294" s="31"/>
      <c r="H294" s="31"/>
      <c r="I294" s="31"/>
      <c r="J294" s="31"/>
      <c r="K294" s="31"/>
      <c r="L294" s="31"/>
      <c r="M294" s="31"/>
      <c r="N294" s="31"/>
      <c r="O294" s="31"/>
      <c r="P294" s="31"/>
      <c r="Q294" s="31"/>
      <c r="R294" s="31"/>
      <c r="S294" s="31"/>
      <c r="T294" s="31"/>
    </row>
    <row r="295" spans="1:20">
      <c r="A295" t="s">
        <v>208</v>
      </c>
      <c r="J295" s="31"/>
    </row>
  </sheetData>
  <sortState xmlns:xlrd2="http://schemas.microsoft.com/office/spreadsheetml/2017/richdata2" ref="A267:T278">
    <sortCondition ref="B267:B278"/>
  </sortState>
  <mergeCells count="2">
    <mergeCell ref="D8:K8"/>
    <mergeCell ref="M8:T8"/>
  </mergeCells>
  <conditionalFormatting sqref="B11:B263">
    <cfRule type="duplicateValues" dxfId="3" priority="1297"/>
  </conditionalFormatting>
  <pageMargins left="0.70866141732283472" right="0.70866141732283472" top="0.55118110236220474" bottom="0.55118110236220474" header="0.31496062992125984" footer="0.31496062992125984"/>
  <pageSetup paperSize="9" scale="57" fitToHeight="0" orientation="landscape" r:id="rId1"/>
  <headerFooter>
    <oddFooter>&amp;C_x000D_&amp;1#&amp;"Calibri"&amp;12&amp;K0078D7 OFFICIAL &amp;RPage &amp;P of &amp;N&amp;</oddFooter>
    <evenFooter>&amp;RPage &amp;P of &amp;N&amp;C&amp;"arial,Bold"&amp;10&amp;KFF0000OFFICIAL SENSITIVE - COMMERCIAL</evenFooter>
    <firstFooter>&amp;RPage &amp;P of &amp;N&amp;C&amp;"arial,Bold"&amp;10&amp;KFF0000OFFICIAL SENSITIVE - COMMERCIAL</firstFooter>
  </headerFooter>
  <rowBreaks count="1" manualBreakCount="1">
    <brk id="264" max="16383" man="1"/>
  </rowBreaks>
  <ignoredErrors>
    <ignoredError sqref="I283:I291 K283:L291 R283:R29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BE8AE-F738-4337-BE30-994D478FE471}">
  <sheetPr>
    <pageSetUpPr fitToPage="1"/>
  </sheetPr>
  <dimension ref="A1:W316"/>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customWidth="1"/>
    <col min="6" max="7" width="10.85546875" style="4" customWidth="1"/>
    <col min="8" max="8" width="11" style="4" customWidth="1"/>
    <col min="9" max="13" width="10.85546875" style="4" customWidth="1"/>
    <col min="14" max="14" width="4" style="4" customWidth="1"/>
    <col min="15" max="16" width="10.85546875" style="4" customWidth="1"/>
    <col min="17" max="17" width="11" style="4" customWidth="1"/>
    <col min="18" max="22" width="10.85546875" style="4" customWidth="1"/>
    <col min="23" max="23" width="4" style="4" customWidth="1"/>
    <col min="24" max="16384" width="8.5703125" style="4"/>
  </cols>
  <sheetData>
    <row r="1" spans="1:23">
      <c r="V1" s="56" t="str">
        <f>'Table 1'!S1</f>
        <v>Publication date:  5 December 2024</v>
      </c>
    </row>
    <row r="2" spans="1:23" ht="18">
      <c r="A2" s="185" t="s">
        <v>36</v>
      </c>
      <c r="B2"/>
      <c r="C2"/>
      <c r="D2"/>
      <c r="E2"/>
      <c r="F2"/>
      <c r="G2"/>
      <c r="H2"/>
      <c r="I2"/>
      <c r="J2"/>
      <c r="K2"/>
      <c r="L2"/>
      <c r="M2"/>
      <c r="N2"/>
      <c r="O2"/>
      <c r="P2"/>
      <c r="Q2"/>
      <c r="R2"/>
      <c r="S2"/>
      <c r="T2"/>
      <c r="U2"/>
      <c r="V2"/>
    </row>
    <row r="3" spans="1:23" ht="12.95">
      <c r="A3" s="1" t="s">
        <v>37</v>
      </c>
      <c r="B3" s="1"/>
      <c r="C3" s="1"/>
      <c r="D3" s="1"/>
      <c r="E3" s="1"/>
      <c r="F3" s="1"/>
      <c r="G3" s="1"/>
      <c r="H3" s="1"/>
      <c r="I3" s="1"/>
      <c r="J3" s="1"/>
      <c r="K3" s="1"/>
      <c r="L3" s="1"/>
      <c r="M3" s="1"/>
      <c r="N3" s="1"/>
      <c r="O3" s="1"/>
      <c r="P3" s="1"/>
      <c r="Q3" s="1"/>
      <c r="R3" s="1"/>
      <c r="S3" s="1"/>
      <c r="T3" s="1"/>
      <c r="U3" s="1"/>
      <c r="V3" s="1"/>
    </row>
    <row r="4" spans="1:23" ht="8.25" customHeight="1"/>
    <row r="5" spans="1:23" ht="18.75" customHeight="1">
      <c r="A5" s="3" t="s">
        <v>793</v>
      </c>
    </row>
    <row r="6" spans="1:23" ht="18.75" customHeight="1">
      <c r="A6" s="3" t="s">
        <v>794</v>
      </c>
    </row>
    <row r="7" spans="1:23" ht="14.25" customHeight="1"/>
    <row r="8" spans="1:23" ht="14.25" customHeight="1">
      <c r="F8" s="200" t="s">
        <v>211</v>
      </c>
      <c r="G8" s="201"/>
      <c r="H8" s="201"/>
      <c r="I8" s="201"/>
      <c r="J8" s="201"/>
      <c r="K8" s="202"/>
      <c r="L8" s="202"/>
      <c r="M8" s="202"/>
      <c r="N8" s="93"/>
      <c r="O8" s="200" t="s">
        <v>212</v>
      </c>
      <c r="P8" s="203"/>
      <c r="Q8" s="203"/>
      <c r="R8" s="203"/>
      <c r="S8" s="203"/>
      <c r="T8" s="210"/>
      <c r="U8" s="210"/>
      <c r="V8" s="210"/>
    </row>
    <row r="9" spans="1:23" ht="51" customHeight="1">
      <c r="A9" s="15" t="s">
        <v>795</v>
      </c>
      <c r="B9" s="15" t="s">
        <v>796</v>
      </c>
      <c r="C9" s="15" t="s">
        <v>797</v>
      </c>
      <c r="D9" s="14" t="s">
        <v>798</v>
      </c>
      <c r="E9" s="15" t="s">
        <v>215</v>
      </c>
      <c r="F9" s="57" t="s">
        <v>43</v>
      </c>
      <c r="G9" s="57" t="s">
        <v>44</v>
      </c>
      <c r="H9" s="57" t="s">
        <v>45</v>
      </c>
      <c r="I9" s="57" t="s">
        <v>46</v>
      </c>
      <c r="J9" s="51" t="s">
        <v>47</v>
      </c>
      <c r="K9" s="76" t="s">
        <v>48</v>
      </c>
      <c r="L9" s="51" t="s">
        <v>49</v>
      </c>
      <c r="M9" s="55" t="s">
        <v>50</v>
      </c>
      <c r="N9" s="58"/>
      <c r="O9" s="57" t="s">
        <v>43</v>
      </c>
      <c r="P9" s="57" t="s">
        <v>44</v>
      </c>
      <c r="Q9" s="57" t="s">
        <v>45</v>
      </c>
      <c r="R9" s="57" t="s">
        <v>46</v>
      </c>
      <c r="S9" s="167" t="s">
        <v>51</v>
      </c>
      <c r="T9" s="76" t="s">
        <v>48</v>
      </c>
      <c r="U9" s="51" t="s">
        <v>49</v>
      </c>
      <c r="V9" s="55" t="s">
        <v>50</v>
      </c>
    </row>
    <row r="10" spans="1:23" ht="25.5" customHeight="1">
      <c r="A10" s="60" t="s">
        <v>216</v>
      </c>
      <c r="B10" s="59"/>
      <c r="C10" s="59"/>
      <c r="D10" s="59"/>
      <c r="E10" s="59"/>
      <c r="F10" s="59"/>
      <c r="G10" s="59"/>
      <c r="H10" s="59"/>
      <c r="I10" s="59"/>
      <c r="J10" s="59"/>
      <c r="K10" s="59"/>
      <c r="L10" s="59"/>
      <c r="M10" s="59"/>
      <c r="N10" s="59"/>
      <c r="O10" s="59"/>
      <c r="P10" s="59"/>
      <c r="Q10" s="59"/>
      <c r="R10" s="59"/>
      <c r="S10" s="59"/>
      <c r="T10" s="59"/>
      <c r="U10" s="59"/>
      <c r="V10" s="59"/>
    </row>
    <row r="11" spans="1:23" ht="14.25" customHeight="1">
      <c r="A11" t="s">
        <v>217</v>
      </c>
      <c r="B11" s="32" t="s">
        <v>218</v>
      </c>
      <c r="C11" s="32" t="s">
        <v>217</v>
      </c>
      <c r="D11" s="32" t="s">
        <v>218</v>
      </c>
      <c r="E11" t="s">
        <v>219</v>
      </c>
      <c r="F11" s="16">
        <v>19</v>
      </c>
      <c r="G11" s="16">
        <v>0</v>
      </c>
      <c r="H11" s="16">
        <v>0</v>
      </c>
      <c r="I11" s="16">
        <v>0</v>
      </c>
      <c r="J11" s="16">
        <v>255</v>
      </c>
      <c r="K11" s="17">
        <f t="shared" ref="K11" si="0">SUM(F11:J11)</f>
        <v>274</v>
      </c>
      <c r="L11" s="16">
        <v>0</v>
      </c>
      <c r="M11" s="17">
        <f t="shared" ref="M11" si="1">SUM(K11:L11)</f>
        <v>274</v>
      </c>
      <c r="N11" s="19" t="s">
        <v>799</v>
      </c>
      <c r="O11" s="16">
        <v>4</v>
      </c>
      <c r="P11" s="16">
        <v>0</v>
      </c>
      <c r="Q11" s="16">
        <v>0</v>
      </c>
      <c r="R11" s="16">
        <v>0</v>
      </c>
      <c r="S11" s="16">
        <v>0</v>
      </c>
      <c r="T11" s="17">
        <f>SUM(O11:S11)</f>
        <v>4</v>
      </c>
      <c r="U11" s="16">
        <v>0</v>
      </c>
      <c r="V11" s="17">
        <f t="shared" ref="V11" si="2">SUM(T11:U11)</f>
        <v>4</v>
      </c>
      <c r="W11" s="19" t="s">
        <v>799</v>
      </c>
    </row>
    <row r="12" spans="1:23" ht="14.25" customHeight="1">
      <c r="A12" t="s">
        <v>800</v>
      </c>
      <c r="B12" s="32" t="s">
        <v>801</v>
      </c>
      <c r="C12" s="32" t="s">
        <v>323</v>
      </c>
      <c r="D12" s="32" t="s">
        <v>324</v>
      </c>
      <c r="E12" t="s">
        <v>253</v>
      </c>
      <c r="F12" s="16">
        <v>11</v>
      </c>
      <c r="G12" s="16">
        <v>0</v>
      </c>
      <c r="H12" s="16">
        <v>0</v>
      </c>
      <c r="I12" s="16">
        <v>0</v>
      </c>
      <c r="J12" s="16">
        <v>113</v>
      </c>
      <c r="K12" s="17">
        <f t="shared" ref="K12:K75" si="3">SUM(F12:J12)</f>
        <v>124</v>
      </c>
      <c r="L12" s="16">
        <v>0</v>
      </c>
      <c r="M12" s="17">
        <f t="shared" ref="M12:M75" si="4">SUM(K12:L12)</f>
        <v>124</v>
      </c>
      <c r="N12" s="19" t="s">
        <v>799</v>
      </c>
      <c r="O12" s="16">
        <v>0</v>
      </c>
      <c r="P12" s="16">
        <v>0</v>
      </c>
      <c r="Q12" s="16">
        <v>0</v>
      </c>
      <c r="R12" s="16">
        <v>4</v>
      </c>
      <c r="S12" s="16">
        <v>0</v>
      </c>
      <c r="T12" s="17">
        <f t="shared" ref="T12:T75" si="5">SUM(O12:S12)</f>
        <v>4</v>
      </c>
      <c r="U12" s="16">
        <v>21</v>
      </c>
      <c r="V12" s="17">
        <f t="shared" ref="V12:V75" si="6">SUM(T12:U12)</f>
        <v>25</v>
      </c>
      <c r="W12" s="19" t="s">
        <v>799</v>
      </c>
    </row>
    <row r="13" spans="1:23" ht="14.25" customHeight="1">
      <c r="A13" t="s">
        <v>220</v>
      </c>
      <c r="B13" s="32" t="s">
        <v>221</v>
      </c>
      <c r="C13" s="32" t="s">
        <v>220</v>
      </c>
      <c r="D13" s="32" t="s">
        <v>221</v>
      </c>
      <c r="E13" t="s">
        <v>222</v>
      </c>
      <c r="F13" s="16">
        <v>10</v>
      </c>
      <c r="G13" s="16">
        <v>0</v>
      </c>
      <c r="H13" s="16">
        <v>0</v>
      </c>
      <c r="I13" s="16">
        <v>0</v>
      </c>
      <c r="J13" s="16">
        <v>101</v>
      </c>
      <c r="K13" s="17">
        <f t="shared" si="3"/>
        <v>111</v>
      </c>
      <c r="L13" s="16">
        <v>8</v>
      </c>
      <c r="M13" s="17">
        <f t="shared" si="4"/>
        <v>119</v>
      </c>
      <c r="N13" s="19" t="s">
        <v>799</v>
      </c>
      <c r="O13" s="16">
        <v>37</v>
      </c>
      <c r="P13" s="16">
        <v>0</v>
      </c>
      <c r="Q13" s="16">
        <v>0</v>
      </c>
      <c r="R13" s="16">
        <v>27</v>
      </c>
      <c r="S13" s="16">
        <v>0</v>
      </c>
      <c r="T13" s="17">
        <f t="shared" si="5"/>
        <v>64</v>
      </c>
      <c r="U13" s="16">
        <v>7</v>
      </c>
      <c r="V13" s="17">
        <f t="shared" si="6"/>
        <v>71</v>
      </c>
      <c r="W13" s="19" t="s">
        <v>799</v>
      </c>
    </row>
    <row r="14" spans="1:23" ht="14.25" customHeight="1">
      <c r="A14" t="s">
        <v>223</v>
      </c>
      <c r="B14" s="32" t="s">
        <v>224</v>
      </c>
      <c r="C14" s="32" t="s">
        <v>223</v>
      </c>
      <c r="D14" s="32" t="s">
        <v>224</v>
      </c>
      <c r="E14" t="s">
        <v>219</v>
      </c>
      <c r="F14" s="16">
        <v>0</v>
      </c>
      <c r="G14" s="16">
        <v>0</v>
      </c>
      <c r="H14" s="16">
        <v>0</v>
      </c>
      <c r="I14" s="16">
        <v>0</v>
      </c>
      <c r="J14" s="16">
        <v>252</v>
      </c>
      <c r="K14" s="17">
        <f t="shared" si="3"/>
        <v>252</v>
      </c>
      <c r="L14" s="16">
        <v>0</v>
      </c>
      <c r="M14" s="17">
        <f t="shared" si="4"/>
        <v>252</v>
      </c>
      <c r="N14" s="19" t="s">
        <v>799</v>
      </c>
      <c r="O14" s="16">
        <v>22</v>
      </c>
      <c r="P14" s="16">
        <v>3</v>
      </c>
      <c r="Q14" s="16">
        <v>0</v>
      </c>
      <c r="R14" s="16">
        <v>18</v>
      </c>
      <c r="S14" s="16">
        <v>0</v>
      </c>
      <c r="T14" s="17">
        <f t="shared" si="5"/>
        <v>43</v>
      </c>
      <c r="U14" s="16">
        <v>0</v>
      </c>
      <c r="V14" s="17">
        <f t="shared" si="6"/>
        <v>43</v>
      </c>
      <c r="W14" s="19" t="s">
        <v>799</v>
      </c>
    </row>
    <row r="15" spans="1:23" ht="14.25" customHeight="1">
      <c r="A15" t="s">
        <v>225</v>
      </c>
      <c r="B15" s="32" t="s">
        <v>226</v>
      </c>
      <c r="C15" s="32" t="s">
        <v>225</v>
      </c>
      <c r="D15" s="32" t="s">
        <v>226</v>
      </c>
      <c r="E15" t="s">
        <v>222</v>
      </c>
      <c r="F15" s="16">
        <v>42</v>
      </c>
      <c r="G15" s="16">
        <v>0</v>
      </c>
      <c r="H15" s="16">
        <v>0</v>
      </c>
      <c r="I15" s="16">
        <v>0</v>
      </c>
      <c r="J15" s="16">
        <v>2</v>
      </c>
      <c r="K15" s="17">
        <f t="shared" si="3"/>
        <v>44</v>
      </c>
      <c r="L15" s="16">
        <v>0</v>
      </c>
      <c r="M15" s="17">
        <f t="shared" si="4"/>
        <v>44</v>
      </c>
      <c r="N15" s="19" t="s">
        <v>799</v>
      </c>
      <c r="O15" s="16">
        <v>31</v>
      </c>
      <c r="P15" s="16">
        <v>0</v>
      </c>
      <c r="Q15" s="16">
        <v>0</v>
      </c>
      <c r="R15" s="16">
        <v>0</v>
      </c>
      <c r="S15" s="16">
        <v>0</v>
      </c>
      <c r="T15" s="17">
        <f t="shared" si="5"/>
        <v>31</v>
      </c>
      <c r="U15" s="16">
        <v>0</v>
      </c>
      <c r="V15" s="17">
        <f t="shared" si="6"/>
        <v>31</v>
      </c>
      <c r="W15" s="19" t="s">
        <v>799</v>
      </c>
    </row>
    <row r="16" spans="1:23" ht="14.25" customHeight="1">
      <c r="A16" t="s">
        <v>227</v>
      </c>
      <c r="B16" s="32" t="s">
        <v>228</v>
      </c>
      <c r="C16" s="32" t="s">
        <v>227</v>
      </c>
      <c r="D16" s="32" t="s">
        <v>228</v>
      </c>
      <c r="E16" t="s">
        <v>219</v>
      </c>
      <c r="F16" s="16">
        <v>53</v>
      </c>
      <c r="G16" s="16">
        <v>0</v>
      </c>
      <c r="H16" s="16">
        <v>0</v>
      </c>
      <c r="I16" s="16">
        <v>0</v>
      </c>
      <c r="J16" s="16">
        <v>0</v>
      </c>
      <c r="K16" s="17">
        <f t="shared" si="3"/>
        <v>53</v>
      </c>
      <c r="L16" s="16">
        <v>36</v>
      </c>
      <c r="M16" s="17">
        <f t="shared" si="4"/>
        <v>89</v>
      </c>
      <c r="N16" s="19" t="s">
        <v>799</v>
      </c>
      <c r="O16" s="16">
        <v>46</v>
      </c>
      <c r="P16" s="16">
        <v>17</v>
      </c>
      <c r="Q16" s="16">
        <v>0</v>
      </c>
      <c r="R16" s="16">
        <v>45</v>
      </c>
      <c r="S16" s="16">
        <v>0</v>
      </c>
      <c r="T16" s="17">
        <f t="shared" si="5"/>
        <v>108</v>
      </c>
      <c r="U16" s="16">
        <v>0</v>
      </c>
      <c r="V16" s="17">
        <f t="shared" si="6"/>
        <v>108</v>
      </c>
      <c r="W16" s="19" t="s">
        <v>799</v>
      </c>
    </row>
    <row r="17" spans="1:23" ht="14.25" customHeight="1">
      <c r="A17" t="s">
        <v>229</v>
      </c>
      <c r="B17" s="32" t="s">
        <v>230</v>
      </c>
      <c r="C17" s="32" t="s">
        <v>229</v>
      </c>
      <c r="D17" s="32" t="s">
        <v>230</v>
      </c>
      <c r="E17" t="s">
        <v>231</v>
      </c>
      <c r="F17" s="16">
        <v>6</v>
      </c>
      <c r="G17" s="16">
        <v>0</v>
      </c>
      <c r="H17" s="16">
        <v>0</v>
      </c>
      <c r="I17" s="16">
        <v>2</v>
      </c>
      <c r="J17" s="16">
        <v>0</v>
      </c>
      <c r="K17" s="17">
        <f t="shared" si="3"/>
        <v>8</v>
      </c>
      <c r="L17" s="16">
        <v>0</v>
      </c>
      <c r="M17" s="17">
        <f t="shared" si="4"/>
        <v>8</v>
      </c>
      <c r="N17" s="19" t="s">
        <v>799</v>
      </c>
      <c r="O17" s="16">
        <v>2</v>
      </c>
      <c r="P17" s="16">
        <v>0</v>
      </c>
      <c r="Q17" s="16">
        <v>0</v>
      </c>
      <c r="R17" s="16">
        <v>0</v>
      </c>
      <c r="S17" s="16">
        <v>0</v>
      </c>
      <c r="T17" s="17">
        <f t="shared" si="5"/>
        <v>2</v>
      </c>
      <c r="U17" s="16">
        <v>6</v>
      </c>
      <c r="V17" s="17">
        <f t="shared" si="6"/>
        <v>8</v>
      </c>
      <c r="W17" s="19" t="s">
        <v>799</v>
      </c>
    </row>
    <row r="18" spans="1:23" ht="14.25" customHeight="1">
      <c r="A18" t="s">
        <v>232</v>
      </c>
      <c r="B18" s="32" t="s">
        <v>233</v>
      </c>
      <c r="C18" s="32" t="s">
        <v>232</v>
      </c>
      <c r="D18" s="32" t="s">
        <v>233</v>
      </c>
      <c r="E18" t="s">
        <v>234</v>
      </c>
      <c r="F18" s="16">
        <v>0</v>
      </c>
      <c r="G18" s="16">
        <v>0</v>
      </c>
      <c r="H18" s="16">
        <v>0</v>
      </c>
      <c r="I18" s="16">
        <v>0</v>
      </c>
      <c r="J18" s="16">
        <v>61</v>
      </c>
      <c r="K18" s="17">
        <f t="shared" si="3"/>
        <v>61</v>
      </c>
      <c r="L18" s="16">
        <v>5</v>
      </c>
      <c r="M18" s="17">
        <f t="shared" si="4"/>
        <v>66</v>
      </c>
      <c r="N18" s="19" t="s">
        <v>799</v>
      </c>
      <c r="O18" s="16">
        <v>0</v>
      </c>
      <c r="P18" s="16">
        <v>0</v>
      </c>
      <c r="Q18" s="16">
        <v>0</v>
      </c>
      <c r="R18" s="16">
        <v>0</v>
      </c>
      <c r="S18" s="16">
        <v>17</v>
      </c>
      <c r="T18" s="17">
        <f t="shared" si="5"/>
        <v>17</v>
      </c>
      <c r="U18" s="16">
        <v>0</v>
      </c>
      <c r="V18" s="17">
        <f t="shared" si="6"/>
        <v>17</v>
      </c>
      <c r="W18" s="19" t="s">
        <v>799</v>
      </c>
    </row>
    <row r="19" spans="1:23" ht="14.25" customHeight="1">
      <c r="A19" t="s">
        <v>235</v>
      </c>
      <c r="B19" s="32" t="s">
        <v>236</v>
      </c>
      <c r="C19" s="32" t="s">
        <v>235</v>
      </c>
      <c r="D19" s="32" t="s">
        <v>236</v>
      </c>
      <c r="E19" t="s">
        <v>231</v>
      </c>
      <c r="F19" s="16">
        <v>0</v>
      </c>
      <c r="G19" s="16">
        <v>9</v>
      </c>
      <c r="H19" s="16">
        <v>0</v>
      </c>
      <c r="I19" s="16">
        <v>0</v>
      </c>
      <c r="J19" s="16">
        <v>122</v>
      </c>
      <c r="K19" s="17">
        <f t="shared" si="3"/>
        <v>131</v>
      </c>
      <c r="L19" s="16">
        <v>17</v>
      </c>
      <c r="M19" s="17">
        <f t="shared" si="4"/>
        <v>148</v>
      </c>
      <c r="N19" s="19" t="s">
        <v>799</v>
      </c>
      <c r="O19" s="16">
        <v>0</v>
      </c>
      <c r="P19" s="16">
        <v>9</v>
      </c>
      <c r="Q19" s="16">
        <v>0</v>
      </c>
      <c r="R19" s="16">
        <v>1</v>
      </c>
      <c r="S19" s="16">
        <v>0</v>
      </c>
      <c r="T19" s="17">
        <f t="shared" si="5"/>
        <v>10</v>
      </c>
      <c r="U19" s="16">
        <v>184</v>
      </c>
      <c r="V19" s="17">
        <f t="shared" si="6"/>
        <v>194</v>
      </c>
      <c r="W19" s="19" t="s">
        <v>799</v>
      </c>
    </row>
    <row r="20" spans="1:23" ht="14.25" customHeight="1">
      <c r="A20" t="s">
        <v>237</v>
      </c>
      <c r="B20" s="32" t="s">
        <v>238</v>
      </c>
      <c r="C20" s="32" t="s">
        <v>237</v>
      </c>
      <c r="D20" s="32" t="s">
        <v>238</v>
      </c>
      <c r="E20" t="s">
        <v>219</v>
      </c>
      <c r="F20" s="16">
        <v>63</v>
      </c>
      <c r="G20" s="16">
        <v>0</v>
      </c>
      <c r="H20" s="16">
        <v>0</v>
      </c>
      <c r="I20" s="16">
        <v>3</v>
      </c>
      <c r="J20" s="16">
        <v>63</v>
      </c>
      <c r="K20" s="17">
        <f t="shared" si="3"/>
        <v>129</v>
      </c>
      <c r="L20" s="16">
        <v>0</v>
      </c>
      <c r="M20" s="17">
        <f t="shared" si="4"/>
        <v>129</v>
      </c>
      <c r="N20" s="19" t="s">
        <v>802</v>
      </c>
      <c r="O20" s="16">
        <v>63</v>
      </c>
      <c r="P20" s="16">
        <v>14</v>
      </c>
      <c r="Q20" s="16">
        <v>16</v>
      </c>
      <c r="R20" s="16">
        <v>30</v>
      </c>
      <c r="S20" s="16">
        <v>0</v>
      </c>
      <c r="T20" s="17">
        <f t="shared" si="5"/>
        <v>123</v>
      </c>
      <c r="U20" s="16">
        <v>73</v>
      </c>
      <c r="V20" s="17">
        <f t="shared" si="6"/>
        <v>196</v>
      </c>
      <c r="W20" s="19" t="s">
        <v>799</v>
      </c>
    </row>
    <row r="21" spans="1:23" ht="14.25" customHeight="1">
      <c r="A21" t="s">
        <v>239</v>
      </c>
      <c r="B21" s="32" t="s">
        <v>240</v>
      </c>
      <c r="C21" s="32" t="s">
        <v>239</v>
      </c>
      <c r="D21" s="32" t="s">
        <v>240</v>
      </c>
      <c r="E21" t="s">
        <v>222</v>
      </c>
      <c r="F21" s="16">
        <v>5</v>
      </c>
      <c r="G21" s="16">
        <v>0</v>
      </c>
      <c r="H21" s="16">
        <v>0</v>
      </c>
      <c r="I21" s="16">
        <v>32</v>
      </c>
      <c r="J21" s="16">
        <v>0</v>
      </c>
      <c r="K21" s="17">
        <f t="shared" si="3"/>
        <v>37</v>
      </c>
      <c r="L21" s="16">
        <v>0</v>
      </c>
      <c r="M21" s="17">
        <f t="shared" si="4"/>
        <v>37</v>
      </c>
      <c r="N21" s="19" t="s">
        <v>799</v>
      </c>
      <c r="O21" s="16">
        <v>32</v>
      </c>
      <c r="P21" s="16">
        <v>0</v>
      </c>
      <c r="Q21" s="16">
        <v>0</v>
      </c>
      <c r="R21" s="16">
        <v>34</v>
      </c>
      <c r="S21" s="16">
        <v>15</v>
      </c>
      <c r="T21" s="17">
        <f t="shared" si="5"/>
        <v>81</v>
      </c>
      <c r="U21" s="16">
        <v>15</v>
      </c>
      <c r="V21" s="17">
        <f t="shared" si="6"/>
        <v>96</v>
      </c>
      <c r="W21" s="19" t="s">
        <v>799</v>
      </c>
    </row>
    <row r="22" spans="1:23" ht="14.25" customHeight="1">
      <c r="A22" t="s">
        <v>241</v>
      </c>
      <c r="B22" t="s">
        <v>242</v>
      </c>
      <c r="C22" s="32" t="s">
        <v>241</v>
      </c>
      <c r="D22" t="s">
        <v>242</v>
      </c>
      <c r="E22" t="s">
        <v>243</v>
      </c>
      <c r="F22" s="16">
        <v>0</v>
      </c>
      <c r="G22" s="16">
        <v>0</v>
      </c>
      <c r="H22" s="16">
        <v>0</v>
      </c>
      <c r="I22" s="16">
        <v>13</v>
      </c>
      <c r="J22" s="16">
        <v>33</v>
      </c>
      <c r="K22" s="17">
        <f t="shared" si="3"/>
        <v>46</v>
      </c>
      <c r="L22" s="16">
        <v>0</v>
      </c>
      <c r="M22" s="17">
        <f t="shared" si="4"/>
        <v>46</v>
      </c>
      <c r="N22" s="19" t="s">
        <v>799</v>
      </c>
      <c r="O22" s="16">
        <v>0</v>
      </c>
      <c r="P22" s="16">
        <v>26</v>
      </c>
      <c r="Q22" s="16">
        <v>0</v>
      </c>
      <c r="R22" s="16">
        <v>36</v>
      </c>
      <c r="S22" s="16">
        <v>0</v>
      </c>
      <c r="T22" s="17">
        <f t="shared" si="5"/>
        <v>62</v>
      </c>
      <c r="U22" s="16">
        <v>0</v>
      </c>
      <c r="V22" s="17">
        <f t="shared" si="6"/>
        <v>62</v>
      </c>
      <c r="W22" s="19" t="s">
        <v>799</v>
      </c>
    </row>
    <row r="23" spans="1:23" ht="14.25" customHeight="1">
      <c r="A23" t="s">
        <v>244</v>
      </c>
      <c r="B23" s="32" t="s">
        <v>245</v>
      </c>
      <c r="C23" s="32" t="s">
        <v>244</v>
      </c>
      <c r="D23" s="32" t="s">
        <v>245</v>
      </c>
      <c r="E23" t="s">
        <v>231</v>
      </c>
      <c r="F23" s="16">
        <v>0</v>
      </c>
      <c r="G23" s="16">
        <v>0</v>
      </c>
      <c r="H23" s="16">
        <v>0</v>
      </c>
      <c r="I23" s="16">
        <v>9</v>
      </c>
      <c r="J23" s="16">
        <v>0</v>
      </c>
      <c r="K23" s="17">
        <f t="shared" si="3"/>
        <v>9</v>
      </c>
      <c r="L23" s="16">
        <v>16</v>
      </c>
      <c r="M23" s="17">
        <f t="shared" si="4"/>
        <v>25</v>
      </c>
      <c r="N23" s="19" t="s">
        <v>799</v>
      </c>
      <c r="O23" s="16">
        <v>64</v>
      </c>
      <c r="P23" s="16">
        <v>0</v>
      </c>
      <c r="Q23" s="16">
        <v>9</v>
      </c>
      <c r="R23" s="16">
        <v>24</v>
      </c>
      <c r="S23" s="16">
        <v>0</v>
      </c>
      <c r="T23" s="17">
        <f t="shared" si="5"/>
        <v>97</v>
      </c>
      <c r="U23" s="16">
        <v>91</v>
      </c>
      <c r="V23" s="17">
        <f t="shared" si="6"/>
        <v>188</v>
      </c>
      <c r="W23" s="19" t="s">
        <v>799</v>
      </c>
    </row>
    <row r="24" spans="1:23" ht="14.25" customHeight="1">
      <c r="A24" t="s">
        <v>246</v>
      </c>
      <c r="B24" s="32" t="s">
        <v>247</v>
      </c>
      <c r="C24" s="32" t="s">
        <v>246</v>
      </c>
      <c r="D24" s="32" t="s">
        <v>247</v>
      </c>
      <c r="E24" t="s">
        <v>248</v>
      </c>
      <c r="F24" s="16">
        <v>0</v>
      </c>
      <c r="G24" s="16">
        <v>59</v>
      </c>
      <c r="H24" s="16">
        <v>0</v>
      </c>
      <c r="I24" s="16">
        <v>68</v>
      </c>
      <c r="J24" s="16">
        <v>33</v>
      </c>
      <c r="K24" s="17">
        <f t="shared" si="3"/>
        <v>160</v>
      </c>
      <c r="L24" s="16">
        <v>175</v>
      </c>
      <c r="M24" s="17">
        <f t="shared" si="4"/>
        <v>335</v>
      </c>
      <c r="N24" s="19" t="s">
        <v>802</v>
      </c>
      <c r="O24" s="16">
        <v>55</v>
      </c>
      <c r="P24" s="16">
        <v>76</v>
      </c>
      <c r="Q24" s="16">
        <v>0</v>
      </c>
      <c r="R24" s="16">
        <v>160</v>
      </c>
      <c r="S24" s="16">
        <v>0</v>
      </c>
      <c r="T24" s="17">
        <f t="shared" si="5"/>
        <v>291</v>
      </c>
      <c r="U24" s="16">
        <v>406</v>
      </c>
      <c r="V24" s="17">
        <f t="shared" si="6"/>
        <v>697</v>
      </c>
      <c r="W24" s="19" t="s">
        <v>799</v>
      </c>
    </row>
    <row r="25" spans="1:23" ht="14.25" customHeight="1">
      <c r="A25" t="s">
        <v>249</v>
      </c>
      <c r="B25" t="s">
        <v>250</v>
      </c>
      <c r="C25" s="32" t="s">
        <v>249</v>
      </c>
      <c r="D25" s="32" t="s">
        <v>250</v>
      </c>
      <c r="E25" t="s">
        <v>222</v>
      </c>
      <c r="F25" s="16">
        <v>0</v>
      </c>
      <c r="G25" s="16">
        <v>15</v>
      </c>
      <c r="H25" s="16">
        <v>0</v>
      </c>
      <c r="I25" s="16">
        <v>0</v>
      </c>
      <c r="J25" s="16">
        <v>61</v>
      </c>
      <c r="K25" s="17">
        <f t="shared" si="3"/>
        <v>76</v>
      </c>
      <c r="L25" s="16">
        <v>0</v>
      </c>
      <c r="M25" s="17">
        <f t="shared" si="4"/>
        <v>76</v>
      </c>
      <c r="N25" s="19" t="s">
        <v>799</v>
      </c>
      <c r="O25" s="16">
        <v>0</v>
      </c>
      <c r="P25" s="16">
        <v>0</v>
      </c>
      <c r="Q25" s="16">
        <v>0</v>
      </c>
      <c r="R25" s="16">
        <v>0</v>
      </c>
      <c r="S25" s="16">
        <v>0</v>
      </c>
      <c r="T25" s="17">
        <f t="shared" si="5"/>
        <v>0</v>
      </c>
      <c r="U25" s="16">
        <v>0</v>
      </c>
      <c r="V25" s="17">
        <f t="shared" si="6"/>
        <v>0</v>
      </c>
      <c r="W25" s="19" t="s">
        <v>799</v>
      </c>
    </row>
    <row r="26" spans="1:23" ht="14.25" customHeight="1">
      <c r="A26" t="s">
        <v>251</v>
      </c>
      <c r="B26" t="s">
        <v>252</v>
      </c>
      <c r="C26" s="32" t="s">
        <v>251</v>
      </c>
      <c r="D26" s="32" t="s">
        <v>252</v>
      </c>
      <c r="E26" t="s">
        <v>253</v>
      </c>
      <c r="F26" s="16">
        <v>19</v>
      </c>
      <c r="G26" s="16">
        <v>0</v>
      </c>
      <c r="H26" s="16">
        <v>0</v>
      </c>
      <c r="I26" s="16">
        <v>22</v>
      </c>
      <c r="J26" s="16">
        <v>140</v>
      </c>
      <c r="K26" s="17">
        <f t="shared" si="3"/>
        <v>181</v>
      </c>
      <c r="L26" s="16">
        <v>215</v>
      </c>
      <c r="M26" s="17">
        <f t="shared" si="4"/>
        <v>396</v>
      </c>
      <c r="N26" s="19" t="s">
        <v>799</v>
      </c>
      <c r="O26" s="16">
        <v>27</v>
      </c>
      <c r="P26" s="16">
        <v>0</v>
      </c>
      <c r="Q26" s="16">
        <v>0</v>
      </c>
      <c r="R26" s="16">
        <v>22</v>
      </c>
      <c r="S26" s="16">
        <v>0</v>
      </c>
      <c r="T26" s="17">
        <f t="shared" si="5"/>
        <v>49</v>
      </c>
      <c r="U26" s="16">
        <v>107</v>
      </c>
      <c r="V26" s="17">
        <f t="shared" si="6"/>
        <v>156</v>
      </c>
      <c r="W26" s="19" t="s">
        <v>799</v>
      </c>
    </row>
    <row r="27" spans="1:23" ht="14.25" customHeight="1">
      <c r="A27" t="s">
        <v>254</v>
      </c>
      <c r="B27" s="32" t="s">
        <v>255</v>
      </c>
      <c r="C27" s="32" t="s">
        <v>254</v>
      </c>
      <c r="D27" s="32" t="s">
        <v>255</v>
      </c>
      <c r="E27" t="s">
        <v>253</v>
      </c>
      <c r="F27" s="16">
        <v>81</v>
      </c>
      <c r="G27" s="16">
        <v>0</v>
      </c>
      <c r="H27" s="16">
        <v>0</v>
      </c>
      <c r="I27" s="16">
        <v>0</v>
      </c>
      <c r="J27" s="16">
        <v>86</v>
      </c>
      <c r="K27" s="17">
        <f t="shared" si="3"/>
        <v>167</v>
      </c>
      <c r="L27" s="16">
        <v>0</v>
      </c>
      <c r="M27" s="17">
        <f t="shared" si="4"/>
        <v>167</v>
      </c>
      <c r="N27" s="19" t="s">
        <v>799</v>
      </c>
      <c r="O27" s="16">
        <v>58</v>
      </c>
      <c r="P27" s="16">
        <v>0</v>
      </c>
      <c r="Q27" s="16">
        <v>0</v>
      </c>
      <c r="R27" s="16">
        <v>0</v>
      </c>
      <c r="S27" s="16">
        <v>0</v>
      </c>
      <c r="T27" s="17">
        <f t="shared" si="5"/>
        <v>58</v>
      </c>
      <c r="U27" s="16">
        <v>0</v>
      </c>
      <c r="V27" s="17">
        <f t="shared" si="6"/>
        <v>58</v>
      </c>
      <c r="W27" s="19" t="s">
        <v>799</v>
      </c>
    </row>
    <row r="28" spans="1:23" ht="14.25" customHeight="1">
      <c r="A28" t="s">
        <v>256</v>
      </c>
      <c r="B28" s="32" t="s">
        <v>257</v>
      </c>
      <c r="C28" s="32" t="s">
        <v>256</v>
      </c>
      <c r="D28" s="32" t="s">
        <v>257</v>
      </c>
      <c r="E28" t="s">
        <v>222</v>
      </c>
      <c r="F28" s="16">
        <v>51</v>
      </c>
      <c r="G28" s="16">
        <v>0</v>
      </c>
      <c r="H28" s="16">
        <v>9</v>
      </c>
      <c r="I28" s="16">
        <v>10</v>
      </c>
      <c r="J28" s="16">
        <v>6</v>
      </c>
      <c r="K28" s="17">
        <f t="shared" si="3"/>
        <v>76</v>
      </c>
      <c r="L28" s="16">
        <v>305</v>
      </c>
      <c r="M28" s="17">
        <f t="shared" si="4"/>
        <v>381</v>
      </c>
      <c r="N28" s="19" t="s">
        <v>799</v>
      </c>
      <c r="O28" s="16">
        <v>83</v>
      </c>
      <c r="P28" s="16">
        <v>0</v>
      </c>
      <c r="Q28" s="16">
        <v>0</v>
      </c>
      <c r="R28" s="16">
        <v>8</v>
      </c>
      <c r="S28" s="16">
        <v>9</v>
      </c>
      <c r="T28" s="17">
        <f t="shared" si="5"/>
        <v>100</v>
      </c>
      <c r="U28" s="16">
        <v>75</v>
      </c>
      <c r="V28" s="17">
        <f t="shared" si="6"/>
        <v>175</v>
      </c>
      <c r="W28" s="19" t="s">
        <v>802</v>
      </c>
    </row>
    <row r="29" spans="1:23" ht="14.25" customHeight="1">
      <c r="A29" t="s">
        <v>258</v>
      </c>
      <c r="B29" s="32" t="s">
        <v>259</v>
      </c>
      <c r="C29" s="32" t="s">
        <v>258</v>
      </c>
      <c r="D29" s="32" t="s">
        <v>259</v>
      </c>
      <c r="E29" t="s">
        <v>253</v>
      </c>
      <c r="F29" s="16">
        <v>96</v>
      </c>
      <c r="G29" s="16">
        <v>0</v>
      </c>
      <c r="H29" s="16">
        <v>0</v>
      </c>
      <c r="I29" s="16">
        <v>32</v>
      </c>
      <c r="J29" s="16">
        <v>106</v>
      </c>
      <c r="K29" s="17">
        <f t="shared" si="3"/>
        <v>234</v>
      </c>
      <c r="L29" s="16">
        <v>0</v>
      </c>
      <c r="M29" s="17">
        <f t="shared" si="4"/>
        <v>234</v>
      </c>
      <c r="N29" s="19" t="s">
        <v>799</v>
      </c>
      <c r="O29" s="16">
        <v>175</v>
      </c>
      <c r="P29" s="16">
        <v>0</v>
      </c>
      <c r="Q29" s="16">
        <v>0</v>
      </c>
      <c r="R29" s="16">
        <v>80</v>
      </c>
      <c r="S29" s="16">
        <v>0</v>
      </c>
      <c r="T29" s="17">
        <f t="shared" si="5"/>
        <v>255</v>
      </c>
      <c r="U29" s="16">
        <v>10</v>
      </c>
      <c r="V29" s="17">
        <f t="shared" si="6"/>
        <v>265</v>
      </c>
      <c r="W29" s="19" t="s">
        <v>799</v>
      </c>
    </row>
    <row r="30" spans="1:23" ht="14.25" customHeight="1">
      <c r="A30" t="s">
        <v>260</v>
      </c>
      <c r="B30" s="32" t="s">
        <v>261</v>
      </c>
      <c r="C30" s="32" t="s">
        <v>260</v>
      </c>
      <c r="D30" s="32" t="s">
        <v>261</v>
      </c>
      <c r="E30" t="s">
        <v>222</v>
      </c>
      <c r="F30" s="16">
        <v>0</v>
      </c>
      <c r="G30" s="16">
        <v>3</v>
      </c>
      <c r="H30" s="16">
        <v>0</v>
      </c>
      <c r="I30" s="16">
        <v>1</v>
      </c>
      <c r="J30" s="16">
        <v>36</v>
      </c>
      <c r="K30" s="17">
        <f t="shared" si="3"/>
        <v>40</v>
      </c>
      <c r="L30" s="16">
        <v>0</v>
      </c>
      <c r="M30" s="17">
        <f t="shared" si="4"/>
        <v>40</v>
      </c>
      <c r="N30" s="19" t="s">
        <v>799</v>
      </c>
      <c r="O30" s="16">
        <v>0</v>
      </c>
      <c r="P30" s="16">
        <v>70</v>
      </c>
      <c r="Q30" s="16">
        <v>0</v>
      </c>
      <c r="R30" s="16">
        <v>23</v>
      </c>
      <c r="S30" s="16">
        <v>27</v>
      </c>
      <c r="T30" s="17">
        <f t="shared" si="5"/>
        <v>120</v>
      </c>
      <c r="U30" s="16">
        <v>0</v>
      </c>
      <c r="V30" s="17">
        <f t="shared" si="6"/>
        <v>120</v>
      </c>
      <c r="W30" s="19" t="s">
        <v>799</v>
      </c>
    </row>
    <row r="31" spans="1:23" ht="14.25" customHeight="1">
      <c r="A31" t="s">
        <v>262</v>
      </c>
      <c r="B31" t="s">
        <v>263</v>
      </c>
      <c r="C31" s="32" t="s">
        <v>262</v>
      </c>
      <c r="D31" s="32" t="s">
        <v>263</v>
      </c>
      <c r="E31" t="s">
        <v>243</v>
      </c>
      <c r="F31" s="16">
        <v>0</v>
      </c>
      <c r="G31" s="16">
        <v>0</v>
      </c>
      <c r="H31" s="16">
        <v>0</v>
      </c>
      <c r="I31" s="16">
        <v>0</v>
      </c>
      <c r="J31" s="16">
        <v>44</v>
      </c>
      <c r="K31" s="17">
        <f t="shared" si="3"/>
        <v>44</v>
      </c>
      <c r="L31" s="16">
        <v>0</v>
      </c>
      <c r="M31" s="17">
        <f t="shared" si="4"/>
        <v>44</v>
      </c>
      <c r="N31" s="19" t="s">
        <v>799</v>
      </c>
      <c r="O31" s="16">
        <v>22</v>
      </c>
      <c r="P31" s="16">
        <v>48</v>
      </c>
      <c r="Q31" s="16">
        <v>0</v>
      </c>
      <c r="R31" s="16">
        <v>58</v>
      </c>
      <c r="S31" s="16">
        <v>0</v>
      </c>
      <c r="T31" s="17">
        <f t="shared" si="5"/>
        <v>128</v>
      </c>
      <c r="U31" s="16">
        <v>44</v>
      </c>
      <c r="V31" s="17">
        <f t="shared" si="6"/>
        <v>172</v>
      </c>
      <c r="W31" s="19" t="s">
        <v>799</v>
      </c>
    </row>
    <row r="32" spans="1:23" ht="14.25" customHeight="1">
      <c r="A32" t="s">
        <v>264</v>
      </c>
      <c r="B32" s="32" t="s">
        <v>265</v>
      </c>
      <c r="C32" s="32" t="s">
        <v>264</v>
      </c>
      <c r="D32" s="32" t="s">
        <v>265</v>
      </c>
      <c r="E32" t="s">
        <v>219</v>
      </c>
      <c r="F32" s="16">
        <v>46</v>
      </c>
      <c r="G32" s="16">
        <v>4</v>
      </c>
      <c r="H32" s="16">
        <v>0</v>
      </c>
      <c r="I32" s="16">
        <v>0</v>
      </c>
      <c r="J32" s="16">
        <v>64</v>
      </c>
      <c r="K32" s="17">
        <f t="shared" si="3"/>
        <v>114</v>
      </c>
      <c r="L32" s="16">
        <v>52</v>
      </c>
      <c r="M32" s="17">
        <f t="shared" si="4"/>
        <v>166</v>
      </c>
      <c r="N32" s="19" t="s">
        <v>802</v>
      </c>
      <c r="O32" s="16">
        <v>52</v>
      </c>
      <c r="P32" s="16">
        <v>0</v>
      </c>
      <c r="Q32" s="16">
        <v>0</v>
      </c>
      <c r="R32" s="16">
        <v>0</v>
      </c>
      <c r="S32" s="16">
        <v>0</v>
      </c>
      <c r="T32" s="17">
        <f t="shared" si="5"/>
        <v>52</v>
      </c>
      <c r="U32" s="16">
        <v>0</v>
      </c>
      <c r="V32" s="17">
        <f t="shared" si="6"/>
        <v>52</v>
      </c>
      <c r="W32" s="19" t="s">
        <v>799</v>
      </c>
    </row>
    <row r="33" spans="1:23" ht="14.25" customHeight="1">
      <c r="A33" t="s">
        <v>266</v>
      </c>
      <c r="B33" s="32" t="s">
        <v>267</v>
      </c>
      <c r="C33" s="32" t="s">
        <v>266</v>
      </c>
      <c r="D33" s="32" t="s">
        <v>267</v>
      </c>
      <c r="E33" t="s">
        <v>234</v>
      </c>
      <c r="F33" s="16">
        <v>2</v>
      </c>
      <c r="G33" s="16">
        <v>0</v>
      </c>
      <c r="H33" s="16">
        <v>0</v>
      </c>
      <c r="I33" s="16">
        <v>7</v>
      </c>
      <c r="J33" s="16">
        <v>212</v>
      </c>
      <c r="K33" s="17">
        <f t="shared" si="3"/>
        <v>221</v>
      </c>
      <c r="L33" s="16">
        <v>8</v>
      </c>
      <c r="M33" s="17">
        <f t="shared" si="4"/>
        <v>229</v>
      </c>
      <c r="N33" s="19" t="s">
        <v>799</v>
      </c>
      <c r="O33" s="16">
        <v>134</v>
      </c>
      <c r="P33" s="16">
        <v>0</v>
      </c>
      <c r="Q33" s="16">
        <v>0</v>
      </c>
      <c r="R33" s="16">
        <v>58</v>
      </c>
      <c r="S33" s="16">
        <v>10</v>
      </c>
      <c r="T33" s="17">
        <f t="shared" si="5"/>
        <v>202</v>
      </c>
      <c r="U33" s="16">
        <v>59</v>
      </c>
      <c r="V33" s="17">
        <f t="shared" si="6"/>
        <v>261</v>
      </c>
      <c r="W33" s="19" t="s">
        <v>799</v>
      </c>
    </row>
    <row r="34" spans="1:23" ht="14.25" customHeight="1">
      <c r="A34" t="s">
        <v>268</v>
      </c>
      <c r="B34" s="32" t="s">
        <v>269</v>
      </c>
      <c r="C34" s="32" t="s">
        <v>268</v>
      </c>
      <c r="D34" s="32" t="s">
        <v>269</v>
      </c>
      <c r="E34" t="s">
        <v>231</v>
      </c>
      <c r="F34" s="16">
        <v>0</v>
      </c>
      <c r="G34" s="16">
        <v>0</v>
      </c>
      <c r="H34" s="16">
        <v>0</v>
      </c>
      <c r="I34" s="16">
        <v>0</v>
      </c>
      <c r="J34" s="16">
        <v>0</v>
      </c>
      <c r="K34" s="17">
        <f t="shared" si="3"/>
        <v>0</v>
      </c>
      <c r="L34" s="16">
        <v>0</v>
      </c>
      <c r="M34" s="17">
        <f t="shared" si="4"/>
        <v>0</v>
      </c>
      <c r="N34" s="19" t="s">
        <v>799</v>
      </c>
      <c r="O34" s="16">
        <v>34</v>
      </c>
      <c r="P34" s="16">
        <v>15</v>
      </c>
      <c r="Q34" s="16">
        <v>0</v>
      </c>
      <c r="R34" s="16">
        <v>33</v>
      </c>
      <c r="S34" s="16">
        <v>0</v>
      </c>
      <c r="T34" s="17">
        <f t="shared" si="5"/>
        <v>82</v>
      </c>
      <c r="U34" s="16">
        <v>2</v>
      </c>
      <c r="V34" s="17">
        <f t="shared" si="6"/>
        <v>84</v>
      </c>
      <c r="W34" s="19" t="s">
        <v>799</v>
      </c>
    </row>
    <row r="35" spans="1:23" ht="14.25" customHeight="1">
      <c r="A35" t="s">
        <v>270</v>
      </c>
      <c r="B35" s="32" t="s">
        <v>271</v>
      </c>
      <c r="C35" s="32" t="s">
        <v>270</v>
      </c>
      <c r="D35" s="32" t="s">
        <v>271</v>
      </c>
      <c r="E35" t="s">
        <v>231</v>
      </c>
      <c r="F35" s="16">
        <v>0</v>
      </c>
      <c r="G35" s="16">
        <v>0</v>
      </c>
      <c r="H35" s="16">
        <v>0</v>
      </c>
      <c r="I35" s="16">
        <v>0</v>
      </c>
      <c r="J35" s="16">
        <v>137</v>
      </c>
      <c r="K35" s="17">
        <f t="shared" si="3"/>
        <v>137</v>
      </c>
      <c r="L35" s="16">
        <v>0</v>
      </c>
      <c r="M35" s="17">
        <f t="shared" si="4"/>
        <v>137</v>
      </c>
      <c r="N35" s="19" t="s">
        <v>799</v>
      </c>
      <c r="O35" s="16">
        <v>8</v>
      </c>
      <c r="P35" s="16">
        <v>0</v>
      </c>
      <c r="Q35" s="16">
        <v>0</v>
      </c>
      <c r="R35" s="16">
        <v>7</v>
      </c>
      <c r="S35" s="16">
        <v>0</v>
      </c>
      <c r="T35" s="17">
        <f t="shared" si="5"/>
        <v>15</v>
      </c>
      <c r="U35" s="16">
        <v>0</v>
      </c>
      <c r="V35" s="17">
        <f t="shared" si="6"/>
        <v>15</v>
      </c>
      <c r="W35" s="19" t="s">
        <v>799</v>
      </c>
    </row>
    <row r="36" spans="1:23" ht="14.25" customHeight="1">
      <c r="A36" t="s">
        <v>741</v>
      </c>
      <c r="B36" s="32" t="s">
        <v>742</v>
      </c>
      <c r="C36" s="32" t="s">
        <v>741</v>
      </c>
      <c r="D36" t="s">
        <v>742</v>
      </c>
      <c r="E36" t="s">
        <v>231</v>
      </c>
      <c r="F36" s="16">
        <v>0</v>
      </c>
      <c r="G36" s="16">
        <v>0</v>
      </c>
      <c r="H36" s="16">
        <v>0</v>
      </c>
      <c r="I36" s="16">
        <v>0</v>
      </c>
      <c r="J36" s="16">
        <v>0</v>
      </c>
      <c r="K36" s="17">
        <f t="shared" si="3"/>
        <v>0</v>
      </c>
      <c r="L36" s="16">
        <v>0</v>
      </c>
      <c r="M36" s="17">
        <f t="shared" si="4"/>
        <v>0</v>
      </c>
      <c r="N36" s="19" t="s">
        <v>799</v>
      </c>
      <c r="O36" s="16">
        <v>0</v>
      </c>
      <c r="P36" s="16">
        <v>0</v>
      </c>
      <c r="Q36" s="16">
        <v>0</v>
      </c>
      <c r="R36" s="16">
        <v>0</v>
      </c>
      <c r="S36" s="16">
        <v>0</v>
      </c>
      <c r="T36" s="17">
        <f t="shared" si="5"/>
        <v>0</v>
      </c>
      <c r="U36" s="16">
        <v>52</v>
      </c>
      <c r="V36" s="17">
        <f t="shared" si="6"/>
        <v>52</v>
      </c>
      <c r="W36" s="19" t="s">
        <v>799</v>
      </c>
    </row>
    <row r="37" spans="1:23" ht="14.25" customHeight="1">
      <c r="A37" t="s">
        <v>272</v>
      </c>
      <c r="B37" s="32" t="s">
        <v>273</v>
      </c>
      <c r="C37" s="32" t="s">
        <v>272</v>
      </c>
      <c r="D37" s="32" t="s">
        <v>273</v>
      </c>
      <c r="E37" t="s">
        <v>219</v>
      </c>
      <c r="F37" s="16">
        <v>0</v>
      </c>
      <c r="G37" s="16">
        <v>0</v>
      </c>
      <c r="H37" s="16">
        <v>0</v>
      </c>
      <c r="I37" s="16">
        <v>0</v>
      </c>
      <c r="J37" s="16">
        <v>77</v>
      </c>
      <c r="K37" s="17">
        <f t="shared" si="3"/>
        <v>77</v>
      </c>
      <c r="L37" s="16">
        <v>37</v>
      </c>
      <c r="M37" s="17">
        <f t="shared" si="4"/>
        <v>114</v>
      </c>
      <c r="N37" s="19" t="s">
        <v>799</v>
      </c>
      <c r="O37" s="16">
        <v>31</v>
      </c>
      <c r="P37" s="16">
        <v>63</v>
      </c>
      <c r="Q37" s="16">
        <v>0</v>
      </c>
      <c r="R37" s="16">
        <v>265</v>
      </c>
      <c r="S37" s="16">
        <v>0</v>
      </c>
      <c r="T37" s="17">
        <f t="shared" si="5"/>
        <v>359</v>
      </c>
      <c r="U37" s="16">
        <v>0</v>
      </c>
      <c r="V37" s="17">
        <f t="shared" si="6"/>
        <v>359</v>
      </c>
      <c r="W37" s="19" t="s">
        <v>799</v>
      </c>
    </row>
    <row r="38" spans="1:23" ht="14.25" customHeight="1">
      <c r="A38" t="s">
        <v>274</v>
      </c>
      <c r="B38" s="32" t="s">
        <v>275</v>
      </c>
      <c r="C38" s="32" t="s">
        <v>274</v>
      </c>
      <c r="D38" s="32" t="s">
        <v>275</v>
      </c>
      <c r="E38" t="s">
        <v>243</v>
      </c>
      <c r="F38" s="16">
        <v>4</v>
      </c>
      <c r="G38" s="16">
        <v>39</v>
      </c>
      <c r="H38" s="16">
        <v>0</v>
      </c>
      <c r="I38" s="16">
        <v>0</v>
      </c>
      <c r="J38" s="16">
        <v>480</v>
      </c>
      <c r="K38" s="17">
        <f t="shared" si="3"/>
        <v>523</v>
      </c>
      <c r="L38" s="16">
        <v>0</v>
      </c>
      <c r="M38" s="17">
        <f t="shared" si="4"/>
        <v>523</v>
      </c>
      <c r="N38" s="19" t="s">
        <v>802</v>
      </c>
      <c r="O38" s="16">
        <v>100</v>
      </c>
      <c r="P38" s="16">
        <v>139</v>
      </c>
      <c r="Q38" s="16">
        <v>11</v>
      </c>
      <c r="R38" s="16">
        <v>28</v>
      </c>
      <c r="S38" s="16">
        <v>26</v>
      </c>
      <c r="T38" s="17">
        <f t="shared" si="5"/>
        <v>304</v>
      </c>
      <c r="U38" s="16">
        <v>201</v>
      </c>
      <c r="V38" s="17">
        <f t="shared" si="6"/>
        <v>505</v>
      </c>
      <c r="W38" s="19" t="s">
        <v>799</v>
      </c>
    </row>
    <row r="39" spans="1:23" ht="14.25" customHeight="1">
      <c r="A39" t="s">
        <v>276</v>
      </c>
      <c r="B39" t="s">
        <v>277</v>
      </c>
      <c r="C39" s="32" t="s">
        <v>276</v>
      </c>
      <c r="D39" s="32" t="s">
        <v>277</v>
      </c>
      <c r="E39" t="s">
        <v>231</v>
      </c>
      <c r="F39" s="16">
        <v>0</v>
      </c>
      <c r="G39" s="16">
        <v>0</v>
      </c>
      <c r="H39" s="16">
        <v>0</v>
      </c>
      <c r="I39" s="16">
        <v>0</v>
      </c>
      <c r="J39" s="16">
        <v>138</v>
      </c>
      <c r="K39" s="17">
        <f t="shared" si="3"/>
        <v>138</v>
      </c>
      <c r="L39" s="16">
        <v>0</v>
      </c>
      <c r="M39" s="17">
        <f t="shared" si="4"/>
        <v>138</v>
      </c>
      <c r="N39" s="19" t="s">
        <v>799</v>
      </c>
      <c r="O39" s="16">
        <v>55</v>
      </c>
      <c r="P39" s="16">
        <v>41</v>
      </c>
      <c r="Q39" s="16">
        <v>0</v>
      </c>
      <c r="R39" s="16">
        <v>55</v>
      </c>
      <c r="S39" s="16">
        <v>11</v>
      </c>
      <c r="T39" s="17">
        <f t="shared" si="5"/>
        <v>162</v>
      </c>
      <c r="U39" s="16">
        <v>0</v>
      </c>
      <c r="V39" s="17">
        <f t="shared" si="6"/>
        <v>162</v>
      </c>
      <c r="W39" s="19" t="s">
        <v>799</v>
      </c>
    </row>
    <row r="40" spans="1:23" ht="14.25" customHeight="1">
      <c r="A40" t="s">
        <v>743</v>
      </c>
      <c r="B40" s="32" t="s">
        <v>744</v>
      </c>
      <c r="C40" s="32" t="s">
        <v>743</v>
      </c>
      <c r="D40" t="s">
        <v>744</v>
      </c>
      <c r="E40" t="s">
        <v>248</v>
      </c>
      <c r="F40" s="16">
        <v>0</v>
      </c>
      <c r="G40" s="16">
        <v>0</v>
      </c>
      <c r="H40" s="16">
        <v>0</v>
      </c>
      <c r="I40" s="16">
        <v>18</v>
      </c>
      <c r="J40" s="16">
        <v>60</v>
      </c>
      <c r="K40" s="17">
        <f t="shared" si="3"/>
        <v>78</v>
      </c>
      <c r="L40" s="16">
        <v>43</v>
      </c>
      <c r="M40" s="17">
        <f t="shared" si="4"/>
        <v>121</v>
      </c>
      <c r="N40" s="19" t="s">
        <v>799</v>
      </c>
      <c r="O40" s="16">
        <v>0</v>
      </c>
      <c r="P40" s="16">
        <v>0</v>
      </c>
      <c r="Q40" s="16">
        <v>0</v>
      </c>
      <c r="R40" s="16">
        <v>18</v>
      </c>
      <c r="S40" s="16">
        <v>0</v>
      </c>
      <c r="T40" s="17">
        <f t="shared" si="5"/>
        <v>18</v>
      </c>
      <c r="U40" s="16">
        <v>43</v>
      </c>
      <c r="V40" s="17">
        <f t="shared" si="6"/>
        <v>61</v>
      </c>
      <c r="W40" s="19" t="s">
        <v>802</v>
      </c>
    </row>
    <row r="41" spans="1:23" ht="14.25" customHeight="1">
      <c r="A41" t="s">
        <v>278</v>
      </c>
      <c r="B41" s="32" t="s">
        <v>279</v>
      </c>
      <c r="C41" s="32" t="s">
        <v>278</v>
      </c>
      <c r="D41" s="32" t="s">
        <v>279</v>
      </c>
      <c r="E41" t="s">
        <v>231</v>
      </c>
      <c r="F41" s="16">
        <v>0</v>
      </c>
      <c r="G41" s="16">
        <v>0</v>
      </c>
      <c r="H41" s="16">
        <v>0</v>
      </c>
      <c r="I41" s="16">
        <v>0</v>
      </c>
      <c r="J41" s="16">
        <v>0</v>
      </c>
      <c r="K41" s="17">
        <f t="shared" si="3"/>
        <v>0</v>
      </c>
      <c r="L41" s="16">
        <v>0</v>
      </c>
      <c r="M41" s="17">
        <f t="shared" si="4"/>
        <v>0</v>
      </c>
      <c r="N41" s="19" t="s">
        <v>799</v>
      </c>
      <c r="O41" s="16">
        <v>68</v>
      </c>
      <c r="P41" s="16">
        <v>0</v>
      </c>
      <c r="Q41" s="16">
        <v>0</v>
      </c>
      <c r="R41" s="16">
        <v>20</v>
      </c>
      <c r="S41" s="16">
        <v>0</v>
      </c>
      <c r="T41" s="17">
        <f t="shared" si="5"/>
        <v>88</v>
      </c>
      <c r="U41" s="16">
        <v>0</v>
      </c>
      <c r="V41" s="17">
        <f t="shared" si="6"/>
        <v>88</v>
      </c>
      <c r="W41" s="19" t="s">
        <v>799</v>
      </c>
    </row>
    <row r="42" spans="1:23" ht="14.25" customHeight="1">
      <c r="A42" t="s">
        <v>280</v>
      </c>
      <c r="B42" t="s">
        <v>281</v>
      </c>
      <c r="C42" s="32" t="s">
        <v>280</v>
      </c>
      <c r="D42" s="32" t="s">
        <v>281</v>
      </c>
      <c r="E42" t="s">
        <v>222</v>
      </c>
      <c r="F42" s="16">
        <v>0</v>
      </c>
      <c r="G42" s="16">
        <v>0</v>
      </c>
      <c r="H42" s="16">
        <v>0</v>
      </c>
      <c r="I42" s="16">
        <v>0</v>
      </c>
      <c r="J42" s="16">
        <v>0</v>
      </c>
      <c r="K42" s="17">
        <f t="shared" si="3"/>
        <v>0</v>
      </c>
      <c r="L42" s="16">
        <v>0</v>
      </c>
      <c r="M42" s="17">
        <f t="shared" si="4"/>
        <v>0</v>
      </c>
      <c r="N42" s="19" t="s">
        <v>799</v>
      </c>
      <c r="O42" s="16">
        <v>28</v>
      </c>
      <c r="P42" s="16">
        <v>24</v>
      </c>
      <c r="Q42" s="16">
        <v>0</v>
      </c>
      <c r="R42" s="16">
        <v>18</v>
      </c>
      <c r="S42" s="16">
        <v>0</v>
      </c>
      <c r="T42" s="17">
        <f t="shared" si="5"/>
        <v>70</v>
      </c>
      <c r="U42" s="16">
        <v>9</v>
      </c>
      <c r="V42" s="17">
        <f t="shared" si="6"/>
        <v>79</v>
      </c>
      <c r="W42" s="19" t="s">
        <v>799</v>
      </c>
    </row>
    <row r="43" spans="1:23" ht="14.25" customHeight="1">
      <c r="A43" t="s">
        <v>282</v>
      </c>
      <c r="B43" s="32" t="s">
        <v>283</v>
      </c>
      <c r="C43" s="32" t="s">
        <v>282</v>
      </c>
      <c r="D43" s="32" t="s">
        <v>283</v>
      </c>
      <c r="E43" t="s">
        <v>219</v>
      </c>
      <c r="F43" s="16">
        <v>50</v>
      </c>
      <c r="G43" s="16">
        <v>28</v>
      </c>
      <c r="H43" s="16">
        <v>0</v>
      </c>
      <c r="I43" s="16">
        <v>30</v>
      </c>
      <c r="J43" s="16">
        <v>93</v>
      </c>
      <c r="K43" s="17">
        <f t="shared" si="3"/>
        <v>201</v>
      </c>
      <c r="L43" s="16">
        <v>0</v>
      </c>
      <c r="M43" s="17">
        <f t="shared" si="4"/>
        <v>201</v>
      </c>
      <c r="N43" s="19" t="s">
        <v>802</v>
      </c>
      <c r="O43" s="16">
        <v>23</v>
      </c>
      <c r="P43" s="16">
        <v>23</v>
      </c>
      <c r="Q43" s="16">
        <v>3</v>
      </c>
      <c r="R43" s="16">
        <v>7</v>
      </c>
      <c r="S43" s="16">
        <v>0</v>
      </c>
      <c r="T43" s="17">
        <f t="shared" si="5"/>
        <v>56</v>
      </c>
      <c r="U43" s="16">
        <v>73</v>
      </c>
      <c r="V43" s="17">
        <f t="shared" si="6"/>
        <v>129</v>
      </c>
      <c r="W43" s="19" t="s">
        <v>799</v>
      </c>
    </row>
    <row r="44" spans="1:23" ht="14.25" customHeight="1">
      <c r="A44" t="s">
        <v>284</v>
      </c>
      <c r="B44" t="s">
        <v>285</v>
      </c>
      <c r="C44" s="32" t="s">
        <v>284</v>
      </c>
      <c r="D44" s="32" t="s">
        <v>285</v>
      </c>
      <c r="E44" t="s">
        <v>253</v>
      </c>
      <c r="F44" s="16">
        <v>187</v>
      </c>
      <c r="G44" s="16">
        <v>0</v>
      </c>
      <c r="H44" s="16">
        <v>0</v>
      </c>
      <c r="I44" s="16">
        <v>6</v>
      </c>
      <c r="J44" s="16">
        <v>0</v>
      </c>
      <c r="K44" s="17">
        <f t="shared" si="3"/>
        <v>193</v>
      </c>
      <c r="L44" s="16">
        <v>0</v>
      </c>
      <c r="M44" s="17">
        <f t="shared" si="4"/>
        <v>193</v>
      </c>
      <c r="N44" s="19" t="s">
        <v>799</v>
      </c>
      <c r="O44" s="16">
        <v>65</v>
      </c>
      <c r="P44" s="16">
        <v>0</v>
      </c>
      <c r="Q44" s="16">
        <v>0</v>
      </c>
      <c r="R44" s="16">
        <v>0</v>
      </c>
      <c r="S44" s="16">
        <v>0</v>
      </c>
      <c r="T44" s="17">
        <f t="shared" si="5"/>
        <v>65</v>
      </c>
      <c r="U44" s="16">
        <v>36</v>
      </c>
      <c r="V44" s="17">
        <f t="shared" si="6"/>
        <v>101</v>
      </c>
      <c r="W44" s="19" t="s">
        <v>799</v>
      </c>
    </row>
    <row r="45" spans="1:23" ht="14.25" customHeight="1">
      <c r="A45" t="s">
        <v>286</v>
      </c>
      <c r="B45" s="32" t="s">
        <v>287</v>
      </c>
      <c r="C45" s="32" t="s">
        <v>286</v>
      </c>
      <c r="D45" s="32" t="s">
        <v>287</v>
      </c>
      <c r="E45" t="s">
        <v>253</v>
      </c>
      <c r="F45" s="16">
        <v>1</v>
      </c>
      <c r="G45" s="16">
        <v>12</v>
      </c>
      <c r="H45" s="16">
        <v>0</v>
      </c>
      <c r="I45" s="16">
        <v>0</v>
      </c>
      <c r="J45" s="16">
        <v>27</v>
      </c>
      <c r="K45" s="17">
        <f t="shared" si="3"/>
        <v>40</v>
      </c>
      <c r="L45" s="16">
        <v>0</v>
      </c>
      <c r="M45" s="17">
        <f t="shared" si="4"/>
        <v>40</v>
      </c>
      <c r="N45" s="19" t="s">
        <v>799</v>
      </c>
      <c r="O45" s="16">
        <v>34</v>
      </c>
      <c r="P45" s="16">
        <v>0</v>
      </c>
      <c r="Q45" s="16">
        <v>0</v>
      </c>
      <c r="R45" s="16">
        <v>10</v>
      </c>
      <c r="S45" s="16">
        <v>0</v>
      </c>
      <c r="T45" s="17">
        <f t="shared" si="5"/>
        <v>44</v>
      </c>
      <c r="U45" s="16">
        <v>0</v>
      </c>
      <c r="V45" s="17">
        <f t="shared" si="6"/>
        <v>44</v>
      </c>
      <c r="W45" s="19" t="s">
        <v>799</v>
      </c>
    </row>
    <row r="46" spans="1:23" ht="14.25" customHeight="1">
      <c r="A46" t="s">
        <v>288</v>
      </c>
      <c r="B46" s="32" t="s">
        <v>289</v>
      </c>
      <c r="C46" s="32" t="s">
        <v>288</v>
      </c>
      <c r="D46" s="32" t="s">
        <v>289</v>
      </c>
      <c r="E46" t="s">
        <v>234</v>
      </c>
      <c r="F46" s="16">
        <v>0</v>
      </c>
      <c r="G46" s="16">
        <v>0</v>
      </c>
      <c r="H46" s="16">
        <v>0</v>
      </c>
      <c r="I46" s="16">
        <v>6</v>
      </c>
      <c r="J46" s="16">
        <v>0</v>
      </c>
      <c r="K46" s="17">
        <f t="shared" si="3"/>
        <v>6</v>
      </c>
      <c r="L46" s="16">
        <v>5</v>
      </c>
      <c r="M46" s="17">
        <f t="shared" si="4"/>
        <v>11</v>
      </c>
      <c r="N46" s="19" t="s">
        <v>799</v>
      </c>
      <c r="O46" s="16">
        <v>91</v>
      </c>
      <c r="P46" s="16">
        <v>0</v>
      </c>
      <c r="Q46" s="16">
        <v>0</v>
      </c>
      <c r="R46" s="16">
        <v>15</v>
      </c>
      <c r="S46" s="16">
        <v>0</v>
      </c>
      <c r="T46" s="17">
        <f t="shared" si="5"/>
        <v>106</v>
      </c>
      <c r="U46" s="16">
        <v>0</v>
      </c>
      <c r="V46" s="17">
        <f t="shared" si="6"/>
        <v>106</v>
      </c>
      <c r="W46" s="19" t="s">
        <v>799</v>
      </c>
    </row>
    <row r="47" spans="1:23" ht="14.25" customHeight="1">
      <c r="A47" t="s">
        <v>290</v>
      </c>
      <c r="B47" s="32" t="s">
        <v>291</v>
      </c>
      <c r="C47" s="32" t="s">
        <v>290</v>
      </c>
      <c r="D47" s="32" t="s">
        <v>291</v>
      </c>
      <c r="E47" t="s">
        <v>231</v>
      </c>
      <c r="F47" s="16">
        <v>16</v>
      </c>
      <c r="G47" s="16">
        <v>37</v>
      </c>
      <c r="H47" s="16">
        <v>0</v>
      </c>
      <c r="I47" s="16">
        <v>8</v>
      </c>
      <c r="J47" s="16">
        <v>0</v>
      </c>
      <c r="K47" s="17">
        <f t="shared" si="3"/>
        <v>61</v>
      </c>
      <c r="L47" s="16">
        <v>11</v>
      </c>
      <c r="M47" s="17">
        <f t="shared" si="4"/>
        <v>72</v>
      </c>
      <c r="N47" s="19" t="s">
        <v>799</v>
      </c>
      <c r="O47" s="16">
        <v>0</v>
      </c>
      <c r="P47" s="16">
        <v>0</v>
      </c>
      <c r="Q47" s="16">
        <v>0</v>
      </c>
      <c r="R47" s="16">
        <v>3</v>
      </c>
      <c r="S47" s="16">
        <v>0</v>
      </c>
      <c r="T47" s="17">
        <f t="shared" si="5"/>
        <v>3</v>
      </c>
      <c r="U47" s="16">
        <v>2</v>
      </c>
      <c r="V47" s="17">
        <f t="shared" si="6"/>
        <v>5</v>
      </c>
      <c r="W47" s="19" t="s">
        <v>799</v>
      </c>
    </row>
    <row r="48" spans="1:23" ht="14.25" customHeight="1">
      <c r="A48" t="s">
        <v>803</v>
      </c>
      <c r="B48" s="32" t="s">
        <v>804</v>
      </c>
      <c r="C48" s="32" t="s">
        <v>803</v>
      </c>
      <c r="D48" s="32" t="s">
        <v>804</v>
      </c>
      <c r="E48" t="s">
        <v>248</v>
      </c>
      <c r="F48" s="16">
        <v>0</v>
      </c>
      <c r="G48" s="16">
        <v>0</v>
      </c>
      <c r="H48" s="16">
        <v>0</v>
      </c>
      <c r="I48" s="16">
        <v>0</v>
      </c>
      <c r="J48" s="16">
        <v>60</v>
      </c>
      <c r="K48" s="17">
        <f t="shared" si="3"/>
        <v>60</v>
      </c>
      <c r="L48" s="16">
        <v>0</v>
      </c>
      <c r="M48" s="17">
        <f t="shared" si="4"/>
        <v>60</v>
      </c>
      <c r="N48" s="19" t="s">
        <v>799</v>
      </c>
      <c r="O48" s="16">
        <v>95</v>
      </c>
      <c r="P48" s="16">
        <v>8</v>
      </c>
      <c r="Q48" s="16">
        <v>0</v>
      </c>
      <c r="R48" s="16">
        <v>0</v>
      </c>
      <c r="S48" s="16">
        <v>0</v>
      </c>
      <c r="T48" s="17">
        <f t="shared" si="5"/>
        <v>103</v>
      </c>
      <c r="U48" s="16">
        <v>0</v>
      </c>
      <c r="V48" s="17">
        <f t="shared" si="6"/>
        <v>103</v>
      </c>
      <c r="W48" s="19" t="s">
        <v>799</v>
      </c>
    </row>
    <row r="49" spans="1:23" ht="14.25" customHeight="1">
      <c r="A49" t="s">
        <v>292</v>
      </c>
      <c r="B49" s="32" t="s">
        <v>293</v>
      </c>
      <c r="C49" s="32" t="s">
        <v>292</v>
      </c>
      <c r="D49" s="32" t="s">
        <v>293</v>
      </c>
      <c r="E49" t="s">
        <v>219</v>
      </c>
      <c r="F49" s="16">
        <v>0</v>
      </c>
      <c r="G49" s="16">
        <v>0</v>
      </c>
      <c r="H49" s="16">
        <v>0</v>
      </c>
      <c r="I49" s="16">
        <v>0</v>
      </c>
      <c r="J49" s="16">
        <v>83</v>
      </c>
      <c r="K49" s="17">
        <f t="shared" si="3"/>
        <v>83</v>
      </c>
      <c r="L49" s="16">
        <v>0</v>
      </c>
      <c r="M49" s="17">
        <f t="shared" si="4"/>
        <v>83</v>
      </c>
      <c r="N49" s="19" t="s">
        <v>799</v>
      </c>
      <c r="O49" s="16">
        <v>10</v>
      </c>
      <c r="P49" s="16">
        <v>26</v>
      </c>
      <c r="Q49" s="16">
        <v>0</v>
      </c>
      <c r="R49" s="16">
        <v>40</v>
      </c>
      <c r="S49" s="16">
        <v>0</v>
      </c>
      <c r="T49" s="17">
        <f t="shared" si="5"/>
        <v>76</v>
      </c>
      <c r="U49" s="16">
        <v>0</v>
      </c>
      <c r="V49" s="17">
        <f t="shared" si="6"/>
        <v>76</v>
      </c>
      <c r="W49" s="19" t="s">
        <v>799</v>
      </c>
    </row>
    <row r="50" spans="1:23" ht="14.25" customHeight="1">
      <c r="A50" t="s">
        <v>805</v>
      </c>
      <c r="B50" s="32" t="s">
        <v>806</v>
      </c>
      <c r="C50" s="32" t="s">
        <v>323</v>
      </c>
      <c r="D50" s="32" t="s">
        <v>324</v>
      </c>
      <c r="E50" t="s">
        <v>253</v>
      </c>
      <c r="F50" s="16">
        <v>2</v>
      </c>
      <c r="G50" s="16">
        <v>0</v>
      </c>
      <c r="H50" s="16">
        <v>0</v>
      </c>
      <c r="I50" s="16">
        <v>0</v>
      </c>
      <c r="J50" s="16">
        <v>0</v>
      </c>
      <c r="K50" s="17">
        <f t="shared" si="3"/>
        <v>2</v>
      </c>
      <c r="L50" s="16">
        <v>10</v>
      </c>
      <c r="M50" s="17">
        <f t="shared" si="4"/>
        <v>12</v>
      </c>
      <c r="N50" s="19" t="s">
        <v>799</v>
      </c>
      <c r="O50" s="16">
        <v>2</v>
      </c>
      <c r="P50" s="16">
        <v>0</v>
      </c>
      <c r="Q50" s="16">
        <v>0</v>
      </c>
      <c r="R50" s="16">
        <v>2</v>
      </c>
      <c r="S50" s="16">
        <v>0</v>
      </c>
      <c r="T50" s="17">
        <f t="shared" si="5"/>
        <v>4</v>
      </c>
      <c r="U50" s="16">
        <v>21</v>
      </c>
      <c r="V50" s="17">
        <f t="shared" si="6"/>
        <v>25</v>
      </c>
      <c r="W50" s="19" t="s">
        <v>799</v>
      </c>
    </row>
    <row r="51" spans="1:23" ht="14.25" customHeight="1">
      <c r="A51" t="s">
        <v>296</v>
      </c>
      <c r="B51" s="32" t="s">
        <v>297</v>
      </c>
      <c r="C51" s="32" t="s">
        <v>296</v>
      </c>
      <c r="D51" s="32" t="s">
        <v>297</v>
      </c>
      <c r="E51" t="s">
        <v>231</v>
      </c>
      <c r="F51" s="16">
        <v>143</v>
      </c>
      <c r="G51" s="16">
        <v>40</v>
      </c>
      <c r="H51" s="16">
        <v>0</v>
      </c>
      <c r="I51" s="16">
        <v>56</v>
      </c>
      <c r="J51" s="16">
        <v>42</v>
      </c>
      <c r="K51" s="17">
        <f t="shared" si="3"/>
        <v>281</v>
      </c>
      <c r="L51" s="16">
        <v>0</v>
      </c>
      <c r="M51" s="17">
        <f t="shared" si="4"/>
        <v>281</v>
      </c>
      <c r="N51" s="19" t="s">
        <v>802</v>
      </c>
      <c r="O51" s="16">
        <v>215</v>
      </c>
      <c r="P51" s="16">
        <v>52</v>
      </c>
      <c r="Q51" s="16">
        <v>0</v>
      </c>
      <c r="R51" s="16">
        <v>92</v>
      </c>
      <c r="S51" s="16">
        <v>0</v>
      </c>
      <c r="T51" s="17">
        <f t="shared" si="5"/>
        <v>359</v>
      </c>
      <c r="U51" s="16">
        <v>96</v>
      </c>
      <c r="V51" s="17">
        <f t="shared" si="6"/>
        <v>455</v>
      </c>
      <c r="W51" s="19" t="s">
        <v>799</v>
      </c>
    </row>
    <row r="52" spans="1:23" ht="14.25" customHeight="1">
      <c r="A52" t="s">
        <v>745</v>
      </c>
      <c r="B52" t="s">
        <v>746</v>
      </c>
      <c r="C52" s="32" t="s">
        <v>745</v>
      </c>
      <c r="D52" s="32" t="s">
        <v>746</v>
      </c>
      <c r="E52" t="s">
        <v>222</v>
      </c>
      <c r="F52" s="16">
        <v>0</v>
      </c>
      <c r="G52" s="16">
        <v>0</v>
      </c>
      <c r="H52" s="16">
        <v>0</v>
      </c>
      <c r="I52" s="16">
        <v>0</v>
      </c>
      <c r="J52" s="16">
        <v>55</v>
      </c>
      <c r="K52" s="17">
        <f t="shared" si="3"/>
        <v>55</v>
      </c>
      <c r="L52" s="16">
        <v>0</v>
      </c>
      <c r="M52" s="17">
        <f t="shared" si="4"/>
        <v>55</v>
      </c>
      <c r="N52" s="19" t="s">
        <v>799</v>
      </c>
      <c r="O52" s="16">
        <v>7</v>
      </c>
      <c r="P52" s="16">
        <v>0</v>
      </c>
      <c r="Q52" s="16">
        <v>0</v>
      </c>
      <c r="R52" s="16">
        <v>6</v>
      </c>
      <c r="S52" s="16">
        <v>0</v>
      </c>
      <c r="T52" s="17">
        <f t="shared" si="5"/>
        <v>13</v>
      </c>
      <c r="U52" s="16">
        <v>0</v>
      </c>
      <c r="V52" s="17">
        <f t="shared" si="6"/>
        <v>13</v>
      </c>
      <c r="W52" s="19" t="s">
        <v>799</v>
      </c>
    </row>
    <row r="53" spans="1:23" ht="14.25" customHeight="1">
      <c r="A53" t="s">
        <v>298</v>
      </c>
      <c r="B53" s="32" t="s">
        <v>299</v>
      </c>
      <c r="C53" s="32" t="s">
        <v>298</v>
      </c>
      <c r="D53" s="32" t="s">
        <v>299</v>
      </c>
      <c r="E53" t="s">
        <v>231</v>
      </c>
      <c r="F53" s="16">
        <v>0</v>
      </c>
      <c r="G53" s="16">
        <v>9</v>
      </c>
      <c r="H53" s="16">
        <v>0</v>
      </c>
      <c r="I53" s="16">
        <v>0</v>
      </c>
      <c r="J53" s="16">
        <v>0</v>
      </c>
      <c r="K53" s="17">
        <f t="shared" si="3"/>
        <v>9</v>
      </c>
      <c r="L53" s="16">
        <v>12</v>
      </c>
      <c r="M53" s="17">
        <f t="shared" si="4"/>
        <v>21</v>
      </c>
      <c r="N53" s="19" t="s">
        <v>799</v>
      </c>
      <c r="O53" s="16">
        <v>60</v>
      </c>
      <c r="P53" s="16">
        <v>29</v>
      </c>
      <c r="Q53" s="16">
        <v>0</v>
      </c>
      <c r="R53" s="16">
        <v>102</v>
      </c>
      <c r="S53" s="16">
        <v>0</v>
      </c>
      <c r="T53" s="17">
        <f t="shared" si="5"/>
        <v>191</v>
      </c>
      <c r="U53" s="16">
        <v>40</v>
      </c>
      <c r="V53" s="17">
        <f t="shared" si="6"/>
        <v>231</v>
      </c>
      <c r="W53" s="19" t="s">
        <v>799</v>
      </c>
    </row>
    <row r="54" spans="1:23" ht="14.25" customHeight="1">
      <c r="A54" t="s">
        <v>300</v>
      </c>
      <c r="B54" s="32" t="s">
        <v>301</v>
      </c>
      <c r="C54" s="32" t="s">
        <v>300</v>
      </c>
      <c r="D54" s="32" t="s">
        <v>301</v>
      </c>
      <c r="E54" t="s">
        <v>243</v>
      </c>
      <c r="F54" s="16">
        <v>0</v>
      </c>
      <c r="G54" s="16">
        <v>0</v>
      </c>
      <c r="H54" s="16">
        <v>0</v>
      </c>
      <c r="I54" s="16">
        <v>0</v>
      </c>
      <c r="J54" s="16">
        <v>85</v>
      </c>
      <c r="K54" s="17">
        <f t="shared" si="3"/>
        <v>85</v>
      </c>
      <c r="L54" s="16">
        <v>0</v>
      </c>
      <c r="M54" s="17">
        <f t="shared" si="4"/>
        <v>85</v>
      </c>
      <c r="N54" s="19" t="s">
        <v>799</v>
      </c>
      <c r="O54" s="16">
        <v>0</v>
      </c>
      <c r="P54" s="16">
        <v>31</v>
      </c>
      <c r="Q54" s="16">
        <v>0</v>
      </c>
      <c r="R54" s="16">
        <v>11</v>
      </c>
      <c r="S54" s="16">
        <v>0</v>
      </c>
      <c r="T54" s="17">
        <f t="shared" si="5"/>
        <v>42</v>
      </c>
      <c r="U54" s="16">
        <v>0</v>
      </c>
      <c r="V54" s="17">
        <f t="shared" si="6"/>
        <v>42</v>
      </c>
      <c r="W54" s="19" t="s">
        <v>799</v>
      </c>
    </row>
    <row r="55" spans="1:23" ht="14.25" customHeight="1">
      <c r="A55" t="s">
        <v>302</v>
      </c>
      <c r="B55" s="32" t="s">
        <v>303</v>
      </c>
      <c r="C55" s="32" t="s">
        <v>302</v>
      </c>
      <c r="D55" s="32" t="s">
        <v>303</v>
      </c>
      <c r="E55" t="s">
        <v>219</v>
      </c>
      <c r="F55" s="16">
        <v>40</v>
      </c>
      <c r="G55" s="16">
        <v>0</v>
      </c>
      <c r="H55" s="16">
        <v>0</v>
      </c>
      <c r="I55" s="16">
        <v>16</v>
      </c>
      <c r="J55" s="16">
        <v>60</v>
      </c>
      <c r="K55" s="17">
        <f t="shared" si="3"/>
        <v>116</v>
      </c>
      <c r="L55" s="16">
        <v>0</v>
      </c>
      <c r="M55" s="17">
        <f t="shared" si="4"/>
        <v>116</v>
      </c>
      <c r="N55" s="19" t="s">
        <v>799</v>
      </c>
      <c r="O55" s="16">
        <v>40</v>
      </c>
      <c r="P55" s="16">
        <v>0</v>
      </c>
      <c r="Q55" s="16">
        <v>0</v>
      </c>
      <c r="R55" s="16">
        <v>18</v>
      </c>
      <c r="S55" s="16">
        <v>0</v>
      </c>
      <c r="T55" s="17">
        <f t="shared" si="5"/>
        <v>58</v>
      </c>
      <c r="U55" s="16">
        <v>0</v>
      </c>
      <c r="V55" s="17">
        <f t="shared" si="6"/>
        <v>58</v>
      </c>
      <c r="W55" s="19" t="s">
        <v>799</v>
      </c>
    </row>
    <row r="56" spans="1:23" ht="14.25" customHeight="1">
      <c r="A56" t="s">
        <v>304</v>
      </c>
      <c r="B56" s="32" t="s">
        <v>305</v>
      </c>
      <c r="C56" s="32" t="s">
        <v>304</v>
      </c>
      <c r="D56" s="32" t="s">
        <v>305</v>
      </c>
      <c r="E56" t="s">
        <v>253</v>
      </c>
      <c r="F56" s="16">
        <v>51</v>
      </c>
      <c r="G56" s="16">
        <v>0</v>
      </c>
      <c r="H56" s="16">
        <v>0</v>
      </c>
      <c r="I56" s="16">
        <v>29</v>
      </c>
      <c r="J56" s="16">
        <v>243</v>
      </c>
      <c r="K56" s="17">
        <f t="shared" si="3"/>
        <v>323</v>
      </c>
      <c r="L56" s="16">
        <v>26</v>
      </c>
      <c r="M56" s="17">
        <f t="shared" si="4"/>
        <v>349</v>
      </c>
      <c r="N56" s="19" t="s">
        <v>802</v>
      </c>
      <c r="O56" s="16">
        <v>122</v>
      </c>
      <c r="P56" s="16">
        <v>0</v>
      </c>
      <c r="Q56" s="16">
        <v>0</v>
      </c>
      <c r="R56" s="16">
        <v>87</v>
      </c>
      <c r="S56" s="16">
        <v>6</v>
      </c>
      <c r="T56" s="17">
        <f t="shared" si="5"/>
        <v>215</v>
      </c>
      <c r="U56" s="16">
        <v>44</v>
      </c>
      <c r="V56" s="17">
        <f t="shared" si="6"/>
        <v>259</v>
      </c>
      <c r="W56" s="19" t="s">
        <v>799</v>
      </c>
    </row>
    <row r="57" spans="1:23" ht="14.25" customHeight="1">
      <c r="A57" t="s">
        <v>306</v>
      </c>
      <c r="B57" s="32" t="s">
        <v>307</v>
      </c>
      <c r="C57" s="32" t="s">
        <v>306</v>
      </c>
      <c r="D57" s="32" t="s">
        <v>307</v>
      </c>
      <c r="E57" t="s">
        <v>253</v>
      </c>
      <c r="F57" s="16">
        <v>31</v>
      </c>
      <c r="G57" s="16">
        <v>0</v>
      </c>
      <c r="H57" s="16">
        <v>0</v>
      </c>
      <c r="I57" s="16">
        <v>55</v>
      </c>
      <c r="J57" s="16">
        <v>457</v>
      </c>
      <c r="K57" s="17">
        <f t="shared" si="3"/>
        <v>543</v>
      </c>
      <c r="L57" s="16">
        <v>50</v>
      </c>
      <c r="M57" s="17">
        <f t="shared" si="4"/>
        <v>593</v>
      </c>
      <c r="N57" s="19" t="s">
        <v>802</v>
      </c>
      <c r="O57" s="16">
        <v>133</v>
      </c>
      <c r="P57" s="16">
        <v>0</v>
      </c>
      <c r="Q57" s="16">
        <v>4</v>
      </c>
      <c r="R57" s="16">
        <v>178</v>
      </c>
      <c r="S57" s="16">
        <v>0</v>
      </c>
      <c r="T57" s="17">
        <f t="shared" si="5"/>
        <v>315</v>
      </c>
      <c r="U57" s="16">
        <v>116</v>
      </c>
      <c r="V57" s="17">
        <f t="shared" si="6"/>
        <v>431</v>
      </c>
      <c r="W57" s="19" t="s">
        <v>802</v>
      </c>
    </row>
    <row r="58" spans="1:23" ht="14.25" customHeight="1">
      <c r="A58" t="s">
        <v>308</v>
      </c>
      <c r="B58" s="32" t="s">
        <v>309</v>
      </c>
      <c r="C58" s="32" t="s">
        <v>308</v>
      </c>
      <c r="D58" s="32" t="s">
        <v>309</v>
      </c>
      <c r="E58" t="s">
        <v>222</v>
      </c>
      <c r="F58" s="16">
        <v>4</v>
      </c>
      <c r="G58" s="16">
        <v>0</v>
      </c>
      <c r="H58" s="16">
        <v>0</v>
      </c>
      <c r="I58" s="16">
        <v>2</v>
      </c>
      <c r="J58" s="16">
        <v>26</v>
      </c>
      <c r="K58" s="17">
        <f t="shared" si="3"/>
        <v>32</v>
      </c>
      <c r="L58" s="16">
        <v>0</v>
      </c>
      <c r="M58" s="17">
        <f t="shared" si="4"/>
        <v>32</v>
      </c>
      <c r="N58" s="19" t="s">
        <v>799</v>
      </c>
      <c r="O58" s="16">
        <v>10</v>
      </c>
      <c r="P58" s="16">
        <v>0</v>
      </c>
      <c r="Q58" s="16">
        <v>0</v>
      </c>
      <c r="R58" s="16">
        <v>29</v>
      </c>
      <c r="S58" s="16">
        <v>0</v>
      </c>
      <c r="T58" s="17">
        <f t="shared" si="5"/>
        <v>39</v>
      </c>
      <c r="U58" s="16">
        <v>24</v>
      </c>
      <c r="V58" s="17">
        <f t="shared" si="6"/>
        <v>63</v>
      </c>
      <c r="W58" s="19" t="s">
        <v>802</v>
      </c>
    </row>
    <row r="59" spans="1:23" ht="14.25" customHeight="1">
      <c r="A59" t="s">
        <v>310</v>
      </c>
      <c r="B59" s="32" t="s">
        <v>311</v>
      </c>
      <c r="C59" s="32" t="s">
        <v>310</v>
      </c>
      <c r="D59" s="32" t="s">
        <v>311</v>
      </c>
      <c r="E59" t="s">
        <v>219</v>
      </c>
      <c r="F59" s="16">
        <v>0</v>
      </c>
      <c r="G59" s="16">
        <v>6</v>
      </c>
      <c r="H59" s="16">
        <v>0</v>
      </c>
      <c r="I59" s="16">
        <v>4</v>
      </c>
      <c r="J59" s="16">
        <v>101</v>
      </c>
      <c r="K59" s="17">
        <f t="shared" si="3"/>
        <v>111</v>
      </c>
      <c r="L59" s="16">
        <v>0</v>
      </c>
      <c r="M59" s="17">
        <f t="shared" si="4"/>
        <v>111</v>
      </c>
      <c r="N59" s="19" t="s">
        <v>799</v>
      </c>
      <c r="O59" s="16">
        <v>14</v>
      </c>
      <c r="P59" s="16">
        <v>50</v>
      </c>
      <c r="Q59" s="16">
        <v>0</v>
      </c>
      <c r="R59" s="16">
        <v>80</v>
      </c>
      <c r="S59" s="16">
        <v>0</v>
      </c>
      <c r="T59" s="17">
        <f t="shared" si="5"/>
        <v>144</v>
      </c>
      <c r="U59" s="16">
        <v>35</v>
      </c>
      <c r="V59" s="17">
        <f t="shared" si="6"/>
        <v>179</v>
      </c>
      <c r="W59" s="19" t="s">
        <v>799</v>
      </c>
    </row>
    <row r="60" spans="1:23" ht="14.25" customHeight="1">
      <c r="A60" t="s">
        <v>747</v>
      </c>
      <c r="B60" s="32" t="s">
        <v>748</v>
      </c>
      <c r="C60" s="32" t="s">
        <v>747</v>
      </c>
      <c r="D60" s="32" t="s">
        <v>748</v>
      </c>
      <c r="E60" t="s">
        <v>253</v>
      </c>
      <c r="F60" s="16">
        <v>0</v>
      </c>
      <c r="G60" s="16">
        <v>0</v>
      </c>
      <c r="H60" s="16">
        <v>0</v>
      </c>
      <c r="I60" s="16">
        <v>0</v>
      </c>
      <c r="J60" s="16">
        <v>0</v>
      </c>
      <c r="K60" s="17">
        <f t="shared" si="3"/>
        <v>0</v>
      </c>
      <c r="L60" s="16">
        <v>0</v>
      </c>
      <c r="M60" s="17">
        <f t="shared" si="4"/>
        <v>0</v>
      </c>
      <c r="N60" s="19" t="s">
        <v>799</v>
      </c>
      <c r="O60" s="16">
        <v>62</v>
      </c>
      <c r="P60" s="16">
        <v>0</v>
      </c>
      <c r="Q60" s="16">
        <v>0</v>
      </c>
      <c r="R60" s="16">
        <v>2</v>
      </c>
      <c r="S60" s="16">
        <v>0</v>
      </c>
      <c r="T60" s="17">
        <f t="shared" si="5"/>
        <v>64</v>
      </c>
      <c r="U60" s="16">
        <v>96</v>
      </c>
      <c r="V60" s="17">
        <f t="shared" si="6"/>
        <v>160</v>
      </c>
      <c r="W60" s="19" t="s">
        <v>799</v>
      </c>
    </row>
    <row r="61" spans="1:23" ht="14.25" customHeight="1">
      <c r="A61" t="s">
        <v>312</v>
      </c>
      <c r="B61" t="s">
        <v>313</v>
      </c>
      <c r="C61" s="32" t="s">
        <v>312</v>
      </c>
      <c r="D61" s="32" t="s">
        <v>313</v>
      </c>
      <c r="E61" t="s">
        <v>231</v>
      </c>
      <c r="F61" s="16">
        <v>0</v>
      </c>
      <c r="G61" s="16">
        <v>0</v>
      </c>
      <c r="H61" s="16">
        <v>0</v>
      </c>
      <c r="I61" s="16">
        <v>0</v>
      </c>
      <c r="J61" s="16">
        <v>0</v>
      </c>
      <c r="K61" s="17">
        <f t="shared" si="3"/>
        <v>0</v>
      </c>
      <c r="L61" s="16">
        <v>0</v>
      </c>
      <c r="M61" s="17">
        <f t="shared" si="4"/>
        <v>0</v>
      </c>
      <c r="N61" s="19" t="s">
        <v>799</v>
      </c>
      <c r="O61" s="16">
        <v>0</v>
      </c>
      <c r="P61" s="16">
        <v>20</v>
      </c>
      <c r="Q61" s="16">
        <v>0</v>
      </c>
      <c r="R61" s="16">
        <v>0</v>
      </c>
      <c r="S61" s="16">
        <v>10</v>
      </c>
      <c r="T61" s="17">
        <f t="shared" si="5"/>
        <v>30</v>
      </c>
      <c r="U61" s="16">
        <v>0</v>
      </c>
      <c r="V61" s="17">
        <f t="shared" si="6"/>
        <v>30</v>
      </c>
      <c r="W61" s="19" t="s">
        <v>799</v>
      </c>
    </row>
    <row r="62" spans="1:23" ht="14.25" customHeight="1">
      <c r="A62" t="s">
        <v>807</v>
      </c>
      <c r="B62" s="32" t="s">
        <v>808</v>
      </c>
      <c r="C62" s="32" t="s">
        <v>323</v>
      </c>
      <c r="D62" s="32" t="s">
        <v>324</v>
      </c>
      <c r="E62" t="s">
        <v>253</v>
      </c>
      <c r="F62" s="16">
        <v>0</v>
      </c>
      <c r="G62" s="16">
        <v>0</v>
      </c>
      <c r="H62" s="16">
        <v>0</v>
      </c>
      <c r="I62" s="16">
        <v>0</v>
      </c>
      <c r="J62" s="16">
        <v>14</v>
      </c>
      <c r="K62" s="17">
        <f t="shared" si="3"/>
        <v>14</v>
      </c>
      <c r="L62" s="16">
        <v>18</v>
      </c>
      <c r="M62" s="17">
        <f t="shared" si="4"/>
        <v>32</v>
      </c>
      <c r="N62" s="19" t="s">
        <v>799</v>
      </c>
      <c r="O62" s="16">
        <v>10</v>
      </c>
      <c r="P62" s="16">
        <v>8</v>
      </c>
      <c r="Q62" s="16">
        <v>0</v>
      </c>
      <c r="R62" s="16">
        <v>0</v>
      </c>
      <c r="S62" s="16">
        <v>0</v>
      </c>
      <c r="T62" s="17">
        <f t="shared" si="5"/>
        <v>18</v>
      </c>
      <c r="U62" s="16">
        <v>20</v>
      </c>
      <c r="V62" s="17">
        <f t="shared" si="6"/>
        <v>38</v>
      </c>
      <c r="W62" s="19" t="s">
        <v>799</v>
      </c>
    </row>
    <row r="63" spans="1:23" ht="14.25" customHeight="1">
      <c r="A63" t="s">
        <v>314</v>
      </c>
      <c r="B63" s="32" t="s">
        <v>315</v>
      </c>
      <c r="C63" s="32" t="s">
        <v>314</v>
      </c>
      <c r="D63" s="32" t="s">
        <v>315</v>
      </c>
      <c r="E63" t="s">
        <v>243</v>
      </c>
      <c r="F63" s="16">
        <v>18</v>
      </c>
      <c r="G63" s="16">
        <v>217</v>
      </c>
      <c r="H63" s="16">
        <v>0</v>
      </c>
      <c r="I63" s="16">
        <v>182</v>
      </c>
      <c r="J63" s="16">
        <v>0</v>
      </c>
      <c r="K63" s="17">
        <f t="shared" si="3"/>
        <v>417</v>
      </c>
      <c r="L63" s="16">
        <v>0</v>
      </c>
      <c r="M63" s="17">
        <f t="shared" si="4"/>
        <v>417</v>
      </c>
      <c r="N63" s="19" t="s">
        <v>802</v>
      </c>
      <c r="O63" s="16">
        <v>76</v>
      </c>
      <c r="P63" s="16">
        <v>72</v>
      </c>
      <c r="Q63" s="16">
        <v>0</v>
      </c>
      <c r="R63" s="16">
        <v>144</v>
      </c>
      <c r="S63" s="16">
        <v>0</v>
      </c>
      <c r="T63" s="17">
        <f t="shared" si="5"/>
        <v>292</v>
      </c>
      <c r="U63" s="16">
        <v>41</v>
      </c>
      <c r="V63" s="17">
        <f t="shared" si="6"/>
        <v>333</v>
      </c>
      <c r="W63" s="19" t="s">
        <v>799</v>
      </c>
    </row>
    <row r="64" spans="1:23" ht="14.25" customHeight="1">
      <c r="A64" t="s">
        <v>316</v>
      </c>
      <c r="B64" s="32" t="s">
        <v>317</v>
      </c>
      <c r="C64" s="32" t="s">
        <v>316</v>
      </c>
      <c r="D64" s="32" t="s">
        <v>317</v>
      </c>
      <c r="E64" t="s">
        <v>243</v>
      </c>
      <c r="F64" s="16">
        <v>0</v>
      </c>
      <c r="G64" s="16">
        <v>0</v>
      </c>
      <c r="H64" s="16">
        <v>0</v>
      </c>
      <c r="I64" s="16">
        <v>16</v>
      </c>
      <c r="J64" s="16">
        <v>14</v>
      </c>
      <c r="K64" s="17">
        <f t="shared" si="3"/>
        <v>30</v>
      </c>
      <c r="L64" s="16">
        <v>54</v>
      </c>
      <c r="M64" s="17">
        <f t="shared" si="4"/>
        <v>84</v>
      </c>
      <c r="N64" s="19" t="s">
        <v>799</v>
      </c>
      <c r="O64" s="16">
        <v>0</v>
      </c>
      <c r="P64" s="16">
        <v>30</v>
      </c>
      <c r="Q64" s="16">
        <v>0</v>
      </c>
      <c r="R64" s="16">
        <v>2</v>
      </c>
      <c r="S64" s="16">
        <v>0</v>
      </c>
      <c r="T64" s="17">
        <f t="shared" si="5"/>
        <v>32</v>
      </c>
      <c r="U64" s="16">
        <v>0</v>
      </c>
      <c r="V64" s="17">
        <f t="shared" si="6"/>
        <v>32</v>
      </c>
      <c r="W64" s="19" t="s">
        <v>799</v>
      </c>
    </row>
    <row r="65" spans="1:23" ht="14.25" customHeight="1">
      <c r="A65" t="s">
        <v>318</v>
      </c>
      <c r="B65" s="32" t="s">
        <v>319</v>
      </c>
      <c r="C65" s="32" t="s">
        <v>318</v>
      </c>
      <c r="D65" s="32" t="s">
        <v>319</v>
      </c>
      <c r="E65" t="s">
        <v>320</v>
      </c>
      <c r="F65" s="16">
        <v>164</v>
      </c>
      <c r="G65" s="16">
        <v>53</v>
      </c>
      <c r="H65" s="16">
        <v>0</v>
      </c>
      <c r="I65" s="16">
        <v>96</v>
      </c>
      <c r="J65" s="16">
        <v>157</v>
      </c>
      <c r="K65" s="17">
        <f t="shared" si="3"/>
        <v>470</v>
      </c>
      <c r="L65" s="16">
        <v>71</v>
      </c>
      <c r="M65" s="17">
        <f t="shared" si="4"/>
        <v>541</v>
      </c>
      <c r="N65" s="19" t="s">
        <v>799</v>
      </c>
      <c r="O65" s="16">
        <v>114</v>
      </c>
      <c r="P65" s="16">
        <v>32</v>
      </c>
      <c r="Q65" s="16">
        <v>15</v>
      </c>
      <c r="R65" s="16">
        <v>88</v>
      </c>
      <c r="S65" s="16">
        <v>2</v>
      </c>
      <c r="T65" s="17">
        <f t="shared" si="5"/>
        <v>251</v>
      </c>
      <c r="U65" s="16">
        <f>112-2</f>
        <v>110</v>
      </c>
      <c r="V65" s="17">
        <f t="shared" si="6"/>
        <v>361</v>
      </c>
      <c r="W65" s="19" t="s">
        <v>802</v>
      </c>
    </row>
    <row r="66" spans="1:23" ht="14.25" customHeight="1">
      <c r="A66" t="s">
        <v>321</v>
      </c>
      <c r="B66" s="32" t="s">
        <v>322</v>
      </c>
      <c r="C66" s="32" t="s">
        <v>321</v>
      </c>
      <c r="D66" s="32" t="s">
        <v>322</v>
      </c>
      <c r="E66" t="s">
        <v>248</v>
      </c>
      <c r="F66" s="16">
        <v>4</v>
      </c>
      <c r="G66" s="16">
        <v>0</v>
      </c>
      <c r="H66" s="16">
        <v>0</v>
      </c>
      <c r="I66" s="16">
        <v>0</v>
      </c>
      <c r="J66" s="16">
        <v>202</v>
      </c>
      <c r="K66" s="17">
        <f t="shared" si="3"/>
        <v>206</v>
      </c>
      <c r="L66" s="16">
        <v>0</v>
      </c>
      <c r="M66" s="17">
        <f t="shared" si="4"/>
        <v>206</v>
      </c>
      <c r="N66" s="19" t="s">
        <v>802</v>
      </c>
      <c r="O66" s="16">
        <v>8</v>
      </c>
      <c r="P66" s="16">
        <v>0</v>
      </c>
      <c r="Q66" s="16">
        <v>0</v>
      </c>
      <c r="R66" s="16">
        <v>1</v>
      </c>
      <c r="S66" s="16">
        <v>29</v>
      </c>
      <c r="T66" s="17">
        <f t="shared" si="5"/>
        <v>38</v>
      </c>
      <c r="U66" s="16">
        <v>37</v>
      </c>
      <c r="V66" s="17">
        <f t="shared" si="6"/>
        <v>75</v>
      </c>
      <c r="W66" s="19" t="s">
        <v>799</v>
      </c>
    </row>
    <row r="67" spans="1:23" ht="14.25" customHeight="1">
      <c r="A67" t="s">
        <v>809</v>
      </c>
      <c r="B67" t="s">
        <v>810</v>
      </c>
      <c r="C67" s="32" t="s">
        <v>493</v>
      </c>
      <c r="D67" s="32" t="s">
        <v>494</v>
      </c>
      <c r="E67" t="s">
        <v>234</v>
      </c>
      <c r="F67" s="16">
        <v>0</v>
      </c>
      <c r="G67" s="16">
        <v>0</v>
      </c>
      <c r="H67" s="16">
        <v>0</v>
      </c>
      <c r="I67" s="16">
        <v>0</v>
      </c>
      <c r="J67" s="16">
        <v>0</v>
      </c>
      <c r="K67" s="17">
        <f t="shared" si="3"/>
        <v>0</v>
      </c>
      <c r="L67" s="16">
        <v>0</v>
      </c>
      <c r="M67" s="17">
        <f t="shared" si="4"/>
        <v>0</v>
      </c>
      <c r="N67" s="19" t="s">
        <v>799</v>
      </c>
      <c r="O67" s="16">
        <v>0</v>
      </c>
      <c r="P67" s="16">
        <v>0</v>
      </c>
      <c r="Q67" s="16">
        <v>0</v>
      </c>
      <c r="R67" s="16">
        <v>31</v>
      </c>
      <c r="S67" s="16">
        <v>0</v>
      </c>
      <c r="T67" s="17">
        <f t="shared" si="5"/>
        <v>31</v>
      </c>
      <c r="U67" s="16">
        <v>0</v>
      </c>
      <c r="V67" s="17">
        <f t="shared" si="6"/>
        <v>31</v>
      </c>
      <c r="W67" s="19" t="s">
        <v>799</v>
      </c>
    </row>
    <row r="68" spans="1:23" ht="14.25" customHeight="1">
      <c r="A68" t="s">
        <v>749</v>
      </c>
      <c r="B68" s="32" t="s">
        <v>750</v>
      </c>
      <c r="C68" s="32" t="s">
        <v>749</v>
      </c>
      <c r="D68" s="32" t="s">
        <v>750</v>
      </c>
      <c r="E68" t="s">
        <v>219</v>
      </c>
      <c r="F68" s="16">
        <v>0</v>
      </c>
      <c r="G68" s="16">
        <v>0</v>
      </c>
      <c r="H68" s="16">
        <v>2</v>
      </c>
      <c r="I68" s="16">
        <v>0</v>
      </c>
      <c r="J68" s="16">
        <v>0</v>
      </c>
      <c r="K68" s="17">
        <f t="shared" si="3"/>
        <v>2</v>
      </c>
      <c r="L68" s="16">
        <v>18</v>
      </c>
      <c r="M68" s="17">
        <f t="shared" si="4"/>
        <v>20</v>
      </c>
      <c r="N68" s="19" t="s">
        <v>799</v>
      </c>
      <c r="O68" s="16">
        <v>0</v>
      </c>
      <c r="P68" s="16">
        <v>79</v>
      </c>
      <c r="Q68" s="16">
        <v>0</v>
      </c>
      <c r="R68" s="16">
        <v>30</v>
      </c>
      <c r="S68" s="16">
        <v>10</v>
      </c>
      <c r="T68" s="17">
        <f t="shared" si="5"/>
        <v>119</v>
      </c>
      <c r="U68" s="16">
        <v>150</v>
      </c>
      <c r="V68" s="17">
        <f t="shared" si="6"/>
        <v>269</v>
      </c>
      <c r="W68" s="19" t="s">
        <v>799</v>
      </c>
    </row>
    <row r="69" spans="1:23" ht="14.25" customHeight="1">
      <c r="A69" t="s">
        <v>325</v>
      </c>
      <c r="B69" s="32" t="s">
        <v>326</v>
      </c>
      <c r="C69" s="32" t="s">
        <v>325</v>
      </c>
      <c r="D69" s="32" t="s">
        <v>326</v>
      </c>
      <c r="E69" t="s">
        <v>231</v>
      </c>
      <c r="F69" s="16">
        <v>59</v>
      </c>
      <c r="G69" s="16">
        <v>107</v>
      </c>
      <c r="H69" s="16">
        <v>0</v>
      </c>
      <c r="I69" s="16">
        <v>66</v>
      </c>
      <c r="J69" s="16">
        <v>0</v>
      </c>
      <c r="K69" s="17">
        <f t="shared" si="3"/>
        <v>232</v>
      </c>
      <c r="L69" s="16">
        <v>0</v>
      </c>
      <c r="M69" s="17">
        <f t="shared" si="4"/>
        <v>232</v>
      </c>
      <c r="N69" s="19" t="s">
        <v>799</v>
      </c>
      <c r="O69" s="16">
        <v>0</v>
      </c>
      <c r="P69" s="16">
        <v>0</v>
      </c>
      <c r="Q69" s="16">
        <v>0</v>
      </c>
      <c r="R69" s="16">
        <v>15</v>
      </c>
      <c r="S69" s="16">
        <v>0</v>
      </c>
      <c r="T69" s="17">
        <f t="shared" si="5"/>
        <v>15</v>
      </c>
      <c r="U69" s="16">
        <v>0</v>
      </c>
      <c r="V69" s="17">
        <f t="shared" si="6"/>
        <v>15</v>
      </c>
      <c r="W69" s="19" t="s">
        <v>799</v>
      </c>
    </row>
    <row r="70" spans="1:23" ht="14.25" customHeight="1">
      <c r="A70" t="s">
        <v>327</v>
      </c>
      <c r="B70" s="32" t="s">
        <v>328</v>
      </c>
      <c r="C70" s="32" t="s">
        <v>327</v>
      </c>
      <c r="D70" s="32" t="s">
        <v>328</v>
      </c>
      <c r="E70" t="s">
        <v>320</v>
      </c>
      <c r="F70" s="16">
        <v>132</v>
      </c>
      <c r="G70" s="16">
        <v>0</v>
      </c>
      <c r="H70" s="16">
        <v>0</v>
      </c>
      <c r="I70" s="16">
        <v>25</v>
      </c>
      <c r="J70" s="16">
        <v>29</v>
      </c>
      <c r="K70" s="17">
        <f t="shared" si="3"/>
        <v>186</v>
      </c>
      <c r="L70" s="16">
        <v>0</v>
      </c>
      <c r="M70" s="17">
        <f t="shared" si="4"/>
        <v>186</v>
      </c>
      <c r="N70" s="19" t="s">
        <v>799</v>
      </c>
      <c r="O70" s="16">
        <v>58</v>
      </c>
      <c r="P70" s="16">
        <v>0</v>
      </c>
      <c r="Q70" s="16">
        <v>0</v>
      </c>
      <c r="R70" s="16">
        <v>5</v>
      </c>
      <c r="S70" s="16">
        <v>0</v>
      </c>
      <c r="T70" s="17">
        <f t="shared" si="5"/>
        <v>63</v>
      </c>
      <c r="U70" s="16">
        <v>42</v>
      </c>
      <c r="V70" s="17">
        <f t="shared" si="6"/>
        <v>105</v>
      </c>
      <c r="W70" s="19" t="s">
        <v>799</v>
      </c>
    </row>
    <row r="71" spans="1:23" ht="14.25" customHeight="1">
      <c r="A71" t="s">
        <v>329</v>
      </c>
      <c r="B71" t="s">
        <v>330</v>
      </c>
      <c r="C71" s="32" t="s">
        <v>329</v>
      </c>
      <c r="D71" s="32" t="s">
        <v>330</v>
      </c>
      <c r="E71" t="s">
        <v>219</v>
      </c>
      <c r="F71" s="16">
        <v>0</v>
      </c>
      <c r="G71" s="16">
        <v>1</v>
      </c>
      <c r="H71" s="16">
        <v>0</v>
      </c>
      <c r="I71" s="16">
        <v>0</v>
      </c>
      <c r="J71" s="16">
        <v>0</v>
      </c>
      <c r="K71" s="17">
        <f t="shared" si="3"/>
        <v>1</v>
      </c>
      <c r="L71" s="16">
        <v>0</v>
      </c>
      <c r="M71" s="17">
        <f t="shared" si="4"/>
        <v>1</v>
      </c>
      <c r="N71" s="19" t="s">
        <v>799</v>
      </c>
      <c r="O71" s="16">
        <v>0</v>
      </c>
      <c r="P71" s="16">
        <v>1</v>
      </c>
      <c r="Q71" s="16">
        <v>0</v>
      </c>
      <c r="R71" s="16">
        <v>23</v>
      </c>
      <c r="S71" s="16">
        <v>5</v>
      </c>
      <c r="T71" s="17">
        <f t="shared" si="5"/>
        <v>29</v>
      </c>
      <c r="U71" s="16">
        <v>0</v>
      </c>
      <c r="V71" s="17">
        <f t="shared" si="6"/>
        <v>29</v>
      </c>
      <c r="W71" s="19" t="s">
        <v>799</v>
      </c>
    </row>
    <row r="72" spans="1:23" ht="14.25" customHeight="1">
      <c r="A72" t="s">
        <v>331</v>
      </c>
      <c r="B72" s="32" t="s">
        <v>332</v>
      </c>
      <c r="C72" s="32" t="s">
        <v>331</v>
      </c>
      <c r="D72" s="32" t="s">
        <v>332</v>
      </c>
      <c r="E72" t="s">
        <v>222</v>
      </c>
      <c r="F72" s="16">
        <v>30</v>
      </c>
      <c r="G72" s="16">
        <v>60</v>
      </c>
      <c r="H72" s="16">
        <v>0</v>
      </c>
      <c r="I72" s="16">
        <v>0</v>
      </c>
      <c r="J72" s="16">
        <v>15</v>
      </c>
      <c r="K72" s="17">
        <f t="shared" si="3"/>
        <v>105</v>
      </c>
      <c r="L72" s="16">
        <v>94</v>
      </c>
      <c r="M72" s="17">
        <f t="shared" si="4"/>
        <v>199</v>
      </c>
      <c r="N72" s="19" t="s">
        <v>799</v>
      </c>
      <c r="O72" s="16">
        <v>18</v>
      </c>
      <c r="P72" s="16">
        <v>0</v>
      </c>
      <c r="Q72" s="16">
        <v>0</v>
      </c>
      <c r="R72" s="16">
        <v>0</v>
      </c>
      <c r="S72" s="16">
        <v>3</v>
      </c>
      <c r="T72" s="17">
        <f t="shared" si="5"/>
        <v>21</v>
      </c>
      <c r="U72" s="16">
        <v>11</v>
      </c>
      <c r="V72" s="17">
        <f t="shared" si="6"/>
        <v>32</v>
      </c>
      <c r="W72" s="19" t="s">
        <v>802</v>
      </c>
    </row>
    <row r="73" spans="1:23" ht="14.25" customHeight="1">
      <c r="A73" t="s">
        <v>333</v>
      </c>
      <c r="B73" s="32" t="s">
        <v>334</v>
      </c>
      <c r="C73" s="32" t="s">
        <v>333</v>
      </c>
      <c r="D73" s="32" t="s">
        <v>334</v>
      </c>
      <c r="E73" t="s">
        <v>222</v>
      </c>
      <c r="F73" s="16">
        <v>0</v>
      </c>
      <c r="G73" s="16">
        <v>0</v>
      </c>
      <c r="H73" s="16">
        <v>0</v>
      </c>
      <c r="I73" s="16">
        <v>0</v>
      </c>
      <c r="J73" s="16">
        <v>34</v>
      </c>
      <c r="K73" s="17">
        <f t="shared" si="3"/>
        <v>34</v>
      </c>
      <c r="L73" s="16">
        <v>0</v>
      </c>
      <c r="M73" s="17">
        <f t="shared" si="4"/>
        <v>34</v>
      </c>
      <c r="N73" s="19" t="s">
        <v>799</v>
      </c>
      <c r="O73" s="16">
        <v>18</v>
      </c>
      <c r="P73" s="16">
        <v>0</v>
      </c>
      <c r="Q73" s="16">
        <v>0</v>
      </c>
      <c r="R73" s="16">
        <v>16</v>
      </c>
      <c r="S73" s="16">
        <v>0</v>
      </c>
      <c r="T73" s="17">
        <f t="shared" si="5"/>
        <v>34</v>
      </c>
      <c r="U73" s="16">
        <v>0</v>
      </c>
      <c r="V73" s="17">
        <f t="shared" si="6"/>
        <v>34</v>
      </c>
      <c r="W73" s="19" t="s">
        <v>799</v>
      </c>
    </row>
    <row r="74" spans="1:23" ht="14.25" customHeight="1">
      <c r="A74" t="s">
        <v>335</v>
      </c>
      <c r="B74" s="32" t="s">
        <v>336</v>
      </c>
      <c r="C74" s="32" t="s">
        <v>335</v>
      </c>
      <c r="D74" s="32" t="s">
        <v>336</v>
      </c>
      <c r="E74" t="s">
        <v>234</v>
      </c>
      <c r="F74" s="16">
        <v>25</v>
      </c>
      <c r="G74" s="16">
        <v>8</v>
      </c>
      <c r="H74" s="16">
        <v>45</v>
      </c>
      <c r="I74" s="16">
        <v>183</v>
      </c>
      <c r="J74" s="16">
        <v>186</v>
      </c>
      <c r="K74" s="17">
        <f t="shared" si="3"/>
        <v>447</v>
      </c>
      <c r="L74" s="16">
        <v>82</v>
      </c>
      <c r="M74" s="17">
        <f t="shared" si="4"/>
        <v>529</v>
      </c>
      <c r="N74" s="19" t="s">
        <v>802</v>
      </c>
      <c r="O74" s="16">
        <v>82</v>
      </c>
      <c r="P74" s="16">
        <v>68</v>
      </c>
      <c r="Q74" s="16">
        <v>9</v>
      </c>
      <c r="R74" s="16">
        <v>123</v>
      </c>
      <c r="S74" s="16">
        <v>9</v>
      </c>
      <c r="T74" s="17">
        <f t="shared" si="5"/>
        <v>291</v>
      </c>
      <c r="U74" s="16">
        <v>239</v>
      </c>
      <c r="V74" s="17">
        <f t="shared" si="6"/>
        <v>530</v>
      </c>
      <c r="W74" s="19" t="s">
        <v>802</v>
      </c>
    </row>
    <row r="75" spans="1:23" ht="14.25" customHeight="1">
      <c r="A75" t="s">
        <v>337</v>
      </c>
      <c r="B75" s="32" t="s">
        <v>338</v>
      </c>
      <c r="C75" s="32" t="s">
        <v>337</v>
      </c>
      <c r="D75" s="32" t="s">
        <v>338</v>
      </c>
      <c r="E75" t="s">
        <v>243</v>
      </c>
      <c r="F75" s="16">
        <v>0</v>
      </c>
      <c r="G75" s="16">
        <v>1</v>
      </c>
      <c r="H75" s="16">
        <v>0</v>
      </c>
      <c r="I75" s="16">
        <v>10</v>
      </c>
      <c r="J75" s="16">
        <v>98</v>
      </c>
      <c r="K75" s="17">
        <f t="shared" si="3"/>
        <v>109</v>
      </c>
      <c r="L75" s="16">
        <v>116</v>
      </c>
      <c r="M75" s="17">
        <f t="shared" si="4"/>
        <v>225</v>
      </c>
      <c r="N75" s="19" t="s">
        <v>802</v>
      </c>
      <c r="O75" s="16">
        <v>50</v>
      </c>
      <c r="P75" s="16">
        <v>49</v>
      </c>
      <c r="Q75" s="16">
        <v>0</v>
      </c>
      <c r="R75" s="16">
        <v>194</v>
      </c>
      <c r="S75" s="16">
        <v>0</v>
      </c>
      <c r="T75" s="17">
        <f t="shared" si="5"/>
        <v>293</v>
      </c>
      <c r="U75" s="16">
        <v>102</v>
      </c>
      <c r="V75" s="17">
        <f t="shared" si="6"/>
        <v>395</v>
      </c>
      <c r="W75" s="19" t="s">
        <v>802</v>
      </c>
    </row>
    <row r="76" spans="1:23" ht="14.25" customHeight="1">
      <c r="A76" t="s">
        <v>339</v>
      </c>
      <c r="B76" s="32" t="s">
        <v>340</v>
      </c>
      <c r="C76" s="32" t="s">
        <v>339</v>
      </c>
      <c r="D76" s="32" t="s">
        <v>340</v>
      </c>
      <c r="E76" t="s">
        <v>219</v>
      </c>
      <c r="F76" s="16">
        <v>25</v>
      </c>
      <c r="G76" s="16">
        <v>0</v>
      </c>
      <c r="H76" s="16">
        <v>0</v>
      </c>
      <c r="I76" s="16">
        <v>0</v>
      </c>
      <c r="J76" s="16">
        <v>36</v>
      </c>
      <c r="K76" s="17">
        <f t="shared" ref="K76:K140" si="7">SUM(F76:J76)</f>
        <v>61</v>
      </c>
      <c r="L76" s="16">
        <v>0</v>
      </c>
      <c r="M76" s="17">
        <f t="shared" ref="M76:M140" si="8">SUM(K76:L76)</f>
        <v>61</v>
      </c>
      <c r="N76" s="19" t="s">
        <v>799</v>
      </c>
      <c r="O76" s="16">
        <v>47</v>
      </c>
      <c r="P76" s="16">
        <v>16</v>
      </c>
      <c r="Q76" s="16">
        <v>0</v>
      </c>
      <c r="R76" s="16">
        <v>48</v>
      </c>
      <c r="S76" s="16">
        <v>0</v>
      </c>
      <c r="T76" s="17">
        <f t="shared" ref="T76:T140" si="9">SUM(O76:S76)</f>
        <v>111</v>
      </c>
      <c r="U76" s="16">
        <v>127</v>
      </c>
      <c r="V76" s="17">
        <f t="shared" ref="V76:V140" si="10">SUM(T76:U76)</f>
        <v>238</v>
      </c>
      <c r="W76" s="19" t="s">
        <v>799</v>
      </c>
    </row>
    <row r="77" spans="1:23" ht="14.25" customHeight="1">
      <c r="A77" t="s">
        <v>341</v>
      </c>
      <c r="B77" s="32" t="s">
        <v>342</v>
      </c>
      <c r="C77" s="32" t="s">
        <v>341</v>
      </c>
      <c r="D77" s="32" t="s">
        <v>342</v>
      </c>
      <c r="E77" t="s">
        <v>248</v>
      </c>
      <c r="F77" s="16">
        <v>108</v>
      </c>
      <c r="G77" s="16">
        <v>13</v>
      </c>
      <c r="H77" s="16">
        <v>0</v>
      </c>
      <c r="I77" s="16">
        <v>9</v>
      </c>
      <c r="J77" s="16">
        <v>224</v>
      </c>
      <c r="K77" s="17">
        <f t="shared" si="7"/>
        <v>354</v>
      </c>
      <c r="L77" s="16">
        <v>0</v>
      </c>
      <c r="M77" s="17">
        <f t="shared" si="8"/>
        <v>354</v>
      </c>
      <c r="N77" s="19" t="s">
        <v>799</v>
      </c>
      <c r="O77" s="16">
        <v>150</v>
      </c>
      <c r="P77" s="16">
        <v>10</v>
      </c>
      <c r="Q77" s="16">
        <v>0</v>
      </c>
      <c r="R77" s="16">
        <v>32</v>
      </c>
      <c r="S77" s="16">
        <v>0</v>
      </c>
      <c r="T77" s="17">
        <f t="shared" si="9"/>
        <v>192</v>
      </c>
      <c r="U77" s="16">
        <v>53</v>
      </c>
      <c r="V77" s="17">
        <f t="shared" si="10"/>
        <v>245</v>
      </c>
      <c r="W77" s="19" t="s">
        <v>799</v>
      </c>
    </row>
    <row r="78" spans="1:23" ht="14.25" customHeight="1">
      <c r="A78" t="s">
        <v>343</v>
      </c>
      <c r="B78" s="32" t="s">
        <v>344</v>
      </c>
      <c r="C78" s="32" t="s">
        <v>343</v>
      </c>
      <c r="D78" s="32" t="s">
        <v>344</v>
      </c>
      <c r="E78" t="s">
        <v>231</v>
      </c>
      <c r="F78" s="16">
        <v>0</v>
      </c>
      <c r="G78" s="16">
        <v>0</v>
      </c>
      <c r="H78" s="16">
        <v>0</v>
      </c>
      <c r="I78" s="16">
        <v>0</v>
      </c>
      <c r="J78" s="16">
        <v>236</v>
      </c>
      <c r="K78" s="17">
        <f t="shared" si="7"/>
        <v>236</v>
      </c>
      <c r="L78" s="16">
        <v>0</v>
      </c>
      <c r="M78" s="17">
        <f t="shared" si="8"/>
        <v>236</v>
      </c>
      <c r="N78" s="19" t="s">
        <v>799</v>
      </c>
      <c r="O78" s="16">
        <v>8</v>
      </c>
      <c r="P78" s="16">
        <v>22</v>
      </c>
      <c r="Q78" s="16">
        <v>0</v>
      </c>
      <c r="R78" s="16">
        <v>31</v>
      </c>
      <c r="S78" s="16">
        <v>0</v>
      </c>
      <c r="T78" s="17">
        <f t="shared" si="9"/>
        <v>61</v>
      </c>
      <c r="U78" s="16">
        <v>5</v>
      </c>
      <c r="V78" s="17">
        <f t="shared" si="10"/>
        <v>66</v>
      </c>
      <c r="W78" s="19" t="s">
        <v>799</v>
      </c>
    </row>
    <row r="79" spans="1:23" ht="14.25" customHeight="1">
      <c r="A79" t="s">
        <v>345</v>
      </c>
      <c r="B79" s="32" t="s">
        <v>346</v>
      </c>
      <c r="C79" s="32" t="s">
        <v>345</v>
      </c>
      <c r="D79" s="32" t="s">
        <v>346</v>
      </c>
      <c r="E79" t="s">
        <v>243</v>
      </c>
      <c r="F79" s="16">
        <v>0</v>
      </c>
      <c r="G79" s="16">
        <v>22</v>
      </c>
      <c r="H79" s="16">
        <v>0</v>
      </c>
      <c r="I79" s="16">
        <v>8</v>
      </c>
      <c r="J79" s="16">
        <v>101</v>
      </c>
      <c r="K79" s="17">
        <f t="shared" si="7"/>
        <v>131</v>
      </c>
      <c r="L79" s="16">
        <v>0</v>
      </c>
      <c r="M79" s="17">
        <f t="shared" si="8"/>
        <v>131</v>
      </c>
      <c r="N79" s="19" t="s">
        <v>799</v>
      </c>
      <c r="O79" s="16">
        <v>3</v>
      </c>
      <c r="P79" s="16">
        <v>22</v>
      </c>
      <c r="Q79" s="16">
        <v>0</v>
      </c>
      <c r="R79" s="16">
        <v>11</v>
      </c>
      <c r="S79" s="16">
        <v>13</v>
      </c>
      <c r="T79" s="17">
        <f t="shared" si="9"/>
        <v>49</v>
      </c>
      <c r="U79" s="16">
        <v>0</v>
      </c>
      <c r="V79" s="17">
        <f t="shared" si="10"/>
        <v>49</v>
      </c>
      <c r="W79" s="19" t="s">
        <v>799</v>
      </c>
    </row>
    <row r="80" spans="1:23" ht="14.25" customHeight="1">
      <c r="A80" t="s">
        <v>347</v>
      </c>
      <c r="B80" s="32" t="s">
        <v>348</v>
      </c>
      <c r="C80" s="32" t="s">
        <v>347</v>
      </c>
      <c r="D80" s="32" t="s">
        <v>348</v>
      </c>
      <c r="E80" t="s">
        <v>219</v>
      </c>
      <c r="F80" s="16">
        <v>0</v>
      </c>
      <c r="G80" s="16">
        <v>0</v>
      </c>
      <c r="H80" s="16">
        <v>0</v>
      </c>
      <c r="I80" s="16">
        <v>0</v>
      </c>
      <c r="J80" s="16">
        <v>0</v>
      </c>
      <c r="K80" s="17">
        <f t="shared" si="7"/>
        <v>0</v>
      </c>
      <c r="L80" s="16">
        <v>0</v>
      </c>
      <c r="M80" s="17">
        <f t="shared" si="8"/>
        <v>0</v>
      </c>
      <c r="N80" s="19" t="s">
        <v>799</v>
      </c>
      <c r="O80" s="16">
        <v>24</v>
      </c>
      <c r="P80" s="16">
        <v>28</v>
      </c>
      <c r="Q80" s="16">
        <v>0</v>
      </c>
      <c r="R80" s="16">
        <v>54</v>
      </c>
      <c r="S80" s="16">
        <v>0</v>
      </c>
      <c r="T80" s="17">
        <f t="shared" si="9"/>
        <v>106</v>
      </c>
      <c r="U80" s="16">
        <v>73</v>
      </c>
      <c r="V80" s="17">
        <f t="shared" si="10"/>
        <v>179</v>
      </c>
      <c r="W80" s="19" t="s">
        <v>802</v>
      </c>
    </row>
    <row r="81" spans="1:23" ht="14.25" customHeight="1">
      <c r="A81" t="s">
        <v>349</v>
      </c>
      <c r="B81" s="32" t="s">
        <v>350</v>
      </c>
      <c r="C81" s="32" t="s">
        <v>349</v>
      </c>
      <c r="D81" s="32" t="s">
        <v>350</v>
      </c>
      <c r="E81" t="s">
        <v>231</v>
      </c>
      <c r="F81" s="16">
        <v>0</v>
      </c>
      <c r="G81" s="16">
        <v>0</v>
      </c>
      <c r="H81" s="16">
        <v>0</v>
      </c>
      <c r="I81" s="16">
        <v>0</v>
      </c>
      <c r="J81" s="16">
        <v>3</v>
      </c>
      <c r="K81" s="17">
        <f t="shared" si="7"/>
        <v>3</v>
      </c>
      <c r="L81" s="16">
        <v>49</v>
      </c>
      <c r="M81" s="17">
        <f t="shared" si="8"/>
        <v>52</v>
      </c>
      <c r="N81" s="19" t="s">
        <v>799</v>
      </c>
      <c r="O81" s="16">
        <v>0</v>
      </c>
      <c r="P81" s="16">
        <v>0</v>
      </c>
      <c r="Q81" s="16">
        <v>0</v>
      </c>
      <c r="R81" s="16">
        <v>0</v>
      </c>
      <c r="S81" s="16">
        <v>0</v>
      </c>
      <c r="T81" s="17">
        <f t="shared" si="9"/>
        <v>0</v>
      </c>
      <c r="U81" s="16">
        <v>0</v>
      </c>
      <c r="V81" s="17">
        <f t="shared" si="10"/>
        <v>0</v>
      </c>
      <c r="W81" s="19" t="s">
        <v>799</v>
      </c>
    </row>
    <row r="82" spans="1:23" ht="14.25" customHeight="1">
      <c r="A82" t="s">
        <v>351</v>
      </c>
      <c r="B82" s="32" t="s">
        <v>352</v>
      </c>
      <c r="C82" s="32" t="s">
        <v>351</v>
      </c>
      <c r="D82" s="32" t="s">
        <v>352</v>
      </c>
      <c r="E82" t="s">
        <v>222</v>
      </c>
      <c r="F82" s="16">
        <v>15</v>
      </c>
      <c r="G82" s="16">
        <v>0</v>
      </c>
      <c r="H82" s="16">
        <v>0</v>
      </c>
      <c r="I82" s="16">
        <v>0</v>
      </c>
      <c r="J82" s="16">
        <v>1</v>
      </c>
      <c r="K82" s="17">
        <f t="shared" si="7"/>
        <v>16</v>
      </c>
      <c r="L82" s="16">
        <v>0</v>
      </c>
      <c r="M82" s="17">
        <f t="shared" si="8"/>
        <v>16</v>
      </c>
      <c r="N82" s="19" t="s">
        <v>802</v>
      </c>
      <c r="O82" s="16">
        <v>43</v>
      </c>
      <c r="P82" s="16">
        <v>0</v>
      </c>
      <c r="Q82" s="16">
        <v>0</v>
      </c>
      <c r="R82" s="16">
        <v>10</v>
      </c>
      <c r="S82" s="16">
        <v>7</v>
      </c>
      <c r="T82" s="17">
        <f t="shared" si="9"/>
        <v>60</v>
      </c>
      <c r="U82" s="16">
        <v>18</v>
      </c>
      <c r="V82" s="17">
        <f t="shared" si="10"/>
        <v>78</v>
      </c>
      <c r="W82" s="19" t="s">
        <v>799</v>
      </c>
    </row>
    <row r="83" spans="1:23" ht="14.25" customHeight="1">
      <c r="A83" t="s">
        <v>353</v>
      </c>
      <c r="B83" s="32" t="s">
        <v>354</v>
      </c>
      <c r="C83" s="32" t="s">
        <v>353</v>
      </c>
      <c r="D83" s="32" t="s">
        <v>354</v>
      </c>
      <c r="E83" t="s">
        <v>234</v>
      </c>
      <c r="F83" s="16">
        <v>84</v>
      </c>
      <c r="G83" s="16">
        <v>5</v>
      </c>
      <c r="H83" s="16">
        <v>19</v>
      </c>
      <c r="I83" s="16">
        <v>48</v>
      </c>
      <c r="J83" s="16">
        <v>161</v>
      </c>
      <c r="K83" s="17">
        <f t="shared" si="7"/>
        <v>317</v>
      </c>
      <c r="L83" s="16">
        <v>206</v>
      </c>
      <c r="M83" s="17">
        <f t="shared" si="8"/>
        <v>523</v>
      </c>
      <c r="N83" s="19" t="s">
        <v>802</v>
      </c>
      <c r="O83" s="16">
        <v>8</v>
      </c>
      <c r="P83" s="16">
        <v>5</v>
      </c>
      <c r="Q83" s="16">
        <v>2</v>
      </c>
      <c r="R83" s="16">
        <v>52</v>
      </c>
      <c r="S83" s="16">
        <v>39</v>
      </c>
      <c r="T83" s="17">
        <f t="shared" si="9"/>
        <v>106</v>
      </c>
      <c r="U83" s="16">
        <v>64</v>
      </c>
      <c r="V83" s="17">
        <f t="shared" si="10"/>
        <v>170</v>
      </c>
      <c r="W83" s="19" t="s">
        <v>799</v>
      </c>
    </row>
    <row r="84" spans="1:23" ht="14.25" customHeight="1">
      <c r="A84" t="s">
        <v>355</v>
      </c>
      <c r="B84" s="32" t="s">
        <v>356</v>
      </c>
      <c r="C84" s="32" t="s">
        <v>355</v>
      </c>
      <c r="D84" s="32" t="s">
        <v>356</v>
      </c>
      <c r="E84" t="s">
        <v>248</v>
      </c>
      <c r="F84" s="16">
        <v>6</v>
      </c>
      <c r="G84" s="16">
        <v>0</v>
      </c>
      <c r="H84" s="16">
        <v>0</v>
      </c>
      <c r="I84" s="16">
        <v>2</v>
      </c>
      <c r="J84" s="16">
        <v>203</v>
      </c>
      <c r="K84" s="17">
        <f t="shared" si="7"/>
        <v>211</v>
      </c>
      <c r="L84" s="16">
        <v>0</v>
      </c>
      <c r="M84" s="17">
        <f t="shared" si="8"/>
        <v>211</v>
      </c>
      <c r="N84" s="19" t="s">
        <v>799</v>
      </c>
      <c r="O84" s="16">
        <v>88</v>
      </c>
      <c r="P84" s="16">
        <v>0</v>
      </c>
      <c r="Q84" s="16">
        <v>0</v>
      </c>
      <c r="R84" s="16">
        <v>31</v>
      </c>
      <c r="S84" s="16">
        <v>12</v>
      </c>
      <c r="T84" s="17">
        <f t="shared" si="9"/>
        <v>131</v>
      </c>
      <c r="U84" s="16">
        <v>76</v>
      </c>
      <c r="V84" s="17">
        <f t="shared" si="10"/>
        <v>207</v>
      </c>
      <c r="W84" s="19" t="s">
        <v>802</v>
      </c>
    </row>
    <row r="85" spans="1:23" ht="14.25" customHeight="1">
      <c r="A85" t="s">
        <v>357</v>
      </c>
      <c r="B85" s="32" t="s">
        <v>358</v>
      </c>
      <c r="C85" s="32" t="s">
        <v>357</v>
      </c>
      <c r="D85" s="32" t="s">
        <v>358</v>
      </c>
      <c r="E85" t="s">
        <v>231</v>
      </c>
      <c r="F85" s="16">
        <v>15</v>
      </c>
      <c r="G85" s="16">
        <v>4</v>
      </c>
      <c r="H85" s="16">
        <v>0</v>
      </c>
      <c r="I85" s="16">
        <v>5</v>
      </c>
      <c r="J85" s="16">
        <v>14</v>
      </c>
      <c r="K85" s="17">
        <f t="shared" si="7"/>
        <v>38</v>
      </c>
      <c r="L85" s="16">
        <v>0</v>
      </c>
      <c r="M85" s="17">
        <f t="shared" si="8"/>
        <v>38</v>
      </c>
      <c r="N85" s="19" t="s">
        <v>799</v>
      </c>
      <c r="O85" s="16">
        <v>11</v>
      </c>
      <c r="P85" s="16">
        <v>0</v>
      </c>
      <c r="Q85" s="16">
        <v>0</v>
      </c>
      <c r="R85" s="16">
        <v>4</v>
      </c>
      <c r="S85" s="16">
        <v>12</v>
      </c>
      <c r="T85" s="17">
        <f t="shared" si="9"/>
        <v>27</v>
      </c>
      <c r="U85" s="16">
        <v>2</v>
      </c>
      <c r="V85" s="17">
        <f t="shared" si="10"/>
        <v>29</v>
      </c>
      <c r="W85" s="19" t="s">
        <v>799</v>
      </c>
    </row>
    <row r="86" spans="1:23" ht="14.25" customHeight="1">
      <c r="A86" t="s">
        <v>359</v>
      </c>
      <c r="B86" s="32" t="s">
        <v>360</v>
      </c>
      <c r="C86" s="32" t="s">
        <v>359</v>
      </c>
      <c r="D86" t="s">
        <v>360</v>
      </c>
      <c r="E86" t="s">
        <v>219</v>
      </c>
      <c r="F86" s="16">
        <v>25</v>
      </c>
      <c r="G86" s="16">
        <v>0</v>
      </c>
      <c r="H86" s="16">
        <v>0</v>
      </c>
      <c r="I86" s="16">
        <v>0</v>
      </c>
      <c r="J86" s="16">
        <v>0</v>
      </c>
      <c r="K86" s="17">
        <f t="shared" si="7"/>
        <v>25</v>
      </c>
      <c r="L86" s="16">
        <v>45</v>
      </c>
      <c r="M86" s="17">
        <f t="shared" si="8"/>
        <v>70</v>
      </c>
      <c r="N86" s="19" t="s">
        <v>799</v>
      </c>
      <c r="O86" s="16">
        <v>0</v>
      </c>
      <c r="P86" s="16">
        <v>0</v>
      </c>
      <c r="Q86" s="16">
        <v>0</v>
      </c>
      <c r="R86" s="16">
        <v>0</v>
      </c>
      <c r="S86" s="16">
        <v>0</v>
      </c>
      <c r="T86" s="17">
        <f t="shared" si="9"/>
        <v>0</v>
      </c>
      <c r="U86" s="16">
        <v>0</v>
      </c>
      <c r="V86" s="17">
        <f t="shared" si="10"/>
        <v>0</v>
      </c>
      <c r="W86" s="19" t="s">
        <v>799</v>
      </c>
    </row>
    <row r="87" spans="1:23" ht="14.25" customHeight="1">
      <c r="A87" t="s">
        <v>361</v>
      </c>
      <c r="B87" s="32" t="s">
        <v>362</v>
      </c>
      <c r="C87" s="32" t="s">
        <v>361</v>
      </c>
      <c r="D87" s="32" t="s">
        <v>362</v>
      </c>
      <c r="E87" t="s">
        <v>219</v>
      </c>
      <c r="F87" s="16">
        <v>0</v>
      </c>
      <c r="G87" s="16">
        <v>10</v>
      </c>
      <c r="H87" s="16">
        <v>0</v>
      </c>
      <c r="I87" s="16">
        <v>0</v>
      </c>
      <c r="J87" s="16">
        <v>108</v>
      </c>
      <c r="K87" s="17">
        <f t="shared" si="7"/>
        <v>118</v>
      </c>
      <c r="L87" s="16">
        <v>0</v>
      </c>
      <c r="M87" s="17">
        <f t="shared" si="8"/>
        <v>118</v>
      </c>
      <c r="N87" s="19" t="s">
        <v>799</v>
      </c>
      <c r="O87" s="16">
        <v>22</v>
      </c>
      <c r="P87" s="16">
        <v>14</v>
      </c>
      <c r="Q87" s="16">
        <v>0</v>
      </c>
      <c r="R87" s="16">
        <v>16</v>
      </c>
      <c r="S87" s="16">
        <v>0</v>
      </c>
      <c r="T87" s="17">
        <f t="shared" si="9"/>
        <v>52</v>
      </c>
      <c r="U87" s="16">
        <v>0</v>
      </c>
      <c r="V87" s="17">
        <f t="shared" si="10"/>
        <v>52</v>
      </c>
      <c r="W87" s="19" t="s">
        <v>799</v>
      </c>
    </row>
    <row r="88" spans="1:23" ht="14.25" customHeight="1">
      <c r="A88" t="s">
        <v>811</v>
      </c>
      <c r="B88" s="32" t="s">
        <v>812</v>
      </c>
      <c r="C88" s="32" t="s">
        <v>665</v>
      </c>
      <c r="D88" s="32" t="s">
        <v>666</v>
      </c>
      <c r="E88" t="s">
        <v>253</v>
      </c>
      <c r="F88" s="16">
        <v>0</v>
      </c>
      <c r="G88" s="16">
        <v>0</v>
      </c>
      <c r="H88" s="16">
        <v>2</v>
      </c>
      <c r="I88" s="16">
        <v>17</v>
      </c>
      <c r="J88" s="16">
        <v>23</v>
      </c>
      <c r="K88" s="17">
        <f t="shared" si="7"/>
        <v>42</v>
      </c>
      <c r="L88" s="16">
        <v>70</v>
      </c>
      <c r="M88" s="17">
        <f t="shared" si="8"/>
        <v>112</v>
      </c>
      <c r="N88" s="19" t="s">
        <v>799</v>
      </c>
      <c r="O88" s="16">
        <v>25</v>
      </c>
      <c r="P88" s="16">
        <v>0</v>
      </c>
      <c r="Q88" s="16">
        <v>0</v>
      </c>
      <c r="R88" s="16">
        <v>35</v>
      </c>
      <c r="S88" s="16">
        <v>0</v>
      </c>
      <c r="T88" s="17">
        <f t="shared" si="9"/>
        <v>60</v>
      </c>
      <c r="U88" s="16">
        <v>15</v>
      </c>
      <c r="V88" s="17">
        <f t="shared" si="10"/>
        <v>75</v>
      </c>
      <c r="W88" s="19" t="s">
        <v>799</v>
      </c>
    </row>
    <row r="89" spans="1:23" ht="14.25" customHeight="1">
      <c r="A89" t="s">
        <v>751</v>
      </c>
      <c r="B89" s="32" t="s">
        <v>752</v>
      </c>
      <c r="C89" s="32" t="s">
        <v>751</v>
      </c>
      <c r="D89" s="32" t="s">
        <v>752</v>
      </c>
      <c r="E89" t="s">
        <v>219</v>
      </c>
      <c r="F89" s="16">
        <v>3</v>
      </c>
      <c r="G89" s="16">
        <v>0</v>
      </c>
      <c r="H89" s="16">
        <v>0</v>
      </c>
      <c r="I89" s="16">
        <v>0</v>
      </c>
      <c r="J89" s="16">
        <v>65</v>
      </c>
      <c r="K89" s="17">
        <f t="shared" si="7"/>
        <v>68</v>
      </c>
      <c r="L89" s="16">
        <v>0</v>
      </c>
      <c r="M89" s="17">
        <f t="shared" si="8"/>
        <v>68</v>
      </c>
      <c r="N89" s="19" t="s">
        <v>799</v>
      </c>
      <c r="O89" s="16">
        <v>8</v>
      </c>
      <c r="P89" s="16">
        <v>0</v>
      </c>
      <c r="Q89" s="16">
        <v>0</v>
      </c>
      <c r="R89" s="16">
        <v>0</v>
      </c>
      <c r="S89" s="16">
        <v>0</v>
      </c>
      <c r="T89" s="17">
        <f t="shared" si="9"/>
        <v>8</v>
      </c>
      <c r="U89" s="16">
        <v>0</v>
      </c>
      <c r="V89" s="17">
        <f t="shared" si="10"/>
        <v>8</v>
      </c>
      <c r="W89" s="19" t="s">
        <v>799</v>
      </c>
    </row>
    <row r="90" spans="1:23" ht="14.25" customHeight="1">
      <c r="A90" t="s">
        <v>363</v>
      </c>
      <c r="B90" s="32" t="s">
        <v>364</v>
      </c>
      <c r="C90" s="32" t="s">
        <v>363</v>
      </c>
      <c r="D90" t="s">
        <v>364</v>
      </c>
      <c r="E90" t="s">
        <v>231</v>
      </c>
      <c r="F90" s="16">
        <v>0</v>
      </c>
      <c r="G90" s="16">
        <v>0</v>
      </c>
      <c r="H90" s="16">
        <v>0</v>
      </c>
      <c r="I90" s="16">
        <v>2</v>
      </c>
      <c r="J90" s="16">
        <v>2</v>
      </c>
      <c r="K90" s="17">
        <f t="shared" si="7"/>
        <v>4</v>
      </c>
      <c r="L90" s="16">
        <v>0</v>
      </c>
      <c r="M90" s="17">
        <f t="shared" si="8"/>
        <v>4</v>
      </c>
      <c r="N90" s="19" t="s">
        <v>799</v>
      </c>
      <c r="O90" s="16">
        <v>7</v>
      </c>
      <c r="P90" s="16">
        <v>0</v>
      </c>
      <c r="Q90" s="16">
        <v>0</v>
      </c>
      <c r="R90" s="16">
        <v>2</v>
      </c>
      <c r="S90" s="16">
        <v>0</v>
      </c>
      <c r="T90" s="17">
        <f t="shared" si="9"/>
        <v>9</v>
      </c>
      <c r="U90" s="16">
        <v>0</v>
      </c>
      <c r="V90" s="17">
        <f t="shared" si="10"/>
        <v>9</v>
      </c>
      <c r="W90" s="19" t="s">
        <v>799</v>
      </c>
    </row>
    <row r="91" spans="1:23" ht="14.25" customHeight="1">
      <c r="A91" t="s">
        <v>365</v>
      </c>
      <c r="B91" s="32" t="s">
        <v>366</v>
      </c>
      <c r="C91" s="32" t="s">
        <v>365</v>
      </c>
      <c r="D91" s="32" t="s">
        <v>366</v>
      </c>
      <c r="E91" t="s">
        <v>222</v>
      </c>
      <c r="F91" s="16">
        <v>9</v>
      </c>
      <c r="G91" s="16">
        <v>0</v>
      </c>
      <c r="H91" s="16">
        <v>0</v>
      </c>
      <c r="I91" s="16">
        <v>0</v>
      </c>
      <c r="J91" s="16">
        <v>2</v>
      </c>
      <c r="K91" s="17">
        <f t="shared" si="7"/>
        <v>11</v>
      </c>
      <c r="L91" s="16">
        <v>0</v>
      </c>
      <c r="M91" s="17">
        <f t="shared" si="8"/>
        <v>11</v>
      </c>
      <c r="N91" s="19" t="s">
        <v>799</v>
      </c>
      <c r="O91" s="16">
        <v>31</v>
      </c>
      <c r="P91" s="16">
        <v>0</v>
      </c>
      <c r="Q91" s="16">
        <v>0</v>
      </c>
      <c r="R91" s="16">
        <v>0</v>
      </c>
      <c r="S91" s="16">
        <v>0</v>
      </c>
      <c r="T91" s="17">
        <f t="shared" si="9"/>
        <v>31</v>
      </c>
      <c r="U91" s="16">
        <v>0</v>
      </c>
      <c r="V91" s="17">
        <f t="shared" si="10"/>
        <v>31</v>
      </c>
      <c r="W91" s="19" t="s">
        <v>799</v>
      </c>
    </row>
    <row r="92" spans="1:23" ht="14.25" customHeight="1">
      <c r="A92" t="s">
        <v>367</v>
      </c>
      <c r="B92" s="32" t="s">
        <v>368</v>
      </c>
      <c r="C92" s="32" t="s">
        <v>367</v>
      </c>
      <c r="D92" s="32" t="s">
        <v>368</v>
      </c>
      <c r="E92" t="s">
        <v>243</v>
      </c>
      <c r="F92" s="16">
        <v>0</v>
      </c>
      <c r="G92" s="16">
        <v>0</v>
      </c>
      <c r="H92" s="16">
        <v>0</v>
      </c>
      <c r="I92" s="16">
        <v>0</v>
      </c>
      <c r="J92" s="16">
        <v>362</v>
      </c>
      <c r="K92" s="17">
        <f t="shared" si="7"/>
        <v>362</v>
      </c>
      <c r="L92" s="16">
        <v>0</v>
      </c>
      <c r="M92" s="17">
        <f t="shared" si="8"/>
        <v>362</v>
      </c>
      <c r="N92" s="19" t="s">
        <v>799</v>
      </c>
      <c r="O92" s="16">
        <v>0</v>
      </c>
      <c r="P92" s="16">
        <v>43</v>
      </c>
      <c r="Q92" s="16">
        <v>0</v>
      </c>
      <c r="R92" s="16">
        <v>35</v>
      </c>
      <c r="S92" s="16">
        <v>0</v>
      </c>
      <c r="T92" s="17">
        <f t="shared" si="9"/>
        <v>78</v>
      </c>
      <c r="U92" s="16">
        <v>0</v>
      </c>
      <c r="V92" s="17">
        <f t="shared" si="10"/>
        <v>78</v>
      </c>
      <c r="W92" s="19" t="s">
        <v>799</v>
      </c>
    </row>
    <row r="93" spans="1:23" ht="14.25" customHeight="1">
      <c r="A93" t="s">
        <v>369</v>
      </c>
      <c r="B93" t="s">
        <v>370</v>
      </c>
      <c r="C93" s="32" t="s">
        <v>369</v>
      </c>
      <c r="D93" s="32" t="s">
        <v>370</v>
      </c>
      <c r="E93" t="s">
        <v>219</v>
      </c>
      <c r="F93" s="16">
        <v>2</v>
      </c>
      <c r="G93" s="16">
        <v>8</v>
      </c>
      <c r="H93" s="16">
        <v>0</v>
      </c>
      <c r="I93" s="16">
        <v>5</v>
      </c>
      <c r="J93" s="16">
        <v>70</v>
      </c>
      <c r="K93" s="17">
        <f t="shared" si="7"/>
        <v>85</v>
      </c>
      <c r="L93" s="16">
        <v>37</v>
      </c>
      <c r="M93" s="17">
        <f t="shared" si="8"/>
        <v>122</v>
      </c>
      <c r="N93" s="19" t="s">
        <v>799</v>
      </c>
      <c r="O93" s="16">
        <v>2</v>
      </c>
      <c r="P93" s="16">
        <v>6</v>
      </c>
      <c r="Q93" s="16">
        <v>0</v>
      </c>
      <c r="R93" s="16">
        <v>6</v>
      </c>
      <c r="S93" s="16">
        <v>0</v>
      </c>
      <c r="T93" s="17">
        <f t="shared" si="9"/>
        <v>14</v>
      </c>
      <c r="U93" s="16">
        <v>0</v>
      </c>
      <c r="V93" s="17">
        <f t="shared" si="10"/>
        <v>14</v>
      </c>
      <c r="W93" s="19" t="s">
        <v>799</v>
      </c>
    </row>
    <row r="94" spans="1:23" ht="14.25" customHeight="1">
      <c r="A94" t="s">
        <v>371</v>
      </c>
      <c r="B94" t="s">
        <v>372</v>
      </c>
      <c r="C94" s="32" t="s">
        <v>371</v>
      </c>
      <c r="D94" s="32" t="s">
        <v>372</v>
      </c>
      <c r="E94" t="s">
        <v>231</v>
      </c>
      <c r="F94" s="16">
        <v>5</v>
      </c>
      <c r="G94" s="16">
        <v>0</v>
      </c>
      <c r="H94" s="16">
        <v>0</v>
      </c>
      <c r="I94" s="16">
        <v>0</v>
      </c>
      <c r="J94" s="16">
        <v>0</v>
      </c>
      <c r="K94" s="17">
        <f t="shared" si="7"/>
        <v>5</v>
      </c>
      <c r="L94" s="16">
        <v>0</v>
      </c>
      <c r="M94" s="17">
        <f t="shared" si="8"/>
        <v>5</v>
      </c>
      <c r="N94" s="19" t="s">
        <v>802</v>
      </c>
      <c r="O94" s="16">
        <v>0</v>
      </c>
      <c r="P94" s="16">
        <v>0</v>
      </c>
      <c r="Q94" s="16">
        <v>0</v>
      </c>
      <c r="R94" s="16">
        <v>0</v>
      </c>
      <c r="S94" s="16">
        <v>9</v>
      </c>
      <c r="T94" s="17">
        <f t="shared" si="9"/>
        <v>9</v>
      </c>
      <c r="U94" s="16">
        <v>0</v>
      </c>
      <c r="V94" s="17">
        <f t="shared" si="10"/>
        <v>9</v>
      </c>
      <c r="W94" s="19" t="s">
        <v>799</v>
      </c>
    </row>
    <row r="95" spans="1:23" ht="14.25" customHeight="1">
      <c r="A95" t="s">
        <v>753</v>
      </c>
      <c r="B95" s="32" t="s">
        <v>754</v>
      </c>
      <c r="C95" s="32" t="s">
        <v>753</v>
      </c>
      <c r="D95" s="32" t="s">
        <v>754</v>
      </c>
      <c r="E95" t="s">
        <v>219</v>
      </c>
      <c r="F95" s="16">
        <v>3</v>
      </c>
      <c r="G95" s="16">
        <v>0</v>
      </c>
      <c r="H95" s="16">
        <v>0</v>
      </c>
      <c r="I95" s="16">
        <v>0</v>
      </c>
      <c r="J95" s="16">
        <v>0</v>
      </c>
      <c r="K95" s="17">
        <f t="shared" si="7"/>
        <v>3</v>
      </c>
      <c r="L95" s="16">
        <v>0</v>
      </c>
      <c r="M95" s="17">
        <f t="shared" si="8"/>
        <v>3</v>
      </c>
      <c r="N95" s="19" t="s">
        <v>799</v>
      </c>
      <c r="O95" s="16">
        <v>0</v>
      </c>
      <c r="P95" s="16">
        <v>0</v>
      </c>
      <c r="Q95" s="16">
        <v>0</v>
      </c>
      <c r="R95" s="16">
        <v>10</v>
      </c>
      <c r="S95" s="16">
        <v>0</v>
      </c>
      <c r="T95" s="17">
        <f t="shared" si="9"/>
        <v>10</v>
      </c>
      <c r="U95" s="16">
        <v>0</v>
      </c>
      <c r="V95" s="17">
        <f t="shared" si="10"/>
        <v>10</v>
      </c>
      <c r="W95" s="19" t="s">
        <v>799</v>
      </c>
    </row>
    <row r="96" spans="1:23" ht="14.25" customHeight="1">
      <c r="A96" t="s">
        <v>373</v>
      </c>
      <c r="B96" s="32" t="s">
        <v>374</v>
      </c>
      <c r="C96" s="32" t="s">
        <v>373</v>
      </c>
      <c r="D96" s="32" t="s">
        <v>374</v>
      </c>
      <c r="E96" t="s">
        <v>243</v>
      </c>
      <c r="F96" s="16">
        <v>0</v>
      </c>
      <c r="G96" s="16">
        <v>0</v>
      </c>
      <c r="H96" s="16">
        <v>0</v>
      </c>
      <c r="I96" s="16">
        <v>0</v>
      </c>
      <c r="J96" s="16">
        <v>40</v>
      </c>
      <c r="K96" s="17">
        <f t="shared" si="7"/>
        <v>40</v>
      </c>
      <c r="L96" s="16">
        <v>0</v>
      </c>
      <c r="M96" s="17">
        <f t="shared" si="8"/>
        <v>40</v>
      </c>
      <c r="N96" s="19" t="s">
        <v>799</v>
      </c>
      <c r="O96" s="16">
        <v>82</v>
      </c>
      <c r="P96" s="16">
        <v>0</v>
      </c>
      <c r="Q96" s="16">
        <v>0</v>
      </c>
      <c r="R96" s="16">
        <v>40</v>
      </c>
      <c r="S96" s="16">
        <v>0</v>
      </c>
      <c r="T96" s="17">
        <f t="shared" si="9"/>
        <v>122</v>
      </c>
      <c r="U96" s="16">
        <v>2</v>
      </c>
      <c r="V96" s="17">
        <f t="shared" si="10"/>
        <v>124</v>
      </c>
      <c r="W96" s="19" t="s">
        <v>799</v>
      </c>
    </row>
    <row r="97" spans="1:23" ht="14.25" customHeight="1">
      <c r="A97" t="s">
        <v>375</v>
      </c>
      <c r="B97" s="32" t="s">
        <v>376</v>
      </c>
      <c r="C97" s="32" t="s">
        <v>375</v>
      </c>
      <c r="D97" s="32" t="s">
        <v>376</v>
      </c>
      <c r="E97" t="s">
        <v>253</v>
      </c>
      <c r="F97" s="16">
        <v>0</v>
      </c>
      <c r="G97" s="16">
        <v>0</v>
      </c>
      <c r="H97" s="16">
        <v>0</v>
      </c>
      <c r="I97" s="16">
        <v>0</v>
      </c>
      <c r="J97" s="16">
        <v>20</v>
      </c>
      <c r="K97" s="17">
        <f t="shared" si="7"/>
        <v>20</v>
      </c>
      <c r="L97" s="16">
        <v>0</v>
      </c>
      <c r="M97" s="17">
        <f t="shared" si="8"/>
        <v>20</v>
      </c>
      <c r="N97" s="19" t="s">
        <v>799</v>
      </c>
      <c r="O97" s="16">
        <v>32</v>
      </c>
      <c r="P97" s="16">
        <v>0</v>
      </c>
      <c r="Q97" s="16">
        <v>9</v>
      </c>
      <c r="R97" s="16">
        <v>64</v>
      </c>
      <c r="S97" s="16">
        <v>0</v>
      </c>
      <c r="T97" s="17">
        <f t="shared" si="9"/>
        <v>105</v>
      </c>
      <c r="U97" s="16">
        <v>59</v>
      </c>
      <c r="V97" s="17">
        <f t="shared" si="10"/>
        <v>164</v>
      </c>
      <c r="W97" s="19" t="s">
        <v>799</v>
      </c>
    </row>
    <row r="98" spans="1:23" ht="14.25" customHeight="1">
      <c r="A98" t="s">
        <v>377</v>
      </c>
      <c r="B98" t="s">
        <v>378</v>
      </c>
      <c r="C98" s="32" t="s">
        <v>377</v>
      </c>
      <c r="D98" s="32" t="s">
        <v>378</v>
      </c>
      <c r="E98" t="s">
        <v>320</v>
      </c>
      <c r="F98" s="16">
        <v>10</v>
      </c>
      <c r="G98" s="16">
        <v>0</v>
      </c>
      <c r="H98" s="16">
        <v>25</v>
      </c>
      <c r="I98" s="16">
        <v>26</v>
      </c>
      <c r="J98" s="16">
        <v>95</v>
      </c>
      <c r="K98" s="17">
        <f t="shared" si="7"/>
        <v>156</v>
      </c>
      <c r="L98" s="16">
        <v>294</v>
      </c>
      <c r="M98" s="17">
        <f t="shared" si="8"/>
        <v>450</v>
      </c>
      <c r="N98" s="19" t="s">
        <v>799</v>
      </c>
      <c r="O98" s="16">
        <v>47</v>
      </c>
      <c r="P98" s="16">
        <v>0</v>
      </c>
      <c r="Q98" s="16">
        <v>0</v>
      </c>
      <c r="R98" s="16">
        <v>2</v>
      </c>
      <c r="S98" s="16">
        <v>0</v>
      </c>
      <c r="T98" s="17">
        <f t="shared" si="9"/>
        <v>49</v>
      </c>
      <c r="U98" s="16">
        <v>0</v>
      </c>
      <c r="V98" s="17">
        <f t="shared" si="10"/>
        <v>49</v>
      </c>
      <c r="W98" s="19" t="s">
        <v>799</v>
      </c>
    </row>
    <row r="99" spans="1:23" ht="14.25" customHeight="1">
      <c r="A99" t="s">
        <v>379</v>
      </c>
      <c r="B99" t="s">
        <v>380</v>
      </c>
      <c r="C99" s="32" t="s">
        <v>379</v>
      </c>
      <c r="D99" s="32" t="s">
        <v>380</v>
      </c>
      <c r="E99" t="s">
        <v>222</v>
      </c>
      <c r="F99" s="16">
        <v>85</v>
      </c>
      <c r="G99" s="16">
        <v>4</v>
      </c>
      <c r="H99" s="16">
        <v>0</v>
      </c>
      <c r="I99" s="16">
        <v>52</v>
      </c>
      <c r="J99" s="16">
        <v>0</v>
      </c>
      <c r="K99" s="17">
        <f t="shared" si="7"/>
        <v>141</v>
      </c>
      <c r="L99" s="16">
        <v>0</v>
      </c>
      <c r="M99" s="17">
        <f t="shared" si="8"/>
        <v>141</v>
      </c>
      <c r="N99" s="19" t="s">
        <v>802</v>
      </c>
      <c r="O99" s="16">
        <v>40</v>
      </c>
      <c r="P99" s="16">
        <v>12</v>
      </c>
      <c r="Q99" s="16">
        <v>0</v>
      </c>
      <c r="R99" s="16">
        <v>16</v>
      </c>
      <c r="S99" s="16">
        <v>4</v>
      </c>
      <c r="T99" s="17">
        <f t="shared" si="9"/>
        <v>72</v>
      </c>
      <c r="U99" s="16">
        <v>103</v>
      </c>
      <c r="V99" s="17">
        <f t="shared" si="10"/>
        <v>175</v>
      </c>
      <c r="W99" s="19" t="s">
        <v>799</v>
      </c>
    </row>
    <row r="100" spans="1:23" ht="14.25" customHeight="1">
      <c r="A100" t="s">
        <v>381</v>
      </c>
      <c r="B100" s="32" t="s">
        <v>382</v>
      </c>
      <c r="C100" s="32" t="s">
        <v>381</v>
      </c>
      <c r="D100" s="32" t="s">
        <v>382</v>
      </c>
      <c r="E100" t="s">
        <v>243</v>
      </c>
      <c r="F100" s="16">
        <v>0</v>
      </c>
      <c r="G100" s="16">
        <v>0</v>
      </c>
      <c r="H100" s="16">
        <v>0</v>
      </c>
      <c r="I100" s="16">
        <v>5</v>
      </c>
      <c r="J100" s="16">
        <v>25</v>
      </c>
      <c r="K100" s="17">
        <f t="shared" si="7"/>
        <v>30</v>
      </c>
      <c r="L100" s="16">
        <v>0</v>
      </c>
      <c r="M100" s="17">
        <f t="shared" si="8"/>
        <v>30</v>
      </c>
      <c r="N100" s="19" t="s">
        <v>799</v>
      </c>
      <c r="O100" s="16">
        <v>46</v>
      </c>
      <c r="P100" s="16">
        <v>0</v>
      </c>
      <c r="Q100" s="16">
        <v>0</v>
      </c>
      <c r="R100" s="16">
        <v>33</v>
      </c>
      <c r="S100" s="16">
        <v>0</v>
      </c>
      <c r="T100" s="17">
        <f t="shared" si="9"/>
        <v>79</v>
      </c>
      <c r="U100" s="16">
        <v>0</v>
      </c>
      <c r="V100" s="17">
        <f t="shared" si="10"/>
        <v>79</v>
      </c>
      <c r="W100" s="19" t="s">
        <v>799</v>
      </c>
    </row>
    <row r="101" spans="1:23" ht="14.25" customHeight="1">
      <c r="A101" t="s">
        <v>383</v>
      </c>
      <c r="B101" t="s">
        <v>384</v>
      </c>
      <c r="C101" s="32" t="s">
        <v>383</v>
      </c>
      <c r="D101" s="32" t="s">
        <v>384</v>
      </c>
      <c r="E101" t="s">
        <v>219</v>
      </c>
      <c r="F101" s="16">
        <v>0</v>
      </c>
      <c r="G101" s="16">
        <v>0</v>
      </c>
      <c r="H101" s="16">
        <v>0</v>
      </c>
      <c r="I101" s="16">
        <v>0</v>
      </c>
      <c r="J101" s="16">
        <v>0</v>
      </c>
      <c r="K101" s="17">
        <f t="shared" si="7"/>
        <v>0</v>
      </c>
      <c r="L101" s="16">
        <v>0</v>
      </c>
      <c r="M101" s="17">
        <f t="shared" si="8"/>
        <v>0</v>
      </c>
      <c r="N101" s="19" t="s">
        <v>799</v>
      </c>
      <c r="O101" s="16">
        <v>0</v>
      </c>
      <c r="P101" s="16">
        <v>0</v>
      </c>
      <c r="Q101" s="16">
        <v>0</v>
      </c>
      <c r="R101" s="16">
        <v>1</v>
      </c>
      <c r="S101" s="16">
        <v>0</v>
      </c>
      <c r="T101" s="17">
        <f t="shared" si="9"/>
        <v>1</v>
      </c>
      <c r="U101" s="16">
        <v>0</v>
      </c>
      <c r="V101" s="17">
        <f t="shared" si="10"/>
        <v>1</v>
      </c>
      <c r="W101" s="19" t="s">
        <v>799</v>
      </c>
    </row>
    <row r="102" spans="1:23" ht="14.25" customHeight="1">
      <c r="A102" t="s">
        <v>385</v>
      </c>
      <c r="B102" s="32" t="s">
        <v>386</v>
      </c>
      <c r="C102" s="32" t="s">
        <v>385</v>
      </c>
      <c r="D102" t="s">
        <v>386</v>
      </c>
      <c r="E102" t="s">
        <v>219</v>
      </c>
      <c r="F102" s="16">
        <v>0</v>
      </c>
      <c r="G102" s="16">
        <v>0</v>
      </c>
      <c r="H102" s="16">
        <v>0</v>
      </c>
      <c r="I102" s="16">
        <v>0</v>
      </c>
      <c r="J102" s="16">
        <v>0</v>
      </c>
      <c r="K102" s="17">
        <f t="shared" si="7"/>
        <v>0</v>
      </c>
      <c r="L102" s="16">
        <v>0</v>
      </c>
      <c r="M102" s="17">
        <f t="shared" si="8"/>
        <v>0</v>
      </c>
      <c r="N102" s="19" t="s">
        <v>799</v>
      </c>
      <c r="O102" s="16">
        <v>0</v>
      </c>
      <c r="P102" s="16">
        <v>9</v>
      </c>
      <c r="Q102" s="16">
        <v>0</v>
      </c>
      <c r="R102" s="16">
        <v>122</v>
      </c>
      <c r="S102" s="16">
        <v>0</v>
      </c>
      <c r="T102" s="17">
        <f t="shared" si="9"/>
        <v>131</v>
      </c>
      <c r="U102" s="16">
        <v>45</v>
      </c>
      <c r="V102" s="17">
        <f t="shared" si="10"/>
        <v>176</v>
      </c>
      <c r="W102" s="19" t="s">
        <v>802</v>
      </c>
    </row>
    <row r="103" spans="1:23" ht="14.25" customHeight="1">
      <c r="A103" t="s">
        <v>387</v>
      </c>
      <c r="B103" s="32" t="s">
        <v>388</v>
      </c>
      <c r="C103" s="32" t="s">
        <v>387</v>
      </c>
      <c r="D103" s="32" t="s">
        <v>388</v>
      </c>
      <c r="E103" t="s">
        <v>231</v>
      </c>
      <c r="F103" s="16">
        <v>12</v>
      </c>
      <c r="G103" s="16">
        <v>0</v>
      </c>
      <c r="H103" s="16">
        <v>0</v>
      </c>
      <c r="I103" s="16">
        <v>0</v>
      </c>
      <c r="J103" s="16">
        <v>102</v>
      </c>
      <c r="K103" s="17">
        <f t="shared" si="7"/>
        <v>114</v>
      </c>
      <c r="L103" s="16">
        <v>0</v>
      </c>
      <c r="M103" s="17">
        <f t="shared" si="8"/>
        <v>114</v>
      </c>
      <c r="N103" s="19" t="s">
        <v>799</v>
      </c>
      <c r="O103" s="16">
        <v>36</v>
      </c>
      <c r="P103" s="16">
        <v>0</v>
      </c>
      <c r="Q103" s="16">
        <v>0</v>
      </c>
      <c r="R103" s="16">
        <v>23</v>
      </c>
      <c r="S103" s="16">
        <v>0</v>
      </c>
      <c r="T103" s="17">
        <f t="shared" si="9"/>
        <v>59</v>
      </c>
      <c r="U103" s="16">
        <v>0</v>
      </c>
      <c r="V103" s="17">
        <f t="shared" si="10"/>
        <v>59</v>
      </c>
      <c r="W103" s="19" t="s">
        <v>799</v>
      </c>
    </row>
    <row r="104" spans="1:23" ht="14.25" customHeight="1">
      <c r="A104" t="s">
        <v>389</v>
      </c>
      <c r="B104" s="32" t="s">
        <v>390</v>
      </c>
      <c r="C104" s="32" t="s">
        <v>389</v>
      </c>
      <c r="D104" s="32" t="s">
        <v>390</v>
      </c>
      <c r="E104" t="s">
        <v>219</v>
      </c>
      <c r="F104" s="16">
        <v>0</v>
      </c>
      <c r="G104" s="16">
        <v>0</v>
      </c>
      <c r="H104" s="16">
        <v>0</v>
      </c>
      <c r="I104" s="16">
        <v>0</v>
      </c>
      <c r="J104" s="16">
        <v>60</v>
      </c>
      <c r="K104" s="17">
        <f t="shared" si="7"/>
        <v>60</v>
      </c>
      <c r="L104" s="16">
        <v>0</v>
      </c>
      <c r="M104" s="17">
        <f t="shared" si="8"/>
        <v>60</v>
      </c>
      <c r="N104" s="19" t="s">
        <v>799</v>
      </c>
      <c r="O104" s="16">
        <v>0</v>
      </c>
      <c r="P104" s="16">
        <v>15</v>
      </c>
      <c r="Q104" s="16">
        <v>0</v>
      </c>
      <c r="R104" s="16">
        <v>12</v>
      </c>
      <c r="S104" s="16">
        <v>0</v>
      </c>
      <c r="T104" s="17">
        <f t="shared" si="9"/>
        <v>27</v>
      </c>
      <c r="U104" s="16">
        <v>0</v>
      </c>
      <c r="V104" s="17">
        <f t="shared" si="10"/>
        <v>27</v>
      </c>
      <c r="W104" s="19" t="s">
        <v>799</v>
      </c>
    </row>
    <row r="105" spans="1:23" ht="14.25" customHeight="1">
      <c r="A105" t="s">
        <v>391</v>
      </c>
      <c r="B105" s="32" t="s">
        <v>392</v>
      </c>
      <c r="C105" s="32" t="s">
        <v>391</v>
      </c>
      <c r="D105" s="32" t="s">
        <v>392</v>
      </c>
      <c r="E105" t="s">
        <v>253</v>
      </c>
      <c r="F105" s="16">
        <v>74</v>
      </c>
      <c r="G105" s="16">
        <v>0</v>
      </c>
      <c r="H105" s="16">
        <v>0</v>
      </c>
      <c r="I105" s="16">
        <v>35</v>
      </c>
      <c r="J105" s="16">
        <v>85</v>
      </c>
      <c r="K105" s="17">
        <f t="shared" si="7"/>
        <v>194</v>
      </c>
      <c r="L105" s="16">
        <v>52</v>
      </c>
      <c r="M105" s="17">
        <f t="shared" si="8"/>
        <v>246</v>
      </c>
      <c r="N105" s="19" t="s">
        <v>802</v>
      </c>
      <c r="O105" s="16">
        <v>89</v>
      </c>
      <c r="P105" s="16">
        <v>0</v>
      </c>
      <c r="Q105" s="16">
        <v>0</v>
      </c>
      <c r="R105" s="16">
        <v>72</v>
      </c>
      <c r="S105" s="16">
        <v>8</v>
      </c>
      <c r="T105" s="17">
        <f t="shared" si="9"/>
        <v>169</v>
      </c>
      <c r="U105" s="16">
        <f>65-8</f>
        <v>57</v>
      </c>
      <c r="V105" s="17">
        <f t="shared" si="10"/>
        <v>226</v>
      </c>
      <c r="W105" s="19" t="s">
        <v>802</v>
      </c>
    </row>
    <row r="106" spans="1:23" ht="14.25" customHeight="1">
      <c r="A106" t="s">
        <v>813</v>
      </c>
      <c r="B106" s="32" t="s">
        <v>814</v>
      </c>
      <c r="C106" s="32" t="s">
        <v>493</v>
      </c>
      <c r="D106" s="32" t="s">
        <v>494</v>
      </c>
      <c r="E106" t="s">
        <v>234</v>
      </c>
      <c r="F106" s="16">
        <v>14</v>
      </c>
      <c r="G106" s="16">
        <v>0</v>
      </c>
      <c r="H106" s="16">
        <v>0</v>
      </c>
      <c r="I106" s="16">
        <v>25</v>
      </c>
      <c r="J106" s="16">
        <v>0</v>
      </c>
      <c r="K106" s="17">
        <f t="shared" si="7"/>
        <v>39</v>
      </c>
      <c r="L106" s="16">
        <v>0</v>
      </c>
      <c r="M106" s="17">
        <f t="shared" si="8"/>
        <v>39</v>
      </c>
      <c r="N106" s="19" t="s">
        <v>802</v>
      </c>
      <c r="O106" s="16">
        <v>58</v>
      </c>
      <c r="P106" s="16">
        <v>31</v>
      </c>
      <c r="Q106" s="16">
        <v>0</v>
      </c>
      <c r="R106" s="16">
        <v>40</v>
      </c>
      <c r="S106" s="16">
        <v>0</v>
      </c>
      <c r="T106" s="17">
        <f t="shared" si="9"/>
        <v>129</v>
      </c>
      <c r="U106" s="16">
        <v>58</v>
      </c>
      <c r="V106" s="17">
        <f t="shared" si="10"/>
        <v>187</v>
      </c>
      <c r="W106" s="19" t="s">
        <v>799</v>
      </c>
    </row>
    <row r="107" spans="1:23" ht="14.25" customHeight="1">
      <c r="A107" t="s">
        <v>393</v>
      </c>
      <c r="B107" s="32" t="s">
        <v>394</v>
      </c>
      <c r="C107" s="32" t="s">
        <v>393</v>
      </c>
      <c r="D107" s="32" t="s">
        <v>394</v>
      </c>
      <c r="E107" t="s">
        <v>222</v>
      </c>
      <c r="F107" s="16">
        <v>0</v>
      </c>
      <c r="G107" s="16">
        <v>3</v>
      </c>
      <c r="H107" s="16">
        <v>0</v>
      </c>
      <c r="I107" s="16">
        <v>2</v>
      </c>
      <c r="J107" s="16">
        <v>74</v>
      </c>
      <c r="K107" s="17">
        <f t="shared" si="7"/>
        <v>79</v>
      </c>
      <c r="L107" s="16">
        <v>0</v>
      </c>
      <c r="M107" s="17">
        <f t="shared" si="8"/>
        <v>79</v>
      </c>
      <c r="N107" s="19" t="s">
        <v>802</v>
      </c>
      <c r="O107" s="16">
        <v>9</v>
      </c>
      <c r="P107" s="16">
        <v>27</v>
      </c>
      <c r="Q107" s="16">
        <v>0</v>
      </c>
      <c r="R107" s="16">
        <v>25</v>
      </c>
      <c r="S107" s="16">
        <v>0</v>
      </c>
      <c r="T107" s="17">
        <f t="shared" si="9"/>
        <v>61</v>
      </c>
      <c r="U107" s="16">
        <v>0</v>
      </c>
      <c r="V107" s="17">
        <f t="shared" si="10"/>
        <v>61</v>
      </c>
      <c r="W107" s="19" t="s">
        <v>799</v>
      </c>
    </row>
    <row r="108" spans="1:23" ht="14.25" customHeight="1">
      <c r="A108" t="s">
        <v>395</v>
      </c>
      <c r="B108" s="32" t="s">
        <v>396</v>
      </c>
      <c r="C108" s="32" t="s">
        <v>395</v>
      </c>
      <c r="D108" s="32" t="s">
        <v>396</v>
      </c>
      <c r="E108" t="s">
        <v>231</v>
      </c>
      <c r="F108" s="16">
        <v>0</v>
      </c>
      <c r="G108" s="16">
        <v>0</v>
      </c>
      <c r="H108" s="16">
        <v>0</v>
      </c>
      <c r="I108" s="16">
        <v>0</v>
      </c>
      <c r="J108" s="16">
        <v>0</v>
      </c>
      <c r="K108" s="17">
        <f t="shared" si="7"/>
        <v>0</v>
      </c>
      <c r="L108" s="16">
        <v>0</v>
      </c>
      <c r="M108" s="17">
        <f t="shared" si="8"/>
        <v>0</v>
      </c>
      <c r="N108" s="19" t="s">
        <v>799</v>
      </c>
      <c r="O108" s="16">
        <v>0</v>
      </c>
      <c r="P108" s="16">
        <v>16</v>
      </c>
      <c r="Q108" s="16">
        <v>0</v>
      </c>
      <c r="R108" s="16">
        <v>0</v>
      </c>
      <c r="S108" s="16">
        <v>0</v>
      </c>
      <c r="T108" s="17">
        <f t="shared" si="9"/>
        <v>16</v>
      </c>
      <c r="U108" s="16">
        <v>11</v>
      </c>
      <c r="V108" s="17">
        <f t="shared" si="10"/>
        <v>27</v>
      </c>
      <c r="W108" s="19" t="s">
        <v>799</v>
      </c>
    </row>
    <row r="109" spans="1:23" ht="14.25" customHeight="1">
      <c r="A109" t="s">
        <v>815</v>
      </c>
      <c r="B109" s="32" t="s">
        <v>816</v>
      </c>
      <c r="C109" s="32" t="s">
        <v>493</v>
      </c>
      <c r="D109" s="32" t="s">
        <v>494</v>
      </c>
      <c r="E109" t="s">
        <v>234</v>
      </c>
      <c r="F109" s="16">
        <v>48</v>
      </c>
      <c r="G109" s="16">
        <v>11</v>
      </c>
      <c r="H109" s="16">
        <v>0</v>
      </c>
      <c r="I109" s="16">
        <v>0</v>
      </c>
      <c r="J109" s="16">
        <v>153</v>
      </c>
      <c r="K109" s="17">
        <f t="shared" si="7"/>
        <v>212</v>
      </c>
      <c r="L109" s="16">
        <v>0</v>
      </c>
      <c r="M109" s="17">
        <f t="shared" si="8"/>
        <v>212</v>
      </c>
      <c r="N109" s="19" t="s">
        <v>799</v>
      </c>
      <c r="O109" s="16">
        <v>0</v>
      </c>
      <c r="P109" s="16">
        <v>0</v>
      </c>
      <c r="Q109" s="16">
        <v>0</v>
      </c>
      <c r="R109" s="16">
        <v>23</v>
      </c>
      <c r="S109" s="16">
        <v>0</v>
      </c>
      <c r="T109" s="17">
        <f t="shared" si="9"/>
        <v>23</v>
      </c>
      <c r="U109" s="16">
        <v>39</v>
      </c>
      <c r="V109" s="17">
        <f t="shared" si="10"/>
        <v>62</v>
      </c>
      <c r="W109" s="19" t="s">
        <v>799</v>
      </c>
    </row>
    <row r="110" spans="1:23" ht="14.25" customHeight="1">
      <c r="A110" t="s">
        <v>397</v>
      </c>
      <c r="B110" s="32" t="s">
        <v>398</v>
      </c>
      <c r="C110" s="32" t="s">
        <v>397</v>
      </c>
      <c r="D110" s="32" t="s">
        <v>398</v>
      </c>
      <c r="E110" t="s">
        <v>219</v>
      </c>
      <c r="F110" s="16">
        <v>0</v>
      </c>
      <c r="G110" s="16">
        <v>0</v>
      </c>
      <c r="H110" s="16">
        <v>0</v>
      </c>
      <c r="I110" s="16">
        <v>0</v>
      </c>
      <c r="J110" s="16">
        <v>0</v>
      </c>
      <c r="K110" s="17">
        <f t="shared" si="7"/>
        <v>0</v>
      </c>
      <c r="L110" s="16">
        <v>7</v>
      </c>
      <c r="M110" s="17">
        <f t="shared" si="8"/>
        <v>7</v>
      </c>
      <c r="N110" s="19" t="s">
        <v>799</v>
      </c>
      <c r="O110" s="16">
        <v>52</v>
      </c>
      <c r="P110" s="16">
        <v>9</v>
      </c>
      <c r="Q110" s="16">
        <v>0</v>
      </c>
      <c r="R110" s="16">
        <v>3</v>
      </c>
      <c r="S110" s="16">
        <v>0</v>
      </c>
      <c r="T110" s="17">
        <f t="shared" si="9"/>
        <v>64</v>
      </c>
      <c r="U110" s="16">
        <v>0</v>
      </c>
      <c r="V110" s="17">
        <f t="shared" si="10"/>
        <v>64</v>
      </c>
      <c r="W110" s="19" t="s">
        <v>799</v>
      </c>
    </row>
    <row r="111" spans="1:23" ht="14.25" customHeight="1">
      <c r="A111" t="s">
        <v>399</v>
      </c>
      <c r="B111" s="32" t="s">
        <v>400</v>
      </c>
      <c r="C111" s="32" t="s">
        <v>399</v>
      </c>
      <c r="D111" s="32" t="s">
        <v>400</v>
      </c>
      <c r="E111" t="s">
        <v>320</v>
      </c>
      <c r="F111" s="16">
        <v>34</v>
      </c>
      <c r="G111" s="16">
        <v>0</v>
      </c>
      <c r="H111" s="16">
        <v>0</v>
      </c>
      <c r="I111" s="16">
        <v>17</v>
      </c>
      <c r="J111" s="16">
        <v>61</v>
      </c>
      <c r="K111" s="17">
        <f t="shared" si="7"/>
        <v>112</v>
      </c>
      <c r="L111" s="16">
        <v>162</v>
      </c>
      <c r="M111" s="17">
        <f t="shared" si="8"/>
        <v>274</v>
      </c>
      <c r="N111" s="19" t="s">
        <v>799</v>
      </c>
      <c r="O111" s="16">
        <v>52</v>
      </c>
      <c r="P111" s="16">
        <v>0</v>
      </c>
      <c r="Q111" s="16">
        <v>0</v>
      </c>
      <c r="R111" s="16">
        <v>28</v>
      </c>
      <c r="S111" s="16">
        <v>0</v>
      </c>
      <c r="T111" s="17">
        <f t="shared" si="9"/>
        <v>80</v>
      </c>
      <c r="U111" s="16">
        <v>4</v>
      </c>
      <c r="V111" s="17">
        <f t="shared" si="10"/>
        <v>84</v>
      </c>
      <c r="W111" s="19" t="s">
        <v>799</v>
      </c>
    </row>
    <row r="112" spans="1:23" ht="14.25" customHeight="1">
      <c r="A112" t="s">
        <v>401</v>
      </c>
      <c r="B112" t="s">
        <v>402</v>
      </c>
      <c r="C112" s="32" t="s">
        <v>401</v>
      </c>
      <c r="D112" s="32" t="s">
        <v>402</v>
      </c>
      <c r="E112" t="s">
        <v>219</v>
      </c>
      <c r="F112" s="16">
        <v>6</v>
      </c>
      <c r="G112" s="16">
        <v>0</v>
      </c>
      <c r="H112" s="16">
        <v>0</v>
      </c>
      <c r="I112" s="16">
        <v>0</v>
      </c>
      <c r="J112" s="16">
        <v>406</v>
      </c>
      <c r="K112" s="17">
        <f t="shared" si="7"/>
        <v>412</v>
      </c>
      <c r="L112" s="16">
        <v>0</v>
      </c>
      <c r="M112" s="17">
        <f t="shared" si="8"/>
        <v>412</v>
      </c>
      <c r="N112" s="19" t="s">
        <v>799</v>
      </c>
      <c r="O112" s="16">
        <v>6</v>
      </c>
      <c r="P112" s="16">
        <v>0</v>
      </c>
      <c r="Q112" s="16">
        <v>0</v>
      </c>
      <c r="R112" s="16">
        <v>14</v>
      </c>
      <c r="S112" s="16">
        <v>0</v>
      </c>
      <c r="T112" s="17">
        <f t="shared" si="9"/>
        <v>20</v>
      </c>
      <c r="U112" s="16">
        <v>0</v>
      </c>
      <c r="V112" s="17">
        <f t="shared" si="10"/>
        <v>20</v>
      </c>
      <c r="W112" s="19" t="s">
        <v>799</v>
      </c>
    </row>
    <row r="113" spans="1:23" ht="14.25" customHeight="1">
      <c r="A113" t="s">
        <v>403</v>
      </c>
      <c r="B113" s="32" t="s">
        <v>404</v>
      </c>
      <c r="C113" s="32" t="s">
        <v>403</v>
      </c>
      <c r="D113" s="32" t="s">
        <v>404</v>
      </c>
      <c r="E113" t="s">
        <v>219</v>
      </c>
      <c r="F113" s="16">
        <v>0</v>
      </c>
      <c r="G113" s="16">
        <v>0</v>
      </c>
      <c r="H113" s="16">
        <v>0</v>
      </c>
      <c r="I113" s="16">
        <v>8</v>
      </c>
      <c r="J113" s="16">
        <v>64</v>
      </c>
      <c r="K113" s="17">
        <f t="shared" si="7"/>
        <v>72</v>
      </c>
      <c r="L113" s="16">
        <v>0</v>
      </c>
      <c r="M113" s="17">
        <f t="shared" si="8"/>
        <v>72</v>
      </c>
      <c r="N113" s="19" t="s">
        <v>799</v>
      </c>
      <c r="O113" s="16">
        <v>0</v>
      </c>
      <c r="P113" s="16">
        <v>30</v>
      </c>
      <c r="Q113" s="16">
        <v>0</v>
      </c>
      <c r="R113" s="16">
        <v>18</v>
      </c>
      <c r="S113" s="16">
        <v>0</v>
      </c>
      <c r="T113" s="17">
        <f t="shared" si="9"/>
        <v>48</v>
      </c>
      <c r="U113" s="16">
        <v>0</v>
      </c>
      <c r="V113" s="17">
        <f t="shared" si="10"/>
        <v>48</v>
      </c>
      <c r="W113" s="19" t="s">
        <v>799</v>
      </c>
    </row>
    <row r="114" spans="1:23" ht="14.25" customHeight="1">
      <c r="A114" t="s">
        <v>405</v>
      </c>
      <c r="B114" s="32" t="s">
        <v>406</v>
      </c>
      <c r="C114" s="32" t="s">
        <v>405</v>
      </c>
      <c r="D114" s="32" t="s">
        <v>406</v>
      </c>
      <c r="E114" t="s">
        <v>248</v>
      </c>
      <c r="F114" s="16">
        <v>14</v>
      </c>
      <c r="G114" s="16">
        <v>0</v>
      </c>
      <c r="H114" s="16">
        <v>0</v>
      </c>
      <c r="I114" s="16">
        <v>50</v>
      </c>
      <c r="J114" s="16">
        <v>4</v>
      </c>
      <c r="K114" s="17">
        <f t="shared" si="7"/>
        <v>68</v>
      </c>
      <c r="L114" s="16">
        <v>0</v>
      </c>
      <c r="M114" s="17">
        <f t="shared" si="8"/>
        <v>68</v>
      </c>
      <c r="N114" s="19" t="s">
        <v>799</v>
      </c>
      <c r="O114" s="16">
        <v>37</v>
      </c>
      <c r="P114" s="16">
        <v>0</v>
      </c>
      <c r="Q114" s="16">
        <v>0</v>
      </c>
      <c r="R114" s="16">
        <v>63</v>
      </c>
      <c r="S114" s="16">
        <v>0</v>
      </c>
      <c r="T114" s="17">
        <f t="shared" si="9"/>
        <v>100</v>
      </c>
      <c r="U114" s="16">
        <v>0</v>
      </c>
      <c r="V114" s="17">
        <f t="shared" si="10"/>
        <v>100</v>
      </c>
      <c r="W114" s="19" t="s">
        <v>799</v>
      </c>
    </row>
    <row r="115" spans="1:23" ht="14.25" customHeight="1">
      <c r="A115" t="s">
        <v>755</v>
      </c>
      <c r="B115" t="s">
        <v>756</v>
      </c>
      <c r="C115" s="32" t="s">
        <v>755</v>
      </c>
      <c r="D115" s="32" t="s">
        <v>756</v>
      </c>
      <c r="E115" t="s">
        <v>231</v>
      </c>
      <c r="F115" s="16">
        <v>5</v>
      </c>
      <c r="G115" s="16">
        <v>0</v>
      </c>
      <c r="H115" s="16">
        <v>0</v>
      </c>
      <c r="I115" s="16">
        <v>23</v>
      </c>
      <c r="J115" s="16">
        <v>0</v>
      </c>
      <c r="K115" s="17">
        <f t="shared" si="7"/>
        <v>28</v>
      </c>
      <c r="L115" s="16">
        <v>0</v>
      </c>
      <c r="M115" s="17">
        <f t="shared" si="8"/>
        <v>28</v>
      </c>
      <c r="N115" s="19" t="s">
        <v>799</v>
      </c>
      <c r="O115" s="16">
        <v>0</v>
      </c>
      <c r="P115" s="16">
        <v>0</v>
      </c>
      <c r="Q115" s="16">
        <v>0</v>
      </c>
      <c r="R115" s="16">
        <v>1</v>
      </c>
      <c r="S115" s="16">
        <v>0</v>
      </c>
      <c r="T115" s="17">
        <f t="shared" si="9"/>
        <v>1</v>
      </c>
      <c r="U115" s="16">
        <v>0</v>
      </c>
      <c r="V115" s="17">
        <f t="shared" si="10"/>
        <v>1</v>
      </c>
      <c r="W115" s="19" t="s">
        <v>799</v>
      </c>
    </row>
    <row r="116" spans="1:23" ht="14.25" customHeight="1">
      <c r="A116" t="s">
        <v>757</v>
      </c>
      <c r="B116" s="32" t="s">
        <v>758</v>
      </c>
      <c r="C116" s="32" t="s">
        <v>757</v>
      </c>
      <c r="D116" s="32" t="s">
        <v>758</v>
      </c>
      <c r="E116" t="s">
        <v>222</v>
      </c>
      <c r="F116" s="16">
        <v>0</v>
      </c>
      <c r="G116" s="16">
        <v>0</v>
      </c>
      <c r="H116" s="16">
        <v>0</v>
      </c>
      <c r="I116" s="16">
        <v>8</v>
      </c>
      <c r="J116" s="16">
        <v>27</v>
      </c>
      <c r="K116" s="17">
        <f t="shared" si="7"/>
        <v>35</v>
      </c>
      <c r="L116" s="16">
        <v>0</v>
      </c>
      <c r="M116" s="17">
        <f t="shared" si="8"/>
        <v>35</v>
      </c>
      <c r="N116" s="19" t="s">
        <v>799</v>
      </c>
      <c r="O116" s="16">
        <v>0</v>
      </c>
      <c r="P116" s="16">
        <v>0</v>
      </c>
      <c r="Q116" s="16">
        <v>0</v>
      </c>
      <c r="R116" s="16">
        <v>24</v>
      </c>
      <c r="S116" s="16">
        <v>0</v>
      </c>
      <c r="T116" s="17">
        <f t="shared" si="9"/>
        <v>24</v>
      </c>
      <c r="U116" s="16">
        <v>7</v>
      </c>
      <c r="V116" s="17">
        <f t="shared" si="10"/>
        <v>31</v>
      </c>
      <c r="W116" s="19" t="s">
        <v>799</v>
      </c>
    </row>
    <row r="117" spans="1:23" ht="14.25" customHeight="1">
      <c r="A117" t="s">
        <v>407</v>
      </c>
      <c r="B117" s="32" t="s">
        <v>408</v>
      </c>
      <c r="C117" s="32" t="s">
        <v>407</v>
      </c>
      <c r="D117" s="32" t="s">
        <v>408</v>
      </c>
      <c r="E117" t="s">
        <v>222</v>
      </c>
      <c r="F117" s="16">
        <v>0</v>
      </c>
      <c r="G117" s="16">
        <v>0</v>
      </c>
      <c r="H117" s="16">
        <v>0</v>
      </c>
      <c r="I117" s="16">
        <v>33</v>
      </c>
      <c r="J117" s="16">
        <v>0</v>
      </c>
      <c r="K117" s="17">
        <f t="shared" si="7"/>
        <v>33</v>
      </c>
      <c r="L117" s="16">
        <v>58</v>
      </c>
      <c r="M117" s="17">
        <f t="shared" si="8"/>
        <v>91</v>
      </c>
      <c r="N117" s="19" t="s">
        <v>799</v>
      </c>
      <c r="O117" s="16">
        <v>77</v>
      </c>
      <c r="P117" s="16">
        <v>0</v>
      </c>
      <c r="Q117" s="16">
        <v>0</v>
      </c>
      <c r="R117" s="16">
        <v>56</v>
      </c>
      <c r="S117" s="16">
        <v>0</v>
      </c>
      <c r="T117" s="17">
        <f t="shared" si="9"/>
        <v>133</v>
      </c>
      <c r="U117" s="16">
        <v>19</v>
      </c>
      <c r="V117" s="17">
        <f t="shared" si="10"/>
        <v>152</v>
      </c>
      <c r="W117" s="19" t="s">
        <v>799</v>
      </c>
    </row>
    <row r="118" spans="1:23" ht="14.25" customHeight="1">
      <c r="A118" t="s">
        <v>759</v>
      </c>
      <c r="B118" s="32" t="s">
        <v>760</v>
      </c>
      <c r="C118" s="32" t="s">
        <v>759</v>
      </c>
      <c r="D118" s="32" t="s">
        <v>760</v>
      </c>
      <c r="E118" t="s">
        <v>219</v>
      </c>
      <c r="F118" s="16">
        <v>21</v>
      </c>
      <c r="G118" s="16">
        <v>0</v>
      </c>
      <c r="H118" s="16">
        <v>0</v>
      </c>
      <c r="I118" s="16">
        <v>0</v>
      </c>
      <c r="J118" s="16">
        <v>0</v>
      </c>
      <c r="K118" s="17">
        <f t="shared" si="7"/>
        <v>21</v>
      </c>
      <c r="L118" s="16">
        <v>0</v>
      </c>
      <c r="M118" s="17">
        <f t="shared" si="8"/>
        <v>21</v>
      </c>
      <c r="N118" s="19" t="s">
        <v>799</v>
      </c>
      <c r="O118" s="16">
        <v>9</v>
      </c>
      <c r="P118" s="16">
        <v>0</v>
      </c>
      <c r="Q118" s="16">
        <v>0</v>
      </c>
      <c r="R118" s="16">
        <v>0</v>
      </c>
      <c r="S118" s="16">
        <v>0</v>
      </c>
      <c r="T118" s="17">
        <f t="shared" si="9"/>
        <v>9</v>
      </c>
      <c r="U118" s="16">
        <v>0</v>
      </c>
      <c r="V118" s="17">
        <f t="shared" si="10"/>
        <v>9</v>
      </c>
      <c r="W118" s="19" t="s">
        <v>799</v>
      </c>
    </row>
    <row r="119" spans="1:23" ht="14.25" customHeight="1">
      <c r="A119" t="s">
        <v>409</v>
      </c>
      <c r="B119" s="32" t="s">
        <v>410</v>
      </c>
      <c r="C119" s="32" t="s">
        <v>409</v>
      </c>
      <c r="D119" s="32" t="s">
        <v>410</v>
      </c>
      <c r="E119" t="s">
        <v>231</v>
      </c>
      <c r="F119" s="16">
        <v>4</v>
      </c>
      <c r="G119" s="16">
        <v>30</v>
      </c>
      <c r="H119" s="16">
        <v>0</v>
      </c>
      <c r="I119" s="16">
        <v>70</v>
      </c>
      <c r="J119" s="16">
        <v>33</v>
      </c>
      <c r="K119" s="17">
        <f t="shared" si="7"/>
        <v>137</v>
      </c>
      <c r="L119" s="16">
        <v>0</v>
      </c>
      <c r="M119" s="17">
        <f t="shared" si="8"/>
        <v>137</v>
      </c>
      <c r="N119" s="19" t="s">
        <v>802</v>
      </c>
      <c r="O119" s="16">
        <v>26</v>
      </c>
      <c r="P119" s="16">
        <v>29</v>
      </c>
      <c r="Q119" s="16">
        <v>0</v>
      </c>
      <c r="R119" s="16">
        <v>44</v>
      </c>
      <c r="S119" s="16">
        <v>0</v>
      </c>
      <c r="T119" s="17">
        <f t="shared" si="9"/>
        <v>99</v>
      </c>
      <c r="U119" s="16">
        <v>12</v>
      </c>
      <c r="V119" s="17">
        <f t="shared" si="10"/>
        <v>111</v>
      </c>
      <c r="W119" s="19" t="s">
        <v>802</v>
      </c>
    </row>
    <row r="120" spans="1:23" ht="14.25" customHeight="1">
      <c r="A120" t="s">
        <v>411</v>
      </c>
      <c r="B120" s="32" t="s">
        <v>412</v>
      </c>
      <c r="C120" s="32" t="s">
        <v>411</v>
      </c>
      <c r="D120" s="32" t="s">
        <v>412</v>
      </c>
      <c r="E120" t="s">
        <v>253</v>
      </c>
      <c r="F120" s="16">
        <v>15</v>
      </c>
      <c r="G120" s="16">
        <v>0</v>
      </c>
      <c r="H120" s="16">
        <v>0</v>
      </c>
      <c r="I120" s="16">
        <v>0</v>
      </c>
      <c r="J120" s="16">
        <v>127</v>
      </c>
      <c r="K120" s="17">
        <f t="shared" si="7"/>
        <v>142</v>
      </c>
      <c r="L120" s="16">
        <v>0</v>
      </c>
      <c r="M120" s="17">
        <f t="shared" si="8"/>
        <v>142</v>
      </c>
      <c r="N120" s="19" t="s">
        <v>799</v>
      </c>
      <c r="O120" s="16">
        <v>71</v>
      </c>
      <c r="P120" s="16">
        <v>0</v>
      </c>
      <c r="Q120" s="16">
        <v>10</v>
      </c>
      <c r="R120" s="16">
        <v>27</v>
      </c>
      <c r="S120" s="16">
        <v>0</v>
      </c>
      <c r="T120" s="17">
        <f t="shared" si="9"/>
        <v>108</v>
      </c>
      <c r="U120" s="16">
        <v>48</v>
      </c>
      <c r="V120" s="17">
        <f t="shared" si="10"/>
        <v>156</v>
      </c>
      <c r="W120" s="19" t="s">
        <v>799</v>
      </c>
    </row>
    <row r="121" spans="1:23" ht="14.25" customHeight="1">
      <c r="A121" t="s">
        <v>413</v>
      </c>
      <c r="B121" s="32" t="s">
        <v>414</v>
      </c>
      <c r="C121" s="32" t="s">
        <v>413</v>
      </c>
      <c r="D121" s="32" t="s">
        <v>414</v>
      </c>
      <c r="E121" t="s">
        <v>231</v>
      </c>
      <c r="F121" s="16">
        <v>0</v>
      </c>
      <c r="G121" s="16">
        <v>0</v>
      </c>
      <c r="H121" s="16">
        <v>0</v>
      </c>
      <c r="I121" s="16">
        <v>0</v>
      </c>
      <c r="J121" s="16">
        <v>0</v>
      </c>
      <c r="K121" s="17">
        <f t="shared" si="7"/>
        <v>0</v>
      </c>
      <c r="L121" s="16">
        <v>0</v>
      </c>
      <c r="M121" s="17">
        <f t="shared" si="8"/>
        <v>0</v>
      </c>
      <c r="N121" s="19" t="s">
        <v>802</v>
      </c>
      <c r="O121" s="16">
        <v>16</v>
      </c>
      <c r="P121" s="16">
        <v>0</v>
      </c>
      <c r="Q121" s="16">
        <v>0</v>
      </c>
      <c r="R121" s="16">
        <v>0</v>
      </c>
      <c r="S121" s="16">
        <v>0</v>
      </c>
      <c r="T121" s="17">
        <f t="shared" si="9"/>
        <v>16</v>
      </c>
      <c r="U121" s="16">
        <v>2</v>
      </c>
      <c r="V121" s="17">
        <f t="shared" si="10"/>
        <v>18</v>
      </c>
      <c r="W121" s="19" t="s">
        <v>799</v>
      </c>
    </row>
    <row r="122" spans="1:23" ht="14.25" customHeight="1">
      <c r="A122" t="s">
        <v>415</v>
      </c>
      <c r="B122" s="32" t="s">
        <v>416</v>
      </c>
      <c r="C122" s="32" t="s">
        <v>415</v>
      </c>
      <c r="D122" s="32" t="s">
        <v>416</v>
      </c>
      <c r="E122" t="s">
        <v>219</v>
      </c>
      <c r="F122" s="16">
        <v>0</v>
      </c>
      <c r="G122" s="16">
        <v>0</v>
      </c>
      <c r="H122" s="16">
        <v>0</v>
      </c>
      <c r="I122" s="16">
        <v>11</v>
      </c>
      <c r="J122" s="16">
        <v>24</v>
      </c>
      <c r="K122" s="17">
        <f t="shared" si="7"/>
        <v>35</v>
      </c>
      <c r="L122" s="16">
        <v>0</v>
      </c>
      <c r="M122" s="17">
        <f t="shared" si="8"/>
        <v>35</v>
      </c>
      <c r="N122" s="19" t="s">
        <v>799</v>
      </c>
      <c r="O122" s="16">
        <v>30</v>
      </c>
      <c r="P122" s="16">
        <v>0</v>
      </c>
      <c r="Q122" s="16">
        <v>0</v>
      </c>
      <c r="R122" s="16">
        <v>21</v>
      </c>
      <c r="S122" s="16">
        <v>0</v>
      </c>
      <c r="T122" s="17">
        <f t="shared" si="9"/>
        <v>51</v>
      </c>
      <c r="U122" s="16">
        <v>2</v>
      </c>
      <c r="V122" s="17">
        <f t="shared" si="10"/>
        <v>53</v>
      </c>
      <c r="W122" s="19" t="s">
        <v>799</v>
      </c>
    </row>
    <row r="123" spans="1:23" ht="14.25" customHeight="1">
      <c r="A123" t="s">
        <v>817</v>
      </c>
      <c r="B123" s="32" t="s">
        <v>818</v>
      </c>
      <c r="C123" s="32" t="s">
        <v>817</v>
      </c>
      <c r="D123" s="32" t="s">
        <v>818</v>
      </c>
      <c r="E123" t="s">
        <v>243</v>
      </c>
      <c r="F123" s="16">
        <v>0</v>
      </c>
      <c r="G123" s="16">
        <v>0</v>
      </c>
      <c r="H123" s="16">
        <v>0</v>
      </c>
      <c r="I123" s="16">
        <v>0</v>
      </c>
      <c r="J123" s="16">
        <v>0</v>
      </c>
      <c r="K123" s="17">
        <f t="shared" si="7"/>
        <v>0</v>
      </c>
      <c r="L123" s="16">
        <v>0</v>
      </c>
      <c r="M123" s="17">
        <f t="shared" si="8"/>
        <v>0</v>
      </c>
      <c r="N123" s="19" t="s">
        <v>799</v>
      </c>
      <c r="O123" s="16">
        <v>3</v>
      </c>
      <c r="P123" s="16">
        <v>0</v>
      </c>
      <c r="Q123" s="16">
        <v>0</v>
      </c>
      <c r="R123" s="16">
        <v>0</v>
      </c>
      <c r="S123" s="16">
        <v>0</v>
      </c>
      <c r="T123" s="17">
        <f t="shared" si="9"/>
        <v>3</v>
      </c>
      <c r="U123" s="16">
        <v>0</v>
      </c>
      <c r="V123" s="17">
        <f t="shared" si="10"/>
        <v>3</v>
      </c>
      <c r="W123" s="19" t="s">
        <v>799</v>
      </c>
    </row>
    <row r="124" spans="1:23" ht="14.25" customHeight="1">
      <c r="A124" t="s">
        <v>417</v>
      </c>
      <c r="B124" s="32" t="s">
        <v>418</v>
      </c>
      <c r="C124" s="32" t="s">
        <v>417</v>
      </c>
      <c r="D124" t="s">
        <v>418</v>
      </c>
      <c r="E124" t="s">
        <v>231</v>
      </c>
      <c r="F124" s="16">
        <v>0</v>
      </c>
      <c r="G124" s="16">
        <v>0</v>
      </c>
      <c r="H124" s="16">
        <v>0</v>
      </c>
      <c r="I124" s="16">
        <v>0</v>
      </c>
      <c r="J124" s="16">
        <v>118</v>
      </c>
      <c r="K124" s="17">
        <f t="shared" si="7"/>
        <v>118</v>
      </c>
      <c r="L124" s="16">
        <v>0</v>
      </c>
      <c r="M124" s="17">
        <f t="shared" si="8"/>
        <v>118</v>
      </c>
      <c r="N124" s="19" t="s">
        <v>799</v>
      </c>
      <c r="O124" s="16">
        <v>16</v>
      </c>
      <c r="P124" s="16">
        <v>0</v>
      </c>
      <c r="Q124" s="16">
        <v>5</v>
      </c>
      <c r="R124" s="16">
        <v>15</v>
      </c>
      <c r="S124" s="16">
        <v>0</v>
      </c>
      <c r="T124" s="17">
        <f t="shared" si="9"/>
        <v>36</v>
      </c>
      <c r="U124" s="16">
        <v>101</v>
      </c>
      <c r="V124" s="17">
        <f t="shared" si="10"/>
        <v>137</v>
      </c>
      <c r="W124" s="19" t="s">
        <v>802</v>
      </c>
    </row>
    <row r="125" spans="1:23" ht="14.25" customHeight="1">
      <c r="A125" t="s">
        <v>419</v>
      </c>
      <c r="B125" s="32" t="s">
        <v>819</v>
      </c>
      <c r="C125" s="32" t="s">
        <v>419</v>
      </c>
      <c r="D125" s="32" t="s">
        <v>420</v>
      </c>
      <c r="E125" t="s">
        <v>234</v>
      </c>
      <c r="F125" s="16">
        <v>0</v>
      </c>
      <c r="G125" s="16">
        <v>0</v>
      </c>
      <c r="H125" s="16">
        <v>0</v>
      </c>
      <c r="I125" s="16">
        <v>2</v>
      </c>
      <c r="J125" s="16">
        <v>93</v>
      </c>
      <c r="K125" s="17">
        <f t="shared" si="7"/>
        <v>95</v>
      </c>
      <c r="L125" s="16">
        <v>0</v>
      </c>
      <c r="M125" s="17">
        <f t="shared" si="8"/>
        <v>95</v>
      </c>
      <c r="N125" s="19" t="s">
        <v>799</v>
      </c>
      <c r="O125" s="16">
        <v>44</v>
      </c>
      <c r="P125" s="16">
        <v>4</v>
      </c>
      <c r="Q125" s="16">
        <v>0</v>
      </c>
      <c r="R125" s="16">
        <v>2</v>
      </c>
      <c r="S125" s="16">
        <v>22</v>
      </c>
      <c r="T125" s="17">
        <f t="shared" si="9"/>
        <v>72</v>
      </c>
      <c r="U125" s="16">
        <v>39</v>
      </c>
      <c r="V125" s="17">
        <f t="shared" si="10"/>
        <v>111</v>
      </c>
      <c r="W125" s="19" t="s">
        <v>799</v>
      </c>
    </row>
    <row r="126" spans="1:23" ht="14.25" customHeight="1">
      <c r="A126" t="s">
        <v>421</v>
      </c>
      <c r="B126" t="s">
        <v>422</v>
      </c>
      <c r="C126" s="32" t="s">
        <v>421</v>
      </c>
      <c r="D126" s="32" t="s">
        <v>422</v>
      </c>
      <c r="E126" t="s">
        <v>234</v>
      </c>
      <c r="F126" s="16">
        <v>16</v>
      </c>
      <c r="G126" s="16">
        <v>0</v>
      </c>
      <c r="H126" s="16">
        <v>0</v>
      </c>
      <c r="I126" s="16">
        <v>8</v>
      </c>
      <c r="J126" s="16">
        <v>40</v>
      </c>
      <c r="K126" s="17">
        <f t="shared" si="7"/>
        <v>64</v>
      </c>
      <c r="L126" s="16">
        <v>13</v>
      </c>
      <c r="M126" s="17">
        <f t="shared" si="8"/>
        <v>77</v>
      </c>
      <c r="N126" s="19" t="s">
        <v>799</v>
      </c>
      <c r="O126" s="16">
        <v>22</v>
      </c>
      <c r="P126" s="16">
        <v>0</v>
      </c>
      <c r="Q126" s="16">
        <v>2</v>
      </c>
      <c r="R126" s="16">
        <v>16</v>
      </c>
      <c r="S126" s="16">
        <v>0</v>
      </c>
      <c r="T126" s="17">
        <f t="shared" si="9"/>
        <v>40</v>
      </c>
      <c r="U126" s="16">
        <v>129</v>
      </c>
      <c r="V126" s="17">
        <f t="shared" si="10"/>
        <v>169</v>
      </c>
      <c r="W126" s="19" t="s">
        <v>802</v>
      </c>
    </row>
    <row r="127" spans="1:23" ht="14.25" customHeight="1">
      <c r="A127" t="s">
        <v>423</v>
      </c>
      <c r="B127" s="32" t="s">
        <v>424</v>
      </c>
      <c r="C127" s="32" t="s">
        <v>423</v>
      </c>
      <c r="D127" s="32" t="s">
        <v>424</v>
      </c>
      <c r="E127" t="s">
        <v>253</v>
      </c>
      <c r="F127" s="16">
        <v>89</v>
      </c>
      <c r="G127" s="16">
        <v>0</v>
      </c>
      <c r="H127" s="16">
        <v>0</v>
      </c>
      <c r="I127" s="16">
        <v>26</v>
      </c>
      <c r="J127" s="16">
        <v>82</v>
      </c>
      <c r="K127" s="17">
        <f t="shared" si="7"/>
        <v>197</v>
      </c>
      <c r="L127" s="16">
        <v>208</v>
      </c>
      <c r="M127" s="17">
        <f t="shared" si="8"/>
        <v>405</v>
      </c>
      <c r="N127" s="19" t="s">
        <v>802</v>
      </c>
      <c r="O127" s="16">
        <v>76</v>
      </c>
      <c r="P127" s="16">
        <v>0</v>
      </c>
      <c r="Q127" s="16">
        <v>0</v>
      </c>
      <c r="R127" s="16">
        <v>113</v>
      </c>
      <c r="S127" s="16">
        <v>0</v>
      </c>
      <c r="T127" s="17">
        <f t="shared" si="9"/>
        <v>189</v>
      </c>
      <c r="U127" s="16">
        <v>55</v>
      </c>
      <c r="V127" s="17">
        <f t="shared" si="10"/>
        <v>244</v>
      </c>
      <c r="W127" s="19" t="s">
        <v>802</v>
      </c>
    </row>
    <row r="128" spans="1:23" ht="14.25" customHeight="1">
      <c r="A128" t="s">
        <v>425</v>
      </c>
      <c r="B128" s="32" t="s">
        <v>426</v>
      </c>
      <c r="C128" s="32" t="s">
        <v>425</v>
      </c>
      <c r="D128" s="32" t="s">
        <v>426</v>
      </c>
      <c r="E128" t="s">
        <v>253</v>
      </c>
      <c r="F128" s="16">
        <v>0</v>
      </c>
      <c r="G128" s="16">
        <v>0</v>
      </c>
      <c r="H128" s="16">
        <v>16</v>
      </c>
      <c r="I128" s="16">
        <v>3</v>
      </c>
      <c r="J128" s="16">
        <v>108</v>
      </c>
      <c r="K128" s="17">
        <f t="shared" si="7"/>
        <v>127</v>
      </c>
      <c r="L128" s="16">
        <v>50</v>
      </c>
      <c r="M128" s="17">
        <f t="shared" si="8"/>
        <v>177</v>
      </c>
      <c r="N128" s="19" t="s">
        <v>799</v>
      </c>
      <c r="O128" s="16">
        <v>17</v>
      </c>
      <c r="P128" s="16">
        <v>0</v>
      </c>
      <c r="Q128" s="16">
        <v>0</v>
      </c>
      <c r="R128" s="16">
        <v>9</v>
      </c>
      <c r="S128" s="16">
        <v>0</v>
      </c>
      <c r="T128" s="17">
        <f t="shared" si="9"/>
        <v>26</v>
      </c>
      <c r="U128" s="16">
        <v>32</v>
      </c>
      <c r="V128" s="17">
        <f t="shared" si="10"/>
        <v>58</v>
      </c>
      <c r="W128" s="19" t="s">
        <v>802</v>
      </c>
    </row>
    <row r="129" spans="1:23" ht="14.25" customHeight="1">
      <c r="A129" t="s">
        <v>427</v>
      </c>
      <c r="B129" s="32" t="s">
        <v>428</v>
      </c>
      <c r="C129" s="32" t="s">
        <v>427</v>
      </c>
      <c r="D129" s="32" t="s">
        <v>428</v>
      </c>
      <c r="E129" t="s">
        <v>234</v>
      </c>
      <c r="F129" s="16">
        <v>73</v>
      </c>
      <c r="G129" s="16">
        <v>10</v>
      </c>
      <c r="H129" s="16">
        <v>0</v>
      </c>
      <c r="I129" s="16">
        <v>31</v>
      </c>
      <c r="J129" s="16">
        <v>346</v>
      </c>
      <c r="K129" s="17">
        <f t="shared" si="7"/>
        <v>460</v>
      </c>
      <c r="L129" s="16">
        <v>156</v>
      </c>
      <c r="M129" s="17">
        <f t="shared" si="8"/>
        <v>616</v>
      </c>
      <c r="N129" s="19" t="s">
        <v>802</v>
      </c>
      <c r="O129" s="16">
        <v>108</v>
      </c>
      <c r="P129" s="16">
        <v>83</v>
      </c>
      <c r="Q129" s="16">
        <v>0</v>
      </c>
      <c r="R129" s="16">
        <v>76</v>
      </c>
      <c r="S129" s="16">
        <v>3</v>
      </c>
      <c r="T129" s="17">
        <f t="shared" si="9"/>
        <v>270</v>
      </c>
      <c r="U129" s="16">
        <v>161</v>
      </c>
      <c r="V129" s="17">
        <f t="shared" si="10"/>
        <v>431</v>
      </c>
      <c r="W129" s="19" t="s">
        <v>802</v>
      </c>
    </row>
    <row r="130" spans="1:23" ht="14.25" customHeight="1">
      <c r="A130" t="s">
        <v>429</v>
      </c>
      <c r="B130" s="32" t="s">
        <v>430</v>
      </c>
      <c r="C130" s="32" t="s">
        <v>429</v>
      </c>
      <c r="D130" s="32" t="s">
        <v>430</v>
      </c>
      <c r="E130" t="s">
        <v>222</v>
      </c>
      <c r="F130" s="16">
        <v>0</v>
      </c>
      <c r="G130" s="16">
        <v>0</v>
      </c>
      <c r="H130" s="16">
        <v>0</v>
      </c>
      <c r="I130" s="16">
        <v>4</v>
      </c>
      <c r="J130" s="16">
        <v>139</v>
      </c>
      <c r="K130" s="17">
        <f t="shared" si="7"/>
        <v>143</v>
      </c>
      <c r="L130" s="16">
        <v>0</v>
      </c>
      <c r="M130" s="17">
        <f t="shared" si="8"/>
        <v>143</v>
      </c>
      <c r="N130" s="19" t="s">
        <v>799</v>
      </c>
      <c r="O130" s="16">
        <v>0</v>
      </c>
      <c r="P130" s="16">
        <v>0</v>
      </c>
      <c r="Q130" s="16">
        <v>0</v>
      </c>
      <c r="R130" s="16">
        <v>4</v>
      </c>
      <c r="S130" s="16">
        <v>1</v>
      </c>
      <c r="T130" s="17">
        <f t="shared" si="9"/>
        <v>5</v>
      </c>
      <c r="U130" s="16">
        <v>34</v>
      </c>
      <c r="V130" s="17">
        <f t="shared" si="10"/>
        <v>39</v>
      </c>
      <c r="W130" s="19" t="s">
        <v>799</v>
      </c>
    </row>
    <row r="131" spans="1:23" ht="14.25" customHeight="1">
      <c r="A131" t="s">
        <v>431</v>
      </c>
      <c r="B131" s="32" t="s">
        <v>432</v>
      </c>
      <c r="C131" s="32" t="s">
        <v>431</v>
      </c>
      <c r="D131" s="32" t="s">
        <v>432</v>
      </c>
      <c r="E131" t="s">
        <v>219</v>
      </c>
      <c r="F131" s="16">
        <v>1</v>
      </c>
      <c r="G131" s="16">
        <v>0</v>
      </c>
      <c r="H131" s="16">
        <v>0</v>
      </c>
      <c r="I131" s="16">
        <v>5</v>
      </c>
      <c r="J131" s="16">
        <v>0</v>
      </c>
      <c r="K131" s="17">
        <f t="shared" si="7"/>
        <v>6</v>
      </c>
      <c r="L131" s="16">
        <v>0</v>
      </c>
      <c r="M131" s="17">
        <f t="shared" si="8"/>
        <v>6</v>
      </c>
      <c r="N131" s="19" t="s">
        <v>799</v>
      </c>
      <c r="O131" s="16">
        <v>0</v>
      </c>
      <c r="P131" s="16">
        <v>0</v>
      </c>
      <c r="Q131" s="16">
        <v>0</v>
      </c>
      <c r="R131" s="16">
        <v>142</v>
      </c>
      <c r="S131" s="16">
        <v>0</v>
      </c>
      <c r="T131" s="17">
        <f t="shared" si="9"/>
        <v>142</v>
      </c>
      <c r="U131" s="16">
        <v>2</v>
      </c>
      <c r="V131" s="17">
        <f t="shared" si="10"/>
        <v>144</v>
      </c>
      <c r="W131" s="19" t="s">
        <v>799</v>
      </c>
    </row>
    <row r="132" spans="1:23" ht="14.25" customHeight="1">
      <c r="A132" t="s">
        <v>433</v>
      </c>
      <c r="B132" s="32" t="s">
        <v>434</v>
      </c>
      <c r="C132" s="32" t="s">
        <v>433</v>
      </c>
      <c r="D132" s="32" t="s">
        <v>434</v>
      </c>
      <c r="E132" t="s">
        <v>248</v>
      </c>
      <c r="F132" s="16">
        <v>0</v>
      </c>
      <c r="G132" s="16">
        <v>0</v>
      </c>
      <c r="H132" s="16">
        <v>0</v>
      </c>
      <c r="I132" s="16">
        <v>0</v>
      </c>
      <c r="J132" s="16">
        <v>138</v>
      </c>
      <c r="K132" s="17">
        <f t="shared" si="7"/>
        <v>138</v>
      </c>
      <c r="L132" s="16">
        <v>0</v>
      </c>
      <c r="M132" s="17">
        <f t="shared" si="8"/>
        <v>138</v>
      </c>
      <c r="N132" s="19" t="s">
        <v>799</v>
      </c>
      <c r="O132" s="16">
        <v>0</v>
      </c>
      <c r="P132" s="16">
        <v>57</v>
      </c>
      <c r="Q132" s="16">
        <v>0</v>
      </c>
      <c r="R132" s="16">
        <v>44</v>
      </c>
      <c r="S132" s="16">
        <v>0</v>
      </c>
      <c r="T132" s="17">
        <f t="shared" si="9"/>
        <v>101</v>
      </c>
      <c r="U132" s="16">
        <v>0</v>
      </c>
      <c r="V132" s="17">
        <f t="shared" si="10"/>
        <v>101</v>
      </c>
      <c r="W132" s="19" t="s">
        <v>799</v>
      </c>
    </row>
    <row r="133" spans="1:23" ht="14.25" customHeight="1">
      <c r="A133" t="s">
        <v>435</v>
      </c>
      <c r="B133" s="32" t="s">
        <v>436</v>
      </c>
      <c r="C133" s="32" t="s">
        <v>435</v>
      </c>
      <c r="D133" s="32" t="s">
        <v>436</v>
      </c>
      <c r="E133" t="s">
        <v>222</v>
      </c>
      <c r="F133" s="16">
        <v>23</v>
      </c>
      <c r="G133" s="16">
        <v>0</v>
      </c>
      <c r="H133" s="16">
        <v>0</v>
      </c>
      <c r="I133" s="16">
        <v>10</v>
      </c>
      <c r="J133" s="16">
        <v>0</v>
      </c>
      <c r="K133" s="17">
        <f t="shared" si="7"/>
        <v>33</v>
      </c>
      <c r="L133" s="16">
        <v>39</v>
      </c>
      <c r="M133" s="17">
        <f t="shared" si="8"/>
        <v>72</v>
      </c>
      <c r="N133" s="19" t="s">
        <v>802</v>
      </c>
      <c r="O133" s="16">
        <v>23</v>
      </c>
      <c r="P133" s="16">
        <v>0</v>
      </c>
      <c r="Q133" s="16">
        <v>0</v>
      </c>
      <c r="R133" s="16">
        <v>0</v>
      </c>
      <c r="S133" s="16">
        <v>0</v>
      </c>
      <c r="T133" s="17">
        <f t="shared" si="9"/>
        <v>23</v>
      </c>
      <c r="U133" s="16">
        <v>0</v>
      </c>
      <c r="V133" s="17">
        <f t="shared" si="10"/>
        <v>23</v>
      </c>
      <c r="W133" s="19" t="s">
        <v>799</v>
      </c>
    </row>
    <row r="134" spans="1:23" ht="14.25" customHeight="1">
      <c r="A134" t="s">
        <v>437</v>
      </c>
      <c r="B134" s="32" t="s">
        <v>438</v>
      </c>
      <c r="C134" s="32" t="s">
        <v>437</v>
      </c>
      <c r="D134" s="32" t="s">
        <v>438</v>
      </c>
      <c r="E134" t="s">
        <v>253</v>
      </c>
      <c r="F134" s="16">
        <v>105</v>
      </c>
      <c r="G134" s="16">
        <v>0</v>
      </c>
      <c r="H134" s="16">
        <v>0</v>
      </c>
      <c r="I134" s="16">
        <v>110</v>
      </c>
      <c r="J134" s="16">
        <v>82</v>
      </c>
      <c r="K134" s="17">
        <f t="shared" si="7"/>
        <v>297</v>
      </c>
      <c r="L134" s="16">
        <v>0</v>
      </c>
      <c r="M134" s="17">
        <f t="shared" si="8"/>
        <v>297</v>
      </c>
      <c r="N134" s="19" t="s">
        <v>802</v>
      </c>
      <c r="O134" s="16">
        <v>240</v>
      </c>
      <c r="P134" s="16">
        <v>0</v>
      </c>
      <c r="Q134" s="16">
        <v>0</v>
      </c>
      <c r="R134" s="16">
        <v>33</v>
      </c>
      <c r="S134" s="16">
        <v>0</v>
      </c>
      <c r="T134" s="17">
        <f t="shared" si="9"/>
        <v>273</v>
      </c>
      <c r="U134" s="16">
        <v>0</v>
      </c>
      <c r="V134" s="17">
        <f t="shared" si="10"/>
        <v>273</v>
      </c>
      <c r="W134" s="19" t="s">
        <v>799</v>
      </c>
    </row>
    <row r="135" spans="1:23" ht="14.25" customHeight="1">
      <c r="A135" t="s">
        <v>439</v>
      </c>
      <c r="B135" t="s">
        <v>440</v>
      </c>
      <c r="C135" s="32" t="s">
        <v>439</v>
      </c>
      <c r="D135" s="32" t="s">
        <v>440</v>
      </c>
      <c r="E135" t="s">
        <v>231</v>
      </c>
      <c r="F135" s="16">
        <v>65</v>
      </c>
      <c r="G135" s="16">
        <v>0</v>
      </c>
      <c r="H135" s="16">
        <v>0</v>
      </c>
      <c r="I135" s="16">
        <v>0</v>
      </c>
      <c r="J135" s="16">
        <v>0</v>
      </c>
      <c r="K135" s="17">
        <f t="shared" si="7"/>
        <v>65</v>
      </c>
      <c r="L135" s="16">
        <v>0</v>
      </c>
      <c r="M135" s="17">
        <f t="shared" si="8"/>
        <v>65</v>
      </c>
      <c r="N135" s="19" t="s">
        <v>799</v>
      </c>
      <c r="O135" s="16">
        <v>0</v>
      </c>
      <c r="P135" s="16">
        <v>0</v>
      </c>
      <c r="Q135" s="16">
        <v>0</v>
      </c>
      <c r="R135" s="16">
        <v>0</v>
      </c>
      <c r="S135" s="16">
        <v>0</v>
      </c>
      <c r="T135" s="17">
        <f t="shared" si="9"/>
        <v>0</v>
      </c>
      <c r="U135" s="16">
        <v>0</v>
      </c>
      <c r="V135" s="17">
        <f t="shared" si="10"/>
        <v>0</v>
      </c>
      <c r="W135" s="19" t="s">
        <v>799</v>
      </c>
    </row>
    <row r="136" spans="1:23" ht="14.25" customHeight="1">
      <c r="A136" t="s">
        <v>441</v>
      </c>
      <c r="B136" t="s">
        <v>442</v>
      </c>
      <c r="C136" s="32" t="s">
        <v>441</v>
      </c>
      <c r="D136" s="32" t="s">
        <v>442</v>
      </c>
      <c r="E136" t="s">
        <v>219</v>
      </c>
      <c r="F136" s="16">
        <v>0</v>
      </c>
      <c r="G136" s="16">
        <v>21</v>
      </c>
      <c r="H136" s="16">
        <v>0</v>
      </c>
      <c r="I136" s="16">
        <v>5</v>
      </c>
      <c r="J136" s="16">
        <v>99</v>
      </c>
      <c r="K136" s="17">
        <f t="shared" si="7"/>
        <v>125</v>
      </c>
      <c r="L136" s="16">
        <v>9</v>
      </c>
      <c r="M136" s="17">
        <f t="shared" si="8"/>
        <v>134</v>
      </c>
      <c r="N136" s="19" t="s">
        <v>799</v>
      </c>
      <c r="O136" s="16">
        <v>83</v>
      </c>
      <c r="P136" s="16">
        <v>23</v>
      </c>
      <c r="Q136" s="16">
        <v>0</v>
      </c>
      <c r="R136" s="16">
        <v>81</v>
      </c>
      <c r="S136" s="16">
        <v>0</v>
      </c>
      <c r="T136" s="17">
        <f t="shared" si="9"/>
        <v>187</v>
      </c>
      <c r="U136" s="16">
        <v>2</v>
      </c>
      <c r="V136" s="17">
        <f t="shared" si="10"/>
        <v>189</v>
      </c>
      <c r="W136" s="19" t="s">
        <v>799</v>
      </c>
    </row>
    <row r="137" spans="1:23" ht="14.25" customHeight="1">
      <c r="A137" t="s">
        <v>443</v>
      </c>
      <c r="B137" s="32" t="s">
        <v>444</v>
      </c>
      <c r="C137" s="32" t="s">
        <v>443</v>
      </c>
      <c r="D137" s="32" t="s">
        <v>444</v>
      </c>
      <c r="E137" t="s">
        <v>231</v>
      </c>
      <c r="F137" s="16">
        <v>0</v>
      </c>
      <c r="G137" s="16">
        <v>0</v>
      </c>
      <c r="H137" s="16">
        <v>0</v>
      </c>
      <c r="I137" s="16">
        <v>4</v>
      </c>
      <c r="J137" s="16">
        <v>52</v>
      </c>
      <c r="K137" s="17">
        <f t="shared" si="7"/>
        <v>56</v>
      </c>
      <c r="L137" s="16">
        <v>0</v>
      </c>
      <c r="M137" s="17">
        <f t="shared" si="8"/>
        <v>56</v>
      </c>
      <c r="N137" s="19" t="s">
        <v>799</v>
      </c>
      <c r="O137" s="16">
        <v>25</v>
      </c>
      <c r="P137" s="16">
        <v>0</v>
      </c>
      <c r="Q137" s="16">
        <v>0</v>
      </c>
      <c r="R137" s="16">
        <v>11</v>
      </c>
      <c r="S137" s="16">
        <v>0</v>
      </c>
      <c r="T137" s="17">
        <f t="shared" si="9"/>
        <v>36</v>
      </c>
      <c r="U137" s="16">
        <v>0</v>
      </c>
      <c r="V137" s="17">
        <f t="shared" si="10"/>
        <v>36</v>
      </c>
      <c r="W137" s="19" t="s">
        <v>799</v>
      </c>
    </row>
    <row r="138" spans="1:23" ht="14.25" customHeight="1">
      <c r="A138" t="s">
        <v>445</v>
      </c>
      <c r="B138" s="32" t="s">
        <v>446</v>
      </c>
      <c r="C138" s="32" t="s">
        <v>445</v>
      </c>
      <c r="D138" s="32" t="s">
        <v>446</v>
      </c>
      <c r="E138" t="s">
        <v>248</v>
      </c>
      <c r="F138" s="16">
        <v>0</v>
      </c>
      <c r="G138" s="16">
        <v>0</v>
      </c>
      <c r="H138" s="16">
        <v>0</v>
      </c>
      <c r="I138" s="16">
        <v>0</v>
      </c>
      <c r="J138" s="16">
        <v>13</v>
      </c>
      <c r="K138" s="17">
        <f t="shared" si="7"/>
        <v>13</v>
      </c>
      <c r="L138" s="16">
        <v>0</v>
      </c>
      <c r="M138" s="17">
        <f t="shared" si="8"/>
        <v>13</v>
      </c>
      <c r="N138" s="19" t="s">
        <v>799</v>
      </c>
      <c r="O138" s="16">
        <v>31</v>
      </c>
      <c r="P138" s="16">
        <v>0</v>
      </c>
      <c r="Q138" s="16">
        <v>0</v>
      </c>
      <c r="R138" s="16">
        <v>29</v>
      </c>
      <c r="S138" s="16">
        <v>0</v>
      </c>
      <c r="T138" s="17">
        <f t="shared" si="9"/>
        <v>60</v>
      </c>
      <c r="U138" s="16">
        <v>5</v>
      </c>
      <c r="V138" s="17">
        <f t="shared" si="10"/>
        <v>65</v>
      </c>
      <c r="W138" s="19" t="s">
        <v>799</v>
      </c>
    </row>
    <row r="139" spans="1:23" ht="14.25" customHeight="1">
      <c r="A139" t="s">
        <v>447</v>
      </c>
      <c r="B139" s="32" t="s">
        <v>448</v>
      </c>
      <c r="C139" s="32" t="s">
        <v>447</v>
      </c>
      <c r="D139" s="32" t="s">
        <v>448</v>
      </c>
      <c r="E139" t="s">
        <v>253</v>
      </c>
      <c r="F139" s="16">
        <v>34</v>
      </c>
      <c r="G139" s="16">
        <v>169</v>
      </c>
      <c r="H139" s="16">
        <v>0</v>
      </c>
      <c r="I139" s="16">
        <v>22</v>
      </c>
      <c r="J139" s="16">
        <v>168</v>
      </c>
      <c r="K139" s="17">
        <f t="shared" si="7"/>
        <v>393</v>
      </c>
      <c r="L139" s="16">
        <v>0</v>
      </c>
      <c r="M139" s="17">
        <f t="shared" si="8"/>
        <v>393</v>
      </c>
      <c r="N139" s="19" t="s">
        <v>799</v>
      </c>
      <c r="O139" s="16">
        <v>61</v>
      </c>
      <c r="P139" s="16">
        <v>110</v>
      </c>
      <c r="Q139" s="16">
        <v>0</v>
      </c>
      <c r="R139" s="16">
        <v>217</v>
      </c>
      <c r="S139" s="16">
        <v>0</v>
      </c>
      <c r="T139" s="17">
        <f t="shared" si="9"/>
        <v>388</v>
      </c>
      <c r="U139" s="16">
        <v>83</v>
      </c>
      <c r="V139" s="17">
        <f t="shared" si="10"/>
        <v>471</v>
      </c>
      <c r="W139" s="19" t="s">
        <v>799</v>
      </c>
    </row>
    <row r="140" spans="1:23" ht="14.25" customHeight="1">
      <c r="A140" t="s">
        <v>449</v>
      </c>
      <c r="B140" s="32" t="s">
        <v>450</v>
      </c>
      <c r="C140" s="32" t="s">
        <v>449</v>
      </c>
      <c r="D140" s="32" t="s">
        <v>450</v>
      </c>
      <c r="E140" t="s">
        <v>222</v>
      </c>
      <c r="F140" s="16">
        <v>0</v>
      </c>
      <c r="G140" s="16">
        <v>0</v>
      </c>
      <c r="H140" s="16">
        <v>0</v>
      </c>
      <c r="I140" s="16">
        <v>0</v>
      </c>
      <c r="J140" s="16">
        <v>137</v>
      </c>
      <c r="K140" s="17">
        <f t="shared" si="7"/>
        <v>137</v>
      </c>
      <c r="L140" s="16">
        <v>0</v>
      </c>
      <c r="M140" s="17">
        <f t="shared" si="8"/>
        <v>137</v>
      </c>
      <c r="N140" s="19" t="s">
        <v>799</v>
      </c>
      <c r="O140" s="16">
        <v>0</v>
      </c>
      <c r="P140" s="16">
        <v>0</v>
      </c>
      <c r="Q140" s="16">
        <v>0</v>
      </c>
      <c r="R140" s="16">
        <v>0</v>
      </c>
      <c r="S140" s="16">
        <v>0</v>
      </c>
      <c r="T140" s="17">
        <f t="shared" si="9"/>
        <v>0</v>
      </c>
      <c r="U140" s="16">
        <v>33</v>
      </c>
      <c r="V140" s="17">
        <f t="shared" si="10"/>
        <v>33</v>
      </c>
      <c r="W140" s="19" t="s">
        <v>799</v>
      </c>
    </row>
    <row r="141" spans="1:23" ht="14.25" customHeight="1">
      <c r="A141" t="s">
        <v>451</v>
      </c>
      <c r="B141" s="32" t="s">
        <v>452</v>
      </c>
      <c r="C141" s="32" t="s">
        <v>451</v>
      </c>
      <c r="D141" s="32" t="s">
        <v>452</v>
      </c>
      <c r="E141" t="s">
        <v>219</v>
      </c>
      <c r="F141" s="16">
        <v>80</v>
      </c>
      <c r="G141" s="16">
        <v>1</v>
      </c>
      <c r="H141" s="16">
        <v>0</v>
      </c>
      <c r="I141" s="16">
        <v>0</v>
      </c>
      <c r="J141" s="16">
        <v>0</v>
      </c>
      <c r="K141" s="17">
        <f t="shared" ref="K141:K204" si="11">SUM(F141:J141)</f>
        <v>81</v>
      </c>
      <c r="L141" s="16">
        <v>0</v>
      </c>
      <c r="M141" s="17">
        <f t="shared" ref="M141:M204" si="12">SUM(K141:L141)</f>
        <v>81</v>
      </c>
      <c r="N141" s="19" t="s">
        <v>799</v>
      </c>
      <c r="O141" s="16">
        <v>30</v>
      </c>
      <c r="P141" s="16">
        <v>1</v>
      </c>
      <c r="Q141" s="16">
        <v>0</v>
      </c>
      <c r="R141" s="16">
        <v>1</v>
      </c>
      <c r="S141" s="16">
        <v>43</v>
      </c>
      <c r="T141" s="17">
        <f t="shared" ref="T141:T204" si="13">SUM(O141:S141)</f>
        <v>75</v>
      </c>
      <c r="U141" s="16">
        <v>101</v>
      </c>
      <c r="V141" s="17">
        <f t="shared" ref="V141:V204" si="14">SUM(T141:U141)</f>
        <v>176</v>
      </c>
      <c r="W141" s="19" t="s">
        <v>802</v>
      </c>
    </row>
    <row r="142" spans="1:23" ht="14.25" customHeight="1">
      <c r="A142" t="s">
        <v>453</v>
      </c>
      <c r="B142" s="32" t="s">
        <v>454</v>
      </c>
      <c r="C142" s="32" t="s">
        <v>453</v>
      </c>
      <c r="D142" s="32" t="s">
        <v>454</v>
      </c>
      <c r="E142" t="s">
        <v>222</v>
      </c>
      <c r="F142" s="16">
        <v>0</v>
      </c>
      <c r="G142" s="16">
        <v>0</v>
      </c>
      <c r="H142" s="16">
        <v>3</v>
      </c>
      <c r="I142" s="16">
        <v>3</v>
      </c>
      <c r="J142" s="16">
        <v>112</v>
      </c>
      <c r="K142" s="17">
        <f t="shared" si="11"/>
        <v>118</v>
      </c>
      <c r="L142" s="16">
        <v>55</v>
      </c>
      <c r="M142" s="17">
        <f t="shared" si="12"/>
        <v>173</v>
      </c>
      <c r="N142" s="19" t="s">
        <v>799</v>
      </c>
      <c r="O142" s="16">
        <v>10</v>
      </c>
      <c r="P142" s="16">
        <v>0</v>
      </c>
      <c r="Q142" s="16">
        <v>0</v>
      </c>
      <c r="R142" s="16">
        <v>25</v>
      </c>
      <c r="S142" s="16">
        <v>0</v>
      </c>
      <c r="T142" s="17">
        <f t="shared" si="13"/>
        <v>35</v>
      </c>
      <c r="U142" s="16">
        <v>14</v>
      </c>
      <c r="V142" s="17">
        <f t="shared" si="14"/>
        <v>49</v>
      </c>
      <c r="W142" s="19" t="s">
        <v>799</v>
      </c>
    </row>
    <row r="143" spans="1:23" ht="14.25" customHeight="1">
      <c r="A143" t="s">
        <v>820</v>
      </c>
      <c r="B143" s="32" t="s">
        <v>821</v>
      </c>
      <c r="C143" s="32" t="s">
        <v>551</v>
      </c>
      <c r="D143" s="32" t="s">
        <v>552</v>
      </c>
      <c r="E143" t="s">
        <v>243</v>
      </c>
      <c r="F143" s="16">
        <v>0</v>
      </c>
      <c r="G143" s="16">
        <v>0</v>
      </c>
      <c r="H143" s="16">
        <v>0</v>
      </c>
      <c r="I143" s="16">
        <v>28</v>
      </c>
      <c r="J143" s="16">
        <v>42</v>
      </c>
      <c r="K143" s="17">
        <f t="shared" si="11"/>
        <v>70</v>
      </c>
      <c r="L143" s="16">
        <v>0</v>
      </c>
      <c r="M143" s="17">
        <f t="shared" si="12"/>
        <v>70</v>
      </c>
      <c r="N143" s="19" t="s">
        <v>799</v>
      </c>
      <c r="O143" s="16">
        <v>12</v>
      </c>
      <c r="P143" s="16">
        <v>6</v>
      </c>
      <c r="Q143" s="16">
        <v>0</v>
      </c>
      <c r="R143" s="16">
        <v>45</v>
      </c>
      <c r="S143" s="16">
        <v>0</v>
      </c>
      <c r="T143" s="17">
        <f t="shared" si="13"/>
        <v>63</v>
      </c>
      <c r="U143" s="16">
        <v>0</v>
      </c>
      <c r="V143" s="17">
        <f t="shared" si="14"/>
        <v>63</v>
      </c>
      <c r="W143" s="19" t="s">
        <v>799</v>
      </c>
    </row>
    <row r="144" spans="1:23" ht="14.25" customHeight="1">
      <c r="A144" t="s">
        <v>455</v>
      </c>
      <c r="B144" s="32" t="s">
        <v>456</v>
      </c>
      <c r="C144" s="32" t="s">
        <v>455</v>
      </c>
      <c r="D144" s="32" t="s">
        <v>456</v>
      </c>
      <c r="E144" t="s">
        <v>243</v>
      </c>
      <c r="F144" s="16">
        <v>0</v>
      </c>
      <c r="G144" s="16">
        <v>8</v>
      </c>
      <c r="H144" s="16">
        <v>3</v>
      </c>
      <c r="I144" s="16">
        <v>0</v>
      </c>
      <c r="J144" s="16">
        <v>0</v>
      </c>
      <c r="K144" s="17">
        <f t="shared" si="11"/>
        <v>11</v>
      </c>
      <c r="L144" s="16">
        <v>10</v>
      </c>
      <c r="M144" s="17">
        <f t="shared" si="12"/>
        <v>21</v>
      </c>
      <c r="N144" s="19" t="s">
        <v>802</v>
      </c>
      <c r="O144" s="16">
        <v>12</v>
      </c>
      <c r="P144" s="16">
        <v>0</v>
      </c>
      <c r="Q144" s="16">
        <v>0</v>
      </c>
      <c r="R144" s="16">
        <v>8</v>
      </c>
      <c r="S144" s="16">
        <v>0</v>
      </c>
      <c r="T144" s="17">
        <f t="shared" si="13"/>
        <v>20</v>
      </c>
      <c r="U144" s="16">
        <v>0</v>
      </c>
      <c r="V144" s="17">
        <f t="shared" si="14"/>
        <v>20</v>
      </c>
      <c r="W144" s="19" t="s">
        <v>799</v>
      </c>
    </row>
    <row r="145" spans="1:23" ht="14.25" customHeight="1">
      <c r="A145" t="s">
        <v>457</v>
      </c>
      <c r="B145" s="32" t="s">
        <v>458</v>
      </c>
      <c r="C145" s="32" t="s">
        <v>457</v>
      </c>
      <c r="D145" s="32" t="s">
        <v>458</v>
      </c>
      <c r="E145" t="s">
        <v>231</v>
      </c>
      <c r="F145" s="16">
        <v>0</v>
      </c>
      <c r="G145" s="16">
        <v>0</v>
      </c>
      <c r="H145" s="16">
        <v>14</v>
      </c>
      <c r="I145" s="16">
        <v>13</v>
      </c>
      <c r="J145" s="16">
        <v>20</v>
      </c>
      <c r="K145" s="17">
        <f t="shared" si="11"/>
        <v>47</v>
      </c>
      <c r="L145" s="16">
        <v>34</v>
      </c>
      <c r="M145" s="17">
        <f t="shared" si="12"/>
        <v>81</v>
      </c>
      <c r="N145" s="19" t="s">
        <v>799</v>
      </c>
      <c r="O145" s="16">
        <v>4</v>
      </c>
      <c r="P145" s="16">
        <v>8</v>
      </c>
      <c r="Q145" s="16">
        <v>0</v>
      </c>
      <c r="R145" s="16">
        <v>39</v>
      </c>
      <c r="S145" s="16">
        <v>0</v>
      </c>
      <c r="T145" s="17">
        <f t="shared" si="13"/>
        <v>51</v>
      </c>
      <c r="U145" s="16">
        <v>0</v>
      </c>
      <c r="V145" s="17">
        <f t="shared" si="14"/>
        <v>51</v>
      </c>
      <c r="W145" s="19" t="s">
        <v>799</v>
      </c>
    </row>
    <row r="146" spans="1:23" ht="14.25" customHeight="1">
      <c r="A146" t="s">
        <v>761</v>
      </c>
      <c r="B146" s="32" t="s">
        <v>762</v>
      </c>
      <c r="C146" s="32" t="s">
        <v>761</v>
      </c>
      <c r="D146" s="32" t="s">
        <v>762</v>
      </c>
      <c r="E146" t="s">
        <v>219</v>
      </c>
      <c r="F146" s="16">
        <v>9</v>
      </c>
      <c r="G146" s="16">
        <v>0</v>
      </c>
      <c r="H146" s="16">
        <v>0</v>
      </c>
      <c r="I146" s="16">
        <v>78</v>
      </c>
      <c r="J146" s="16">
        <v>315</v>
      </c>
      <c r="K146" s="17">
        <f t="shared" si="11"/>
        <v>402</v>
      </c>
      <c r="L146" s="16">
        <v>172</v>
      </c>
      <c r="M146" s="17">
        <f t="shared" si="12"/>
        <v>574</v>
      </c>
      <c r="N146" s="19" t="s">
        <v>802</v>
      </c>
      <c r="O146" s="16">
        <v>127</v>
      </c>
      <c r="P146" s="16">
        <v>0</v>
      </c>
      <c r="Q146" s="16">
        <v>0</v>
      </c>
      <c r="R146" s="16">
        <v>34</v>
      </c>
      <c r="S146" s="16">
        <v>0</v>
      </c>
      <c r="T146" s="17">
        <f t="shared" si="13"/>
        <v>161</v>
      </c>
      <c r="U146" s="16">
        <v>0</v>
      </c>
      <c r="V146" s="17">
        <f t="shared" si="14"/>
        <v>161</v>
      </c>
      <c r="W146" s="19" t="s">
        <v>799</v>
      </c>
    </row>
    <row r="147" spans="1:23" ht="14.25" customHeight="1">
      <c r="A147" t="s">
        <v>459</v>
      </c>
      <c r="B147" s="32" t="s">
        <v>460</v>
      </c>
      <c r="C147" s="32" t="s">
        <v>459</v>
      </c>
      <c r="D147" s="32" t="s">
        <v>460</v>
      </c>
      <c r="E147" t="s">
        <v>320</v>
      </c>
      <c r="F147" s="16">
        <v>34</v>
      </c>
      <c r="G147" s="16">
        <v>0</v>
      </c>
      <c r="H147" s="16">
        <v>0</v>
      </c>
      <c r="I147" s="16">
        <v>32</v>
      </c>
      <c r="J147" s="16">
        <v>421</v>
      </c>
      <c r="K147" s="17">
        <f t="shared" si="11"/>
        <v>487</v>
      </c>
      <c r="L147" s="16">
        <v>0</v>
      </c>
      <c r="M147" s="17">
        <f t="shared" si="12"/>
        <v>487</v>
      </c>
      <c r="N147" s="19" t="s">
        <v>799</v>
      </c>
      <c r="O147" s="16">
        <v>116</v>
      </c>
      <c r="P147" s="16">
        <v>0</v>
      </c>
      <c r="Q147" s="16">
        <v>0</v>
      </c>
      <c r="R147" s="16">
        <v>47</v>
      </c>
      <c r="S147" s="16">
        <v>0</v>
      </c>
      <c r="T147" s="17">
        <f t="shared" si="13"/>
        <v>163</v>
      </c>
      <c r="U147" s="16">
        <v>0</v>
      </c>
      <c r="V147" s="17">
        <f t="shared" si="14"/>
        <v>163</v>
      </c>
      <c r="W147" s="19" t="s">
        <v>799</v>
      </c>
    </row>
    <row r="148" spans="1:23" ht="14.25" customHeight="1">
      <c r="A148" t="s">
        <v>461</v>
      </c>
      <c r="B148" s="32" t="s">
        <v>462</v>
      </c>
      <c r="C148" s="32" t="s">
        <v>461</v>
      </c>
      <c r="D148" s="32" t="s">
        <v>462</v>
      </c>
      <c r="E148" t="s">
        <v>219</v>
      </c>
      <c r="F148" s="16">
        <v>109</v>
      </c>
      <c r="G148" s="16">
        <v>10</v>
      </c>
      <c r="H148" s="16">
        <v>0</v>
      </c>
      <c r="I148" s="16">
        <v>122</v>
      </c>
      <c r="J148" s="16">
        <v>144</v>
      </c>
      <c r="K148" s="17">
        <f t="shared" si="11"/>
        <v>385</v>
      </c>
      <c r="L148" s="16">
        <v>133</v>
      </c>
      <c r="M148" s="17">
        <f t="shared" si="12"/>
        <v>518</v>
      </c>
      <c r="N148" s="19" t="s">
        <v>802</v>
      </c>
      <c r="O148" s="16">
        <v>211</v>
      </c>
      <c r="P148" s="16">
        <v>105</v>
      </c>
      <c r="Q148" s="16">
        <v>24</v>
      </c>
      <c r="R148" s="16">
        <v>224</v>
      </c>
      <c r="S148" s="16">
        <v>0</v>
      </c>
      <c r="T148" s="17">
        <f t="shared" si="13"/>
        <v>564</v>
      </c>
      <c r="U148" s="16">
        <v>593</v>
      </c>
      <c r="V148" s="17">
        <f t="shared" si="14"/>
        <v>1157</v>
      </c>
      <c r="W148" s="19" t="s">
        <v>802</v>
      </c>
    </row>
    <row r="149" spans="1:23" ht="14.25" customHeight="1">
      <c r="A149" t="s">
        <v>463</v>
      </c>
      <c r="B149" s="32" t="s">
        <v>464</v>
      </c>
      <c r="C149" s="32" t="s">
        <v>463</v>
      </c>
      <c r="D149" s="32" t="s">
        <v>464</v>
      </c>
      <c r="E149" t="s">
        <v>219</v>
      </c>
      <c r="F149" s="16">
        <v>12</v>
      </c>
      <c r="G149" s="16">
        <v>0</v>
      </c>
      <c r="H149" s="16">
        <v>0</v>
      </c>
      <c r="I149" s="16">
        <v>3</v>
      </c>
      <c r="J149" s="16">
        <v>50</v>
      </c>
      <c r="K149" s="17">
        <f t="shared" si="11"/>
        <v>65</v>
      </c>
      <c r="L149" s="16">
        <v>0</v>
      </c>
      <c r="M149" s="17">
        <f t="shared" si="12"/>
        <v>65</v>
      </c>
      <c r="N149" s="19" t="s">
        <v>799</v>
      </c>
      <c r="O149" s="16">
        <v>6</v>
      </c>
      <c r="P149" s="16">
        <v>21</v>
      </c>
      <c r="Q149" s="16">
        <v>0</v>
      </c>
      <c r="R149" s="16">
        <v>20</v>
      </c>
      <c r="S149" s="16">
        <v>0</v>
      </c>
      <c r="T149" s="17">
        <f t="shared" si="13"/>
        <v>47</v>
      </c>
      <c r="U149" s="16">
        <v>0</v>
      </c>
      <c r="V149" s="17">
        <f t="shared" si="14"/>
        <v>47</v>
      </c>
      <c r="W149" s="19" t="s">
        <v>799</v>
      </c>
    </row>
    <row r="150" spans="1:23" ht="14.25" customHeight="1">
      <c r="A150" t="s">
        <v>465</v>
      </c>
      <c r="B150" t="s">
        <v>466</v>
      </c>
      <c r="C150" s="32" t="s">
        <v>465</v>
      </c>
      <c r="D150" s="32" t="s">
        <v>466</v>
      </c>
      <c r="E150" t="s">
        <v>222</v>
      </c>
      <c r="F150" s="16">
        <v>0</v>
      </c>
      <c r="G150" s="16">
        <v>0</v>
      </c>
      <c r="H150" s="16">
        <v>0</v>
      </c>
      <c r="I150" s="16">
        <v>0</v>
      </c>
      <c r="J150" s="16">
        <v>7</v>
      </c>
      <c r="K150" s="17">
        <f t="shared" si="11"/>
        <v>7</v>
      </c>
      <c r="L150" s="16">
        <v>0</v>
      </c>
      <c r="M150" s="17">
        <f t="shared" si="12"/>
        <v>7</v>
      </c>
      <c r="N150" s="19" t="s">
        <v>802</v>
      </c>
      <c r="O150" s="16">
        <v>0</v>
      </c>
      <c r="P150" s="16">
        <v>0</v>
      </c>
      <c r="Q150" s="16">
        <v>0</v>
      </c>
      <c r="R150" s="16">
        <v>1</v>
      </c>
      <c r="S150" s="16">
        <v>0</v>
      </c>
      <c r="T150" s="17">
        <f t="shared" si="13"/>
        <v>1</v>
      </c>
      <c r="U150" s="16">
        <v>0</v>
      </c>
      <c r="V150" s="17">
        <f t="shared" si="14"/>
        <v>1</v>
      </c>
      <c r="W150" s="19" t="s">
        <v>799</v>
      </c>
    </row>
    <row r="151" spans="1:23" ht="14.25" customHeight="1">
      <c r="A151" t="s">
        <v>467</v>
      </c>
      <c r="B151" s="32" t="s">
        <v>468</v>
      </c>
      <c r="C151" s="32" t="s">
        <v>467</v>
      </c>
      <c r="D151" s="32" t="s">
        <v>468</v>
      </c>
      <c r="E151" t="s">
        <v>320</v>
      </c>
      <c r="F151" s="16">
        <v>121</v>
      </c>
      <c r="G151" s="16">
        <v>0</v>
      </c>
      <c r="H151" s="16">
        <v>0</v>
      </c>
      <c r="I151" s="16">
        <v>2</v>
      </c>
      <c r="J151" s="16">
        <v>76</v>
      </c>
      <c r="K151" s="17">
        <f t="shared" si="11"/>
        <v>199</v>
      </c>
      <c r="L151" s="16">
        <v>40</v>
      </c>
      <c r="M151" s="17">
        <f t="shared" si="12"/>
        <v>239</v>
      </c>
      <c r="N151" s="19" t="s">
        <v>799</v>
      </c>
      <c r="O151" s="16">
        <v>121</v>
      </c>
      <c r="P151" s="16">
        <v>53</v>
      </c>
      <c r="Q151" s="16">
        <v>0</v>
      </c>
      <c r="R151" s="16">
        <v>37</v>
      </c>
      <c r="S151" s="16">
        <v>0</v>
      </c>
      <c r="T151" s="17">
        <f t="shared" si="13"/>
        <v>211</v>
      </c>
      <c r="U151" s="16">
        <v>71</v>
      </c>
      <c r="V151" s="17">
        <f t="shared" si="14"/>
        <v>282</v>
      </c>
      <c r="W151" s="19" t="s">
        <v>799</v>
      </c>
    </row>
    <row r="152" spans="1:23" ht="14.25" customHeight="1">
      <c r="A152" t="s">
        <v>469</v>
      </c>
      <c r="B152" s="32" t="s">
        <v>470</v>
      </c>
      <c r="C152" s="32" t="s">
        <v>469</v>
      </c>
      <c r="D152" s="32" t="s">
        <v>470</v>
      </c>
      <c r="E152" t="s">
        <v>248</v>
      </c>
      <c r="F152" s="16">
        <v>10</v>
      </c>
      <c r="G152" s="16">
        <v>0</v>
      </c>
      <c r="H152" s="16">
        <v>0</v>
      </c>
      <c r="I152" s="16">
        <v>5</v>
      </c>
      <c r="J152" s="16">
        <v>67</v>
      </c>
      <c r="K152" s="17">
        <f t="shared" si="11"/>
        <v>82</v>
      </c>
      <c r="L152" s="16">
        <v>0</v>
      </c>
      <c r="M152" s="17">
        <f t="shared" si="12"/>
        <v>82</v>
      </c>
      <c r="N152" s="19" t="s">
        <v>799</v>
      </c>
      <c r="O152" s="16">
        <v>7</v>
      </c>
      <c r="P152" s="16">
        <v>89</v>
      </c>
      <c r="Q152" s="16">
        <v>0</v>
      </c>
      <c r="R152" s="16">
        <v>3</v>
      </c>
      <c r="S152" s="16">
        <v>0</v>
      </c>
      <c r="T152" s="17">
        <f t="shared" si="13"/>
        <v>99</v>
      </c>
      <c r="U152" s="16">
        <v>55</v>
      </c>
      <c r="V152" s="17">
        <f t="shared" si="14"/>
        <v>154</v>
      </c>
      <c r="W152" s="19" t="s">
        <v>799</v>
      </c>
    </row>
    <row r="153" spans="1:23" ht="14.25" customHeight="1">
      <c r="A153" t="s">
        <v>471</v>
      </c>
      <c r="B153" s="32" t="s">
        <v>472</v>
      </c>
      <c r="C153" s="32" t="s">
        <v>471</v>
      </c>
      <c r="D153" t="s">
        <v>472</v>
      </c>
      <c r="E153" t="s">
        <v>243</v>
      </c>
      <c r="F153" s="16">
        <v>0</v>
      </c>
      <c r="G153" s="16">
        <v>2</v>
      </c>
      <c r="H153" s="16">
        <v>0</v>
      </c>
      <c r="I153" s="16">
        <v>5</v>
      </c>
      <c r="J153" s="16">
        <v>0</v>
      </c>
      <c r="K153" s="17">
        <f t="shared" si="11"/>
        <v>7</v>
      </c>
      <c r="L153" s="16">
        <v>0</v>
      </c>
      <c r="M153" s="17">
        <f t="shared" si="12"/>
        <v>7</v>
      </c>
      <c r="N153" s="19" t="s">
        <v>799</v>
      </c>
      <c r="O153" s="16">
        <v>0</v>
      </c>
      <c r="P153" s="16">
        <v>0</v>
      </c>
      <c r="Q153" s="16">
        <v>0</v>
      </c>
      <c r="R153" s="16">
        <v>5</v>
      </c>
      <c r="S153" s="16">
        <v>0</v>
      </c>
      <c r="T153" s="17">
        <f t="shared" si="13"/>
        <v>5</v>
      </c>
      <c r="U153" s="16">
        <v>4</v>
      </c>
      <c r="V153" s="17">
        <f t="shared" si="14"/>
        <v>9</v>
      </c>
      <c r="W153" s="19" t="s">
        <v>799</v>
      </c>
    </row>
    <row r="154" spans="1:23" ht="14.25" customHeight="1">
      <c r="A154" t="s">
        <v>473</v>
      </c>
      <c r="B154" s="32" t="s">
        <v>474</v>
      </c>
      <c r="C154" s="32" t="s">
        <v>473</v>
      </c>
      <c r="D154" s="32" t="s">
        <v>474</v>
      </c>
      <c r="E154" t="s">
        <v>222</v>
      </c>
      <c r="F154" s="16">
        <v>4</v>
      </c>
      <c r="G154" s="16">
        <v>0</v>
      </c>
      <c r="H154" s="16">
        <v>0</v>
      </c>
      <c r="I154" s="16">
        <v>8</v>
      </c>
      <c r="J154" s="16">
        <v>57</v>
      </c>
      <c r="K154" s="17">
        <f t="shared" si="11"/>
        <v>69</v>
      </c>
      <c r="L154" s="16">
        <v>0</v>
      </c>
      <c r="M154" s="17">
        <f t="shared" si="12"/>
        <v>69</v>
      </c>
      <c r="N154" s="19" t="s">
        <v>799</v>
      </c>
      <c r="O154" s="16">
        <v>16</v>
      </c>
      <c r="P154" s="16">
        <v>0</v>
      </c>
      <c r="Q154" s="16">
        <v>0</v>
      </c>
      <c r="R154" s="16">
        <v>24</v>
      </c>
      <c r="S154" s="16">
        <v>6</v>
      </c>
      <c r="T154" s="17">
        <f t="shared" si="13"/>
        <v>46</v>
      </c>
      <c r="U154" s="16">
        <v>42</v>
      </c>
      <c r="V154" s="17">
        <f t="shared" si="14"/>
        <v>88</v>
      </c>
      <c r="W154" s="19" t="s">
        <v>799</v>
      </c>
    </row>
    <row r="155" spans="1:23" ht="14.25" customHeight="1">
      <c r="A155" t="s">
        <v>475</v>
      </c>
      <c r="B155" t="s">
        <v>476</v>
      </c>
      <c r="C155" s="32" t="s">
        <v>475</v>
      </c>
      <c r="D155" s="32" t="s">
        <v>476</v>
      </c>
      <c r="E155" t="s">
        <v>234</v>
      </c>
      <c r="F155" s="16">
        <v>0</v>
      </c>
      <c r="G155" s="16">
        <v>0</v>
      </c>
      <c r="H155" s="16">
        <v>0</v>
      </c>
      <c r="I155" s="16">
        <v>0</v>
      </c>
      <c r="J155" s="16">
        <v>31</v>
      </c>
      <c r="K155" s="17">
        <f t="shared" si="11"/>
        <v>31</v>
      </c>
      <c r="L155" s="16">
        <v>0</v>
      </c>
      <c r="M155" s="17">
        <f t="shared" si="12"/>
        <v>31</v>
      </c>
      <c r="N155" s="19" t="s">
        <v>799</v>
      </c>
      <c r="O155" s="16">
        <v>0</v>
      </c>
      <c r="P155" s="16">
        <v>0</v>
      </c>
      <c r="Q155" s="16">
        <v>0</v>
      </c>
      <c r="R155" s="16">
        <v>0</v>
      </c>
      <c r="S155" s="16">
        <v>0</v>
      </c>
      <c r="T155" s="17">
        <f t="shared" si="13"/>
        <v>0</v>
      </c>
      <c r="U155" s="16">
        <v>0</v>
      </c>
      <c r="V155" s="17">
        <f t="shared" si="14"/>
        <v>0</v>
      </c>
      <c r="W155" s="19" t="s">
        <v>799</v>
      </c>
    </row>
    <row r="156" spans="1:23" ht="14.25" customHeight="1">
      <c r="A156" t="s">
        <v>765</v>
      </c>
      <c r="B156" s="32" t="s">
        <v>766</v>
      </c>
      <c r="C156" s="32" t="s">
        <v>765</v>
      </c>
      <c r="D156" s="32" t="s">
        <v>766</v>
      </c>
      <c r="E156" t="s">
        <v>231</v>
      </c>
      <c r="F156" s="16">
        <v>0</v>
      </c>
      <c r="G156" s="16">
        <v>0</v>
      </c>
      <c r="H156" s="16">
        <v>0</v>
      </c>
      <c r="I156" s="16">
        <v>0</v>
      </c>
      <c r="J156" s="16">
        <v>0</v>
      </c>
      <c r="K156" s="17">
        <f t="shared" si="11"/>
        <v>0</v>
      </c>
      <c r="L156" s="16">
        <v>0</v>
      </c>
      <c r="M156" s="17">
        <f t="shared" si="12"/>
        <v>0</v>
      </c>
      <c r="N156" s="19" t="s">
        <v>799</v>
      </c>
      <c r="O156" s="16">
        <v>10</v>
      </c>
      <c r="P156" s="16">
        <v>54</v>
      </c>
      <c r="Q156" s="16">
        <v>0</v>
      </c>
      <c r="R156" s="16">
        <v>0</v>
      </c>
      <c r="S156" s="16">
        <v>0</v>
      </c>
      <c r="T156" s="17">
        <f t="shared" si="13"/>
        <v>64</v>
      </c>
      <c r="U156" s="16">
        <v>0</v>
      </c>
      <c r="V156" s="17">
        <f t="shared" si="14"/>
        <v>64</v>
      </c>
      <c r="W156" s="19" t="s">
        <v>799</v>
      </c>
    </row>
    <row r="157" spans="1:23" ht="14.25" customHeight="1">
      <c r="A157" t="s">
        <v>477</v>
      </c>
      <c r="B157" s="32" t="s">
        <v>478</v>
      </c>
      <c r="C157" s="32" t="s">
        <v>477</v>
      </c>
      <c r="D157" s="32" t="s">
        <v>478</v>
      </c>
      <c r="E157" t="s">
        <v>222</v>
      </c>
      <c r="F157" s="16">
        <v>0</v>
      </c>
      <c r="G157" s="16">
        <v>0</v>
      </c>
      <c r="H157" s="16">
        <v>0</v>
      </c>
      <c r="I157" s="16">
        <v>0</v>
      </c>
      <c r="J157" s="16">
        <v>0</v>
      </c>
      <c r="K157" s="17">
        <f t="shared" si="11"/>
        <v>0</v>
      </c>
      <c r="L157" s="16">
        <v>0</v>
      </c>
      <c r="M157" s="17">
        <f t="shared" si="12"/>
        <v>0</v>
      </c>
      <c r="N157" s="19" t="s">
        <v>799</v>
      </c>
      <c r="O157" s="16">
        <v>34</v>
      </c>
      <c r="P157" s="16">
        <v>0</v>
      </c>
      <c r="Q157" s="16">
        <v>0</v>
      </c>
      <c r="R157" s="16">
        <v>30</v>
      </c>
      <c r="S157" s="16">
        <v>1</v>
      </c>
      <c r="T157" s="17">
        <f t="shared" si="13"/>
        <v>65</v>
      </c>
      <c r="U157" s="16">
        <v>19</v>
      </c>
      <c r="V157" s="17">
        <f t="shared" si="14"/>
        <v>84</v>
      </c>
      <c r="W157" s="19" t="s">
        <v>799</v>
      </c>
    </row>
    <row r="158" spans="1:23" ht="14.25" customHeight="1">
      <c r="A158" t="s">
        <v>479</v>
      </c>
      <c r="B158" s="32" t="s">
        <v>480</v>
      </c>
      <c r="C158" s="32" t="s">
        <v>479</v>
      </c>
      <c r="D158" s="32" t="s">
        <v>480</v>
      </c>
      <c r="E158" t="s">
        <v>234</v>
      </c>
      <c r="F158" s="16">
        <v>89</v>
      </c>
      <c r="G158" s="16">
        <v>0</v>
      </c>
      <c r="H158" s="16">
        <v>0</v>
      </c>
      <c r="I158" s="16">
        <v>18</v>
      </c>
      <c r="J158" s="16">
        <v>0</v>
      </c>
      <c r="K158" s="17">
        <f t="shared" si="11"/>
        <v>107</v>
      </c>
      <c r="L158" s="16">
        <v>0</v>
      </c>
      <c r="M158" s="17">
        <f t="shared" si="12"/>
        <v>107</v>
      </c>
      <c r="N158" s="19" t="s">
        <v>799</v>
      </c>
      <c r="O158" s="16">
        <v>21</v>
      </c>
      <c r="P158" s="16">
        <v>0</v>
      </c>
      <c r="Q158" s="16">
        <v>0</v>
      </c>
      <c r="R158" s="16">
        <v>24</v>
      </c>
      <c r="S158" s="16">
        <v>0</v>
      </c>
      <c r="T158" s="17">
        <f t="shared" si="13"/>
        <v>45</v>
      </c>
      <c r="U158" s="16">
        <v>5</v>
      </c>
      <c r="V158" s="17">
        <f t="shared" si="14"/>
        <v>50</v>
      </c>
      <c r="W158" s="19" t="s">
        <v>799</v>
      </c>
    </row>
    <row r="159" spans="1:23" ht="14.25" customHeight="1">
      <c r="A159" t="s">
        <v>481</v>
      </c>
      <c r="B159" t="s">
        <v>482</v>
      </c>
      <c r="C159" s="32" t="s">
        <v>481</v>
      </c>
      <c r="D159" s="32" t="s">
        <v>482</v>
      </c>
      <c r="E159" t="s">
        <v>231</v>
      </c>
      <c r="F159" s="16">
        <v>6</v>
      </c>
      <c r="G159" s="16">
        <v>0</v>
      </c>
      <c r="H159" s="16">
        <v>0</v>
      </c>
      <c r="I159" s="16">
        <v>0</v>
      </c>
      <c r="J159" s="16">
        <v>0</v>
      </c>
      <c r="K159" s="17">
        <f t="shared" si="11"/>
        <v>6</v>
      </c>
      <c r="L159" s="16">
        <v>0</v>
      </c>
      <c r="M159" s="17">
        <f t="shared" si="12"/>
        <v>6</v>
      </c>
      <c r="N159" s="19" t="s">
        <v>802</v>
      </c>
      <c r="O159" s="16">
        <v>15</v>
      </c>
      <c r="P159" s="16">
        <v>0</v>
      </c>
      <c r="Q159" s="16">
        <v>0</v>
      </c>
      <c r="R159" s="16">
        <v>0</v>
      </c>
      <c r="S159" s="16">
        <v>0</v>
      </c>
      <c r="T159" s="17">
        <f t="shared" si="13"/>
        <v>15</v>
      </c>
      <c r="U159" s="16">
        <v>0</v>
      </c>
      <c r="V159" s="17">
        <f t="shared" si="14"/>
        <v>15</v>
      </c>
      <c r="W159" s="19" t="s">
        <v>799</v>
      </c>
    </row>
    <row r="160" spans="1:23" ht="14.25" customHeight="1">
      <c r="A160" t="s">
        <v>483</v>
      </c>
      <c r="B160" s="32" t="s">
        <v>484</v>
      </c>
      <c r="C160" s="32" t="s">
        <v>483</v>
      </c>
      <c r="D160" s="32" t="s">
        <v>484</v>
      </c>
      <c r="E160" t="s">
        <v>222</v>
      </c>
      <c r="F160" s="16">
        <v>0</v>
      </c>
      <c r="G160" s="16">
        <v>0</v>
      </c>
      <c r="H160" s="16">
        <v>0</v>
      </c>
      <c r="I160" s="16">
        <v>45</v>
      </c>
      <c r="J160" s="16">
        <v>200</v>
      </c>
      <c r="K160" s="17">
        <f t="shared" si="11"/>
        <v>245</v>
      </c>
      <c r="L160" s="16">
        <v>0</v>
      </c>
      <c r="M160" s="17">
        <f t="shared" si="12"/>
        <v>245</v>
      </c>
      <c r="N160" s="19" t="s">
        <v>799</v>
      </c>
      <c r="O160" s="16">
        <v>44</v>
      </c>
      <c r="P160" s="16">
        <v>10</v>
      </c>
      <c r="Q160" s="16">
        <v>0</v>
      </c>
      <c r="R160" s="16">
        <v>97</v>
      </c>
      <c r="S160" s="16">
        <v>15</v>
      </c>
      <c r="T160" s="17">
        <f t="shared" si="13"/>
        <v>166</v>
      </c>
      <c r="U160" s="16">
        <v>87</v>
      </c>
      <c r="V160" s="17">
        <f t="shared" si="14"/>
        <v>253</v>
      </c>
      <c r="W160" s="19" t="s">
        <v>799</v>
      </c>
    </row>
    <row r="161" spans="1:23" ht="14.25" customHeight="1">
      <c r="A161" t="s">
        <v>485</v>
      </c>
      <c r="B161" s="32" t="s">
        <v>486</v>
      </c>
      <c r="C161" s="32" t="s">
        <v>485</v>
      </c>
      <c r="D161" s="32" t="s">
        <v>486</v>
      </c>
      <c r="E161" t="s">
        <v>243</v>
      </c>
      <c r="F161" s="16">
        <v>0</v>
      </c>
      <c r="G161" s="16">
        <v>13</v>
      </c>
      <c r="H161" s="16">
        <v>0</v>
      </c>
      <c r="I161" s="16">
        <v>3</v>
      </c>
      <c r="J161" s="16">
        <v>65</v>
      </c>
      <c r="K161" s="17">
        <f t="shared" si="11"/>
        <v>81</v>
      </c>
      <c r="L161" s="16">
        <v>108</v>
      </c>
      <c r="M161" s="17">
        <f t="shared" si="12"/>
        <v>189</v>
      </c>
      <c r="N161" s="19" t="s">
        <v>799</v>
      </c>
      <c r="O161" s="16">
        <v>4</v>
      </c>
      <c r="P161" s="16">
        <v>58</v>
      </c>
      <c r="Q161" s="16">
        <v>0</v>
      </c>
      <c r="R161" s="16">
        <v>13</v>
      </c>
      <c r="S161" s="16">
        <v>10</v>
      </c>
      <c r="T161" s="17">
        <f t="shared" si="13"/>
        <v>85</v>
      </c>
      <c r="U161" s="16">
        <v>61</v>
      </c>
      <c r="V161" s="17">
        <f t="shared" si="14"/>
        <v>146</v>
      </c>
      <c r="W161" s="19" t="s">
        <v>799</v>
      </c>
    </row>
    <row r="162" spans="1:23" ht="14.25" customHeight="1">
      <c r="A162" t="s">
        <v>487</v>
      </c>
      <c r="B162" s="32" t="s">
        <v>488</v>
      </c>
      <c r="C162" s="32" t="s">
        <v>487</v>
      </c>
      <c r="D162" s="32" t="s">
        <v>488</v>
      </c>
      <c r="E162" t="s">
        <v>320</v>
      </c>
      <c r="F162" s="16">
        <v>21</v>
      </c>
      <c r="G162" s="16">
        <v>0</v>
      </c>
      <c r="H162" s="16">
        <v>0</v>
      </c>
      <c r="I162" s="16">
        <v>0</v>
      </c>
      <c r="J162" s="16">
        <v>88</v>
      </c>
      <c r="K162" s="17">
        <f t="shared" si="11"/>
        <v>109</v>
      </c>
      <c r="L162" s="16">
        <v>0</v>
      </c>
      <c r="M162" s="17">
        <f t="shared" si="12"/>
        <v>109</v>
      </c>
      <c r="N162" s="19" t="s">
        <v>799</v>
      </c>
      <c r="O162" s="16">
        <v>53</v>
      </c>
      <c r="P162" s="16">
        <v>0</v>
      </c>
      <c r="Q162" s="16">
        <v>0</v>
      </c>
      <c r="R162" s="16">
        <v>27</v>
      </c>
      <c r="S162" s="16">
        <v>0</v>
      </c>
      <c r="T162" s="17">
        <f t="shared" si="13"/>
        <v>80</v>
      </c>
      <c r="U162" s="16">
        <v>50</v>
      </c>
      <c r="V162" s="17">
        <f t="shared" si="14"/>
        <v>130</v>
      </c>
      <c r="W162" s="19" t="s">
        <v>799</v>
      </c>
    </row>
    <row r="163" spans="1:23" ht="14.25" customHeight="1">
      <c r="A163" t="s">
        <v>489</v>
      </c>
      <c r="B163" t="s">
        <v>490</v>
      </c>
      <c r="C163" s="32" t="s">
        <v>489</v>
      </c>
      <c r="D163" s="32" t="s">
        <v>490</v>
      </c>
      <c r="E163" t="s">
        <v>248</v>
      </c>
      <c r="F163" s="16">
        <v>0</v>
      </c>
      <c r="G163" s="16">
        <v>0</v>
      </c>
      <c r="H163" s="16">
        <v>0</v>
      </c>
      <c r="I163" s="16">
        <v>0</v>
      </c>
      <c r="J163" s="16">
        <v>0</v>
      </c>
      <c r="K163" s="17">
        <f t="shared" si="11"/>
        <v>0</v>
      </c>
      <c r="L163" s="16">
        <v>0</v>
      </c>
      <c r="M163" s="17">
        <f t="shared" si="12"/>
        <v>0</v>
      </c>
      <c r="N163" s="19" t="s">
        <v>799</v>
      </c>
      <c r="O163" s="16">
        <v>18</v>
      </c>
      <c r="P163" s="16">
        <v>0</v>
      </c>
      <c r="Q163" s="16">
        <v>0</v>
      </c>
      <c r="R163" s="16">
        <v>0</v>
      </c>
      <c r="S163" s="16">
        <v>0</v>
      </c>
      <c r="T163" s="17">
        <f t="shared" si="13"/>
        <v>18</v>
      </c>
      <c r="U163" s="16">
        <v>0</v>
      </c>
      <c r="V163" s="17">
        <f t="shared" si="14"/>
        <v>18</v>
      </c>
      <c r="W163" s="19" t="s">
        <v>799</v>
      </c>
    </row>
    <row r="164" spans="1:23" ht="14.25" customHeight="1">
      <c r="A164" t="s">
        <v>491</v>
      </c>
      <c r="B164" s="32" t="s">
        <v>492</v>
      </c>
      <c r="C164" s="32" t="s">
        <v>491</v>
      </c>
      <c r="D164" s="32" t="s">
        <v>492</v>
      </c>
      <c r="E164" t="s">
        <v>222</v>
      </c>
      <c r="F164" s="16">
        <v>0</v>
      </c>
      <c r="G164" s="16">
        <v>0</v>
      </c>
      <c r="H164" s="16">
        <v>0</v>
      </c>
      <c r="I164" s="16">
        <v>0</v>
      </c>
      <c r="J164" s="16">
        <v>226</v>
      </c>
      <c r="K164" s="17">
        <f t="shared" si="11"/>
        <v>226</v>
      </c>
      <c r="L164" s="16">
        <v>0</v>
      </c>
      <c r="M164" s="17">
        <f t="shared" si="12"/>
        <v>226</v>
      </c>
      <c r="N164" s="19" t="s">
        <v>799</v>
      </c>
      <c r="O164" s="16">
        <v>3</v>
      </c>
      <c r="P164" s="16">
        <v>0</v>
      </c>
      <c r="Q164" s="16">
        <v>10</v>
      </c>
      <c r="R164" s="16">
        <v>0</v>
      </c>
      <c r="S164" s="16">
        <v>3</v>
      </c>
      <c r="T164" s="17">
        <f t="shared" si="13"/>
        <v>16</v>
      </c>
      <c r="U164" s="16">
        <v>9</v>
      </c>
      <c r="V164" s="17">
        <f t="shared" si="14"/>
        <v>25</v>
      </c>
      <c r="W164" s="19" t="s">
        <v>799</v>
      </c>
    </row>
    <row r="165" spans="1:23" ht="14.25" customHeight="1">
      <c r="A165" t="s">
        <v>495</v>
      </c>
      <c r="B165" s="32" t="s">
        <v>496</v>
      </c>
      <c r="C165" s="32" t="s">
        <v>495</v>
      </c>
      <c r="D165" s="32" t="s">
        <v>496</v>
      </c>
      <c r="E165" t="s">
        <v>320</v>
      </c>
      <c r="F165" s="16">
        <v>6</v>
      </c>
      <c r="G165" s="16">
        <v>0</v>
      </c>
      <c r="H165" s="16">
        <v>0</v>
      </c>
      <c r="I165" s="16">
        <v>4</v>
      </c>
      <c r="J165" s="16">
        <v>110</v>
      </c>
      <c r="K165" s="17">
        <f t="shared" si="11"/>
        <v>120</v>
      </c>
      <c r="L165" s="16">
        <v>32</v>
      </c>
      <c r="M165" s="17">
        <f t="shared" si="12"/>
        <v>152</v>
      </c>
      <c r="N165" s="19" t="s">
        <v>799</v>
      </c>
      <c r="O165" s="16">
        <v>5</v>
      </c>
      <c r="P165" s="16">
        <v>0</v>
      </c>
      <c r="Q165" s="16">
        <v>0</v>
      </c>
      <c r="R165" s="16">
        <v>4</v>
      </c>
      <c r="S165" s="16">
        <v>0</v>
      </c>
      <c r="T165" s="17">
        <f t="shared" si="13"/>
        <v>9</v>
      </c>
      <c r="U165" s="16">
        <v>151</v>
      </c>
      <c r="V165" s="17">
        <f t="shared" si="14"/>
        <v>160</v>
      </c>
      <c r="W165" s="19" t="s">
        <v>802</v>
      </c>
    </row>
    <row r="166" spans="1:23" ht="14.25" customHeight="1">
      <c r="A166" t="s">
        <v>497</v>
      </c>
      <c r="B166" s="32" t="s">
        <v>498</v>
      </c>
      <c r="C166" s="32" t="s">
        <v>497</v>
      </c>
      <c r="D166" s="32" t="s">
        <v>498</v>
      </c>
      <c r="E166" t="s">
        <v>231</v>
      </c>
      <c r="F166" s="16">
        <v>0</v>
      </c>
      <c r="G166" s="16">
        <v>0</v>
      </c>
      <c r="H166" s="16">
        <v>0</v>
      </c>
      <c r="I166" s="16">
        <v>0</v>
      </c>
      <c r="J166" s="16">
        <v>0</v>
      </c>
      <c r="K166" s="17">
        <f t="shared" si="11"/>
        <v>0</v>
      </c>
      <c r="L166" s="16">
        <v>0</v>
      </c>
      <c r="M166" s="17">
        <f t="shared" si="12"/>
        <v>0</v>
      </c>
      <c r="N166" s="19" t="s">
        <v>799</v>
      </c>
      <c r="O166" s="16">
        <v>0</v>
      </c>
      <c r="P166" s="16">
        <v>0</v>
      </c>
      <c r="Q166" s="16">
        <v>0</v>
      </c>
      <c r="R166" s="16">
        <v>48</v>
      </c>
      <c r="S166" s="16">
        <v>0</v>
      </c>
      <c r="T166" s="17">
        <f t="shared" si="13"/>
        <v>48</v>
      </c>
      <c r="U166" s="16">
        <v>6</v>
      </c>
      <c r="V166" s="17">
        <f t="shared" si="14"/>
        <v>54</v>
      </c>
      <c r="W166" s="19" t="s">
        <v>799</v>
      </c>
    </row>
    <row r="167" spans="1:23" ht="14.25" customHeight="1">
      <c r="A167" t="s">
        <v>499</v>
      </c>
      <c r="B167" s="32" t="s">
        <v>500</v>
      </c>
      <c r="C167" s="32" t="s">
        <v>499</v>
      </c>
      <c r="D167" s="32" t="s">
        <v>500</v>
      </c>
      <c r="E167" t="s">
        <v>222</v>
      </c>
      <c r="F167" s="16">
        <v>0</v>
      </c>
      <c r="G167" s="16">
        <v>6</v>
      </c>
      <c r="H167" s="16">
        <v>0</v>
      </c>
      <c r="I167" s="16">
        <v>0</v>
      </c>
      <c r="J167" s="16">
        <v>82</v>
      </c>
      <c r="K167" s="17">
        <f t="shared" si="11"/>
        <v>88</v>
      </c>
      <c r="L167" s="16">
        <v>2</v>
      </c>
      <c r="M167" s="17">
        <f t="shared" si="12"/>
        <v>90</v>
      </c>
      <c r="N167" s="19" t="s">
        <v>799</v>
      </c>
      <c r="O167" s="16">
        <v>50</v>
      </c>
      <c r="P167" s="16">
        <v>0</v>
      </c>
      <c r="Q167" s="16">
        <v>0</v>
      </c>
      <c r="R167" s="16">
        <v>0</v>
      </c>
      <c r="S167" s="16">
        <v>0</v>
      </c>
      <c r="T167" s="17">
        <f t="shared" si="13"/>
        <v>50</v>
      </c>
      <c r="U167" s="16">
        <v>1</v>
      </c>
      <c r="V167" s="17">
        <f t="shared" si="14"/>
        <v>51</v>
      </c>
      <c r="W167" s="19" t="s">
        <v>799</v>
      </c>
    </row>
    <row r="168" spans="1:23" ht="14.25" customHeight="1">
      <c r="A168" t="s">
        <v>501</v>
      </c>
      <c r="B168" s="32" t="s">
        <v>502</v>
      </c>
      <c r="C168" s="32" t="s">
        <v>501</v>
      </c>
      <c r="D168" s="32" t="s">
        <v>502</v>
      </c>
      <c r="E168" t="s">
        <v>248</v>
      </c>
      <c r="F168" s="16">
        <v>62</v>
      </c>
      <c r="G168" s="16">
        <v>0</v>
      </c>
      <c r="H168" s="16">
        <v>0</v>
      </c>
      <c r="I168" s="16">
        <v>0</v>
      </c>
      <c r="J168" s="16">
        <v>0</v>
      </c>
      <c r="K168" s="17">
        <f t="shared" si="11"/>
        <v>62</v>
      </c>
      <c r="L168" s="16">
        <v>0</v>
      </c>
      <c r="M168" s="17">
        <f t="shared" si="12"/>
        <v>62</v>
      </c>
      <c r="N168" s="19" t="s">
        <v>799</v>
      </c>
      <c r="O168" s="16">
        <v>86</v>
      </c>
      <c r="P168" s="16">
        <v>0</v>
      </c>
      <c r="Q168" s="16">
        <v>0</v>
      </c>
      <c r="R168" s="16">
        <v>8</v>
      </c>
      <c r="S168" s="16">
        <v>30</v>
      </c>
      <c r="T168" s="17">
        <f t="shared" si="13"/>
        <v>124</v>
      </c>
      <c r="U168" s="16">
        <v>43</v>
      </c>
      <c r="V168" s="17">
        <f t="shared" si="14"/>
        <v>167</v>
      </c>
      <c r="W168" s="19" t="s">
        <v>799</v>
      </c>
    </row>
    <row r="169" spans="1:23" ht="14.25" customHeight="1">
      <c r="A169" t="s">
        <v>503</v>
      </c>
      <c r="B169" t="s">
        <v>504</v>
      </c>
      <c r="C169" s="32" t="s">
        <v>503</v>
      </c>
      <c r="D169" s="32" t="s">
        <v>504</v>
      </c>
      <c r="E169" t="s">
        <v>253</v>
      </c>
      <c r="F169" s="16">
        <v>105</v>
      </c>
      <c r="G169" s="16">
        <v>0</v>
      </c>
      <c r="H169" s="16">
        <v>0</v>
      </c>
      <c r="I169" s="16">
        <v>41</v>
      </c>
      <c r="J169" s="16">
        <v>2</v>
      </c>
      <c r="K169" s="17">
        <f t="shared" si="11"/>
        <v>148</v>
      </c>
      <c r="L169" s="16">
        <v>0</v>
      </c>
      <c r="M169" s="17">
        <f t="shared" si="12"/>
        <v>148</v>
      </c>
      <c r="N169" s="19" t="s">
        <v>802</v>
      </c>
      <c r="O169" s="16">
        <v>140</v>
      </c>
      <c r="P169" s="16">
        <v>0</v>
      </c>
      <c r="Q169" s="16">
        <v>0</v>
      </c>
      <c r="R169" s="16">
        <v>14</v>
      </c>
      <c r="S169" s="16">
        <v>0</v>
      </c>
      <c r="T169" s="17">
        <f t="shared" si="13"/>
        <v>154</v>
      </c>
      <c r="U169" s="16">
        <v>0</v>
      </c>
      <c r="V169" s="17">
        <f t="shared" si="14"/>
        <v>154</v>
      </c>
      <c r="W169" s="19" t="s">
        <v>799</v>
      </c>
    </row>
    <row r="170" spans="1:23" ht="14.25" customHeight="1">
      <c r="A170" t="s">
        <v>505</v>
      </c>
      <c r="B170" s="32" t="s">
        <v>506</v>
      </c>
      <c r="C170" s="32" t="s">
        <v>505</v>
      </c>
      <c r="D170" s="32" t="s">
        <v>506</v>
      </c>
      <c r="E170" t="s">
        <v>219</v>
      </c>
      <c r="F170" s="16">
        <v>0</v>
      </c>
      <c r="G170" s="16">
        <v>2</v>
      </c>
      <c r="H170" s="16">
        <v>0</v>
      </c>
      <c r="I170" s="16">
        <v>0</v>
      </c>
      <c r="J170" s="16">
        <v>96</v>
      </c>
      <c r="K170" s="17">
        <f t="shared" si="11"/>
        <v>98</v>
      </c>
      <c r="L170" s="16">
        <v>0</v>
      </c>
      <c r="M170" s="17">
        <f t="shared" si="12"/>
        <v>98</v>
      </c>
      <c r="N170" s="19" t="s">
        <v>802</v>
      </c>
      <c r="O170" s="16">
        <v>0</v>
      </c>
      <c r="P170" s="16">
        <v>50</v>
      </c>
      <c r="Q170" s="16">
        <v>0</v>
      </c>
      <c r="R170" s="16">
        <v>52</v>
      </c>
      <c r="S170" s="16">
        <v>0</v>
      </c>
      <c r="T170" s="17">
        <f t="shared" si="13"/>
        <v>102</v>
      </c>
      <c r="U170" s="16">
        <v>9</v>
      </c>
      <c r="V170" s="17">
        <f t="shared" si="14"/>
        <v>111</v>
      </c>
      <c r="W170" s="19" t="s">
        <v>799</v>
      </c>
    </row>
    <row r="171" spans="1:23" ht="14.25" customHeight="1">
      <c r="A171" t="s">
        <v>767</v>
      </c>
      <c r="B171" s="32" t="s">
        <v>768</v>
      </c>
      <c r="C171" s="32" t="s">
        <v>767</v>
      </c>
      <c r="D171" t="s">
        <v>768</v>
      </c>
      <c r="E171" t="s">
        <v>253</v>
      </c>
      <c r="F171" s="16">
        <v>1</v>
      </c>
      <c r="G171" s="16">
        <v>0</v>
      </c>
      <c r="H171" s="16">
        <v>0</v>
      </c>
      <c r="I171" s="16">
        <v>0</v>
      </c>
      <c r="J171" s="16">
        <v>0</v>
      </c>
      <c r="K171" s="17">
        <f t="shared" si="11"/>
        <v>1</v>
      </c>
      <c r="L171" s="16">
        <v>0</v>
      </c>
      <c r="M171" s="17">
        <f t="shared" si="12"/>
        <v>1</v>
      </c>
      <c r="N171" s="19" t="s">
        <v>799</v>
      </c>
      <c r="O171" s="16">
        <v>1</v>
      </c>
      <c r="P171" s="16">
        <v>0</v>
      </c>
      <c r="Q171" s="16">
        <v>0</v>
      </c>
      <c r="R171" s="16">
        <v>0</v>
      </c>
      <c r="S171" s="16">
        <v>0</v>
      </c>
      <c r="T171" s="17">
        <f t="shared" si="13"/>
        <v>1</v>
      </c>
      <c r="U171" s="16">
        <v>0</v>
      </c>
      <c r="V171" s="17">
        <f t="shared" si="14"/>
        <v>1</v>
      </c>
      <c r="W171" s="19" t="s">
        <v>799</v>
      </c>
    </row>
    <row r="172" spans="1:23" ht="14.25" customHeight="1">
      <c r="A172" t="s">
        <v>507</v>
      </c>
      <c r="B172" s="32" t="s">
        <v>508</v>
      </c>
      <c r="C172" s="32" t="s">
        <v>507</v>
      </c>
      <c r="D172" s="32" t="s">
        <v>508</v>
      </c>
      <c r="E172" t="s">
        <v>231</v>
      </c>
      <c r="F172" s="16">
        <v>0</v>
      </c>
      <c r="G172" s="16">
        <v>0</v>
      </c>
      <c r="H172" s="16">
        <v>0</v>
      </c>
      <c r="I172" s="16">
        <v>112</v>
      </c>
      <c r="J172" s="16">
        <v>35</v>
      </c>
      <c r="K172" s="17">
        <f t="shared" si="11"/>
        <v>147</v>
      </c>
      <c r="L172" s="16">
        <v>54</v>
      </c>
      <c r="M172" s="17">
        <f t="shared" si="12"/>
        <v>201</v>
      </c>
      <c r="N172" s="19" t="s">
        <v>802</v>
      </c>
      <c r="O172" s="16">
        <v>16</v>
      </c>
      <c r="P172" s="16">
        <v>0</v>
      </c>
      <c r="Q172" s="16">
        <v>0</v>
      </c>
      <c r="R172" s="16">
        <v>5</v>
      </c>
      <c r="S172" s="16">
        <v>0</v>
      </c>
      <c r="T172" s="17">
        <f t="shared" si="13"/>
        <v>21</v>
      </c>
      <c r="U172" s="16">
        <v>89</v>
      </c>
      <c r="V172" s="17">
        <f t="shared" si="14"/>
        <v>110</v>
      </c>
      <c r="W172" s="19" t="s">
        <v>799</v>
      </c>
    </row>
    <row r="173" spans="1:23" ht="14.25" customHeight="1">
      <c r="A173" t="s">
        <v>509</v>
      </c>
      <c r="B173" s="32" t="s">
        <v>510</v>
      </c>
      <c r="C173" s="32" t="s">
        <v>509</v>
      </c>
      <c r="D173" s="32" t="s">
        <v>510</v>
      </c>
      <c r="E173" t="s">
        <v>243</v>
      </c>
      <c r="F173" s="16">
        <v>11</v>
      </c>
      <c r="G173" s="16">
        <v>0</v>
      </c>
      <c r="H173" s="16">
        <v>0</v>
      </c>
      <c r="I173" s="16">
        <v>0</v>
      </c>
      <c r="J173" s="16">
        <v>24</v>
      </c>
      <c r="K173" s="17">
        <f t="shared" si="11"/>
        <v>35</v>
      </c>
      <c r="L173" s="16">
        <v>0</v>
      </c>
      <c r="M173" s="17">
        <f t="shared" si="12"/>
        <v>35</v>
      </c>
      <c r="N173" s="19" t="s">
        <v>799</v>
      </c>
      <c r="O173" s="16">
        <v>1</v>
      </c>
      <c r="P173" s="16">
        <v>39</v>
      </c>
      <c r="Q173" s="16">
        <v>0</v>
      </c>
      <c r="R173" s="16">
        <v>42</v>
      </c>
      <c r="S173" s="16">
        <v>0</v>
      </c>
      <c r="T173" s="17">
        <f t="shared" si="13"/>
        <v>82</v>
      </c>
      <c r="U173" s="16">
        <v>0</v>
      </c>
      <c r="V173" s="17">
        <f t="shared" si="14"/>
        <v>82</v>
      </c>
      <c r="W173" s="19" t="s">
        <v>799</v>
      </c>
    </row>
    <row r="174" spans="1:23" ht="14.25" customHeight="1">
      <c r="A174" t="s">
        <v>769</v>
      </c>
      <c r="B174" t="s">
        <v>770</v>
      </c>
      <c r="C174" s="32" t="s">
        <v>769</v>
      </c>
      <c r="D174" s="32" t="s">
        <v>770</v>
      </c>
      <c r="E174" t="s">
        <v>219</v>
      </c>
      <c r="F174" s="16">
        <v>0</v>
      </c>
      <c r="G174" s="16">
        <v>0</v>
      </c>
      <c r="H174" s="16">
        <v>0</v>
      </c>
      <c r="I174" s="16">
        <v>0</v>
      </c>
      <c r="J174" s="16">
        <v>0</v>
      </c>
      <c r="K174" s="17">
        <f t="shared" si="11"/>
        <v>0</v>
      </c>
      <c r="L174" s="16">
        <v>0</v>
      </c>
      <c r="M174" s="17">
        <f t="shared" si="12"/>
        <v>0</v>
      </c>
      <c r="N174" s="19" t="s">
        <v>799</v>
      </c>
      <c r="O174" s="16">
        <v>44</v>
      </c>
      <c r="P174" s="16">
        <v>0</v>
      </c>
      <c r="Q174" s="16">
        <v>0</v>
      </c>
      <c r="R174" s="16">
        <v>0</v>
      </c>
      <c r="S174" s="16">
        <v>0</v>
      </c>
      <c r="T174" s="17">
        <f t="shared" si="13"/>
        <v>44</v>
      </c>
      <c r="U174" s="16">
        <v>0</v>
      </c>
      <c r="V174" s="17">
        <f t="shared" si="14"/>
        <v>44</v>
      </c>
      <c r="W174" s="19" t="s">
        <v>799</v>
      </c>
    </row>
    <row r="175" spans="1:23" ht="14.25" customHeight="1">
      <c r="A175" t="s">
        <v>511</v>
      </c>
      <c r="B175" s="32" t="s">
        <v>512</v>
      </c>
      <c r="C175" s="32" t="s">
        <v>511</v>
      </c>
      <c r="D175" t="s">
        <v>512</v>
      </c>
      <c r="E175" t="s">
        <v>253</v>
      </c>
      <c r="F175" s="16">
        <v>36</v>
      </c>
      <c r="G175" s="16">
        <v>0</v>
      </c>
      <c r="H175" s="16">
        <v>0</v>
      </c>
      <c r="I175" s="16">
        <v>95</v>
      </c>
      <c r="J175" s="16">
        <v>151</v>
      </c>
      <c r="K175" s="17">
        <f t="shared" si="11"/>
        <v>282</v>
      </c>
      <c r="L175" s="16">
        <v>74</v>
      </c>
      <c r="M175" s="17">
        <f t="shared" si="12"/>
        <v>356</v>
      </c>
      <c r="N175" s="19" t="s">
        <v>799</v>
      </c>
      <c r="O175" s="16">
        <v>219</v>
      </c>
      <c r="P175" s="16">
        <v>51</v>
      </c>
      <c r="Q175" s="16">
        <v>10</v>
      </c>
      <c r="R175" s="16">
        <v>149</v>
      </c>
      <c r="S175" s="16">
        <v>0</v>
      </c>
      <c r="T175" s="17">
        <f t="shared" si="13"/>
        <v>429</v>
      </c>
      <c r="U175" s="16">
        <v>358</v>
      </c>
      <c r="V175" s="17">
        <f t="shared" si="14"/>
        <v>787</v>
      </c>
      <c r="W175" s="19" t="s">
        <v>802</v>
      </c>
    </row>
    <row r="176" spans="1:23" ht="14.25" customHeight="1">
      <c r="A176" t="s">
        <v>513</v>
      </c>
      <c r="B176" s="32" t="s">
        <v>514</v>
      </c>
      <c r="C176" s="32" t="s">
        <v>513</v>
      </c>
      <c r="D176" s="32" t="s">
        <v>514</v>
      </c>
      <c r="E176" t="s">
        <v>219</v>
      </c>
      <c r="F176" s="16">
        <v>42</v>
      </c>
      <c r="G176" s="16">
        <v>15</v>
      </c>
      <c r="H176" s="16">
        <v>0</v>
      </c>
      <c r="I176" s="16">
        <v>0</v>
      </c>
      <c r="J176" s="16">
        <v>54</v>
      </c>
      <c r="K176" s="17">
        <f t="shared" si="11"/>
        <v>111</v>
      </c>
      <c r="L176" s="16">
        <v>0</v>
      </c>
      <c r="M176" s="17">
        <f t="shared" si="12"/>
        <v>111</v>
      </c>
      <c r="N176" s="19" t="s">
        <v>799</v>
      </c>
      <c r="O176" s="16">
        <v>42</v>
      </c>
      <c r="P176" s="16">
        <v>5</v>
      </c>
      <c r="Q176" s="16">
        <v>0</v>
      </c>
      <c r="R176" s="16">
        <v>16</v>
      </c>
      <c r="S176" s="16">
        <v>0</v>
      </c>
      <c r="T176" s="17">
        <f t="shared" si="13"/>
        <v>63</v>
      </c>
      <c r="U176" s="16">
        <v>0</v>
      </c>
      <c r="V176" s="17">
        <f t="shared" si="14"/>
        <v>63</v>
      </c>
      <c r="W176" s="19" t="s">
        <v>799</v>
      </c>
    </row>
    <row r="177" spans="1:23" ht="14.25" customHeight="1">
      <c r="A177" t="s">
        <v>515</v>
      </c>
      <c r="B177" s="32" t="s">
        <v>516</v>
      </c>
      <c r="C177" s="32" t="s">
        <v>515</v>
      </c>
      <c r="D177" t="s">
        <v>516</v>
      </c>
      <c r="E177" t="s">
        <v>320</v>
      </c>
      <c r="F177" s="16">
        <v>185</v>
      </c>
      <c r="G177" s="16">
        <v>71</v>
      </c>
      <c r="H177" s="16">
        <v>0</v>
      </c>
      <c r="I177" s="16">
        <v>15</v>
      </c>
      <c r="J177" s="16">
        <v>163</v>
      </c>
      <c r="K177" s="17">
        <f t="shared" si="11"/>
        <v>434</v>
      </c>
      <c r="L177" s="16">
        <v>0</v>
      </c>
      <c r="M177" s="17">
        <f t="shared" si="12"/>
        <v>434</v>
      </c>
      <c r="N177" s="19" t="s">
        <v>802</v>
      </c>
      <c r="O177" s="16">
        <v>126</v>
      </c>
      <c r="P177" s="16">
        <v>0</v>
      </c>
      <c r="Q177" s="16">
        <v>0</v>
      </c>
      <c r="R177" s="16">
        <v>16</v>
      </c>
      <c r="S177" s="16">
        <v>10</v>
      </c>
      <c r="T177" s="17">
        <f t="shared" si="13"/>
        <v>152</v>
      </c>
      <c r="U177" s="16">
        <v>88</v>
      </c>
      <c r="V177" s="17">
        <f t="shared" si="14"/>
        <v>240</v>
      </c>
      <c r="W177" s="19" t="s">
        <v>802</v>
      </c>
    </row>
    <row r="178" spans="1:23" ht="14.25" customHeight="1">
      <c r="A178" t="s">
        <v>517</v>
      </c>
      <c r="B178" s="32" t="s">
        <v>518</v>
      </c>
      <c r="C178" s="32" t="s">
        <v>517</v>
      </c>
      <c r="D178" s="32" t="s">
        <v>518</v>
      </c>
      <c r="E178" t="s">
        <v>248</v>
      </c>
      <c r="F178" s="16">
        <v>0</v>
      </c>
      <c r="G178" s="16">
        <v>0</v>
      </c>
      <c r="H178" s="16">
        <v>0</v>
      </c>
      <c r="I178" s="16">
        <v>2</v>
      </c>
      <c r="J178" s="16">
        <v>0</v>
      </c>
      <c r="K178" s="17">
        <f t="shared" si="11"/>
        <v>2</v>
      </c>
      <c r="L178" s="16">
        <v>0</v>
      </c>
      <c r="M178" s="17">
        <f t="shared" si="12"/>
        <v>2</v>
      </c>
      <c r="N178" s="19" t="s">
        <v>799</v>
      </c>
      <c r="O178" s="16">
        <v>0</v>
      </c>
      <c r="P178" s="16">
        <v>0</v>
      </c>
      <c r="Q178" s="16">
        <v>0</v>
      </c>
      <c r="R178" s="16">
        <v>2</v>
      </c>
      <c r="S178" s="16">
        <v>0</v>
      </c>
      <c r="T178" s="17">
        <f t="shared" si="13"/>
        <v>2</v>
      </c>
      <c r="U178" s="16">
        <v>0</v>
      </c>
      <c r="V178" s="17">
        <f t="shared" si="14"/>
        <v>2</v>
      </c>
      <c r="W178" s="19" t="s">
        <v>799</v>
      </c>
    </row>
    <row r="179" spans="1:23" ht="14.25" customHeight="1">
      <c r="A179" t="s">
        <v>519</v>
      </c>
      <c r="B179" s="32" t="s">
        <v>520</v>
      </c>
      <c r="C179" s="32" t="s">
        <v>519</v>
      </c>
      <c r="D179" s="32" t="s">
        <v>520</v>
      </c>
      <c r="E179" t="s">
        <v>219</v>
      </c>
      <c r="F179" s="16">
        <v>32</v>
      </c>
      <c r="G179" s="16">
        <v>8</v>
      </c>
      <c r="H179" s="16">
        <v>0</v>
      </c>
      <c r="I179" s="16">
        <v>4</v>
      </c>
      <c r="J179" s="16">
        <v>0</v>
      </c>
      <c r="K179" s="17">
        <f t="shared" si="11"/>
        <v>44</v>
      </c>
      <c r="L179" s="16">
        <v>0</v>
      </c>
      <c r="M179" s="17">
        <f t="shared" si="12"/>
        <v>44</v>
      </c>
      <c r="N179" s="19" t="s">
        <v>799</v>
      </c>
      <c r="O179" s="16">
        <v>32</v>
      </c>
      <c r="P179" s="16">
        <v>0</v>
      </c>
      <c r="Q179" s="16">
        <v>0</v>
      </c>
      <c r="R179" s="16">
        <v>4</v>
      </c>
      <c r="S179" s="16">
        <v>11</v>
      </c>
      <c r="T179" s="17">
        <f t="shared" si="13"/>
        <v>47</v>
      </c>
      <c r="U179" s="16">
        <v>0</v>
      </c>
      <c r="V179" s="17">
        <f t="shared" si="14"/>
        <v>47</v>
      </c>
      <c r="W179" s="19" t="s">
        <v>799</v>
      </c>
    </row>
    <row r="180" spans="1:23" ht="14.25" customHeight="1">
      <c r="A180" t="s">
        <v>521</v>
      </c>
      <c r="B180" s="32" t="s">
        <v>522</v>
      </c>
      <c r="C180" s="32" t="s">
        <v>521</v>
      </c>
      <c r="D180" s="32" t="s">
        <v>522</v>
      </c>
      <c r="E180" t="s">
        <v>253</v>
      </c>
      <c r="F180" s="16">
        <v>0</v>
      </c>
      <c r="G180" s="16">
        <v>0</v>
      </c>
      <c r="H180" s="16">
        <v>0</v>
      </c>
      <c r="I180" s="16">
        <v>16</v>
      </c>
      <c r="J180" s="16">
        <v>2</v>
      </c>
      <c r="K180" s="17">
        <f t="shared" si="11"/>
        <v>18</v>
      </c>
      <c r="L180" s="16">
        <v>20</v>
      </c>
      <c r="M180" s="17">
        <f t="shared" si="12"/>
        <v>38</v>
      </c>
      <c r="N180" s="19" t="s">
        <v>799</v>
      </c>
      <c r="O180" s="16">
        <v>0</v>
      </c>
      <c r="P180" s="16">
        <v>5</v>
      </c>
      <c r="Q180" s="16">
        <v>0</v>
      </c>
      <c r="R180" s="16">
        <v>10</v>
      </c>
      <c r="S180" s="16">
        <v>4</v>
      </c>
      <c r="T180" s="17">
        <f t="shared" si="13"/>
        <v>19</v>
      </c>
      <c r="U180" s="16">
        <v>10</v>
      </c>
      <c r="V180" s="17">
        <f t="shared" si="14"/>
        <v>29</v>
      </c>
      <c r="W180" s="19" t="s">
        <v>802</v>
      </c>
    </row>
    <row r="181" spans="1:23" ht="14.25" customHeight="1">
      <c r="A181" t="s">
        <v>822</v>
      </c>
      <c r="B181" s="32" t="s">
        <v>823</v>
      </c>
      <c r="C181" s="32" t="s">
        <v>493</v>
      </c>
      <c r="D181" s="32" t="s">
        <v>494</v>
      </c>
      <c r="E181" t="s">
        <v>234</v>
      </c>
      <c r="F181" s="16">
        <v>0</v>
      </c>
      <c r="G181" s="16">
        <v>0</v>
      </c>
      <c r="H181" s="16">
        <v>0</v>
      </c>
      <c r="I181" s="16">
        <v>5</v>
      </c>
      <c r="J181" s="16">
        <v>0</v>
      </c>
      <c r="K181" s="17">
        <f t="shared" si="11"/>
        <v>5</v>
      </c>
      <c r="L181" s="16">
        <v>0</v>
      </c>
      <c r="M181" s="17">
        <f t="shared" si="12"/>
        <v>5</v>
      </c>
      <c r="N181" s="19" t="s">
        <v>799</v>
      </c>
      <c r="O181" s="16">
        <v>0</v>
      </c>
      <c r="P181" s="16">
        <v>0</v>
      </c>
      <c r="Q181" s="16">
        <v>0</v>
      </c>
      <c r="R181" s="16">
        <v>0</v>
      </c>
      <c r="S181" s="16">
        <v>0</v>
      </c>
      <c r="T181" s="17">
        <f t="shared" si="13"/>
        <v>0</v>
      </c>
      <c r="U181" s="16">
        <v>1</v>
      </c>
      <c r="V181" s="17">
        <f t="shared" si="14"/>
        <v>1</v>
      </c>
      <c r="W181" s="19" t="s">
        <v>799</v>
      </c>
    </row>
    <row r="182" spans="1:23" ht="14.25" customHeight="1">
      <c r="A182" t="s">
        <v>523</v>
      </c>
      <c r="B182" s="32" t="s">
        <v>524</v>
      </c>
      <c r="C182" s="32" t="s">
        <v>523</v>
      </c>
      <c r="D182" s="32" t="s">
        <v>524</v>
      </c>
      <c r="E182" t="s">
        <v>253</v>
      </c>
      <c r="F182" s="16">
        <v>81</v>
      </c>
      <c r="G182" s="16">
        <v>0</v>
      </c>
      <c r="H182" s="16">
        <v>0</v>
      </c>
      <c r="I182" s="16">
        <v>21</v>
      </c>
      <c r="J182" s="16">
        <v>8</v>
      </c>
      <c r="K182" s="17">
        <f t="shared" si="11"/>
        <v>110</v>
      </c>
      <c r="L182" s="16">
        <v>0</v>
      </c>
      <c r="M182" s="17">
        <f t="shared" si="12"/>
        <v>110</v>
      </c>
      <c r="N182" s="19" t="s">
        <v>799</v>
      </c>
      <c r="O182" s="16">
        <v>141</v>
      </c>
      <c r="P182" s="16">
        <v>0</v>
      </c>
      <c r="Q182" s="16">
        <v>0</v>
      </c>
      <c r="R182" s="16">
        <v>23</v>
      </c>
      <c r="S182" s="16">
        <v>0</v>
      </c>
      <c r="T182" s="17">
        <f t="shared" si="13"/>
        <v>164</v>
      </c>
      <c r="U182" s="16">
        <v>0</v>
      </c>
      <c r="V182" s="17">
        <f t="shared" si="14"/>
        <v>164</v>
      </c>
      <c r="W182" s="19" t="s">
        <v>799</v>
      </c>
    </row>
    <row r="183" spans="1:23" ht="14.25" customHeight="1">
      <c r="A183" t="s">
        <v>771</v>
      </c>
      <c r="B183" s="32" t="s">
        <v>772</v>
      </c>
      <c r="C183" s="32" t="s">
        <v>771</v>
      </c>
      <c r="D183" s="32" t="s">
        <v>772</v>
      </c>
      <c r="E183" t="s">
        <v>231</v>
      </c>
      <c r="F183" s="16">
        <v>8</v>
      </c>
      <c r="G183" s="16">
        <v>0</v>
      </c>
      <c r="H183" s="16">
        <v>0</v>
      </c>
      <c r="I183" s="16">
        <v>18</v>
      </c>
      <c r="J183" s="16">
        <v>0</v>
      </c>
      <c r="K183" s="17">
        <f t="shared" si="11"/>
        <v>26</v>
      </c>
      <c r="L183" s="16">
        <v>0</v>
      </c>
      <c r="M183" s="17">
        <f t="shared" si="12"/>
        <v>26</v>
      </c>
      <c r="N183" s="19" t="s">
        <v>802</v>
      </c>
      <c r="O183" s="16">
        <v>85</v>
      </c>
      <c r="P183" s="16">
        <v>0</v>
      </c>
      <c r="Q183" s="16">
        <v>0</v>
      </c>
      <c r="R183" s="16">
        <v>25</v>
      </c>
      <c r="S183" s="16">
        <v>0</v>
      </c>
      <c r="T183" s="17">
        <f t="shared" si="13"/>
        <v>110</v>
      </c>
      <c r="U183" s="16">
        <v>0</v>
      </c>
      <c r="V183" s="17">
        <f t="shared" si="14"/>
        <v>110</v>
      </c>
      <c r="W183" s="19" t="s">
        <v>799</v>
      </c>
    </row>
    <row r="184" spans="1:23" ht="14.25" customHeight="1">
      <c r="A184" t="s">
        <v>525</v>
      </c>
      <c r="B184" s="32" t="s">
        <v>526</v>
      </c>
      <c r="C184" s="32" t="s">
        <v>525</v>
      </c>
      <c r="D184" s="32" t="s">
        <v>526</v>
      </c>
      <c r="E184" t="s">
        <v>253</v>
      </c>
      <c r="F184" s="16">
        <v>65</v>
      </c>
      <c r="G184" s="16">
        <v>0</v>
      </c>
      <c r="H184" s="16">
        <v>0</v>
      </c>
      <c r="I184" s="16">
        <v>0</v>
      </c>
      <c r="J184" s="16">
        <v>0</v>
      </c>
      <c r="K184" s="17">
        <f t="shared" si="11"/>
        <v>65</v>
      </c>
      <c r="L184" s="16">
        <v>0</v>
      </c>
      <c r="M184" s="17">
        <f t="shared" si="12"/>
        <v>65</v>
      </c>
      <c r="N184" s="19" t="s">
        <v>802</v>
      </c>
      <c r="O184" s="16">
        <v>38</v>
      </c>
      <c r="P184" s="16">
        <v>0</v>
      </c>
      <c r="Q184" s="16">
        <v>0</v>
      </c>
      <c r="R184" s="16">
        <v>12</v>
      </c>
      <c r="S184" s="16">
        <v>0</v>
      </c>
      <c r="T184" s="17">
        <f t="shared" si="13"/>
        <v>50</v>
      </c>
      <c r="U184" s="16">
        <v>18</v>
      </c>
      <c r="V184" s="17">
        <f t="shared" si="14"/>
        <v>68</v>
      </c>
      <c r="W184" s="19" t="s">
        <v>799</v>
      </c>
    </row>
    <row r="185" spans="1:23" ht="14.25" customHeight="1">
      <c r="A185" t="s">
        <v>527</v>
      </c>
      <c r="B185" s="32" t="s">
        <v>528</v>
      </c>
      <c r="C185" s="32" t="s">
        <v>527</v>
      </c>
      <c r="D185" s="32" t="s">
        <v>528</v>
      </c>
      <c r="E185" t="s">
        <v>219</v>
      </c>
      <c r="F185" s="16">
        <v>0</v>
      </c>
      <c r="G185" s="16">
        <v>0</v>
      </c>
      <c r="H185" s="16">
        <v>0</v>
      </c>
      <c r="I185" s="16">
        <v>0</v>
      </c>
      <c r="J185" s="16">
        <v>20</v>
      </c>
      <c r="K185" s="17">
        <f t="shared" si="11"/>
        <v>20</v>
      </c>
      <c r="L185" s="16">
        <v>0</v>
      </c>
      <c r="M185" s="17">
        <f t="shared" si="12"/>
        <v>20</v>
      </c>
      <c r="N185" s="19" t="s">
        <v>799</v>
      </c>
      <c r="O185" s="16">
        <v>15</v>
      </c>
      <c r="P185" s="16">
        <v>12</v>
      </c>
      <c r="Q185" s="16">
        <v>0</v>
      </c>
      <c r="R185" s="16">
        <v>57</v>
      </c>
      <c r="S185" s="16">
        <v>0</v>
      </c>
      <c r="T185" s="17">
        <f t="shared" si="13"/>
        <v>84</v>
      </c>
      <c r="U185" s="16">
        <v>0</v>
      </c>
      <c r="V185" s="17">
        <f t="shared" si="14"/>
        <v>84</v>
      </c>
      <c r="W185" s="19" t="s">
        <v>799</v>
      </c>
    </row>
    <row r="186" spans="1:23" ht="14.25" customHeight="1">
      <c r="A186" t="s">
        <v>529</v>
      </c>
      <c r="B186" s="32" t="s">
        <v>530</v>
      </c>
      <c r="C186" s="32" t="s">
        <v>529</v>
      </c>
      <c r="D186" s="32" t="s">
        <v>530</v>
      </c>
      <c r="E186" t="s">
        <v>234</v>
      </c>
      <c r="F186" s="16">
        <v>15</v>
      </c>
      <c r="G186" s="16">
        <v>0</v>
      </c>
      <c r="H186" s="16">
        <v>2</v>
      </c>
      <c r="I186" s="16">
        <v>0</v>
      </c>
      <c r="J186" s="16">
        <v>13</v>
      </c>
      <c r="K186" s="17">
        <f t="shared" si="11"/>
        <v>30</v>
      </c>
      <c r="L186" s="16">
        <v>22</v>
      </c>
      <c r="M186" s="17">
        <f t="shared" si="12"/>
        <v>52</v>
      </c>
      <c r="N186" s="19" t="s">
        <v>802</v>
      </c>
      <c r="O186" s="16">
        <v>212</v>
      </c>
      <c r="P186" s="16">
        <v>0</v>
      </c>
      <c r="Q186" s="16">
        <v>0</v>
      </c>
      <c r="R186" s="16">
        <v>8</v>
      </c>
      <c r="S186" s="16">
        <v>11</v>
      </c>
      <c r="T186" s="17">
        <f t="shared" si="13"/>
        <v>231</v>
      </c>
      <c r="U186" s="16">
        <v>1</v>
      </c>
      <c r="V186" s="17">
        <f t="shared" si="14"/>
        <v>232</v>
      </c>
      <c r="W186" s="19" t="s">
        <v>799</v>
      </c>
    </row>
    <row r="187" spans="1:23" ht="14.25" customHeight="1">
      <c r="A187" t="s">
        <v>531</v>
      </c>
      <c r="B187" s="32" t="s">
        <v>532</v>
      </c>
      <c r="C187" s="32" t="s">
        <v>531</v>
      </c>
      <c r="D187" s="32" t="s">
        <v>532</v>
      </c>
      <c r="E187" t="s">
        <v>248</v>
      </c>
      <c r="F187" s="16">
        <v>0</v>
      </c>
      <c r="G187" s="16">
        <v>0</v>
      </c>
      <c r="H187" s="16">
        <v>0</v>
      </c>
      <c r="I187" s="16">
        <v>4</v>
      </c>
      <c r="J187" s="16">
        <v>21</v>
      </c>
      <c r="K187" s="17">
        <f t="shared" si="11"/>
        <v>25</v>
      </c>
      <c r="L187" s="16">
        <v>32</v>
      </c>
      <c r="M187" s="17">
        <f t="shared" si="12"/>
        <v>57</v>
      </c>
      <c r="N187" s="19" t="s">
        <v>799</v>
      </c>
      <c r="O187" s="16">
        <v>0</v>
      </c>
      <c r="P187" s="16">
        <v>103</v>
      </c>
      <c r="Q187" s="16">
        <v>0</v>
      </c>
      <c r="R187" s="16">
        <v>66</v>
      </c>
      <c r="S187" s="16">
        <v>17</v>
      </c>
      <c r="T187" s="17">
        <f t="shared" si="13"/>
        <v>186</v>
      </c>
      <c r="U187" s="16">
        <v>0</v>
      </c>
      <c r="V187" s="17">
        <f t="shared" si="14"/>
        <v>186</v>
      </c>
      <c r="W187" s="19" t="s">
        <v>799</v>
      </c>
    </row>
    <row r="188" spans="1:23" ht="14.25" customHeight="1">
      <c r="A188" t="s">
        <v>773</v>
      </c>
      <c r="B188" t="s">
        <v>774</v>
      </c>
      <c r="C188" s="32" t="s">
        <v>773</v>
      </c>
      <c r="D188" t="s">
        <v>774</v>
      </c>
      <c r="E188" t="s">
        <v>219</v>
      </c>
      <c r="F188" s="16">
        <v>0</v>
      </c>
      <c r="G188" s="16">
        <v>0</v>
      </c>
      <c r="H188" s="16">
        <v>0</v>
      </c>
      <c r="I188" s="16">
        <v>0</v>
      </c>
      <c r="J188" s="16">
        <v>11</v>
      </c>
      <c r="K188" s="17">
        <f t="shared" si="11"/>
        <v>11</v>
      </c>
      <c r="L188" s="16">
        <v>0</v>
      </c>
      <c r="M188" s="17">
        <f t="shared" si="12"/>
        <v>11</v>
      </c>
      <c r="N188" s="19" t="s">
        <v>799</v>
      </c>
      <c r="O188" s="16">
        <v>0</v>
      </c>
      <c r="P188" s="16">
        <v>0</v>
      </c>
      <c r="Q188" s="16">
        <v>0</v>
      </c>
      <c r="R188" s="16">
        <v>0</v>
      </c>
      <c r="S188" s="16">
        <v>0</v>
      </c>
      <c r="T188" s="17">
        <f t="shared" si="13"/>
        <v>0</v>
      </c>
      <c r="U188" s="16">
        <v>0</v>
      </c>
      <c r="V188" s="17">
        <f t="shared" si="14"/>
        <v>0</v>
      </c>
      <c r="W188" s="19" t="s">
        <v>799</v>
      </c>
    </row>
    <row r="189" spans="1:23" ht="14.25" customHeight="1">
      <c r="A189" t="s">
        <v>533</v>
      </c>
      <c r="B189" s="32" t="s">
        <v>534</v>
      </c>
      <c r="C189" s="32" t="s">
        <v>533</v>
      </c>
      <c r="D189" s="32" t="s">
        <v>534</v>
      </c>
      <c r="E189" t="s">
        <v>222</v>
      </c>
      <c r="F189" s="16">
        <v>0</v>
      </c>
      <c r="G189" s="16">
        <v>17</v>
      </c>
      <c r="H189" s="16">
        <v>0</v>
      </c>
      <c r="I189" s="16">
        <v>40</v>
      </c>
      <c r="J189" s="16">
        <v>32</v>
      </c>
      <c r="K189" s="17">
        <f t="shared" si="11"/>
        <v>89</v>
      </c>
      <c r="L189" s="16">
        <v>233</v>
      </c>
      <c r="M189" s="17">
        <f t="shared" si="12"/>
        <v>322</v>
      </c>
      <c r="N189" s="19" t="s">
        <v>802</v>
      </c>
      <c r="O189" s="16">
        <v>15</v>
      </c>
      <c r="P189" s="16">
        <v>34</v>
      </c>
      <c r="Q189" s="16">
        <v>0</v>
      </c>
      <c r="R189" s="16">
        <v>68</v>
      </c>
      <c r="S189" s="16">
        <v>0</v>
      </c>
      <c r="T189" s="17">
        <f t="shared" si="13"/>
        <v>117</v>
      </c>
      <c r="U189" s="16">
        <v>0</v>
      </c>
      <c r="V189" s="17">
        <f t="shared" si="14"/>
        <v>117</v>
      </c>
      <c r="W189" s="19" t="s">
        <v>799</v>
      </c>
    </row>
    <row r="190" spans="1:23" ht="14.25" customHeight="1">
      <c r="A190" t="s">
        <v>775</v>
      </c>
      <c r="B190" t="s">
        <v>776</v>
      </c>
      <c r="C190" s="32" t="s">
        <v>775</v>
      </c>
      <c r="D190" s="32" t="s">
        <v>776</v>
      </c>
      <c r="E190" t="s">
        <v>219</v>
      </c>
      <c r="F190" s="16">
        <v>0</v>
      </c>
      <c r="G190" s="16">
        <v>0</v>
      </c>
      <c r="H190" s="16">
        <v>0</v>
      </c>
      <c r="I190" s="16">
        <v>0</v>
      </c>
      <c r="J190" s="16">
        <v>17</v>
      </c>
      <c r="K190" s="17">
        <f t="shared" si="11"/>
        <v>17</v>
      </c>
      <c r="L190" s="16">
        <v>0</v>
      </c>
      <c r="M190" s="17">
        <f t="shared" si="12"/>
        <v>17</v>
      </c>
      <c r="N190" s="19" t="s">
        <v>799</v>
      </c>
      <c r="O190" s="16">
        <v>0</v>
      </c>
      <c r="P190" s="16">
        <v>7</v>
      </c>
      <c r="Q190" s="16">
        <v>0</v>
      </c>
      <c r="R190" s="16">
        <v>49</v>
      </c>
      <c r="S190" s="16">
        <v>0</v>
      </c>
      <c r="T190" s="17">
        <f t="shared" si="13"/>
        <v>56</v>
      </c>
      <c r="U190" s="16">
        <v>0</v>
      </c>
      <c r="V190" s="17">
        <f t="shared" si="14"/>
        <v>56</v>
      </c>
      <c r="W190" s="19" t="s">
        <v>799</v>
      </c>
    </row>
    <row r="191" spans="1:23" ht="14.25" customHeight="1">
      <c r="A191" t="s">
        <v>824</v>
      </c>
      <c r="B191" s="32" t="s">
        <v>825</v>
      </c>
      <c r="C191" s="32" t="s">
        <v>493</v>
      </c>
      <c r="D191" s="32" t="s">
        <v>494</v>
      </c>
      <c r="E191" t="s">
        <v>234</v>
      </c>
      <c r="F191" s="16">
        <v>0</v>
      </c>
      <c r="G191" s="16">
        <v>0</v>
      </c>
      <c r="H191" s="16">
        <v>0</v>
      </c>
      <c r="I191" s="16">
        <v>0</v>
      </c>
      <c r="J191" s="16">
        <v>0</v>
      </c>
      <c r="K191" s="17">
        <f t="shared" si="11"/>
        <v>0</v>
      </c>
      <c r="L191" s="16">
        <v>8</v>
      </c>
      <c r="M191" s="17">
        <f t="shared" si="12"/>
        <v>8</v>
      </c>
      <c r="N191" s="19" t="s">
        <v>799</v>
      </c>
      <c r="O191" s="16">
        <v>29</v>
      </c>
      <c r="P191" s="16">
        <v>0</v>
      </c>
      <c r="Q191" s="16">
        <v>0</v>
      </c>
      <c r="R191" s="16">
        <v>3</v>
      </c>
      <c r="S191" s="16">
        <v>0</v>
      </c>
      <c r="T191" s="17">
        <f t="shared" si="13"/>
        <v>32</v>
      </c>
      <c r="U191" s="16">
        <v>0</v>
      </c>
      <c r="V191" s="17">
        <f t="shared" si="14"/>
        <v>32</v>
      </c>
      <c r="W191" s="19" t="s">
        <v>799</v>
      </c>
    </row>
    <row r="192" spans="1:23" ht="14.25" customHeight="1">
      <c r="A192" t="s">
        <v>535</v>
      </c>
      <c r="B192" s="32" t="s">
        <v>536</v>
      </c>
      <c r="C192" s="32" t="s">
        <v>535</v>
      </c>
      <c r="D192" s="32" t="s">
        <v>536</v>
      </c>
      <c r="E192" t="s">
        <v>253</v>
      </c>
      <c r="F192" s="16">
        <v>74</v>
      </c>
      <c r="G192" s="16">
        <v>274</v>
      </c>
      <c r="H192" s="16">
        <v>0</v>
      </c>
      <c r="I192" s="16">
        <v>8</v>
      </c>
      <c r="J192" s="16">
        <v>364</v>
      </c>
      <c r="K192" s="17">
        <f t="shared" si="11"/>
        <v>720</v>
      </c>
      <c r="L192" s="16">
        <v>189</v>
      </c>
      <c r="M192" s="17">
        <f t="shared" si="12"/>
        <v>909</v>
      </c>
      <c r="N192" s="19" t="s">
        <v>802</v>
      </c>
      <c r="O192" s="16">
        <v>0</v>
      </c>
      <c r="P192" s="16">
        <v>128</v>
      </c>
      <c r="Q192" s="16">
        <v>0</v>
      </c>
      <c r="R192" s="16">
        <v>104</v>
      </c>
      <c r="S192" s="16">
        <v>3</v>
      </c>
      <c r="T192" s="17">
        <f t="shared" si="13"/>
        <v>235</v>
      </c>
      <c r="U192" s="16">
        <v>211</v>
      </c>
      <c r="V192" s="17">
        <f t="shared" si="14"/>
        <v>446</v>
      </c>
      <c r="W192" s="19" t="s">
        <v>799</v>
      </c>
    </row>
    <row r="193" spans="1:23" ht="14.25" customHeight="1">
      <c r="A193" t="s">
        <v>537</v>
      </c>
      <c r="B193" t="s">
        <v>538</v>
      </c>
      <c r="C193" s="32" t="s">
        <v>537</v>
      </c>
      <c r="D193" t="s">
        <v>538</v>
      </c>
      <c r="E193" t="s">
        <v>248</v>
      </c>
      <c r="F193" s="16">
        <v>80</v>
      </c>
      <c r="G193" s="16">
        <v>0</v>
      </c>
      <c r="H193" s="16">
        <v>0</v>
      </c>
      <c r="I193" s="16">
        <v>0</v>
      </c>
      <c r="J193" s="16">
        <v>246</v>
      </c>
      <c r="K193" s="17">
        <f t="shared" si="11"/>
        <v>326</v>
      </c>
      <c r="L193" s="16">
        <v>0</v>
      </c>
      <c r="M193" s="17">
        <f t="shared" si="12"/>
        <v>326</v>
      </c>
      <c r="N193" s="19" t="s">
        <v>799</v>
      </c>
      <c r="O193" s="16">
        <v>98</v>
      </c>
      <c r="P193" s="16">
        <v>0</v>
      </c>
      <c r="Q193" s="16">
        <v>0</v>
      </c>
      <c r="R193" s="16">
        <v>0</v>
      </c>
      <c r="S193" s="16">
        <v>5</v>
      </c>
      <c r="T193" s="17">
        <f t="shared" si="13"/>
        <v>103</v>
      </c>
      <c r="U193" s="16">
        <v>9</v>
      </c>
      <c r="V193" s="17">
        <f t="shared" si="14"/>
        <v>112</v>
      </c>
      <c r="W193" s="19" t="s">
        <v>799</v>
      </c>
    </row>
    <row r="194" spans="1:23" ht="14.25" customHeight="1">
      <c r="A194" t="s">
        <v>826</v>
      </c>
      <c r="B194" s="32" t="s">
        <v>827</v>
      </c>
      <c r="C194" s="32" t="s">
        <v>493</v>
      </c>
      <c r="D194" s="32" t="s">
        <v>494</v>
      </c>
      <c r="E194" t="s">
        <v>234</v>
      </c>
      <c r="F194" s="16">
        <v>0</v>
      </c>
      <c r="G194" s="16">
        <v>0</v>
      </c>
      <c r="H194" s="16">
        <v>0</v>
      </c>
      <c r="I194" s="16">
        <v>19</v>
      </c>
      <c r="J194" s="16">
        <v>126</v>
      </c>
      <c r="K194" s="17">
        <f t="shared" si="11"/>
        <v>145</v>
      </c>
      <c r="L194" s="16">
        <v>0</v>
      </c>
      <c r="M194" s="17">
        <f t="shared" si="12"/>
        <v>145</v>
      </c>
      <c r="N194" s="19" t="s">
        <v>799</v>
      </c>
      <c r="O194" s="16">
        <v>0</v>
      </c>
      <c r="P194" s="16">
        <v>10</v>
      </c>
      <c r="Q194" s="16">
        <v>0</v>
      </c>
      <c r="R194" s="16">
        <v>19</v>
      </c>
      <c r="S194" s="16">
        <v>10</v>
      </c>
      <c r="T194" s="17">
        <f t="shared" si="13"/>
        <v>39</v>
      </c>
      <c r="U194" s="16">
        <v>5</v>
      </c>
      <c r="V194" s="17">
        <f t="shared" si="14"/>
        <v>44</v>
      </c>
      <c r="W194" s="19" t="s">
        <v>799</v>
      </c>
    </row>
    <row r="195" spans="1:23" ht="14.25" customHeight="1">
      <c r="A195" t="s">
        <v>828</v>
      </c>
      <c r="B195" t="s">
        <v>829</v>
      </c>
      <c r="C195" s="32" t="s">
        <v>551</v>
      </c>
      <c r="D195" s="32" t="s">
        <v>552</v>
      </c>
      <c r="E195" t="s">
        <v>243</v>
      </c>
      <c r="F195" s="16">
        <v>37</v>
      </c>
      <c r="G195" s="16">
        <v>29</v>
      </c>
      <c r="H195" s="16">
        <v>0</v>
      </c>
      <c r="I195" s="16">
        <v>0</v>
      </c>
      <c r="J195" s="16">
        <v>185</v>
      </c>
      <c r="K195" s="17">
        <f t="shared" si="11"/>
        <v>251</v>
      </c>
      <c r="L195" s="16">
        <v>0</v>
      </c>
      <c r="M195" s="17">
        <f t="shared" si="12"/>
        <v>251</v>
      </c>
      <c r="N195" s="19" t="s">
        <v>799</v>
      </c>
      <c r="O195" s="16">
        <v>51</v>
      </c>
      <c r="P195" s="16">
        <v>0</v>
      </c>
      <c r="Q195" s="16">
        <v>0</v>
      </c>
      <c r="R195" s="16">
        <v>31</v>
      </c>
      <c r="S195" s="16">
        <v>0</v>
      </c>
      <c r="T195" s="17">
        <f t="shared" si="13"/>
        <v>82</v>
      </c>
      <c r="U195" s="16">
        <v>0</v>
      </c>
      <c r="V195" s="17">
        <f t="shared" si="14"/>
        <v>82</v>
      </c>
      <c r="W195" s="19" t="s">
        <v>799</v>
      </c>
    </row>
    <row r="196" spans="1:23" ht="14.25" customHeight="1">
      <c r="A196" t="s">
        <v>539</v>
      </c>
      <c r="B196" s="32" t="s">
        <v>540</v>
      </c>
      <c r="C196" s="32" t="s">
        <v>539</v>
      </c>
      <c r="D196" s="32" t="s">
        <v>540</v>
      </c>
      <c r="E196" t="s">
        <v>253</v>
      </c>
      <c r="F196" s="16">
        <v>10</v>
      </c>
      <c r="G196" s="16">
        <v>91</v>
      </c>
      <c r="H196" s="16">
        <v>0</v>
      </c>
      <c r="I196" s="16">
        <v>34</v>
      </c>
      <c r="J196" s="16">
        <v>42</v>
      </c>
      <c r="K196" s="17">
        <f t="shared" si="11"/>
        <v>177</v>
      </c>
      <c r="L196" s="16">
        <v>0</v>
      </c>
      <c r="M196" s="17">
        <f t="shared" si="12"/>
        <v>177</v>
      </c>
      <c r="N196" s="19" t="s">
        <v>799</v>
      </c>
      <c r="O196" s="16">
        <v>54</v>
      </c>
      <c r="P196" s="16">
        <v>8</v>
      </c>
      <c r="Q196" s="16">
        <v>0</v>
      </c>
      <c r="R196" s="16">
        <v>38</v>
      </c>
      <c r="S196" s="16">
        <v>0</v>
      </c>
      <c r="T196" s="17">
        <f t="shared" si="13"/>
        <v>100</v>
      </c>
      <c r="U196" s="16">
        <v>33</v>
      </c>
      <c r="V196" s="17">
        <f t="shared" si="14"/>
        <v>133</v>
      </c>
      <c r="W196" s="19" t="s">
        <v>802</v>
      </c>
    </row>
    <row r="197" spans="1:23" ht="14.25" customHeight="1">
      <c r="A197" t="s">
        <v>830</v>
      </c>
      <c r="B197" s="32" t="s">
        <v>831</v>
      </c>
      <c r="C197" s="32" t="s">
        <v>493</v>
      </c>
      <c r="D197" s="32" t="s">
        <v>494</v>
      </c>
      <c r="E197" t="s">
        <v>234</v>
      </c>
      <c r="F197" s="16">
        <v>0</v>
      </c>
      <c r="G197" s="16">
        <v>0</v>
      </c>
      <c r="H197" s="16">
        <v>0</v>
      </c>
      <c r="I197" s="16">
        <v>0</v>
      </c>
      <c r="J197" s="16">
        <v>0</v>
      </c>
      <c r="K197" s="17">
        <f t="shared" si="11"/>
        <v>0</v>
      </c>
      <c r="L197" s="16">
        <v>0</v>
      </c>
      <c r="M197" s="17">
        <f t="shared" si="12"/>
        <v>0</v>
      </c>
      <c r="N197" s="19" t="s">
        <v>799</v>
      </c>
      <c r="O197" s="16">
        <v>0</v>
      </c>
      <c r="P197" s="16">
        <v>0</v>
      </c>
      <c r="Q197" s="16">
        <v>0</v>
      </c>
      <c r="R197" s="16">
        <v>13</v>
      </c>
      <c r="S197" s="16">
        <v>0</v>
      </c>
      <c r="T197" s="17">
        <f t="shared" si="13"/>
        <v>13</v>
      </c>
      <c r="U197" s="16">
        <v>0</v>
      </c>
      <c r="V197" s="17">
        <f t="shared" si="14"/>
        <v>13</v>
      </c>
      <c r="W197" s="19" t="s">
        <v>799</v>
      </c>
    </row>
    <row r="198" spans="1:23" ht="14.25" customHeight="1">
      <c r="A198" t="s">
        <v>541</v>
      </c>
      <c r="B198" t="s">
        <v>542</v>
      </c>
      <c r="C198" s="32" t="s">
        <v>541</v>
      </c>
      <c r="D198" s="32" t="s">
        <v>542</v>
      </c>
      <c r="E198" t="s">
        <v>219</v>
      </c>
      <c r="F198" s="16">
        <v>0</v>
      </c>
      <c r="G198" s="16">
        <v>10</v>
      </c>
      <c r="H198" s="16">
        <v>0</v>
      </c>
      <c r="I198" s="16">
        <v>0</v>
      </c>
      <c r="J198" s="16">
        <v>0</v>
      </c>
      <c r="K198" s="17">
        <f t="shared" si="11"/>
        <v>10</v>
      </c>
      <c r="L198" s="16">
        <v>0</v>
      </c>
      <c r="M198" s="17">
        <f t="shared" si="12"/>
        <v>10</v>
      </c>
      <c r="N198" s="19" t="s">
        <v>802</v>
      </c>
      <c r="O198" s="16">
        <v>0</v>
      </c>
      <c r="P198" s="16">
        <v>4</v>
      </c>
      <c r="Q198" s="16">
        <v>0</v>
      </c>
      <c r="R198" s="16">
        <v>0</v>
      </c>
      <c r="S198" s="16">
        <v>0</v>
      </c>
      <c r="T198" s="17">
        <f t="shared" si="13"/>
        <v>4</v>
      </c>
      <c r="U198" s="16">
        <v>0</v>
      </c>
      <c r="V198" s="17">
        <f t="shared" si="14"/>
        <v>4</v>
      </c>
      <c r="W198" s="19" t="s">
        <v>799</v>
      </c>
    </row>
    <row r="199" spans="1:23" ht="14.25" customHeight="1">
      <c r="A199" t="s">
        <v>543</v>
      </c>
      <c r="B199" s="32" t="s">
        <v>544</v>
      </c>
      <c r="C199" s="32" t="s">
        <v>543</v>
      </c>
      <c r="D199" t="s">
        <v>544</v>
      </c>
      <c r="E199" t="s">
        <v>234</v>
      </c>
      <c r="F199" s="16">
        <v>18</v>
      </c>
      <c r="G199" s="16">
        <v>16</v>
      </c>
      <c r="H199" s="16">
        <v>0</v>
      </c>
      <c r="I199" s="16">
        <v>0</v>
      </c>
      <c r="J199" s="16">
        <v>51</v>
      </c>
      <c r="K199" s="17">
        <f t="shared" si="11"/>
        <v>85</v>
      </c>
      <c r="L199" s="16">
        <v>0</v>
      </c>
      <c r="M199" s="17">
        <f t="shared" si="12"/>
        <v>85</v>
      </c>
      <c r="N199" s="19" t="s">
        <v>802</v>
      </c>
      <c r="O199" s="16">
        <v>67</v>
      </c>
      <c r="P199" s="16">
        <v>16</v>
      </c>
      <c r="Q199" s="16">
        <v>0</v>
      </c>
      <c r="R199" s="16">
        <v>60</v>
      </c>
      <c r="S199" s="16">
        <v>0</v>
      </c>
      <c r="T199" s="17">
        <f t="shared" si="13"/>
        <v>143</v>
      </c>
      <c r="U199" s="16">
        <v>26</v>
      </c>
      <c r="V199" s="17">
        <f t="shared" si="14"/>
        <v>169</v>
      </c>
      <c r="W199" s="19" t="s">
        <v>799</v>
      </c>
    </row>
    <row r="200" spans="1:23" ht="14.25" customHeight="1">
      <c r="A200" t="s">
        <v>545</v>
      </c>
      <c r="B200" s="32" t="s">
        <v>546</v>
      </c>
      <c r="C200" s="32" t="s">
        <v>545</v>
      </c>
      <c r="D200" s="32" t="s">
        <v>546</v>
      </c>
      <c r="E200" t="s">
        <v>248</v>
      </c>
      <c r="F200" s="16">
        <v>189</v>
      </c>
      <c r="G200" s="16">
        <v>0</v>
      </c>
      <c r="H200" s="16">
        <v>0</v>
      </c>
      <c r="I200" s="16">
        <v>74</v>
      </c>
      <c r="J200" s="16">
        <v>18</v>
      </c>
      <c r="K200" s="17">
        <f t="shared" si="11"/>
        <v>281</v>
      </c>
      <c r="L200" s="16">
        <v>0</v>
      </c>
      <c r="M200" s="17">
        <f t="shared" si="12"/>
        <v>281</v>
      </c>
      <c r="N200" s="19" t="s">
        <v>802</v>
      </c>
      <c r="O200" s="16">
        <v>127</v>
      </c>
      <c r="P200" s="16">
        <v>0</v>
      </c>
      <c r="Q200" s="16">
        <v>11</v>
      </c>
      <c r="R200" s="16">
        <v>31</v>
      </c>
      <c r="S200" s="16">
        <v>0</v>
      </c>
      <c r="T200" s="17">
        <f t="shared" si="13"/>
        <v>169</v>
      </c>
      <c r="U200" s="16">
        <v>93</v>
      </c>
      <c r="V200" s="17">
        <f t="shared" si="14"/>
        <v>262</v>
      </c>
      <c r="W200" s="19" t="s">
        <v>799</v>
      </c>
    </row>
    <row r="201" spans="1:23" ht="14.25" customHeight="1">
      <c r="A201" t="s">
        <v>547</v>
      </c>
      <c r="B201" t="s">
        <v>548</v>
      </c>
      <c r="C201" s="32" t="s">
        <v>547</v>
      </c>
      <c r="D201" s="32" t="s">
        <v>548</v>
      </c>
      <c r="E201" t="s">
        <v>219</v>
      </c>
      <c r="F201" s="16">
        <v>0</v>
      </c>
      <c r="G201" s="16">
        <v>0</v>
      </c>
      <c r="H201" s="16">
        <v>0</v>
      </c>
      <c r="I201" s="16">
        <v>0</v>
      </c>
      <c r="J201" s="16">
        <v>0</v>
      </c>
      <c r="K201" s="17">
        <f t="shared" si="11"/>
        <v>0</v>
      </c>
      <c r="L201" s="16">
        <v>0</v>
      </c>
      <c r="M201" s="17">
        <f t="shared" si="12"/>
        <v>0</v>
      </c>
      <c r="N201" s="19" t="s">
        <v>799</v>
      </c>
      <c r="O201" s="16">
        <v>0</v>
      </c>
      <c r="P201" s="16">
        <v>127</v>
      </c>
      <c r="Q201" s="16">
        <v>0</v>
      </c>
      <c r="R201" s="16">
        <v>25</v>
      </c>
      <c r="S201" s="16">
        <v>30</v>
      </c>
      <c r="T201" s="17">
        <f t="shared" si="13"/>
        <v>182</v>
      </c>
      <c r="U201" s="16">
        <v>0</v>
      </c>
      <c r="V201" s="17">
        <f t="shared" si="14"/>
        <v>182</v>
      </c>
      <c r="W201" s="19" t="s">
        <v>799</v>
      </c>
    </row>
    <row r="202" spans="1:23" ht="14.25" customHeight="1">
      <c r="A202" t="s">
        <v>549</v>
      </c>
      <c r="B202" s="32" t="s">
        <v>550</v>
      </c>
      <c r="C202" s="32" t="s">
        <v>549</v>
      </c>
      <c r="D202" s="32" t="s">
        <v>550</v>
      </c>
      <c r="E202" t="s">
        <v>248</v>
      </c>
      <c r="F202" s="16">
        <v>0</v>
      </c>
      <c r="G202" s="16">
        <v>0</v>
      </c>
      <c r="H202" s="16">
        <v>0</v>
      </c>
      <c r="I202" s="16">
        <v>49</v>
      </c>
      <c r="J202" s="16">
        <v>20</v>
      </c>
      <c r="K202" s="17">
        <f t="shared" si="11"/>
        <v>69</v>
      </c>
      <c r="L202" s="16">
        <v>0</v>
      </c>
      <c r="M202" s="17">
        <f t="shared" si="12"/>
        <v>69</v>
      </c>
      <c r="N202" s="19" t="s">
        <v>799</v>
      </c>
      <c r="O202" s="16">
        <v>0</v>
      </c>
      <c r="P202" s="16">
        <v>0</v>
      </c>
      <c r="Q202" s="16">
        <v>0</v>
      </c>
      <c r="R202" s="16">
        <v>69</v>
      </c>
      <c r="S202" s="16">
        <v>0</v>
      </c>
      <c r="T202" s="17">
        <f t="shared" si="13"/>
        <v>69</v>
      </c>
      <c r="U202" s="16">
        <v>0</v>
      </c>
      <c r="V202" s="17">
        <f t="shared" si="14"/>
        <v>69</v>
      </c>
      <c r="W202" s="19" t="s">
        <v>799</v>
      </c>
    </row>
    <row r="203" spans="1:23" ht="14.25" customHeight="1">
      <c r="A203" t="s">
        <v>832</v>
      </c>
      <c r="B203" s="32" t="s">
        <v>833</v>
      </c>
      <c r="C203" s="32" t="s">
        <v>551</v>
      </c>
      <c r="D203" t="s">
        <v>552</v>
      </c>
      <c r="E203" t="s">
        <v>243</v>
      </c>
      <c r="F203" s="16">
        <v>0</v>
      </c>
      <c r="G203" s="16">
        <v>38</v>
      </c>
      <c r="H203" s="16">
        <v>0</v>
      </c>
      <c r="I203" s="16">
        <v>51</v>
      </c>
      <c r="J203" s="16">
        <v>37</v>
      </c>
      <c r="K203" s="17">
        <f t="shared" si="11"/>
        <v>126</v>
      </c>
      <c r="L203" s="16">
        <v>0</v>
      </c>
      <c r="M203" s="17">
        <f t="shared" si="12"/>
        <v>126</v>
      </c>
      <c r="N203" s="19" t="s">
        <v>799</v>
      </c>
      <c r="O203" s="16">
        <v>72</v>
      </c>
      <c r="P203" s="16">
        <v>0</v>
      </c>
      <c r="Q203" s="16">
        <v>0</v>
      </c>
      <c r="R203" s="16">
        <v>88</v>
      </c>
      <c r="S203" s="16">
        <v>0</v>
      </c>
      <c r="T203" s="17">
        <f t="shared" si="13"/>
        <v>160</v>
      </c>
      <c r="U203" s="16">
        <v>56</v>
      </c>
      <c r="V203" s="17">
        <f t="shared" si="14"/>
        <v>216</v>
      </c>
      <c r="W203" s="19" t="s">
        <v>799</v>
      </c>
    </row>
    <row r="204" spans="1:23" ht="14.25" customHeight="1">
      <c r="A204" t="s">
        <v>553</v>
      </c>
      <c r="B204" s="32" t="s">
        <v>554</v>
      </c>
      <c r="C204" s="32" t="s">
        <v>553</v>
      </c>
      <c r="D204" s="32" t="s">
        <v>554</v>
      </c>
      <c r="E204" t="s">
        <v>231</v>
      </c>
      <c r="F204" s="16">
        <v>112</v>
      </c>
      <c r="G204" s="16">
        <v>44</v>
      </c>
      <c r="H204" s="16">
        <v>0</v>
      </c>
      <c r="I204" s="16">
        <v>134</v>
      </c>
      <c r="J204" s="16">
        <v>0</v>
      </c>
      <c r="K204" s="17">
        <f t="shared" si="11"/>
        <v>290</v>
      </c>
      <c r="L204" s="16">
        <v>220</v>
      </c>
      <c r="M204" s="17">
        <f t="shared" si="12"/>
        <v>510</v>
      </c>
      <c r="N204" s="19" t="s">
        <v>799</v>
      </c>
      <c r="O204" s="16">
        <v>7</v>
      </c>
      <c r="P204" s="16">
        <v>14</v>
      </c>
      <c r="Q204" s="16">
        <v>0</v>
      </c>
      <c r="R204" s="16">
        <v>18</v>
      </c>
      <c r="S204" s="16">
        <v>0</v>
      </c>
      <c r="T204" s="17">
        <f t="shared" si="13"/>
        <v>39</v>
      </c>
      <c r="U204" s="16">
        <v>24</v>
      </c>
      <c r="V204" s="17">
        <f t="shared" si="14"/>
        <v>63</v>
      </c>
      <c r="W204" s="19" t="s">
        <v>799</v>
      </c>
    </row>
    <row r="205" spans="1:23" ht="14.25" customHeight="1">
      <c r="A205" t="s">
        <v>555</v>
      </c>
      <c r="B205" s="32" t="s">
        <v>556</v>
      </c>
      <c r="C205" s="32" t="s">
        <v>555</v>
      </c>
      <c r="D205" s="32" t="s">
        <v>556</v>
      </c>
      <c r="E205" t="s">
        <v>222</v>
      </c>
      <c r="F205" s="16">
        <v>0</v>
      </c>
      <c r="G205" s="16">
        <v>0</v>
      </c>
      <c r="H205" s="16">
        <v>0</v>
      </c>
      <c r="I205" s="16">
        <v>0</v>
      </c>
      <c r="J205" s="16">
        <v>0</v>
      </c>
      <c r="K205" s="17">
        <f t="shared" ref="K205:K268" si="15">SUM(F205:J205)</f>
        <v>0</v>
      </c>
      <c r="L205" s="16">
        <v>41</v>
      </c>
      <c r="M205" s="17">
        <f t="shared" ref="M205:M268" si="16">SUM(K205:L205)</f>
        <v>41</v>
      </c>
      <c r="N205" s="19" t="s">
        <v>799</v>
      </c>
      <c r="O205" s="16">
        <v>0</v>
      </c>
      <c r="P205" s="16">
        <v>0</v>
      </c>
      <c r="Q205" s="16">
        <v>0</v>
      </c>
      <c r="R205" s="16">
        <v>0</v>
      </c>
      <c r="S205" s="16">
        <v>9</v>
      </c>
      <c r="T205" s="17">
        <f t="shared" ref="T205:T268" si="17">SUM(O205:S205)</f>
        <v>9</v>
      </c>
      <c r="U205" s="16">
        <v>53</v>
      </c>
      <c r="V205" s="17">
        <f t="shared" ref="V205:V268" si="18">SUM(T205:U205)</f>
        <v>62</v>
      </c>
      <c r="W205" s="19" t="s">
        <v>802</v>
      </c>
    </row>
    <row r="206" spans="1:23" ht="14.25" customHeight="1">
      <c r="A206" t="s">
        <v>557</v>
      </c>
      <c r="B206" s="32" t="s">
        <v>558</v>
      </c>
      <c r="C206" s="32" t="s">
        <v>557</v>
      </c>
      <c r="D206" s="32" t="s">
        <v>558</v>
      </c>
      <c r="E206" t="s">
        <v>243</v>
      </c>
      <c r="F206" s="16">
        <v>0</v>
      </c>
      <c r="G206" s="16">
        <v>0</v>
      </c>
      <c r="H206" s="16">
        <v>8</v>
      </c>
      <c r="I206" s="16">
        <v>47</v>
      </c>
      <c r="J206" s="16">
        <v>21</v>
      </c>
      <c r="K206" s="17">
        <f t="shared" si="15"/>
        <v>76</v>
      </c>
      <c r="L206" s="16">
        <v>22</v>
      </c>
      <c r="M206" s="17">
        <f t="shared" si="16"/>
        <v>98</v>
      </c>
      <c r="N206" s="19" t="s">
        <v>799</v>
      </c>
      <c r="O206" s="16">
        <v>0</v>
      </c>
      <c r="P206" s="16">
        <v>129</v>
      </c>
      <c r="Q206" s="16">
        <v>0</v>
      </c>
      <c r="R206" s="16">
        <v>82</v>
      </c>
      <c r="S206" s="16">
        <v>0</v>
      </c>
      <c r="T206" s="17">
        <f t="shared" si="17"/>
        <v>211</v>
      </c>
      <c r="U206" s="16">
        <v>0</v>
      </c>
      <c r="V206" s="17">
        <f t="shared" si="18"/>
        <v>211</v>
      </c>
      <c r="W206" s="19" t="s">
        <v>799</v>
      </c>
    </row>
    <row r="207" spans="1:23" ht="14.25" customHeight="1">
      <c r="A207" t="s">
        <v>559</v>
      </c>
      <c r="B207" s="32" t="s">
        <v>560</v>
      </c>
      <c r="C207" s="32" t="s">
        <v>559</v>
      </c>
      <c r="D207" s="32" t="s">
        <v>560</v>
      </c>
      <c r="E207" t="s">
        <v>243</v>
      </c>
      <c r="F207" s="16">
        <v>3</v>
      </c>
      <c r="G207" s="16">
        <v>0</v>
      </c>
      <c r="H207" s="16">
        <v>0</v>
      </c>
      <c r="I207" s="16">
        <v>1</v>
      </c>
      <c r="J207" s="16">
        <v>11</v>
      </c>
      <c r="K207" s="17">
        <f t="shared" si="15"/>
        <v>15</v>
      </c>
      <c r="L207" s="16">
        <v>0</v>
      </c>
      <c r="M207" s="17">
        <f t="shared" si="16"/>
        <v>15</v>
      </c>
      <c r="N207" s="19" t="s">
        <v>802</v>
      </c>
      <c r="O207" s="16">
        <v>74</v>
      </c>
      <c r="P207" s="16">
        <v>0</v>
      </c>
      <c r="Q207" s="16">
        <v>2</v>
      </c>
      <c r="R207" s="16">
        <v>37</v>
      </c>
      <c r="S207" s="16">
        <v>0</v>
      </c>
      <c r="T207" s="17">
        <f t="shared" si="17"/>
        <v>113</v>
      </c>
      <c r="U207" s="16">
        <v>31</v>
      </c>
      <c r="V207" s="17">
        <f t="shared" si="18"/>
        <v>144</v>
      </c>
      <c r="W207" s="19" t="s">
        <v>799</v>
      </c>
    </row>
    <row r="208" spans="1:23" ht="14.25" customHeight="1">
      <c r="A208" t="s">
        <v>561</v>
      </c>
      <c r="B208" t="s">
        <v>562</v>
      </c>
      <c r="C208" s="32" t="s">
        <v>561</v>
      </c>
      <c r="D208" s="32" t="s">
        <v>562</v>
      </c>
      <c r="E208" t="s">
        <v>222</v>
      </c>
      <c r="F208" s="16">
        <v>14</v>
      </c>
      <c r="G208" s="16">
        <v>0</v>
      </c>
      <c r="H208" s="16">
        <v>0</v>
      </c>
      <c r="I208" s="16">
        <v>17</v>
      </c>
      <c r="J208" s="16">
        <v>37</v>
      </c>
      <c r="K208" s="17">
        <f t="shared" si="15"/>
        <v>68</v>
      </c>
      <c r="L208" s="16">
        <v>0</v>
      </c>
      <c r="M208" s="17">
        <f t="shared" si="16"/>
        <v>68</v>
      </c>
      <c r="N208" s="19" t="s">
        <v>799</v>
      </c>
      <c r="O208" s="16">
        <v>48</v>
      </c>
      <c r="P208" s="16">
        <v>0</v>
      </c>
      <c r="Q208" s="16">
        <v>0</v>
      </c>
      <c r="R208" s="16">
        <v>46</v>
      </c>
      <c r="S208" s="16">
        <v>0</v>
      </c>
      <c r="T208" s="17">
        <f t="shared" si="17"/>
        <v>94</v>
      </c>
      <c r="U208" s="16">
        <v>0</v>
      </c>
      <c r="V208" s="17">
        <f t="shared" si="18"/>
        <v>94</v>
      </c>
      <c r="W208" s="19" t="s">
        <v>799</v>
      </c>
    </row>
    <row r="209" spans="1:23" ht="14.25" customHeight="1">
      <c r="A209" t="s">
        <v>563</v>
      </c>
      <c r="B209" s="32" t="s">
        <v>564</v>
      </c>
      <c r="C209" s="32" t="s">
        <v>563</v>
      </c>
      <c r="D209" s="32" t="s">
        <v>564</v>
      </c>
      <c r="E209" t="s">
        <v>222</v>
      </c>
      <c r="F209" s="16">
        <v>79</v>
      </c>
      <c r="G209" s="16">
        <v>0</v>
      </c>
      <c r="H209" s="16">
        <v>0</v>
      </c>
      <c r="I209" s="16">
        <v>65</v>
      </c>
      <c r="J209" s="16">
        <v>180</v>
      </c>
      <c r="K209" s="17">
        <f t="shared" si="15"/>
        <v>324</v>
      </c>
      <c r="L209" s="16">
        <v>0</v>
      </c>
      <c r="M209" s="17">
        <f t="shared" si="16"/>
        <v>324</v>
      </c>
      <c r="N209" s="19" t="s">
        <v>802</v>
      </c>
      <c r="O209" s="16">
        <v>29</v>
      </c>
      <c r="P209" s="16">
        <v>0</v>
      </c>
      <c r="Q209" s="16">
        <v>0</v>
      </c>
      <c r="R209" s="16">
        <v>43</v>
      </c>
      <c r="S209" s="16">
        <v>0</v>
      </c>
      <c r="T209" s="17">
        <f t="shared" si="17"/>
        <v>72</v>
      </c>
      <c r="U209" s="16">
        <v>0</v>
      </c>
      <c r="V209" s="17">
        <f t="shared" si="18"/>
        <v>72</v>
      </c>
      <c r="W209" s="19" t="s">
        <v>799</v>
      </c>
    </row>
    <row r="210" spans="1:23" ht="14.25" customHeight="1">
      <c r="A210" t="s">
        <v>834</v>
      </c>
      <c r="B210" s="32" t="s">
        <v>835</v>
      </c>
      <c r="C210" s="32" t="s">
        <v>665</v>
      </c>
      <c r="D210" s="32" t="s">
        <v>666</v>
      </c>
      <c r="E210" t="s">
        <v>253</v>
      </c>
      <c r="F210" s="16">
        <v>10</v>
      </c>
      <c r="G210" s="16">
        <v>10</v>
      </c>
      <c r="H210" s="16">
        <v>0</v>
      </c>
      <c r="I210" s="16">
        <v>15</v>
      </c>
      <c r="J210" s="16">
        <v>15</v>
      </c>
      <c r="K210" s="17">
        <f t="shared" si="15"/>
        <v>50</v>
      </c>
      <c r="L210" s="16">
        <v>64</v>
      </c>
      <c r="M210" s="17">
        <f t="shared" si="16"/>
        <v>114</v>
      </c>
      <c r="N210" s="19" t="s">
        <v>802</v>
      </c>
      <c r="O210" s="16">
        <v>0</v>
      </c>
      <c r="P210" s="16">
        <v>47</v>
      </c>
      <c r="Q210" s="16">
        <v>0</v>
      </c>
      <c r="R210" s="16">
        <v>48</v>
      </c>
      <c r="S210" s="16">
        <v>0</v>
      </c>
      <c r="T210" s="17">
        <f t="shared" si="17"/>
        <v>95</v>
      </c>
      <c r="U210" s="16">
        <v>10</v>
      </c>
      <c r="V210" s="17">
        <f t="shared" si="18"/>
        <v>105</v>
      </c>
      <c r="W210" s="19" t="s">
        <v>799</v>
      </c>
    </row>
    <row r="211" spans="1:23" ht="14.25" customHeight="1">
      <c r="A211" t="s">
        <v>565</v>
      </c>
      <c r="B211" s="32" t="s">
        <v>566</v>
      </c>
      <c r="C211" s="32" t="s">
        <v>565</v>
      </c>
      <c r="D211" s="32" t="s">
        <v>566</v>
      </c>
      <c r="E211" t="s">
        <v>231</v>
      </c>
      <c r="F211" s="16">
        <v>0</v>
      </c>
      <c r="G211" s="16">
        <v>0</v>
      </c>
      <c r="H211" s="16">
        <v>0</v>
      </c>
      <c r="I211" s="16">
        <v>2</v>
      </c>
      <c r="J211" s="16">
        <v>161</v>
      </c>
      <c r="K211" s="17">
        <f t="shared" si="15"/>
        <v>163</v>
      </c>
      <c r="L211" s="16">
        <v>0</v>
      </c>
      <c r="M211" s="17">
        <f t="shared" si="16"/>
        <v>163</v>
      </c>
      <c r="N211" s="19" t="s">
        <v>802</v>
      </c>
      <c r="O211" s="16">
        <v>18</v>
      </c>
      <c r="P211" s="16">
        <v>0</v>
      </c>
      <c r="Q211" s="16">
        <v>30</v>
      </c>
      <c r="R211" s="16">
        <v>4</v>
      </c>
      <c r="S211" s="16">
        <v>6</v>
      </c>
      <c r="T211" s="17">
        <f t="shared" si="17"/>
        <v>58</v>
      </c>
      <c r="U211" s="16">
        <v>49</v>
      </c>
      <c r="V211" s="17">
        <f t="shared" si="18"/>
        <v>107</v>
      </c>
      <c r="W211" s="19" t="s">
        <v>799</v>
      </c>
    </row>
    <row r="212" spans="1:23" ht="14.25" customHeight="1">
      <c r="A212" t="s">
        <v>567</v>
      </c>
      <c r="B212" s="32" t="s">
        <v>568</v>
      </c>
      <c r="C212" s="32" t="s">
        <v>567</v>
      </c>
      <c r="D212" s="32" t="s">
        <v>568</v>
      </c>
      <c r="E212" t="s">
        <v>219</v>
      </c>
      <c r="F212" s="16">
        <v>5</v>
      </c>
      <c r="G212" s="16">
        <v>40</v>
      </c>
      <c r="H212" s="16">
        <v>0</v>
      </c>
      <c r="I212" s="16">
        <v>35</v>
      </c>
      <c r="J212" s="16">
        <v>0</v>
      </c>
      <c r="K212" s="17">
        <f t="shared" si="15"/>
        <v>80</v>
      </c>
      <c r="L212" s="16">
        <v>0</v>
      </c>
      <c r="M212" s="17">
        <f t="shared" si="16"/>
        <v>80</v>
      </c>
      <c r="N212" s="19" t="s">
        <v>802</v>
      </c>
      <c r="O212" s="16">
        <v>74</v>
      </c>
      <c r="P212" s="16">
        <v>37</v>
      </c>
      <c r="Q212" s="16">
        <v>0</v>
      </c>
      <c r="R212" s="16">
        <v>0</v>
      </c>
      <c r="S212" s="16">
        <v>0</v>
      </c>
      <c r="T212" s="17">
        <f t="shared" si="17"/>
        <v>111</v>
      </c>
      <c r="U212" s="16">
        <v>0</v>
      </c>
      <c r="V212" s="17">
        <f t="shared" si="18"/>
        <v>111</v>
      </c>
      <c r="W212" s="19" t="s">
        <v>799</v>
      </c>
    </row>
    <row r="213" spans="1:23" ht="14.25" customHeight="1">
      <c r="A213" t="s">
        <v>569</v>
      </c>
      <c r="B213" t="s">
        <v>570</v>
      </c>
      <c r="C213" s="32" t="s">
        <v>569</v>
      </c>
      <c r="D213" s="32" t="s">
        <v>570</v>
      </c>
      <c r="E213" t="s">
        <v>253</v>
      </c>
      <c r="F213" s="16">
        <v>0</v>
      </c>
      <c r="G213" s="16">
        <v>223</v>
      </c>
      <c r="H213" s="16">
        <v>0</v>
      </c>
      <c r="I213" s="16">
        <v>18</v>
      </c>
      <c r="J213" s="16">
        <v>30</v>
      </c>
      <c r="K213" s="17">
        <f t="shared" si="15"/>
        <v>271</v>
      </c>
      <c r="L213" s="16">
        <v>520</v>
      </c>
      <c r="M213" s="17">
        <f t="shared" si="16"/>
        <v>791</v>
      </c>
      <c r="N213" s="19" t="s">
        <v>799</v>
      </c>
      <c r="O213" s="16">
        <v>16</v>
      </c>
      <c r="P213" s="16">
        <v>5</v>
      </c>
      <c r="Q213" s="16">
        <v>3</v>
      </c>
      <c r="R213" s="16">
        <v>44</v>
      </c>
      <c r="S213" s="16">
        <v>0</v>
      </c>
      <c r="T213" s="17">
        <f t="shared" si="17"/>
        <v>68</v>
      </c>
      <c r="U213" s="16">
        <v>142</v>
      </c>
      <c r="V213" s="17">
        <f t="shared" si="18"/>
        <v>210</v>
      </c>
      <c r="W213" s="19" t="s">
        <v>802</v>
      </c>
    </row>
    <row r="214" spans="1:23" ht="14.25" customHeight="1">
      <c r="A214" t="s">
        <v>836</v>
      </c>
      <c r="B214" s="32" t="s">
        <v>837</v>
      </c>
      <c r="C214" s="32" t="s">
        <v>551</v>
      </c>
      <c r="D214" s="32" t="s">
        <v>552</v>
      </c>
      <c r="E214" t="s">
        <v>243</v>
      </c>
      <c r="F214" s="16">
        <v>0</v>
      </c>
      <c r="G214" s="16">
        <v>0</v>
      </c>
      <c r="H214" s="16">
        <v>0</v>
      </c>
      <c r="I214" s="16">
        <v>0</v>
      </c>
      <c r="J214" s="16">
        <v>25</v>
      </c>
      <c r="K214" s="17">
        <f t="shared" si="15"/>
        <v>25</v>
      </c>
      <c r="L214" s="16">
        <v>0</v>
      </c>
      <c r="M214" s="17">
        <f t="shared" si="16"/>
        <v>25</v>
      </c>
      <c r="N214" s="19" t="s">
        <v>799</v>
      </c>
      <c r="O214" s="16">
        <v>48</v>
      </c>
      <c r="P214" s="16">
        <v>1</v>
      </c>
      <c r="Q214" s="16">
        <v>6</v>
      </c>
      <c r="R214" s="16">
        <v>45</v>
      </c>
      <c r="S214" s="16">
        <v>0</v>
      </c>
      <c r="T214" s="17">
        <f t="shared" si="17"/>
        <v>100</v>
      </c>
      <c r="U214" s="16">
        <v>47</v>
      </c>
      <c r="V214" s="17">
        <f t="shared" si="18"/>
        <v>147</v>
      </c>
      <c r="W214" s="19" t="s">
        <v>799</v>
      </c>
    </row>
    <row r="215" spans="1:23" ht="14.25" customHeight="1">
      <c r="A215" t="s">
        <v>571</v>
      </c>
      <c r="B215" t="s">
        <v>572</v>
      </c>
      <c r="C215" s="32" t="s">
        <v>571</v>
      </c>
      <c r="D215" s="32" t="s">
        <v>572</v>
      </c>
      <c r="E215" t="s">
        <v>248</v>
      </c>
      <c r="F215" s="16">
        <v>0</v>
      </c>
      <c r="G215" s="16">
        <v>0</v>
      </c>
      <c r="H215" s="16">
        <v>0</v>
      </c>
      <c r="I215" s="16">
        <v>0</v>
      </c>
      <c r="J215" s="16">
        <v>0</v>
      </c>
      <c r="K215" s="17">
        <f t="shared" si="15"/>
        <v>0</v>
      </c>
      <c r="L215" s="16">
        <v>16</v>
      </c>
      <c r="M215" s="17">
        <f t="shared" si="16"/>
        <v>16</v>
      </c>
      <c r="N215" s="19" t="s">
        <v>799</v>
      </c>
      <c r="O215" s="16">
        <v>0</v>
      </c>
      <c r="P215" s="16">
        <v>0</v>
      </c>
      <c r="Q215" s="16">
        <v>0</v>
      </c>
      <c r="R215" s="16">
        <v>0</v>
      </c>
      <c r="S215" s="16">
        <v>0</v>
      </c>
      <c r="T215" s="17">
        <f t="shared" si="17"/>
        <v>0</v>
      </c>
      <c r="U215" s="16">
        <v>0</v>
      </c>
      <c r="V215" s="17">
        <f t="shared" si="18"/>
        <v>0</v>
      </c>
      <c r="W215" s="19" t="s">
        <v>799</v>
      </c>
    </row>
    <row r="216" spans="1:23" ht="14.25" customHeight="1">
      <c r="A216" t="s">
        <v>573</v>
      </c>
      <c r="B216" s="32" t="s">
        <v>574</v>
      </c>
      <c r="C216" s="32" t="s">
        <v>573</v>
      </c>
      <c r="D216" s="32" t="s">
        <v>574</v>
      </c>
      <c r="E216" t="s">
        <v>320</v>
      </c>
      <c r="F216" s="16">
        <v>16</v>
      </c>
      <c r="G216" s="16">
        <v>0</v>
      </c>
      <c r="H216" s="16">
        <v>0</v>
      </c>
      <c r="I216" s="16">
        <v>2</v>
      </c>
      <c r="J216" s="16">
        <v>47</v>
      </c>
      <c r="K216" s="17">
        <f t="shared" si="15"/>
        <v>65</v>
      </c>
      <c r="L216" s="16">
        <v>0</v>
      </c>
      <c r="M216" s="17">
        <f t="shared" si="16"/>
        <v>65</v>
      </c>
      <c r="N216" s="19" t="s">
        <v>802</v>
      </c>
      <c r="O216" s="16">
        <v>9</v>
      </c>
      <c r="P216" s="16">
        <v>0</v>
      </c>
      <c r="Q216" s="16">
        <v>0</v>
      </c>
      <c r="R216" s="16">
        <v>4</v>
      </c>
      <c r="S216" s="16">
        <v>17</v>
      </c>
      <c r="T216" s="17">
        <f t="shared" si="17"/>
        <v>30</v>
      </c>
      <c r="U216" s="16">
        <v>0</v>
      </c>
      <c r="V216" s="17">
        <f t="shared" si="18"/>
        <v>30</v>
      </c>
      <c r="W216" s="19" t="s">
        <v>799</v>
      </c>
    </row>
    <row r="217" spans="1:23" ht="14.25" customHeight="1">
      <c r="A217" t="s">
        <v>575</v>
      </c>
      <c r="B217" s="32" t="s">
        <v>576</v>
      </c>
      <c r="C217" s="32" t="s">
        <v>575</v>
      </c>
      <c r="D217" t="s">
        <v>576</v>
      </c>
      <c r="E217" t="s">
        <v>219</v>
      </c>
      <c r="F217" s="16">
        <v>0</v>
      </c>
      <c r="G217" s="16">
        <v>62</v>
      </c>
      <c r="H217" s="16">
        <v>0</v>
      </c>
      <c r="I217" s="16">
        <v>2</v>
      </c>
      <c r="J217" s="16">
        <v>142</v>
      </c>
      <c r="K217" s="17">
        <f t="shared" si="15"/>
        <v>206</v>
      </c>
      <c r="L217" s="16">
        <v>51</v>
      </c>
      <c r="M217" s="17">
        <f t="shared" si="16"/>
        <v>257</v>
      </c>
      <c r="N217" s="19" t="s">
        <v>799</v>
      </c>
      <c r="O217" s="16">
        <v>0</v>
      </c>
      <c r="P217" s="16">
        <v>34</v>
      </c>
      <c r="Q217" s="16">
        <v>0</v>
      </c>
      <c r="R217" s="16">
        <v>3</v>
      </c>
      <c r="S217" s="16">
        <v>0</v>
      </c>
      <c r="T217" s="17">
        <f t="shared" si="17"/>
        <v>37</v>
      </c>
      <c r="U217" s="16">
        <v>143</v>
      </c>
      <c r="V217" s="17">
        <f t="shared" si="18"/>
        <v>180</v>
      </c>
      <c r="W217" s="19" t="s">
        <v>799</v>
      </c>
    </row>
    <row r="218" spans="1:23" ht="14.25" customHeight="1">
      <c r="A218" t="s">
        <v>779</v>
      </c>
      <c r="B218" s="32" t="s">
        <v>780</v>
      </c>
      <c r="C218" s="32" t="s">
        <v>779</v>
      </c>
      <c r="D218" s="32" t="s">
        <v>780</v>
      </c>
      <c r="E218" t="s">
        <v>231</v>
      </c>
      <c r="F218" s="16">
        <v>0</v>
      </c>
      <c r="G218" s="16">
        <v>0</v>
      </c>
      <c r="H218" s="16">
        <v>0</v>
      </c>
      <c r="I218" s="16">
        <v>0</v>
      </c>
      <c r="J218" s="16">
        <v>221</v>
      </c>
      <c r="K218" s="17">
        <f t="shared" si="15"/>
        <v>221</v>
      </c>
      <c r="L218" s="16">
        <v>0</v>
      </c>
      <c r="M218" s="17">
        <f t="shared" si="16"/>
        <v>221</v>
      </c>
      <c r="N218" s="19" t="s">
        <v>799</v>
      </c>
      <c r="O218" s="16">
        <v>8</v>
      </c>
      <c r="P218" s="16">
        <v>46</v>
      </c>
      <c r="Q218" s="16">
        <v>0</v>
      </c>
      <c r="R218" s="16">
        <v>8</v>
      </c>
      <c r="S218" s="16">
        <v>0</v>
      </c>
      <c r="T218" s="17">
        <f t="shared" si="17"/>
        <v>62</v>
      </c>
      <c r="U218" s="16">
        <v>0</v>
      </c>
      <c r="V218" s="17">
        <f t="shared" si="18"/>
        <v>62</v>
      </c>
      <c r="W218" s="19" t="s">
        <v>799</v>
      </c>
    </row>
    <row r="219" spans="1:23" ht="14.25" customHeight="1">
      <c r="A219" t="s">
        <v>838</v>
      </c>
      <c r="B219" t="s">
        <v>839</v>
      </c>
      <c r="C219" s="32" t="s">
        <v>838</v>
      </c>
      <c r="D219" s="32" t="s">
        <v>839</v>
      </c>
      <c r="E219" t="s">
        <v>219</v>
      </c>
      <c r="F219" s="16">
        <v>0</v>
      </c>
      <c r="G219" s="16">
        <v>0</v>
      </c>
      <c r="H219" s="16">
        <v>0</v>
      </c>
      <c r="I219" s="16">
        <v>0</v>
      </c>
      <c r="J219" s="16">
        <v>0</v>
      </c>
      <c r="K219" s="17">
        <f t="shared" si="15"/>
        <v>0</v>
      </c>
      <c r="L219" s="16">
        <v>0</v>
      </c>
      <c r="M219" s="17">
        <f t="shared" si="16"/>
        <v>0</v>
      </c>
      <c r="N219" s="19" t="s">
        <v>799</v>
      </c>
      <c r="O219" s="16">
        <v>0</v>
      </c>
      <c r="P219" s="16">
        <v>0</v>
      </c>
      <c r="Q219" s="16">
        <v>0</v>
      </c>
      <c r="R219" s="16">
        <v>81</v>
      </c>
      <c r="S219" s="16">
        <v>0</v>
      </c>
      <c r="T219" s="17">
        <f t="shared" si="17"/>
        <v>81</v>
      </c>
      <c r="U219" s="16">
        <v>0</v>
      </c>
      <c r="V219" s="17">
        <f t="shared" si="18"/>
        <v>81</v>
      </c>
      <c r="W219" s="19" t="s">
        <v>799</v>
      </c>
    </row>
    <row r="220" spans="1:23" ht="14.25" customHeight="1">
      <c r="A220" t="s">
        <v>577</v>
      </c>
      <c r="B220" s="32" t="s">
        <v>578</v>
      </c>
      <c r="C220" s="32" t="s">
        <v>577</v>
      </c>
      <c r="D220" s="32" t="s">
        <v>578</v>
      </c>
      <c r="E220" t="s">
        <v>231</v>
      </c>
      <c r="F220" s="16">
        <v>0</v>
      </c>
      <c r="G220" s="16">
        <v>0</v>
      </c>
      <c r="H220" s="16">
        <v>0</v>
      </c>
      <c r="I220" s="16">
        <v>7</v>
      </c>
      <c r="J220" s="16">
        <v>0</v>
      </c>
      <c r="K220" s="17">
        <f t="shared" si="15"/>
        <v>7</v>
      </c>
      <c r="L220" s="16">
        <v>100</v>
      </c>
      <c r="M220" s="17">
        <f t="shared" si="16"/>
        <v>107</v>
      </c>
      <c r="N220" s="19" t="s">
        <v>799</v>
      </c>
      <c r="O220" s="16">
        <v>2</v>
      </c>
      <c r="P220" s="16">
        <v>0</v>
      </c>
      <c r="Q220" s="16">
        <v>0</v>
      </c>
      <c r="R220" s="16">
        <v>0</v>
      </c>
      <c r="S220" s="16">
        <v>0</v>
      </c>
      <c r="T220" s="17">
        <f t="shared" si="17"/>
        <v>2</v>
      </c>
      <c r="U220" s="16">
        <v>0</v>
      </c>
      <c r="V220" s="17">
        <f t="shared" si="18"/>
        <v>2</v>
      </c>
      <c r="W220" s="19" t="s">
        <v>799</v>
      </c>
    </row>
    <row r="221" spans="1:23" ht="14.25" customHeight="1">
      <c r="A221" t="s">
        <v>579</v>
      </c>
      <c r="B221" t="s">
        <v>580</v>
      </c>
      <c r="C221" s="32" t="s">
        <v>579</v>
      </c>
      <c r="D221" t="s">
        <v>580</v>
      </c>
      <c r="E221" t="s">
        <v>253</v>
      </c>
      <c r="F221" s="16">
        <v>0</v>
      </c>
      <c r="G221" s="16">
        <v>0</v>
      </c>
      <c r="H221" s="16">
        <v>0</v>
      </c>
      <c r="I221" s="16">
        <v>0</v>
      </c>
      <c r="J221" s="16">
        <v>129</v>
      </c>
      <c r="K221" s="17">
        <f t="shared" si="15"/>
        <v>129</v>
      </c>
      <c r="L221" s="16">
        <v>0</v>
      </c>
      <c r="M221" s="17">
        <f t="shared" si="16"/>
        <v>129</v>
      </c>
      <c r="N221" s="19" t="s">
        <v>802</v>
      </c>
      <c r="O221" s="16">
        <v>85</v>
      </c>
      <c r="P221" s="16">
        <v>0</v>
      </c>
      <c r="Q221" s="16">
        <v>0</v>
      </c>
      <c r="R221" s="16">
        <v>0</v>
      </c>
      <c r="S221" s="16">
        <v>0</v>
      </c>
      <c r="T221" s="17">
        <f t="shared" si="17"/>
        <v>85</v>
      </c>
      <c r="U221" s="16">
        <v>83</v>
      </c>
      <c r="V221" s="17">
        <f t="shared" si="18"/>
        <v>168</v>
      </c>
      <c r="W221" s="19" t="s">
        <v>799</v>
      </c>
    </row>
    <row r="222" spans="1:23" ht="14.25" customHeight="1">
      <c r="A222" t="s">
        <v>581</v>
      </c>
      <c r="B222" s="32" t="s">
        <v>582</v>
      </c>
      <c r="C222" s="32" t="s">
        <v>581</v>
      </c>
      <c r="D222" s="32" t="s">
        <v>582</v>
      </c>
      <c r="E222" t="s">
        <v>248</v>
      </c>
      <c r="F222" s="16">
        <v>5</v>
      </c>
      <c r="G222" s="16">
        <v>0</v>
      </c>
      <c r="H222" s="16">
        <v>0</v>
      </c>
      <c r="I222" s="16">
        <v>5</v>
      </c>
      <c r="J222" s="16">
        <v>0</v>
      </c>
      <c r="K222" s="17">
        <f t="shared" si="15"/>
        <v>10</v>
      </c>
      <c r="L222" s="16">
        <v>0</v>
      </c>
      <c r="M222" s="17">
        <f t="shared" si="16"/>
        <v>10</v>
      </c>
      <c r="N222" s="19" t="s">
        <v>799</v>
      </c>
      <c r="O222" s="16">
        <v>15</v>
      </c>
      <c r="P222" s="16">
        <v>17</v>
      </c>
      <c r="Q222" s="16">
        <v>0</v>
      </c>
      <c r="R222" s="16">
        <v>14</v>
      </c>
      <c r="S222" s="16">
        <v>0</v>
      </c>
      <c r="T222" s="17">
        <f t="shared" si="17"/>
        <v>46</v>
      </c>
      <c r="U222" s="16">
        <v>0</v>
      </c>
      <c r="V222" s="17">
        <f t="shared" si="18"/>
        <v>46</v>
      </c>
      <c r="W222" s="19" t="s">
        <v>799</v>
      </c>
    </row>
    <row r="223" spans="1:23" ht="14.25" customHeight="1">
      <c r="A223" t="s">
        <v>583</v>
      </c>
      <c r="B223" s="32" t="s">
        <v>584</v>
      </c>
      <c r="C223" s="32" t="s">
        <v>583</v>
      </c>
      <c r="D223" s="32" t="s">
        <v>584</v>
      </c>
      <c r="E223" t="s">
        <v>248</v>
      </c>
      <c r="F223" s="16">
        <v>0</v>
      </c>
      <c r="G223" s="16">
        <v>69</v>
      </c>
      <c r="H223" s="16">
        <v>0</v>
      </c>
      <c r="I223" s="16">
        <v>17</v>
      </c>
      <c r="J223" s="16">
        <v>0</v>
      </c>
      <c r="K223" s="17">
        <f t="shared" si="15"/>
        <v>86</v>
      </c>
      <c r="L223" s="16">
        <v>50</v>
      </c>
      <c r="M223" s="17">
        <f t="shared" si="16"/>
        <v>136</v>
      </c>
      <c r="N223" s="19" t="s">
        <v>799</v>
      </c>
      <c r="O223" s="16">
        <v>0</v>
      </c>
      <c r="P223" s="16">
        <v>0</v>
      </c>
      <c r="Q223" s="16">
        <v>0</v>
      </c>
      <c r="R223" s="16">
        <v>4</v>
      </c>
      <c r="S223" s="16">
        <v>0</v>
      </c>
      <c r="T223" s="17">
        <f t="shared" si="17"/>
        <v>4</v>
      </c>
      <c r="U223" s="16">
        <v>0</v>
      </c>
      <c r="V223" s="17">
        <f t="shared" si="18"/>
        <v>4</v>
      </c>
      <c r="W223" s="19" t="s">
        <v>799</v>
      </c>
    </row>
    <row r="224" spans="1:23" ht="14.25" customHeight="1">
      <c r="A224" t="s">
        <v>840</v>
      </c>
      <c r="B224" s="32" t="s">
        <v>841</v>
      </c>
      <c r="C224" s="32" t="s">
        <v>840</v>
      </c>
      <c r="D224" s="32" t="s">
        <v>841</v>
      </c>
      <c r="E224" t="s">
        <v>231</v>
      </c>
      <c r="F224" s="16">
        <v>0</v>
      </c>
      <c r="G224" s="16">
        <v>0</v>
      </c>
      <c r="H224" s="16">
        <v>137</v>
      </c>
      <c r="I224" s="16">
        <v>10</v>
      </c>
      <c r="J224" s="16">
        <v>119</v>
      </c>
      <c r="K224" s="17">
        <f t="shared" si="15"/>
        <v>266</v>
      </c>
      <c r="L224" s="16">
        <v>286</v>
      </c>
      <c r="M224" s="17">
        <f t="shared" si="16"/>
        <v>552</v>
      </c>
      <c r="N224" s="19" t="s">
        <v>799</v>
      </c>
      <c r="O224" s="16">
        <v>0</v>
      </c>
      <c r="P224" s="16">
        <v>0</v>
      </c>
      <c r="Q224" s="16">
        <v>13</v>
      </c>
      <c r="R224" s="16">
        <v>1</v>
      </c>
      <c r="S224" s="16">
        <v>0</v>
      </c>
      <c r="T224" s="17">
        <f t="shared" si="17"/>
        <v>14</v>
      </c>
      <c r="U224" s="16">
        <v>21</v>
      </c>
      <c r="V224" s="17">
        <f t="shared" si="18"/>
        <v>35</v>
      </c>
      <c r="W224" s="19" t="s">
        <v>799</v>
      </c>
    </row>
    <row r="225" spans="1:23" ht="14.25" customHeight="1">
      <c r="A225" t="s">
        <v>585</v>
      </c>
      <c r="B225" t="s">
        <v>586</v>
      </c>
      <c r="C225" s="32" t="s">
        <v>585</v>
      </c>
      <c r="D225" s="32" t="s">
        <v>586</v>
      </c>
      <c r="E225" t="s">
        <v>253</v>
      </c>
      <c r="F225" s="16">
        <v>2</v>
      </c>
      <c r="G225" s="16">
        <v>0</v>
      </c>
      <c r="H225" s="16">
        <v>0</v>
      </c>
      <c r="I225" s="16">
        <v>15</v>
      </c>
      <c r="J225" s="16">
        <v>73</v>
      </c>
      <c r="K225" s="17">
        <f t="shared" si="15"/>
        <v>90</v>
      </c>
      <c r="L225" s="16">
        <v>0</v>
      </c>
      <c r="M225" s="17">
        <f t="shared" si="16"/>
        <v>90</v>
      </c>
      <c r="N225" s="19" t="s">
        <v>799</v>
      </c>
      <c r="O225" s="16">
        <v>10</v>
      </c>
      <c r="P225" s="16">
        <v>7</v>
      </c>
      <c r="Q225" s="16">
        <v>0</v>
      </c>
      <c r="R225" s="16">
        <v>34</v>
      </c>
      <c r="S225" s="16">
        <v>0</v>
      </c>
      <c r="T225" s="17">
        <f t="shared" si="17"/>
        <v>51</v>
      </c>
      <c r="U225" s="16">
        <v>0</v>
      </c>
      <c r="V225" s="17">
        <f t="shared" si="18"/>
        <v>51</v>
      </c>
      <c r="W225" s="19" t="s">
        <v>799</v>
      </c>
    </row>
    <row r="226" spans="1:23" ht="14.25" customHeight="1">
      <c r="A226" t="s">
        <v>587</v>
      </c>
      <c r="B226" s="32" t="s">
        <v>588</v>
      </c>
      <c r="C226" s="32" t="s">
        <v>587</v>
      </c>
      <c r="D226" s="32" t="s">
        <v>588</v>
      </c>
      <c r="E226" t="s">
        <v>320</v>
      </c>
      <c r="F226" s="16">
        <v>12</v>
      </c>
      <c r="G226" s="16">
        <v>0</v>
      </c>
      <c r="H226" s="16">
        <v>0</v>
      </c>
      <c r="I226" s="16">
        <v>37</v>
      </c>
      <c r="J226" s="16">
        <v>194</v>
      </c>
      <c r="K226" s="17">
        <f t="shared" si="15"/>
        <v>243</v>
      </c>
      <c r="L226" s="16">
        <v>5</v>
      </c>
      <c r="M226" s="17">
        <f t="shared" si="16"/>
        <v>248</v>
      </c>
      <c r="N226" s="19" t="s">
        <v>802</v>
      </c>
      <c r="O226" s="16">
        <v>15</v>
      </c>
      <c r="P226" s="16">
        <v>0</v>
      </c>
      <c r="Q226" s="16">
        <v>0</v>
      </c>
      <c r="R226" s="16">
        <v>37</v>
      </c>
      <c r="S226" s="16">
        <v>18</v>
      </c>
      <c r="T226" s="17">
        <f t="shared" si="17"/>
        <v>70</v>
      </c>
      <c r="U226" s="16">
        <v>10</v>
      </c>
      <c r="V226" s="17">
        <f t="shared" si="18"/>
        <v>80</v>
      </c>
      <c r="W226" s="19" t="s">
        <v>799</v>
      </c>
    </row>
    <row r="227" spans="1:23" ht="14.25" customHeight="1">
      <c r="A227" t="s">
        <v>589</v>
      </c>
      <c r="B227" s="32" t="s">
        <v>590</v>
      </c>
      <c r="C227" s="32" t="s">
        <v>589</v>
      </c>
      <c r="D227" s="32" t="s">
        <v>590</v>
      </c>
      <c r="E227" t="s">
        <v>248</v>
      </c>
      <c r="F227" s="16">
        <v>35</v>
      </c>
      <c r="G227" s="16">
        <v>0</v>
      </c>
      <c r="H227" s="16">
        <v>0</v>
      </c>
      <c r="I227" s="16">
        <v>8</v>
      </c>
      <c r="J227" s="16">
        <v>0</v>
      </c>
      <c r="K227" s="17">
        <f t="shared" si="15"/>
        <v>43</v>
      </c>
      <c r="L227" s="16">
        <v>0</v>
      </c>
      <c r="M227" s="17">
        <f t="shared" si="16"/>
        <v>43</v>
      </c>
      <c r="N227" s="19" t="s">
        <v>802</v>
      </c>
      <c r="O227" s="16">
        <v>105</v>
      </c>
      <c r="P227" s="16">
        <v>0</v>
      </c>
      <c r="Q227" s="16">
        <v>0</v>
      </c>
      <c r="R227" s="16">
        <v>0</v>
      </c>
      <c r="S227" s="16">
        <v>14</v>
      </c>
      <c r="T227" s="17">
        <f t="shared" si="17"/>
        <v>119</v>
      </c>
      <c r="U227" s="16">
        <v>52</v>
      </c>
      <c r="V227" s="17">
        <f t="shared" si="18"/>
        <v>171</v>
      </c>
      <c r="W227" s="19" t="s">
        <v>799</v>
      </c>
    </row>
    <row r="228" spans="1:23" ht="14.25" customHeight="1">
      <c r="A228" t="s">
        <v>591</v>
      </c>
      <c r="B228" s="32" t="s">
        <v>592</v>
      </c>
      <c r="C228" s="32" t="s">
        <v>591</v>
      </c>
      <c r="D228" s="32" t="s">
        <v>592</v>
      </c>
      <c r="E228" t="s">
        <v>248</v>
      </c>
      <c r="F228" s="16">
        <v>0</v>
      </c>
      <c r="G228" s="16">
        <v>0</v>
      </c>
      <c r="H228" s="16">
        <v>0</v>
      </c>
      <c r="I228" s="16">
        <v>30</v>
      </c>
      <c r="J228" s="16">
        <v>102</v>
      </c>
      <c r="K228" s="17">
        <f t="shared" si="15"/>
        <v>132</v>
      </c>
      <c r="L228" s="16">
        <v>0</v>
      </c>
      <c r="M228" s="17">
        <f t="shared" si="16"/>
        <v>132</v>
      </c>
      <c r="N228" s="19" t="s">
        <v>802</v>
      </c>
      <c r="O228" s="16">
        <v>19</v>
      </c>
      <c r="P228" s="16">
        <v>32</v>
      </c>
      <c r="Q228" s="16">
        <v>0</v>
      </c>
      <c r="R228" s="16">
        <v>67</v>
      </c>
      <c r="S228" s="16">
        <v>18</v>
      </c>
      <c r="T228" s="17">
        <f t="shared" si="17"/>
        <v>136</v>
      </c>
      <c r="U228" s="16">
        <v>34</v>
      </c>
      <c r="V228" s="17">
        <f t="shared" si="18"/>
        <v>170</v>
      </c>
      <c r="W228" s="19" t="s">
        <v>799</v>
      </c>
    </row>
    <row r="229" spans="1:23" ht="14.25" customHeight="1">
      <c r="A229" t="s">
        <v>593</v>
      </c>
      <c r="B229" s="32" t="s">
        <v>594</v>
      </c>
      <c r="C229" s="32" t="s">
        <v>593</v>
      </c>
      <c r="D229" s="32" t="s">
        <v>594</v>
      </c>
      <c r="E229" t="s">
        <v>243</v>
      </c>
      <c r="F229" s="16">
        <v>0</v>
      </c>
      <c r="G229" s="16">
        <v>10</v>
      </c>
      <c r="H229" s="16">
        <v>0</v>
      </c>
      <c r="I229" s="16">
        <v>60</v>
      </c>
      <c r="J229" s="16">
        <v>0</v>
      </c>
      <c r="K229" s="17">
        <f t="shared" si="15"/>
        <v>70</v>
      </c>
      <c r="L229" s="16">
        <v>15</v>
      </c>
      <c r="M229" s="17">
        <f t="shared" si="16"/>
        <v>85</v>
      </c>
      <c r="N229" s="19" t="s">
        <v>799</v>
      </c>
      <c r="O229" s="16">
        <v>0</v>
      </c>
      <c r="P229" s="16">
        <v>0</v>
      </c>
      <c r="Q229" s="16">
        <v>0</v>
      </c>
      <c r="R229" s="16">
        <v>59</v>
      </c>
      <c r="S229" s="16">
        <v>0</v>
      </c>
      <c r="T229" s="17">
        <f t="shared" si="17"/>
        <v>59</v>
      </c>
      <c r="U229" s="16">
        <v>50</v>
      </c>
      <c r="V229" s="17">
        <f t="shared" si="18"/>
        <v>109</v>
      </c>
      <c r="W229" s="19" t="s">
        <v>802</v>
      </c>
    </row>
    <row r="230" spans="1:23" ht="14.25" customHeight="1">
      <c r="A230" t="s">
        <v>595</v>
      </c>
      <c r="B230" s="32" t="s">
        <v>596</v>
      </c>
      <c r="C230" s="32" t="s">
        <v>595</v>
      </c>
      <c r="D230" s="32" t="s">
        <v>596</v>
      </c>
      <c r="E230" t="s">
        <v>320</v>
      </c>
      <c r="F230" s="16">
        <v>41</v>
      </c>
      <c r="G230" s="16">
        <v>0</v>
      </c>
      <c r="H230" s="16">
        <v>0</v>
      </c>
      <c r="I230" s="16">
        <v>54</v>
      </c>
      <c r="J230" s="16">
        <v>107</v>
      </c>
      <c r="K230" s="17">
        <f t="shared" si="15"/>
        <v>202</v>
      </c>
      <c r="L230" s="16">
        <v>132</v>
      </c>
      <c r="M230" s="17">
        <f t="shared" si="16"/>
        <v>334</v>
      </c>
      <c r="N230" s="19" t="s">
        <v>802</v>
      </c>
      <c r="O230" s="16">
        <v>133</v>
      </c>
      <c r="P230" s="16">
        <v>9</v>
      </c>
      <c r="Q230" s="16">
        <v>0</v>
      </c>
      <c r="R230" s="16">
        <v>126</v>
      </c>
      <c r="S230" s="16">
        <v>4</v>
      </c>
      <c r="T230" s="17">
        <f t="shared" si="17"/>
        <v>272</v>
      </c>
      <c r="U230" s="16">
        <v>308</v>
      </c>
      <c r="V230" s="17">
        <f t="shared" si="18"/>
        <v>580</v>
      </c>
      <c r="W230" s="19" t="s">
        <v>802</v>
      </c>
    </row>
    <row r="231" spans="1:23" ht="14.25" customHeight="1">
      <c r="A231" t="s">
        <v>781</v>
      </c>
      <c r="B231" s="32" t="s">
        <v>782</v>
      </c>
      <c r="C231" s="32" t="s">
        <v>781</v>
      </c>
      <c r="D231" s="32" t="s">
        <v>782</v>
      </c>
      <c r="E231" t="s">
        <v>219</v>
      </c>
      <c r="F231" s="16">
        <v>0</v>
      </c>
      <c r="G231" s="16">
        <v>0</v>
      </c>
      <c r="H231" s="16">
        <v>0</v>
      </c>
      <c r="I231" s="16">
        <v>0</v>
      </c>
      <c r="J231" s="16">
        <v>0</v>
      </c>
      <c r="K231" s="17">
        <f t="shared" si="15"/>
        <v>0</v>
      </c>
      <c r="L231" s="16">
        <v>15</v>
      </c>
      <c r="M231" s="17">
        <f t="shared" si="16"/>
        <v>15</v>
      </c>
      <c r="N231" s="19" t="s">
        <v>799</v>
      </c>
      <c r="O231" s="16">
        <v>8</v>
      </c>
      <c r="P231" s="16">
        <v>0</v>
      </c>
      <c r="Q231" s="16">
        <v>0</v>
      </c>
      <c r="R231" s="16">
        <v>26</v>
      </c>
      <c r="S231" s="16">
        <v>0</v>
      </c>
      <c r="T231" s="17">
        <f t="shared" si="17"/>
        <v>34</v>
      </c>
      <c r="U231" s="16">
        <v>0</v>
      </c>
      <c r="V231" s="17">
        <f t="shared" si="18"/>
        <v>34</v>
      </c>
      <c r="W231" s="19" t="s">
        <v>799</v>
      </c>
    </row>
    <row r="232" spans="1:23" ht="14.25" customHeight="1">
      <c r="A232" t="s">
        <v>597</v>
      </c>
      <c r="B232" s="32" t="s">
        <v>598</v>
      </c>
      <c r="C232" s="32" t="s">
        <v>597</v>
      </c>
      <c r="D232" s="32" t="s">
        <v>598</v>
      </c>
      <c r="E232" t="s">
        <v>219</v>
      </c>
      <c r="F232" s="16">
        <v>0</v>
      </c>
      <c r="G232" s="16">
        <v>1</v>
      </c>
      <c r="H232" s="16">
        <v>0</v>
      </c>
      <c r="I232" s="16">
        <v>7</v>
      </c>
      <c r="J232" s="16">
        <v>262</v>
      </c>
      <c r="K232" s="17">
        <f t="shared" si="15"/>
        <v>270</v>
      </c>
      <c r="L232" s="16">
        <v>38</v>
      </c>
      <c r="M232" s="17">
        <f t="shared" si="16"/>
        <v>308</v>
      </c>
      <c r="N232" s="19" t="s">
        <v>799</v>
      </c>
      <c r="O232" s="16">
        <v>0</v>
      </c>
      <c r="P232" s="16">
        <v>27</v>
      </c>
      <c r="Q232" s="16">
        <v>0</v>
      </c>
      <c r="R232" s="16">
        <v>88</v>
      </c>
      <c r="S232" s="16">
        <v>0</v>
      </c>
      <c r="T232" s="17">
        <f t="shared" si="17"/>
        <v>115</v>
      </c>
      <c r="U232" s="16">
        <v>0</v>
      </c>
      <c r="V232" s="17">
        <f t="shared" si="18"/>
        <v>115</v>
      </c>
      <c r="W232" s="19" t="s">
        <v>799</v>
      </c>
    </row>
    <row r="233" spans="1:23" ht="14.25" customHeight="1">
      <c r="A233" t="s">
        <v>599</v>
      </c>
      <c r="B233" s="32" t="s">
        <v>600</v>
      </c>
      <c r="C233" s="32" t="s">
        <v>599</v>
      </c>
      <c r="D233" s="32" t="s">
        <v>600</v>
      </c>
      <c r="E233" t="s">
        <v>243</v>
      </c>
      <c r="F233" s="16">
        <v>0</v>
      </c>
      <c r="G233" s="16">
        <v>135</v>
      </c>
      <c r="H233" s="16">
        <v>0</v>
      </c>
      <c r="I233" s="16">
        <v>11</v>
      </c>
      <c r="J233" s="16">
        <v>18</v>
      </c>
      <c r="K233" s="17">
        <f t="shared" si="15"/>
        <v>164</v>
      </c>
      <c r="L233" s="16">
        <v>419</v>
      </c>
      <c r="M233" s="17">
        <f t="shared" si="16"/>
        <v>583</v>
      </c>
      <c r="N233" s="19" t="s">
        <v>799</v>
      </c>
      <c r="O233" s="16">
        <v>0</v>
      </c>
      <c r="P233" s="16">
        <v>26</v>
      </c>
      <c r="Q233" s="16">
        <v>0</v>
      </c>
      <c r="R233" s="16">
        <v>12</v>
      </c>
      <c r="S233" s="16">
        <v>22</v>
      </c>
      <c r="T233" s="17">
        <f t="shared" si="17"/>
        <v>60</v>
      </c>
      <c r="U233" s="16">
        <v>14</v>
      </c>
      <c r="V233" s="17">
        <f t="shared" si="18"/>
        <v>74</v>
      </c>
      <c r="W233" s="19" t="s">
        <v>799</v>
      </c>
    </row>
    <row r="234" spans="1:23" ht="14.25" customHeight="1">
      <c r="A234" t="s">
        <v>601</v>
      </c>
      <c r="B234" s="32" t="s">
        <v>602</v>
      </c>
      <c r="C234" s="32" t="s">
        <v>601</v>
      </c>
      <c r="D234" s="32" t="s">
        <v>602</v>
      </c>
      <c r="E234" t="s">
        <v>253</v>
      </c>
      <c r="F234" s="16">
        <v>44</v>
      </c>
      <c r="G234" s="16">
        <v>0</v>
      </c>
      <c r="H234" s="16">
        <v>0</v>
      </c>
      <c r="I234" s="16">
        <v>41</v>
      </c>
      <c r="J234" s="16">
        <v>41</v>
      </c>
      <c r="K234" s="17">
        <f t="shared" si="15"/>
        <v>126</v>
      </c>
      <c r="L234" s="16">
        <v>0</v>
      </c>
      <c r="M234" s="17">
        <f t="shared" si="16"/>
        <v>126</v>
      </c>
      <c r="N234" s="19" t="s">
        <v>802</v>
      </c>
      <c r="O234" s="16">
        <v>59</v>
      </c>
      <c r="P234" s="16">
        <v>0</v>
      </c>
      <c r="Q234" s="16">
        <v>0</v>
      </c>
      <c r="R234" s="16">
        <v>8</v>
      </c>
      <c r="S234" s="16">
        <v>0</v>
      </c>
      <c r="T234" s="17">
        <f t="shared" si="17"/>
        <v>67</v>
      </c>
      <c r="U234" s="16">
        <v>63</v>
      </c>
      <c r="V234" s="17">
        <f t="shared" si="18"/>
        <v>130</v>
      </c>
      <c r="W234" s="19" t="s">
        <v>802</v>
      </c>
    </row>
    <row r="235" spans="1:23" ht="14.25" customHeight="1">
      <c r="A235" t="s">
        <v>603</v>
      </c>
      <c r="B235" t="s">
        <v>604</v>
      </c>
      <c r="C235" s="32" t="s">
        <v>603</v>
      </c>
      <c r="D235" t="s">
        <v>604</v>
      </c>
      <c r="E235" t="s">
        <v>219</v>
      </c>
      <c r="F235" s="16">
        <v>0</v>
      </c>
      <c r="G235" s="16">
        <v>0</v>
      </c>
      <c r="H235" s="16">
        <v>0</v>
      </c>
      <c r="I235" s="16">
        <v>0</v>
      </c>
      <c r="J235" s="16">
        <v>0</v>
      </c>
      <c r="K235" s="17">
        <f t="shared" si="15"/>
        <v>0</v>
      </c>
      <c r="L235" s="16">
        <v>0</v>
      </c>
      <c r="M235" s="17">
        <f t="shared" si="16"/>
        <v>0</v>
      </c>
      <c r="N235" s="19" t="s">
        <v>799</v>
      </c>
      <c r="O235" s="16">
        <v>3</v>
      </c>
      <c r="P235" s="16">
        <v>0</v>
      </c>
      <c r="Q235" s="16">
        <v>0</v>
      </c>
      <c r="R235" s="16">
        <v>0</v>
      </c>
      <c r="S235" s="16">
        <v>0</v>
      </c>
      <c r="T235" s="17">
        <f t="shared" si="17"/>
        <v>3</v>
      </c>
      <c r="U235" s="16">
        <v>0</v>
      </c>
      <c r="V235" s="17">
        <f t="shared" si="18"/>
        <v>3</v>
      </c>
      <c r="W235" s="19" t="s">
        <v>799</v>
      </c>
    </row>
    <row r="236" spans="1:23" ht="14.25" customHeight="1">
      <c r="A236" t="s">
        <v>605</v>
      </c>
      <c r="B236" s="32" t="s">
        <v>606</v>
      </c>
      <c r="C236" s="32" t="s">
        <v>605</v>
      </c>
      <c r="D236" s="32" t="s">
        <v>606</v>
      </c>
      <c r="E236" t="s">
        <v>243</v>
      </c>
      <c r="F236" s="16">
        <v>0</v>
      </c>
      <c r="G236" s="16">
        <v>8</v>
      </c>
      <c r="H236" s="16">
        <v>0</v>
      </c>
      <c r="I236" s="16">
        <v>7</v>
      </c>
      <c r="J236" s="16">
        <v>91</v>
      </c>
      <c r="K236" s="17">
        <f t="shared" si="15"/>
        <v>106</v>
      </c>
      <c r="L236" s="16">
        <v>0</v>
      </c>
      <c r="M236" s="17">
        <f t="shared" si="16"/>
        <v>106</v>
      </c>
      <c r="N236" s="19" t="s">
        <v>799</v>
      </c>
      <c r="O236" s="16">
        <v>23</v>
      </c>
      <c r="P236" s="16">
        <v>33</v>
      </c>
      <c r="Q236" s="16">
        <v>0</v>
      </c>
      <c r="R236" s="16">
        <v>25</v>
      </c>
      <c r="S236" s="16">
        <v>0</v>
      </c>
      <c r="T236" s="17">
        <f t="shared" si="17"/>
        <v>81</v>
      </c>
      <c r="U236" s="16">
        <v>29</v>
      </c>
      <c r="V236" s="17">
        <f t="shared" si="18"/>
        <v>110</v>
      </c>
      <c r="W236" s="19" t="s">
        <v>799</v>
      </c>
    </row>
    <row r="237" spans="1:23" ht="14.25" customHeight="1">
      <c r="A237" t="s">
        <v>607</v>
      </c>
      <c r="B237" s="32" t="s">
        <v>608</v>
      </c>
      <c r="C237" s="32" t="s">
        <v>607</v>
      </c>
      <c r="D237" s="32" t="s">
        <v>608</v>
      </c>
      <c r="E237" t="s">
        <v>248</v>
      </c>
      <c r="F237" s="16">
        <v>131</v>
      </c>
      <c r="G237" s="16">
        <v>27</v>
      </c>
      <c r="H237" s="16">
        <v>59</v>
      </c>
      <c r="I237" s="16">
        <v>32</v>
      </c>
      <c r="J237" s="16">
        <v>109</v>
      </c>
      <c r="K237" s="17">
        <f t="shared" si="15"/>
        <v>358</v>
      </c>
      <c r="L237" s="16">
        <v>279</v>
      </c>
      <c r="M237" s="17">
        <f t="shared" si="16"/>
        <v>637</v>
      </c>
      <c r="N237" s="19" t="s">
        <v>802</v>
      </c>
      <c r="O237" s="16">
        <v>295</v>
      </c>
      <c r="P237" s="16">
        <v>31</v>
      </c>
      <c r="Q237" s="16">
        <v>0</v>
      </c>
      <c r="R237" s="16">
        <v>75</v>
      </c>
      <c r="S237" s="16">
        <v>0</v>
      </c>
      <c r="T237" s="17">
        <f t="shared" si="17"/>
        <v>401</v>
      </c>
      <c r="U237" s="16">
        <v>212</v>
      </c>
      <c r="V237" s="17">
        <f t="shared" si="18"/>
        <v>613</v>
      </c>
      <c r="W237" s="19" t="s">
        <v>802</v>
      </c>
    </row>
    <row r="238" spans="1:23" ht="14.25" customHeight="1">
      <c r="A238" t="s">
        <v>609</v>
      </c>
      <c r="B238" s="32" t="s">
        <v>610</v>
      </c>
      <c r="C238" s="32" t="s">
        <v>609</v>
      </c>
      <c r="D238" s="32" t="s">
        <v>610</v>
      </c>
      <c r="E238" t="s">
        <v>231</v>
      </c>
      <c r="F238" s="16">
        <v>0</v>
      </c>
      <c r="G238" s="16">
        <v>0</v>
      </c>
      <c r="H238" s="16">
        <v>0</v>
      </c>
      <c r="I238" s="16">
        <v>19</v>
      </c>
      <c r="J238" s="16">
        <v>0</v>
      </c>
      <c r="K238" s="17">
        <f t="shared" si="15"/>
        <v>19</v>
      </c>
      <c r="L238" s="16">
        <v>230</v>
      </c>
      <c r="M238" s="17">
        <f t="shared" si="16"/>
        <v>249</v>
      </c>
      <c r="N238" s="19" t="s">
        <v>799</v>
      </c>
      <c r="O238" s="16">
        <v>0</v>
      </c>
      <c r="P238" s="16">
        <v>11</v>
      </c>
      <c r="Q238" s="16">
        <v>0</v>
      </c>
      <c r="R238" s="16">
        <v>5</v>
      </c>
      <c r="S238" s="16">
        <v>0</v>
      </c>
      <c r="T238" s="17">
        <f t="shared" si="17"/>
        <v>16</v>
      </c>
      <c r="U238" s="16">
        <v>15</v>
      </c>
      <c r="V238" s="17">
        <f t="shared" si="18"/>
        <v>31</v>
      </c>
      <c r="W238" s="19" t="s">
        <v>799</v>
      </c>
    </row>
    <row r="239" spans="1:23" ht="14.25" customHeight="1">
      <c r="A239" t="s">
        <v>611</v>
      </c>
      <c r="B239" s="32" t="s">
        <v>612</v>
      </c>
      <c r="C239" s="32" t="s">
        <v>611</v>
      </c>
      <c r="D239" s="32" t="s">
        <v>612</v>
      </c>
      <c r="E239" t="s">
        <v>219</v>
      </c>
      <c r="F239" s="16">
        <v>0</v>
      </c>
      <c r="G239" s="16">
        <v>0</v>
      </c>
      <c r="H239" s="16">
        <v>0</v>
      </c>
      <c r="I239" s="16">
        <v>0</v>
      </c>
      <c r="J239" s="16">
        <v>0</v>
      </c>
      <c r="K239" s="17">
        <f t="shared" si="15"/>
        <v>0</v>
      </c>
      <c r="L239" s="16">
        <v>0</v>
      </c>
      <c r="M239" s="17">
        <f t="shared" si="16"/>
        <v>0</v>
      </c>
      <c r="N239" s="19" t="s">
        <v>799</v>
      </c>
      <c r="O239" s="16">
        <v>81</v>
      </c>
      <c r="P239" s="16">
        <v>0</v>
      </c>
      <c r="Q239" s="16">
        <v>0</v>
      </c>
      <c r="R239" s="16">
        <v>30</v>
      </c>
      <c r="S239" s="16">
        <v>0</v>
      </c>
      <c r="T239" s="17">
        <f t="shared" si="17"/>
        <v>111</v>
      </c>
      <c r="U239" s="16">
        <v>0</v>
      </c>
      <c r="V239" s="17">
        <f t="shared" si="18"/>
        <v>111</v>
      </c>
      <c r="W239" s="19" t="s">
        <v>799</v>
      </c>
    </row>
    <row r="240" spans="1:23" ht="14.25" customHeight="1">
      <c r="A240" t="s">
        <v>613</v>
      </c>
      <c r="B240" t="s">
        <v>614</v>
      </c>
      <c r="C240" s="32" t="s">
        <v>613</v>
      </c>
      <c r="D240" s="32" t="s">
        <v>614</v>
      </c>
      <c r="E240" t="s">
        <v>243</v>
      </c>
      <c r="F240" s="16">
        <v>0</v>
      </c>
      <c r="G240" s="16">
        <v>0</v>
      </c>
      <c r="H240" s="16">
        <v>0</v>
      </c>
      <c r="I240" s="16">
        <v>42</v>
      </c>
      <c r="J240" s="16">
        <v>129</v>
      </c>
      <c r="K240" s="17">
        <f t="shared" si="15"/>
        <v>171</v>
      </c>
      <c r="L240" s="16">
        <v>0</v>
      </c>
      <c r="M240" s="17">
        <f t="shared" si="16"/>
        <v>171</v>
      </c>
      <c r="N240" s="19" t="s">
        <v>799</v>
      </c>
      <c r="O240" s="16">
        <v>69</v>
      </c>
      <c r="P240" s="16">
        <v>10</v>
      </c>
      <c r="Q240" s="16">
        <v>0</v>
      </c>
      <c r="R240" s="16">
        <v>49</v>
      </c>
      <c r="S240" s="16">
        <v>0</v>
      </c>
      <c r="T240" s="17">
        <f t="shared" si="17"/>
        <v>128</v>
      </c>
      <c r="U240" s="16">
        <v>0</v>
      </c>
      <c r="V240" s="17">
        <f t="shared" si="18"/>
        <v>128</v>
      </c>
      <c r="W240" s="19" t="s">
        <v>799</v>
      </c>
    </row>
    <row r="241" spans="1:23" ht="14.25" customHeight="1">
      <c r="A241" t="s">
        <v>615</v>
      </c>
      <c r="B241" s="32" t="s">
        <v>616</v>
      </c>
      <c r="C241" s="32" t="s">
        <v>615</v>
      </c>
      <c r="D241" s="32" t="s">
        <v>616</v>
      </c>
      <c r="E241" t="s">
        <v>219</v>
      </c>
      <c r="F241" s="16">
        <v>0</v>
      </c>
      <c r="G241" s="16">
        <v>0</v>
      </c>
      <c r="H241" s="16">
        <v>0</v>
      </c>
      <c r="I241" s="16">
        <v>0</v>
      </c>
      <c r="J241" s="16">
        <v>65</v>
      </c>
      <c r="K241" s="17">
        <f t="shared" si="15"/>
        <v>65</v>
      </c>
      <c r="L241" s="16">
        <v>360</v>
      </c>
      <c r="M241" s="17">
        <f t="shared" si="16"/>
        <v>425</v>
      </c>
      <c r="N241" s="19" t="s">
        <v>799</v>
      </c>
      <c r="O241" s="16">
        <v>0</v>
      </c>
      <c r="P241" s="16">
        <v>22</v>
      </c>
      <c r="Q241" s="16">
        <v>0</v>
      </c>
      <c r="R241" s="16">
        <v>61</v>
      </c>
      <c r="S241" s="16">
        <v>0</v>
      </c>
      <c r="T241" s="17">
        <f t="shared" si="17"/>
        <v>83</v>
      </c>
      <c r="U241" s="16">
        <v>0</v>
      </c>
      <c r="V241" s="17">
        <f t="shared" si="18"/>
        <v>83</v>
      </c>
      <c r="W241" s="19" t="s">
        <v>799</v>
      </c>
    </row>
    <row r="242" spans="1:23" ht="14.25" customHeight="1">
      <c r="A242" t="s">
        <v>617</v>
      </c>
      <c r="B242" t="s">
        <v>618</v>
      </c>
      <c r="C242" s="32" t="s">
        <v>617</v>
      </c>
      <c r="D242" s="32" t="s">
        <v>618</v>
      </c>
      <c r="E242" t="s">
        <v>231</v>
      </c>
      <c r="F242" s="16">
        <v>18</v>
      </c>
      <c r="G242" s="16">
        <v>0</v>
      </c>
      <c r="H242" s="16">
        <v>0</v>
      </c>
      <c r="I242" s="16">
        <v>0</v>
      </c>
      <c r="J242" s="16">
        <v>0</v>
      </c>
      <c r="K242" s="17">
        <f t="shared" si="15"/>
        <v>18</v>
      </c>
      <c r="L242" s="16">
        <v>0</v>
      </c>
      <c r="M242" s="17">
        <f t="shared" si="16"/>
        <v>18</v>
      </c>
      <c r="N242" s="19" t="s">
        <v>799</v>
      </c>
      <c r="O242" s="16">
        <v>0</v>
      </c>
      <c r="P242" s="16">
        <v>0</v>
      </c>
      <c r="Q242" s="16">
        <v>0</v>
      </c>
      <c r="R242" s="16">
        <v>0</v>
      </c>
      <c r="S242" s="16">
        <v>0</v>
      </c>
      <c r="T242" s="17">
        <f t="shared" si="17"/>
        <v>0</v>
      </c>
      <c r="U242" s="16">
        <v>0</v>
      </c>
      <c r="V242" s="17">
        <f t="shared" si="18"/>
        <v>0</v>
      </c>
      <c r="W242" s="19" t="s">
        <v>799</v>
      </c>
    </row>
    <row r="243" spans="1:23" ht="14.25" customHeight="1">
      <c r="A243" t="s">
        <v>619</v>
      </c>
      <c r="B243" t="s">
        <v>620</v>
      </c>
      <c r="C243" s="32" t="s">
        <v>619</v>
      </c>
      <c r="D243" s="32" t="s">
        <v>620</v>
      </c>
      <c r="E243" t="s">
        <v>231</v>
      </c>
      <c r="F243" s="16">
        <v>5</v>
      </c>
      <c r="G243" s="16">
        <v>0</v>
      </c>
      <c r="H243" s="16">
        <v>0</v>
      </c>
      <c r="I243" s="16">
        <v>0</v>
      </c>
      <c r="J243" s="16">
        <v>0</v>
      </c>
      <c r="K243" s="17">
        <f t="shared" si="15"/>
        <v>5</v>
      </c>
      <c r="L243" s="16">
        <v>0</v>
      </c>
      <c r="M243" s="17">
        <f t="shared" si="16"/>
        <v>5</v>
      </c>
      <c r="N243" s="19" t="s">
        <v>799</v>
      </c>
      <c r="O243" s="16">
        <v>5</v>
      </c>
      <c r="P243" s="16">
        <v>0</v>
      </c>
      <c r="Q243" s="16">
        <v>0</v>
      </c>
      <c r="R243" s="16">
        <v>0</v>
      </c>
      <c r="S243" s="16">
        <v>0</v>
      </c>
      <c r="T243" s="17">
        <f t="shared" si="17"/>
        <v>5</v>
      </c>
      <c r="U243" s="16">
        <v>0</v>
      </c>
      <c r="V243" s="17">
        <f t="shared" si="18"/>
        <v>5</v>
      </c>
      <c r="W243" s="19" t="s">
        <v>799</v>
      </c>
    </row>
    <row r="244" spans="1:23" ht="14.25" customHeight="1">
      <c r="A244" t="s">
        <v>621</v>
      </c>
      <c r="B244" s="32" t="s">
        <v>622</v>
      </c>
      <c r="C244" s="32" t="s">
        <v>621</v>
      </c>
      <c r="D244" t="s">
        <v>622</v>
      </c>
      <c r="E244" t="s">
        <v>219</v>
      </c>
      <c r="F244" s="16">
        <v>0</v>
      </c>
      <c r="G244" s="16">
        <v>0</v>
      </c>
      <c r="H244" s="16">
        <v>0</v>
      </c>
      <c r="I244" s="16">
        <v>0</v>
      </c>
      <c r="J244" s="16">
        <v>19</v>
      </c>
      <c r="K244" s="17">
        <f t="shared" si="15"/>
        <v>19</v>
      </c>
      <c r="L244" s="16">
        <v>0</v>
      </c>
      <c r="M244" s="17">
        <f t="shared" si="16"/>
        <v>19</v>
      </c>
      <c r="N244" s="19" t="s">
        <v>799</v>
      </c>
      <c r="O244" s="16">
        <v>0</v>
      </c>
      <c r="P244" s="16">
        <v>0</v>
      </c>
      <c r="Q244" s="16">
        <v>0</v>
      </c>
      <c r="R244" s="16">
        <v>0</v>
      </c>
      <c r="S244" s="16">
        <v>0</v>
      </c>
      <c r="T244" s="17">
        <f t="shared" si="17"/>
        <v>0</v>
      </c>
      <c r="U244" s="16">
        <v>16</v>
      </c>
      <c r="V244" s="17">
        <f t="shared" si="18"/>
        <v>16</v>
      </c>
      <c r="W244" s="19" t="s">
        <v>799</v>
      </c>
    </row>
    <row r="245" spans="1:23" ht="14.25" customHeight="1">
      <c r="A245" t="s">
        <v>623</v>
      </c>
      <c r="B245" s="32" t="s">
        <v>624</v>
      </c>
      <c r="C245" s="32" t="s">
        <v>623</v>
      </c>
      <c r="D245" s="32" t="s">
        <v>624</v>
      </c>
      <c r="E245" t="s">
        <v>243</v>
      </c>
      <c r="F245" s="16">
        <v>0</v>
      </c>
      <c r="G245" s="16">
        <v>0</v>
      </c>
      <c r="H245" s="16">
        <v>0</v>
      </c>
      <c r="I245" s="16">
        <v>0</v>
      </c>
      <c r="J245" s="16">
        <v>0</v>
      </c>
      <c r="K245" s="17">
        <f t="shared" si="15"/>
        <v>0</v>
      </c>
      <c r="L245" s="16">
        <v>0</v>
      </c>
      <c r="M245" s="17">
        <f t="shared" si="16"/>
        <v>0</v>
      </c>
      <c r="N245" s="19" t="s">
        <v>799</v>
      </c>
      <c r="O245" s="16">
        <v>0</v>
      </c>
      <c r="P245" s="16">
        <v>0</v>
      </c>
      <c r="Q245" s="16">
        <v>0</v>
      </c>
      <c r="R245" s="16">
        <v>1</v>
      </c>
      <c r="S245" s="16">
        <v>0</v>
      </c>
      <c r="T245" s="17">
        <f t="shared" si="17"/>
        <v>1</v>
      </c>
      <c r="U245" s="16">
        <v>5</v>
      </c>
      <c r="V245" s="17">
        <f t="shared" si="18"/>
        <v>6</v>
      </c>
      <c r="W245" s="19" t="s">
        <v>799</v>
      </c>
    </row>
    <row r="246" spans="1:23" ht="14.25" customHeight="1">
      <c r="A246" t="s">
        <v>625</v>
      </c>
      <c r="B246" t="s">
        <v>626</v>
      </c>
      <c r="C246" s="32" t="s">
        <v>625</v>
      </c>
      <c r="D246" s="32" t="s">
        <v>626</v>
      </c>
      <c r="E246" t="s">
        <v>243</v>
      </c>
      <c r="F246" s="16">
        <v>0</v>
      </c>
      <c r="G246" s="16">
        <v>0</v>
      </c>
      <c r="H246" s="16">
        <v>0</v>
      </c>
      <c r="I246" s="16">
        <v>0</v>
      </c>
      <c r="J246" s="16">
        <v>58</v>
      </c>
      <c r="K246" s="17">
        <f t="shared" si="15"/>
        <v>58</v>
      </c>
      <c r="L246" s="16">
        <v>5</v>
      </c>
      <c r="M246" s="17">
        <f t="shared" si="16"/>
        <v>63</v>
      </c>
      <c r="N246" s="19" t="s">
        <v>799</v>
      </c>
      <c r="O246" s="16">
        <v>0</v>
      </c>
      <c r="P246" s="16">
        <v>0</v>
      </c>
      <c r="Q246" s="16">
        <v>0</v>
      </c>
      <c r="R246" s="16">
        <v>0</v>
      </c>
      <c r="S246" s="16">
        <v>0</v>
      </c>
      <c r="T246" s="17">
        <f t="shared" si="17"/>
        <v>0</v>
      </c>
      <c r="U246" s="16">
        <v>0</v>
      </c>
      <c r="V246" s="17">
        <f t="shared" si="18"/>
        <v>0</v>
      </c>
      <c r="W246" s="19" t="s">
        <v>799</v>
      </c>
    </row>
    <row r="247" spans="1:23" ht="14.25" customHeight="1">
      <c r="A247" t="s">
        <v>627</v>
      </c>
      <c r="B247" s="32" t="s">
        <v>628</v>
      </c>
      <c r="C247" s="32" t="s">
        <v>627</v>
      </c>
      <c r="D247" s="32" t="s">
        <v>628</v>
      </c>
      <c r="E247" t="s">
        <v>253</v>
      </c>
      <c r="F247" s="16">
        <v>22</v>
      </c>
      <c r="G247" s="16">
        <v>8</v>
      </c>
      <c r="H247" s="16">
        <v>13</v>
      </c>
      <c r="I247" s="16">
        <v>44</v>
      </c>
      <c r="J247" s="16">
        <v>0</v>
      </c>
      <c r="K247" s="17">
        <f t="shared" si="15"/>
        <v>87</v>
      </c>
      <c r="L247" s="16">
        <v>63</v>
      </c>
      <c r="M247" s="17">
        <f t="shared" si="16"/>
        <v>150</v>
      </c>
      <c r="N247" s="19" t="s">
        <v>802</v>
      </c>
      <c r="O247" s="16">
        <v>0</v>
      </c>
      <c r="P247" s="16">
        <v>74</v>
      </c>
      <c r="Q247" s="16">
        <v>0</v>
      </c>
      <c r="R247" s="16">
        <v>113</v>
      </c>
      <c r="S247" s="16">
        <v>0</v>
      </c>
      <c r="T247" s="17">
        <f t="shared" si="17"/>
        <v>187</v>
      </c>
      <c r="U247" s="16">
        <v>0</v>
      </c>
      <c r="V247" s="17">
        <f t="shared" si="18"/>
        <v>187</v>
      </c>
      <c r="W247" s="19" t="s">
        <v>799</v>
      </c>
    </row>
    <row r="248" spans="1:23" ht="14.25" customHeight="1">
      <c r="A248" t="s">
        <v>629</v>
      </c>
      <c r="B248" s="32" t="s">
        <v>630</v>
      </c>
      <c r="C248" s="32" t="s">
        <v>629</v>
      </c>
      <c r="D248" s="32" t="s">
        <v>630</v>
      </c>
      <c r="E248" t="s">
        <v>219</v>
      </c>
      <c r="F248" s="16">
        <v>0</v>
      </c>
      <c r="G248" s="16">
        <v>2</v>
      </c>
      <c r="H248" s="16">
        <v>0</v>
      </c>
      <c r="I248" s="16">
        <v>5</v>
      </c>
      <c r="J248" s="16">
        <v>0</v>
      </c>
      <c r="K248" s="17">
        <f t="shared" si="15"/>
        <v>7</v>
      </c>
      <c r="L248" s="16">
        <v>10</v>
      </c>
      <c r="M248" s="17">
        <f t="shared" si="16"/>
        <v>17</v>
      </c>
      <c r="N248" s="19" t="s">
        <v>802</v>
      </c>
      <c r="O248" s="16">
        <v>0</v>
      </c>
      <c r="P248" s="16">
        <v>4</v>
      </c>
      <c r="Q248" s="16">
        <v>0</v>
      </c>
      <c r="R248" s="16">
        <v>24</v>
      </c>
      <c r="S248" s="16">
        <v>0</v>
      </c>
      <c r="T248" s="17">
        <f t="shared" si="17"/>
        <v>28</v>
      </c>
      <c r="U248" s="16">
        <v>0</v>
      </c>
      <c r="V248" s="17">
        <f t="shared" si="18"/>
        <v>28</v>
      </c>
      <c r="W248" s="19" t="s">
        <v>799</v>
      </c>
    </row>
    <row r="249" spans="1:23" ht="14.25" customHeight="1">
      <c r="A249" t="s">
        <v>631</v>
      </c>
      <c r="B249" s="32" t="s">
        <v>632</v>
      </c>
      <c r="C249" s="32" t="s">
        <v>631</v>
      </c>
      <c r="D249" s="32" t="s">
        <v>632</v>
      </c>
      <c r="E249" t="s">
        <v>231</v>
      </c>
      <c r="F249" s="16">
        <v>5</v>
      </c>
      <c r="G249" s="16">
        <v>0</v>
      </c>
      <c r="H249" s="16">
        <v>0</v>
      </c>
      <c r="I249" s="16">
        <v>2</v>
      </c>
      <c r="J249" s="16">
        <v>81</v>
      </c>
      <c r="K249" s="17">
        <f t="shared" si="15"/>
        <v>88</v>
      </c>
      <c r="L249" s="16">
        <v>0</v>
      </c>
      <c r="M249" s="17">
        <f t="shared" si="16"/>
        <v>88</v>
      </c>
      <c r="N249" s="19" t="s">
        <v>799</v>
      </c>
      <c r="O249" s="16">
        <v>0</v>
      </c>
      <c r="P249" s="16">
        <v>0</v>
      </c>
      <c r="Q249" s="16">
        <v>0</v>
      </c>
      <c r="R249" s="16">
        <v>2</v>
      </c>
      <c r="S249" s="16">
        <v>0</v>
      </c>
      <c r="T249" s="17">
        <f t="shared" si="17"/>
        <v>2</v>
      </c>
      <c r="U249" s="16">
        <v>0</v>
      </c>
      <c r="V249" s="17">
        <f t="shared" si="18"/>
        <v>2</v>
      </c>
      <c r="W249" s="19" t="s">
        <v>799</v>
      </c>
    </row>
    <row r="250" spans="1:23" ht="14.25" customHeight="1">
      <c r="A250" t="s">
        <v>633</v>
      </c>
      <c r="B250" t="s">
        <v>634</v>
      </c>
      <c r="C250" s="32" t="s">
        <v>633</v>
      </c>
      <c r="D250" s="32" t="s">
        <v>634</v>
      </c>
      <c r="E250" t="s">
        <v>219</v>
      </c>
      <c r="F250" s="16">
        <v>0</v>
      </c>
      <c r="G250" s="16">
        <v>0</v>
      </c>
      <c r="H250" s="16">
        <v>0</v>
      </c>
      <c r="I250" s="16">
        <v>0</v>
      </c>
      <c r="J250" s="16">
        <v>0</v>
      </c>
      <c r="K250" s="17">
        <f t="shared" si="15"/>
        <v>0</v>
      </c>
      <c r="L250" s="16">
        <v>0</v>
      </c>
      <c r="M250" s="17">
        <f t="shared" si="16"/>
        <v>0</v>
      </c>
      <c r="N250" s="19" t="s">
        <v>799</v>
      </c>
      <c r="O250" s="16">
        <v>32</v>
      </c>
      <c r="P250" s="16">
        <v>0</v>
      </c>
      <c r="Q250" s="16">
        <v>0</v>
      </c>
      <c r="R250" s="16">
        <v>0</v>
      </c>
      <c r="S250" s="16">
        <v>11</v>
      </c>
      <c r="T250" s="17">
        <f t="shared" si="17"/>
        <v>43</v>
      </c>
      <c r="U250" s="16">
        <v>0</v>
      </c>
      <c r="V250" s="17">
        <f t="shared" si="18"/>
        <v>43</v>
      </c>
      <c r="W250" s="19" t="s">
        <v>799</v>
      </c>
    </row>
    <row r="251" spans="1:23" ht="14.25" customHeight="1">
      <c r="A251" t="s">
        <v>635</v>
      </c>
      <c r="B251" s="32" t="s">
        <v>636</v>
      </c>
      <c r="C251" s="32" t="s">
        <v>635</v>
      </c>
      <c r="D251" s="32" t="s">
        <v>636</v>
      </c>
      <c r="E251" t="s">
        <v>234</v>
      </c>
      <c r="F251" s="16">
        <v>15</v>
      </c>
      <c r="G251" s="16">
        <v>0</v>
      </c>
      <c r="H251" s="16">
        <v>0</v>
      </c>
      <c r="I251" s="16">
        <v>12</v>
      </c>
      <c r="J251" s="16">
        <v>56</v>
      </c>
      <c r="K251" s="17">
        <f t="shared" si="15"/>
        <v>83</v>
      </c>
      <c r="L251" s="16">
        <v>8</v>
      </c>
      <c r="M251" s="17">
        <f t="shared" si="16"/>
        <v>91</v>
      </c>
      <c r="N251" s="19" t="s">
        <v>802</v>
      </c>
      <c r="O251" s="16">
        <v>118</v>
      </c>
      <c r="P251" s="16">
        <v>0</v>
      </c>
      <c r="Q251" s="16">
        <v>0</v>
      </c>
      <c r="R251" s="16">
        <v>102</v>
      </c>
      <c r="S251" s="16">
        <v>4</v>
      </c>
      <c r="T251" s="17">
        <f t="shared" si="17"/>
        <v>224</v>
      </c>
      <c r="U251" s="16">
        <v>3</v>
      </c>
      <c r="V251" s="17">
        <f t="shared" si="18"/>
        <v>227</v>
      </c>
      <c r="W251" s="19" t="s">
        <v>799</v>
      </c>
    </row>
    <row r="252" spans="1:23" ht="14.25" customHeight="1">
      <c r="A252" t="s">
        <v>637</v>
      </c>
      <c r="B252" s="32" t="s">
        <v>638</v>
      </c>
      <c r="C252" s="32" t="s">
        <v>637</v>
      </c>
      <c r="D252" s="32" t="s">
        <v>638</v>
      </c>
      <c r="E252" t="s">
        <v>248</v>
      </c>
      <c r="F252" s="16">
        <v>0</v>
      </c>
      <c r="G252" s="16">
        <v>0</v>
      </c>
      <c r="H252" s="16">
        <v>0</v>
      </c>
      <c r="I252" s="16">
        <v>0</v>
      </c>
      <c r="J252" s="16">
        <v>227</v>
      </c>
      <c r="K252" s="17">
        <f t="shared" si="15"/>
        <v>227</v>
      </c>
      <c r="L252" s="16">
        <v>0</v>
      </c>
      <c r="M252" s="17">
        <f t="shared" si="16"/>
        <v>227</v>
      </c>
      <c r="N252" s="19" t="s">
        <v>799</v>
      </c>
      <c r="O252" s="16">
        <v>15</v>
      </c>
      <c r="P252" s="16">
        <v>0</v>
      </c>
      <c r="Q252" s="16">
        <v>0</v>
      </c>
      <c r="R252" s="16">
        <v>20</v>
      </c>
      <c r="S252" s="16">
        <v>15</v>
      </c>
      <c r="T252" s="17">
        <f t="shared" si="17"/>
        <v>50</v>
      </c>
      <c r="U252" s="16">
        <v>0</v>
      </c>
      <c r="V252" s="17">
        <f t="shared" si="18"/>
        <v>50</v>
      </c>
      <c r="W252" s="19" t="s">
        <v>802</v>
      </c>
    </row>
    <row r="253" spans="1:23" ht="14.25" customHeight="1">
      <c r="A253" t="s">
        <v>639</v>
      </c>
      <c r="B253" s="32" t="s">
        <v>640</v>
      </c>
      <c r="C253" s="32" t="s">
        <v>639</v>
      </c>
      <c r="D253" s="32" t="s">
        <v>640</v>
      </c>
      <c r="E253" t="s">
        <v>253</v>
      </c>
      <c r="F253" s="16">
        <v>16</v>
      </c>
      <c r="G253" s="16">
        <v>0</v>
      </c>
      <c r="H253" s="16">
        <v>14</v>
      </c>
      <c r="I253" s="16">
        <v>15</v>
      </c>
      <c r="J253" s="16">
        <v>50</v>
      </c>
      <c r="K253" s="17">
        <f t="shared" si="15"/>
        <v>95</v>
      </c>
      <c r="L253" s="16">
        <v>361</v>
      </c>
      <c r="M253" s="17">
        <f t="shared" si="16"/>
        <v>456</v>
      </c>
      <c r="N253" s="19" t="s">
        <v>799</v>
      </c>
      <c r="O253" s="16">
        <v>124</v>
      </c>
      <c r="P253" s="16">
        <v>31</v>
      </c>
      <c r="Q253" s="16">
        <v>42</v>
      </c>
      <c r="R253" s="16">
        <v>252</v>
      </c>
      <c r="S253" s="16">
        <v>0</v>
      </c>
      <c r="T253" s="17">
        <f t="shared" si="17"/>
        <v>449</v>
      </c>
      <c r="U253" s="16">
        <v>575</v>
      </c>
      <c r="V253" s="17">
        <f t="shared" si="18"/>
        <v>1024</v>
      </c>
      <c r="W253" s="19" t="s">
        <v>802</v>
      </c>
    </row>
    <row r="254" spans="1:23" ht="14.25" customHeight="1">
      <c r="A254" t="s">
        <v>641</v>
      </c>
      <c r="B254" s="32" t="s">
        <v>642</v>
      </c>
      <c r="C254" s="32" t="s">
        <v>641</v>
      </c>
      <c r="D254" s="32" t="s">
        <v>642</v>
      </c>
      <c r="E254" t="s">
        <v>248</v>
      </c>
      <c r="F254" s="16">
        <v>0</v>
      </c>
      <c r="G254" s="16">
        <v>0</v>
      </c>
      <c r="H254" s="16">
        <v>0</v>
      </c>
      <c r="I254" s="16">
        <v>25</v>
      </c>
      <c r="J254" s="16">
        <v>0</v>
      </c>
      <c r="K254" s="17">
        <f t="shared" si="15"/>
        <v>25</v>
      </c>
      <c r="L254" s="16">
        <v>0</v>
      </c>
      <c r="M254" s="17">
        <f t="shared" si="16"/>
        <v>25</v>
      </c>
      <c r="N254" s="19" t="s">
        <v>799</v>
      </c>
      <c r="O254" s="16">
        <v>0</v>
      </c>
      <c r="P254" s="16">
        <v>0</v>
      </c>
      <c r="Q254" s="16">
        <v>0</v>
      </c>
      <c r="R254" s="16">
        <v>55</v>
      </c>
      <c r="S254" s="16">
        <v>21</v>
      </c>
      <c r="T254" s="17">
        <f t="shared" si="17"/>
        <v>76</v>
      </c>
      <c r="U254" s="16">
        <v>0</v>
      </c>
      <c r="V254" s="17">
        <f t="shared" si="18"/>
        <v>76</v>
      </c>
      <c r="W254" s="19" t="s">
        <v>799</v>
      </c>
    </row>
    <row r="255" spans="1:23" ht="14.25" customHeight="1">
      <c r="A255" t="s">
        <v>643</v>
      </c>
      <c r="B255" s="32" t="s">
        <v>644</v>
      </c>
      <c r="C255" s="32" t="s">
        <v>643</v>
      </c>
      <c r="D255" s="32" t="s">
        <v>644</v>
      </c>
      <c r="E255" t="s">
        <v>231</v>
      </c>
      <c r="F255" s="16">
        <v>0</v>
      </c>
      <c r="G255" s="16">
        <v>0</v>
      </c>
      <c r="H255" s="16">
        <v>0</v>
      </c>
      <c r="I255" s="16">
        <v>27</v>
      </c>
      <c r="J255" s="16">
        <v>127</v>
      </c>
      <c r="K255" s="17">
        <f t="shared" si="15"/>
        <v>154</v>
      </c>
      <c r="L255" s="16">
        <v>0</v>
      </c>
      <c r="M255" s="17">
        <f t="shared" si="16"/>
        <v>154</v>
      </c>
      <c r="N255" s="19" t="s">
        <v>802</v>
      </c>
      <c r="O255" s="16">
        <v>103</v>
      </c>
      <c r="P255" s="16">
        <v>40</v>
      </c>
      <c r="Q255" s="16">
        <v>0</v>
      </c>
      <c r="R255" s="16">
        <v>106</v>
      </c>
      <c r="S255" s="16">
        <v>0</v>
      </c>
      <c r="T255" s="17">
        <f t="shared" si="17"/>
        <v>249</v>
      </c>
      <c r="U255" s="16">
        <v>344</v>
      </c>
      <c r="V255" s="17">
        <f t="shared" si="18"/>
        <v>593</v>
      </c>
      <c r="W255" s="19" t="s">
        <v>799</v>
      </c>
    </row>
    <row r="256" spans="1:23" ht="14.25" customHeight="1">
      <c r="A256" t="s">
        <v>645</v>
      </c>
      <c r="B256" s="32" t="s">
        <v>646</v>
      </c>
      <c r="C256" s="32" t="s">
        <v>645</v>
      </c>
      <c r="D256" s="32" t="s">
        <v>646</v>
      </c>
      <c r="E256" t="s">
        <v>219</v>
      </c>
      <c r="F256" s="16">
        <v>5</v>
      </c>
      <c r="G256" s="16">
        <v>0</v>
      </c>
      <c r="H256" s="16">
        <v>0</v>
      </c>
      <c r="I256" s="16">
        <v>2</v>
      </c>
      <c r="J256" s="16">
        <v>99</v>
      </c>
      <c r="K256" s="17">
        <f t="shared" si="15"/>
        <v>106</v>
      </c>
      <c r="L256" s="16">
        <v>0</v>
      </c>
      <c r="M256" s="17">
        <f t="shared" si="16"/>
        <v>106</v>
      </c>
      <c r="N256" s="19" t="s">
        <v>799</v>
      </c>
      <c r="O256" s="16">
        <v>70</v>
      </c>
      <c r="P256" s="16">
        <v>12</v>
      </c>
      <c r="Q256" s="16">
        <v>0</v>
      </c>
      <c r="R256" s="16">
        <v>106</v>
      </c>
      <c r="S256" s="16">
        <v>0</v>
      </c>
      <c r="T256" s="17">
        <f t="shared" si="17"/>
        <v>188</v>
      </c>
      <c r="U256" s="16">
        <v>0</v>
      </c>
      <c r="V256" s="17">
        <f t="shared" si="18"/>
        <v>188</v>
      </c>
      <c r="W256" s="19" t="s">
        <v>799</v>
      </c>
    </row>
    <row r="257" spans="1:23" ht="14.25" customHeight="1">
      <c r="A257" t="s">
        <v>647</v>
      </c>
      <c r="B257" s="32" t="s">
        <v>648</v>
      </c>
      <c r="C257" s="32" t="s">
        <v>647</v>
      </c>
      <c r="D257" s="32" t="s">
        <v>648</v>
      </c>
      <c r="E257" t="s">
        <v>219</v>
      </c>
      <c r="F257" s="16">
        <v>0</v>
      </c>
      <c r="G257" s="16">
        <v>0</v>
      </c>
      <c r="H257" s="16">
        <v>0</v>
      </c>
      <c r="I257" s="16">
        <v>0</v>
      </c>
      <c r="J257" s="16">
        <v>128</v>
      </c>
      <c r="K257" s="17">
        <f t="shared" si="15"/>
        <v>128</v>
      </c>
      <c r="L257" s="16">
        <v>0</v>
      </c>
      <c r="M257" s="17">
        <f t="shared" si="16"/>
        <v>128</v>
      </c>
      <c r="N257" s="19" t="s">
        <v>799</v>
      </c>
      <c r="O257" s="16">
        <v>40</v>
      </c>
      <c r="P257" s="16">
        <v>0</v>
      </c>
      <c r="Q257" s="16">
        <v>0</v>
      </c>
      <c r="R257" s="16">
        <v>59</v>
      </c>
      <c r="S257" s="16">
        <v>0</v>
      </c>
      <c r="T257" s="17">
        <f t="shared" si="17"/>
        <v>99</v>
      </c>
      <c r="U257" s="16">
        <v>0</v>
      </c>
      <c r="V257" s="17">
        <f t="shared" si="18"/>
        <v>99</v>
      </c>
      <c r="W257" s="19" t="s">
        <v>799</v>
      </c>
    </row>
    <row r="258" spans="1:23" ht="14.25" customHeight="1">
      <c r="A258" t="s">
        <v>649</v>
      </c>
      <c r="B258" s="32" t="s">
        <v>650</v>
      </c>
      <c r="C258" s="32" t="s">
        <v>649</v>
      </c>
      <c r="D258" s="32" t="s">
        <v>650</v>
      </c>
      <c r="E258" t="s">
        <v>231</v>
      </c>
      <c r="F258" s="16">
        <v>0</v>
      </c>
      <c r="G258" s="16">
        <v>38</v>
      </c>
      <c r="H258" s="16">
        <v>0</v>
      </c>
      <c r="I258" s="16">
        <v>17</v>
      </c>
      <c r="J258" s="16">
        <v>0</v>
      </c>
      <c r="K258" s="17">
        <f t="shared" si="15"/>
        <v>55</v>
      </c>
      <c r="L258" s="16">
        <v>103</v>
      </c>
      <c r="M258" s="17">
        <f t="shared" si="16"/>
        <v>158</v>
      </c>
      <c r="N258" s="19" t="s">
        <v>799</v>
      </c>
      <c r="O258" s="16">
        <v>106</v>
      </c>
      <c r="P258" s="16">
        <v>50</v>
      </c>
      <c r="Q258" s="16">
        <v>0</v>
      </c>
      <c r="R258" s="16">
        <v>53</v>
      </c>
      <c r="S258" s="16">
        <v>0</v>
      </c>
      <c r="T258" s="17">
        <f t="shared" si="17"/>
        <v>209</v>
      </c>
      <c r="U258" s="16">
        <v>0</v>
      </c>
      <c r="V258" s="17">
        <f t="shared" si="18"/>
        <v>209</v>
      </c>
      <c r="W258" s="19" t="s">
        <v>799</v>
      </c>
    </row>
    <row r="259" spans="1:23" ht="14.25" customHeight="1">
      <c r="A259" t="s">
        <v>651</v>
      </c>
      <c r="B259" s="32" t="s">
        <v>652</v>
      </c>
      <c r="C259" s="32" t="s">
        <v>651</v>
      </c>
      <c r="D259" s="32" t="s">
        <v>652</v>
      </c>
      <c r="E259" t="s">
        <v>219</v>
      </c>
      <c r="F259" s="16">
        <v>0</v>
      </c>
      <c r="G259" s="16">
        <v>0</v>
      </c>
      <c r="H259" s="16">
        <v>0</v>
      </c>
      <c r="I259" s="16">
        <v>8</v>
      </c>
      <c r="J259" s="16">
        <v>2</v>
      </c>
      <c r="K259" s="17">
        <f t="shared" si="15"/>
        <v>10</v>
      </c>
      <c r="L259" s="16">
        <v>0</v>
      </c>
      <c r="M259" s="17">
        <f t="shared" si="16"/>
        <v>10</v>
      </c>
      <c r="N259" s="19" t="s">
        <v>799</v>
      </c>
      <c r="O259" s="16">
        <v>0</v>
      </c>
      <c r="P259" s="16">
        <v>0</v>
      </c>
      <c r="Q259" s="16">
        <v>4</v>
      </c>
      <c r="R259" s="16">
        <v>11</v>
      </c>
      <c r="S259" s="16">
        <v>0</v>
      </c>
      <c r="T259" s="17">
        <f t="shared" si="17"/>
        <v>15</v>
      </c>
      <c r="U259" s="16">
        <v>3</v>
      </c>
      <c r="V259" s="17">
        <f t="shared" si="18"/>
        <v>18</v>
      </c>
      <c r="W259" s="19" t="s">
        <v>799</v>
      </c>
    </row>
    <row r="260" spans="1:23" ht="14.25" customHeight="1">
      <c r="A260" t="s">
        <v>653</v>
      </c>
      <c r="B260" t="s">
        <v>654</v>
      </c>
      <c r="C260" s="32" t="s">
        <v>653</v>
      </c>
      <c r="D260" s="32" t="s">
        <v>654</v>
      </c>
      <c r="E260" t="s">
        <v>243</v>
      </c>
      <c r="F260" s="16">
        <v>0</v>
      </c>
      <c r="G260" s="16">
        <v>0</v>
      </c>
      <c r="H260" s="16">
        <v>0</v>
      </c>
      <c r="I260" s="16">
        <v>0</v>
      </c>
      <c r="J260" s="16">
        <v>26</v>
      </c>
      <c r="K260" s="17">
        <f t="shared" si="15"/>
        <v>26</v>
      </c>
      <c r="L260" s="16">
        <v>11</v>
      </c>
      <c r="M260" s="17">
        <f t="shared" si="16"/>
        <v>37</v>
      </c>
      <c r="N260" s="19" t="s">
        <v>799</v>
      </c>
      <c r="O260" s="16">
        <v>7</v>
      </c>
      <c r="P260" s="16">
        <v>0</v>
      </c>
      <c r="Q260" s="16">
        <v>0</v>
      </c>
      <c r="R260" s="16">
        <v>6</v>
      </c>
      <c r="S260" s="16">
        <v>4</v>
      </c>
      <c r="T260" s="17">
        <f t="shared" si="17"/>
        <v>17</v>
      </c>
      <c r="U260" s="16">
        <v>46</v>
      </c>
      <c r="V260" s="17">
        <f t="shared" si="18"/>
        <v>63</v>
      </c>
      <c r="W260" s="19" t="s">
        <v>799</v>
      </c>
    </row>
    <row r="261" spans="1:23" ht="14.25" customHeight="1">
      <c r="A261" t="s">
        <v>655</v>
      </c>
      <c r="B261" s="32" t="s">
        <v>656</v>
      </c>
      <c r="C261" s="32" t="s">
        <v>655</v>
      </c>
      <c r="D261" s="32" t="s">
        <v>656</v>
      </c>
      <c r="E261" t="s">
        <v>253</v>
      </c>
      <c r="F261" s="16">
        <v>162</v>
      </c>
      <c r="G261" s="16">
        <v>0</v>
      </c>
      <c r="H261" s="16">
        <v>0</v>
      </c>
      <c r="I261" s="16">
        <v>68</v>
      </c>
      <c r="J261" s="16">
        <v>0</v>
      </c>
      <c r="K261" s="17">
        <f t="shared" si="15"/>
        <v>230</v>
      </c>
      <c r="L261" s="16">
        <v>7</v>
      </c>
      <c r="M261" s="17">
        <f t="shared" si="16"/>
        <v>237</v>
      </c>
      <c r="N261" s="19" t="s">
        <v>799</v>
      </c>
      <c r="O261" s="16">
        <v>108</v>
      </c>
      <c r="P261" s="16">
        <v>0</v>
      </c>
      <c r="Q261" s="16">
        <v>4</v>
      </c>
      <c r="R261" s="16">
        <v>25</v>
      </c>
      <c r="S261" s="16">
        <v>0</v>
      </c>
      <c r="T261" s="17">
        <f t="shared" si="17"/>
        <v>137</v>
      </c>
      <c r="U261" s="16">
        <v>117</v>
      </c>
      <c r="V261" s="17">
        <f t="shared" si="18"/>
        <v>254</v>
      </c>
      <c r="W261" s="19" t="s">
        <v>802</v>
      </c>
    </row>
    <row r="262" spans="1:23" ht="14.25" customHeight="1">
      <c r="A262" t="s">
        <v>657</v>
      </c>
      <c r="B262" s="32" t="s">
        <v>658</v>
      </c>
      <c r="C262" s="32" t="s">
        <v>657</v>
      </c>
      <c r="D262" s="32" t="s">
        <v>658</v>
      </c>
      <c r="E262" t="s">
        <v>222</v>
      </c>
      <c r="F262" s="16">
        <v>0</v>
      </c>
      <c r="G262" s="16">
        <v>0</v>
      </c>
      <c r="H262" s="16">
        <v>0</v>
      </c>
      <c r="I262" s="16">
        <v>1</v>
      </c>
      <c r="J262" s="16">
        <v>76</v>
      </c>
      <c r="K262" s="17">
        <f t="shared" si="15"/>
        <v>77</v>
      </c>
      <c r="L262" s="16">
        <v>0</v>
      </c>
      <c r="M262" s="17">
        <f t="shared" si="16"/>
        <v>77</v>
      </c>
      <c r="N262" s="19" t="s">
        <v>799</v>
      </c>
      <c r="O262" s="16">
        <v>69</v>
      </c>
      <c r="P262" s="16">
        <v>0</v>
      </c>
      <c r="Q262" s="16">
        <v>0</v>
      </c>
      <c r="R262" s="16">
        <v>33</v>
      </c>
      <c r="S262" s="16">
        <v>17</v>
      </c>
      <c r="T262" s="17">
        <f t="shared" si="17"/>
        <v>119</v>
      </c>
      <c r="U262" s="16">
        <v>0</v>
      </c>
      <c r="V262" s="17">
        <f t="shared" si="18"/>
        <v>119</v>
      </c>
      <c r="W262" s="19" t="s">
        <v>799</v>
      </c>
    </row>
    <row r="263" spans="1:23" ht="14.25" customHeight="1">
      <c r="A263" t="s">
        <v>659</v>
      </c>
      <c r="B263" s="32" t="s">
        <v>660</v>
      </c>
      <c r="C263" s="32" t="s">
        <v>659</v>
      </c>
      <c r="D263" s="32" t="s">
        <v>660</v>
      </c>
      <c r="E263" t="s">
        <v>222</v>
      </c>
      <c r="F263" s="16">
        <v>14</v>
      </c>
      <c r="G263" s="16">
        <v>9</v>
      </c>
      <c r="H263" s="16">
        <v>0</v>
      </c>
      <c r="I263" s="16">
        <v>33</v>
      </c>
      <c r="J263" s="16">
        <v>37</v>
      </c>
      <c r="K263" s="17">
        <f t="shared" si="15"/>
        <v>93</v>
      </c>
      <c r="L263" s="16">
        <v>152</v>
      </c>
      <c r="M263" s="17">
        <f t="shared" si="16"/>
        <v>245</v>
      </c>
      <c r="N263" s="19" t="s">
        <v>802</v>
      </c>
      <c r="O263" s="16">
        <v>139</v>
      </c>
      <c r="P263" s="16">
        <v>62</v>
      </c>
      <c r="Q263" s="16">
        <v>0</v>
      </c>
      <c r="R263" s="16">
        <v>61</v>
      </c>
      <c r="S263" s="16">
        <v>15</v>
      </c>
      <c r="T263" s="17">
        <f t="shared" si="17"/>
        <v>277</v>
      </c>
      <c r="U263" s="16">
        <v>175</v>
      </c>
      <c r="V263" s="17">
        <f t="shared" si="18"/>
        <v>452</v>
      </c>
      <c r="W263" s="19" t="s">
        <v>799</v>
      </c>
    </row>
    <row r="264" spans="1:23" ht="14.25" customHeight="1">
      <c r="A264" t="s">
        <v>661</v>
      </c>
      <c r="B264" s="32" t="s">
        <v>662</v>
      </c>
      <c r="C264" s="32" t="s">
        <v>661</v>
      </c>
      <c r="D264" s="32" t="s">
        <v>662</v>
      </c>
      <c r="E264" t="s">
        <v>219</v>
      </c>
      <c r="F264" s="16">
        <v>16</v>
      </c>
      <c r="G264" s="16">
        <v>0</v>
      </c>
      <c r="H264" s="16">
        <v>0</v>
      </c>
      <c r="I264" s="16">
        <v>2</v>
      </c>
      <c r="J264" s="16">
        <v>226</v>
      </c>
      <c r="K264" s="17">
        <f t="shared" si="15"/>
        <v>244</v>
      </c>
      <c r="L264" s="16">
        <v>0</v>
      </c>
      <c r="M264" s="17">
        <f t="shared" si="16"/>
        <v>244</v>
      </c>
      <c r="N264" s="19" t="s">
        <v>802</v>
      </c>
      <c r="O264" s="16">
        <v>65</v>
      </c>
      <c r="P264" s="16">
        <v>0</v>
      </c>
      <c r="Q264" s="16">
        <v>0</v>
      </c>
      <c r="R264" s="16">
        <v>2</v>
      </c>
      <c r="S264" s="16">
        <v>0</v>
      </c>
      <c r="T264" s="17">
        <f t="shared" si="17"/>
        <v>67</v>
      </c>
      <c r="U264" s="16">
        <v>0</v>
      </c>
      <c r="V264" s="17">
        <f t="shared" si="18"/>
        <v>67</v>
      </c>
      <c r="W264" s="19" t="s">
        <v>799</v>
      </c>
    </row>
    <row r="265" spans="1:23" ht="14.25" customHeight="1">
      <c r="A265" t="s">
        <v>663</v>
      </c>
      <c r="B265" s="32" t="s">
        <v>664</v>
      </c>
      <c r="C265" s="32" t="s">
        <v>663</v>
      </c>
      <c r="D265" s="32" t="s">
        <v>664</v>
      </c>
      <c r="E265" t="s">
        <v>231</v>
      </c>
      <c r="F265" s="16">
        <v>0</v>
      </c>
      <c r="G265" s="16">
        <v>0</v>
      </c>
      <c r="H265" s="16">
        <v>0</v>
      </c>
      <c r="I265" s="16">
        <v>0</v>
      </c>
      <c r="J265" s="16">
        <v>0</v>
      </c>
      <c r="K265" s="17">
        <f t="shared" si="15"/>
        <v>0</v>
      </c>
      <c r="L265" s="16">
        <v>0</v>
      </c>
      <c r="M265" s="17">
        <f t="shared" si="16"/>
        <v>0</v>
      </c>
      <c r="N265" s="19" t="s">
        <v>799</v>
      </c>
      <c r="O265" s="16">
        <v>0</v>
      </c>
      <c r="P265" s="16">
        <v>44</v>
      </c>
      <c r="Q265" s="16">
        <v>0</v>
      </c>
      <c r="R265" s="16">
        <v>21</v>
      </c>
      <c r="S265" s="16">
        <v>0</v>
      </c>
      <c r="T265" s="17">
        <f t="shared" si="17"/>
        <v>65</v>
      </c>
      <c r="U265" s="16">
        <v>0</v>
      </c>
      <c r="V265" s="17">
        <f t="shared" si="18"/>
        <v>65</v>
      </c>
      <c r="W265" s="19" t="s">
        <v>799</v>
      </c>
    </row>
    <row r="266" spans="1:23" ht="14.25" customHeight="1">
      <c r="A266" t="s">
        <v>667</v>
      </c>
      <c r="B266" s="32" t="s">
        <v>668</v>
      </c>
      <c r="C266" s="32" t="s">
        <v>667</v>
      </c>
      <c r="D266" s="32" t="s">
        <v>668</v>
      </c>
      <c r="E266" t="s">
        <v>253</v>
      </c>
      <c r="F266" s="16">
        <v>110</v>
      </c>
      <c r="G266" s="16">
        <v>0</v>
      </c>
      <c r="H266" s="16">
        <v>0</v>
      </c>
      <c r="I266" s="16">
        <v>23</v>
      </c>
      <c r="J266" s="16">
        <v>56</v>
      </c>
      <c r="K266" s="17">
        <f t="shared" si="15"/>
        <v>189</v>
      </c>
      <c r="L266" s="16">
        <v>0</v>
      </c>
      <c r="M266" s="17">
        <f t="shared" si="16"/>
        <v>189</v>
      </c>
      <c r="N266" s="19" t="s">
        <v>799</v>
      </c>
      <c r="O266" s="16">
        <v>259</v>
      </c>
      <c r="P266" s="16">
        <v>0</v>
      </c>
      <c r="Q266" s="16">
        <v>0</v>
      </c>
      <c r="R266" s="16">
        <v>100</v>
      </c>
      <c r="S266" s="16">
        <v>0</v>
      </c>
      <c r="T266" s="17">
        <f t="shared" si="17"/>
        <v>359</v>
      </c>
      <c r="U266" s="16">
        <v>6</v>
      </c>
      <c r="V266" s="17">
        <f t="shared" si="18"/>
        <v>365</v>
      </c>
      <c r="W266" s="19" t="s">
        <v>802</v>
      </c>
    </row>
    <row r="267" spans="1:23" ht="14.25" customHeight="1">
      <c r="A267" t="s">
        <v>669</v>
      </c>
      <c r="B267" s="32" t="s">
        <v>670</v>
      </c>
      <c r="C267" s="32" t="s">
        <v>669</v>
      </c>
      <c r="D267" s="32" t="s">
        <v>670</v>
      </c>
      <c r="E267" t="s">
        <v>243</v>
      </c>
      <c r="F267" s="16">
        <v>3</v>
      </c>
      <c r="G267" s="16">
        <v>19</v>
      </c>
      <c r="H267" s="16">
        <v>0</v>
      </c>
      <c r="I267" s="16">
        <v>49</v>
      </c>
      <c r="J267" s="16">
        <v>49</v>
      </c>
      <c r="K267" s="17">
        <f t="shared" si="15"/>
        <v>120</v>
      </c>
      <c r="L267" s="16">
        <v>0</v>
      </c>
      <c r="M267" s="17">
        <f t="shared" si="16"/>
        <v>120</v>
      </c>
      <c r="N267" s="19" t="s">
        <v>799</v>
      </c>
      <c r="O267" s="16">
        <v>8</v>
      </c>
      <c r="P267" s="16">
        <v>4</v>
      </c>
      <c r="Q267" s="16">
        <v>0</v>
      </c>
      <c r="R267" s="16">
        <v>60</v>
      </c>
      <c r="S267" s="16">
        <v>0</v>
      </c>
      <c r="T267" s="17">
        <f t="shared" si="17"/>
        <v>72</v>
      </c>
      <c r="U267" s="16">
        <v>61</v>
      </c>
      <c r="V267" s="17">
        <f t="shared" si="18"/>
        <v>133</v>
      </c>
      <c r="W267" s="19" t="s">
        <v>802</v>
      </c>
    </row>
    <row r="268" spans="1:23" ht="14.25" customHeight="1">
      <c r="A268" t="s">
        <v>671</v>
      </c>
      <c r="B268" s="32" t="s">
        <v>672</v>
      </c>
      <c r="C268" s="32" t="s">
        <v>671</v>
      </c>
      <c r="D268" s="32" t="s">
        <v>672</v>
      </c>
      <c r="E268" t="s">
        <v>219</v>
      </c>
      <c r="F268" s="16">
        <v>5</v>
      </c>
      <c r="G268" s="16">
        <v>0</v>
      </c>
      <c r="H268" s="16">
        <v>0</v>
      </c>
      <c r="I268" s="16">
        <v>15</v>
      </c>
      <c r="J268" s="16">
        <v>80</v>
      </c>
      <c r="K268" s="17">
        <f t="shared" si="15"/>
        <v>100</v>
      </c>
      <c r="L268" s="16">
        <v>0</v>
      </c>
      <c r="M268" s="17">
        <f t="shared" si="16"/>
        <v>100</v>
      </c>
      <c r="N268" s="19" t="s">
        <v>799</v>
      </c>
      <c r="O268" s="16">
        <v>5</v>
      </c>
      <c r="P268" s="16">
        <v>18</v>
      </c>
      <c r="Q268" s="16">
        <v>0</v>
      </c>
      <c r="R268" s="16">
        <v>147</v>
      </c>
      <c r="S268" s="16">
        <v>0</v>
      </c>
      <c r="T268" s="17">
        <f t="shared" si="17"/>
        <v>170</v>
      </c>
      <c r="U268" s="16">
        <v>0</v>
      </c>
      <c r="V268" s="17">
        <f t="shared" si="18"/>
        <v>170</v>
      </c>
      <c r="W268" s="19" t="s">
        <v>799</v>
      </c>
    </row>
    <row r="269" spans="1:23" ht="14.25" customHeight="1">
      <c r="A269" t="s">
        <v>783</v>
      </c>
      <c r="B269" t="s">
        <v>784</v>
      </c>
      <c r="C269" s="32" t="s">
        <v>783</v>
      </c>
      <c r="D269" s="32" t="s">
        <v>784</v>
      </c>
      <c r="E269" t="s">
        <v>219</v>
      </c>
      <c r="F269" s="16">
        <v>0</v>
      </c>
      <c r="G269" s="16">
        <v>0</v>
      </c>
      <c r="H269" s="16">
        <v>0</v>
      </c>
      <c r="I269" s="16">
        <v>0</v>
      </c>
      <c r="J269" s="16">
        <v>0</v>
      </c>
      <c r="K269" s="17">
        <f t="shared" ref="K269:K278" si="19">SUM(F269:J269)</f>
        <v>0</v>
      </c>
      <c r="L269" s="16">
        <v>0</v>
      </c>
      <c r="M269" s="17">
        <f t="shared" ref="M269:M278" si="20">SUM(K269:L269)</f>
        <v>0</v>
      </c>
      <c r="N269" s="19" t="s">
        <v>799</v>
      </c>
      <c r="O269" s="16">
        <v>0</v>
      </c>
      <c r="P269" s="16">
        <v>15</v>
      </c>
      <c r="Q269" s="16">
        <v>0</v>
      </c>
      <c r="R269" s="16">
        <v>0</v>
      </c>
      <c r="S269" s="16">
        <v>0</v>
      </c>
      <c r="T269" s="17">
        <f t="shared" ref="T269:T278" si="21">SUM(O269:S269)</f>
        <v>15</v>
      </c>
      <c r="U269" s="16">
        <v>3</v>
      </c>
      <c r="V269" s="17">
        <f t="shared" ref="V269:V278" si="22">SUM(T269:U269)</f>
        <v>18</v>
      </c>
      <c r="W269" s="19" t="s">
        <v>799</v>
      </c>
    </row>
    <row r="270" spans="1:23" ht="14.25" customHeight="1">
      <c r="A270" t="s">
        <v>673</v>
      </c>
      <c r="B270" s="32" t="s">
        <v>674</v>
      </c>
      <c r="C270" s="32" t="s">
        <v>673</v>
      </c>
      <c r="D270" s="32" t="s">
        <v>674</v>
      </c>
      <c r="E270" t="s">
        <v>253</v>
      </c>
      <c r="F270" s="16">
        <v>149</v>
      </c>
      <c r="G270" s="16">
        <v>6</v>
      </c>
      <c r="H270" s="16">
        <v>0</v>
      </c>
      <c r="I270" s="16">
        <v>45</v>
      </c>
      <c r="J270" s="16">
        <v>37</v>
      </c>
      <c r="K270" s="17">
        <f t="shared" si="19"/>
        <v>237</v>
      </c>
      <c r="L270" s="16">
        <v>0</v>
      </c>
      <c r="M270" s="17">
        <f t="shared" si="20"/>
        <v>237</v>
      </c>
      <c r="N270" s="19" t="s">
        <v>802</v>
      </c>
      <c r="O270" s="16">
        <v>125</v>
      </c>
      <c r="P270" s="16">
        <v>0</v>
      </c>
      <c r="Q270" s="16">
        <v>0</v>
      </c>
      <c r="R270" s="16">
        <v>100</v>
      </c>
      <c r="S270" s="16">
        <v>0</v>
      </c>
      <c r="T270" s="17">
        <f t="shared" si="21"/>
        <v>225</v>
      </c>
      <c r="U270" s="16">
        <v>87</v>
      </c>
      <c r="V270" s="17">
        <f t="shared" si="22"/>
        <v>312</v>
      </c>
      <c r="W270" s="19" t="s">
        <v>802</v>
      </c>
    </row>
    <row r="271" spans="1:23" ht="14.25" customHeight="1">
      <c r="A271" t="s">
        <v>675</v>
      </c>
      <c r="B271" t="s">
        <v>676</v>
      </c>
      <c r="C271" s="32" t="s">
        <v>675</v>
      </c>
      <c r="D271" t="s">
        <v>676</v>
      </c>
      <c r="E271" t="s">
        <v>219</v>
      </c>
      <c r="F271" s="16">
        <v>0</v>
      </c>
      <c r="G271" s="16">
        <v>0</v>
      </c>
      <c r="H271" s="16">
        <v>0</v>
      </c>
      <c r="I271" s="16">
        <v>0</v>
      </c>
      <c r="J271" s="16">
        <v>72</v>
      </c>
      <c r="K271" s="17">
        <f t="shared" si="19"/>
        <v>72</v>
      </c>
      <c r="L271" s="16">
        <v>0</v>
      </c>
      <c r="M271" s="17">
        <f t="shared" si="20"/>
        <v>72</v>
      </c>
      <c r="N271" s="19" t="s">
        <v>799</v>
      </c>
      <c r="O271" s="16">
        <v>0</v>
      </c>
      <c r="P271" s="16">
        <v>0</v>
      </c>
      <c r="Q271" s="16">
        <v>0</v>
      </c>
      <c r="R271" s="16">
        <v>0</v>
      </c>
      <c r="S271" s="16">
        <v>0</v>
      </c>
      <c r="T271" s="17">
        <f t="shared" si="21"/>
        <v>0</v>
      </c>
      <c r="U271" s="16">
        <v>0</v>
      </c>
      <c r="V271" s="17">
        <f t="shared" si="22"/>
        <v>0</v>
      </c>
      <c r="W271" s="19" t="s">
        <v>799</v>
      </c>
    </row>
    <row r="272" spans="1:23" ht="14.25" customHeight="1">
      <c r="A272" t="s">
        <v>679</v>
      </c>
      <c r="B272" s="32" t="s">
        <v>680</v>
      </c>
      <c r="C272" s="32" t="s">
        <v>679</v>
      </c>
      <c r="D272" s="32" t="s">
        <v>680</v>
      </c>
      <c r="E272" t="s">
        <v>248</v>
      </c>
      <c r="F272" s="16">
        <v>0</v>
      </c>
      <c r="G272" s="16">
        <v>0</v>
      </c>
      <c r="H272" s="16">
        <v>0</v>
      </c>
      <c r="I272" s="16">
        <v>2</v>
      </c>
      <c r="J272" s="16">
        <v>0</v>
      </c>
      <c r="K272" s="17">
        <f t="shared" si="19"/>
        <v>2</v>
      </c>
      <c r="L272" s="16">
        <v>0</v>
      </c>
      <c r="M272" s="17">
        <f t="shared" si="20"/>
        <v>2</v>
      </c>
      <c r="N272" s="19" t="s">
        <v>799</v>
      </c>
      <c r="O272" s="16">
        <v>24</v>
      </c>
      <c r="P272" s="16">
        <v>0</v>
      </c>
      <c r="Q272" s="16">
        <v>0</v>
      </c>
      <c r="R272" s="16">
        <v>2</v>
      </c>
      <c r="S272" s="16">
        <v>0</v>
      </c>
      <c r="T272" s="17">
        <f t="shared" si="21"/>
        <v>26</v>
      </c>
      <c r="U272" s="16">
        <v>0</v>
      </c>
      <c r="V272" s="17">
        <f t="shared" si="22"/>
        <v>26</v>
      </c>
      <c r="W272" s="19" t="s">
        <v>799</v>
      </c>
    </row>
    <row r="273" spans="1:23" ht="14.25" customHeight="1">
      <c r="A273" t="s">
        <v>681</v>
      </c>
      <c r="B273" s="32" t="s">
        <v>682</v>
      </c>
      <c r="C273" s="32" t="s">
        <v>681</v>
      </c>
      <c r="D273" s="32" t="s">
        <v>682</v>
      </c>
      <c r="E273" t="s">
        <v>248</v>
      </c>
      <c r="F273" s="16">
        <v>4</v>
      </c>
      <c r="G273" s="16">
        <v>0</v>
      </c>
      <c r="H273" s="16">
        <v>0</v>
      </c>
      <c r="I273" s="16">
        <v>3</v>
      </c>
      <c r="J273" s="16">
        <v>127</v>
      </c>
      <c r="K273" s="17">
        <f t="shared" si="19"/>
        <v>134</v>
      </c>
      <c r="L273" s="16">
        <v>0</v>
      </c>
      <c r="M273" s="17">
        <f t="shared" si="20"/>
        <v>134</v>
      </c>
      <c r="N273" s="19" t="s">
        <v>799</v>
      </c>
      <c r="O273" s="16">
        <v>34</v>
      </c>
      <c r="P273" s="16">
        <v>2</v>
      </c>
      <c r="Q273" s="16">
        <v>0</v>
      </c>
      <c r="R273" s="16">
        <v>50</v>
      </c>
      <c r="S273" s="16">
        <v>0</v>
      </c>
      <c r="T273" s="17">
        <f t="shared" si="21"/>
        <v>86</v>
      </c>
      <c r="U273" s="16">
        <v>6</v>
      </c>
      <c r="V273" s="17">
        <f t="shared" si="22"/>
        <v>92</v>
      </c>
      <c r="W273" s="19" t="s">
        <v>799</v>
      </c>
    </row>
    <row r="274" spans="1:23" ht="14.25" customHeight="1">
      <c r="A274" t="s">
        <v>683</v>
      </c>
      <c r="B274" s="32" t="s">
        <v>684</v>
      </c>
      <c r="C274" s="32" t="s">
        <v>683</v>
      </c>
      <c r="D274" s="32" t="s">
        <v>684</v>
      </c>
      <c r="E274" t="s">
        <v>219</v>
      </c>
      <c r="F274" s="16">
        <v>27</v>
      </c>
      <c r="G274" s="16">
        <v>0</v>
      </c>
      <c r="H274" s="16">
        <v>0</v>
      </c>
      <c r="I274" s="16">
        <v>0</v>
      </c>
      <c r="J274" s="16">
        <v>0</v>
      </c>
      <c r="K274" s="17">
        <f t="shared" si="19"/>
        <v>27</v>
      </c>
      <c r="L274" s="16">
        <v>0</v>
      </c>
      <c r="M274" s="17">
        <f t="shared" si="20"/>
        <v>27</v>
      </c>
      <c r="N274" s="19" t="s">
        <v>799</v>
      </c>
      <c r="O274" s="16">
        <v>27</v>
      </c>
      <c r="P274" s="16">
        <v>0</v>
      </c>
      <c r="Q274" s="16">
        <v>0</v>
      </c>
      <c r="R274" s="16">
        <v>0</v>
      </c>
      <c r="S274" s="16">
        <v>0</v>
      </c>
      <c r="T274" s="17">
        <f t="shared" si="21"/>
        <v>27</v>
      </c>
      <c r="U274" s="16">
        <v>0</v>
      </c>
      <c r="V274" s="17">
        <f t="shared" si="22"/>
        <v>27</v>
      </c>
      <c r="W274" s="19" t="s">
        <v>799</v>
      </c>
    </row>
    <row r="275" spans="1:23" ht="14.25" customHeight="1">
      <c r="A275" t="s">
        <v>685</v>
      </c>
      <c r="B275" s="32" t="s">
        <v>686</v>
      </c>
      <c r="C275" s="32" t="s">
        <v>685</v>
      </c>
      <c r="D275" s="32" t="s">
        <v>686</v>
      </c>
      <c r="E275" t="s">
        <v>248</v>
      </c>
      <c r="F275" s="16">
        <v>9</v>
      </c>
      <c r="G275" s="16">
        <v>0</v>
      </c>
      <c r="H275" s="16">
        <v>0</v>
      </c>
      <c r="I275" s="16">
        <v>22</v>
      </c>
      <c r="J275" s="16">
        <v>58</v>
      </c>
      <c r="K275" s="17">
        <f t="shared" si="19"/>
        <v>89</v>
      </c>
      <c r="L275" s="16">
        <v>0</v>
      </c>
      <c r="M275" s="17">
        <f t="shared" si="20"/>
        <v>89</v>
      </c>
      <c r="N275" s="19" t="s">
        <v>802</v>
      </c>
      <c r="O275" s="16">
        <v>24</v>
      </c>
      <c r="P275" s="16">
        <v>69</v>
      </c>
      <c r="Q275" s="16">
        <v>0</v>
      </c>
      <c r="R275" s="16">
        <v>64</v>
      </c>
      <c r="S275" s="16">
        <v>0</v>
      </c>
      <c r="T275" s="17">
        <f t="shared" si="21"/>
        <v>157</v>
      </c>
      <c r="U275" s="16">
        <v>0</v>
      </c>
      <c r="V275" s="17">
        <f t="shared" si="22"/>
        <v>157</v>
      </c>
      <c r="W275" s="19" t="s">
        <v>799</v>
      </c>
    </row>
    <row r="276" spans="1:23" ht="14.25" customHeight="1">
      <c r="A276" t="s">
        <v>687</v>
      </c>
      <c r="B276" s="32" t="s">
        <v>688</v>
      </c>
      <c r="C276" s="32" t="s">
        <v>687</v>
      </c>
      <c r="D276" s="32" t="s">
        <v>688</v>
      </c>
      <c r="E276" t="s">
        <v>253</v>
      </c>
      <c r="F276" s="16">
        <v>29</v>
      </c>
      <c r="G276" s="16">
        <v>0</v>
      </c>
      <c r="H276" s="16">
        <v>0</v>
      </c>
      <c r="I276" s="16">
        <v>66</v>
      </c>
      <c r="J276" s="16">
        <v>0</v>
      </c>
      <c r="K276" s="17">
        <f t="shared" si="19"/>
        <v>95</v>
      </c>
      <c r="L276" s="16">
        <v>0</v>
      </c>
      <c r="M276" s="17">
        <f t="shared" si="20"/>
        <v>95</v>
      </c>
      <c r="N276" s="19" t="s">
        <v>799</v>
      </c>
      <c r="O276" s="16">
        <v>20</v>
      </c>
      <c r="P276" s="16">
        <v>0</v>
      </c>
      <c r="Q276" s="16">
        <v>0</v>
      </c>
      <c r="R276" s="16">
        <v>4</v>
      </c>
      <c r="S276" s="16">
        <v>0</v>
      </c>
      <c r="T276" s="17">
        <f t="shared" si="21"/>
        <v>24</v>
      </c>
      <c r="U276" s="16">
        <v>3</v>
      </c>
      <c r="V276" s="17">
        <f t="shared" si="22"/>
        <v>27</v>
      </c>
      <c r="W276" s="19" t="s">
        <v>799</v>
      </c>
    </row>
    <row r="277" spans="1:23" ht="14.25" customHeight="1">
      <c r="A277" t="s">
        <v>689</v>
      </c>
      <c r="B277" s="32" t="s">
        <v>690</v>
      </c>
      <c r="C277" s="32" t="s">
        <v>689</v>
      </c>
      <c r="D277" s="32" t="s">
        <v>690</v>
      </c>
      <c r="E277" t="s">
        <v>248</v>
      </c>
      <c r="F277" s="16">
        <v>33</v>
      </c>
      <c r="G277" s="16">
        <v>0</v>
      </c>
      <c r="H277" s="16">
        <v>0</v>
      </c>
      <c r="I277" s="16">
        <v>0</v>
      </c>
      <c r="J277" s="16">
        <v>28</v>
      </c>
      <c r="K277" s="17">
        <f t="shared" si="19"/>
        <v>61</v>
      </c>
      <c r="L277" s="16">
        <v>0</v>
      </c>
      <c r="M277" s="17">
        <f t="shared" si="20"/>
        <v>61</v>
      </c>
      <c r="N277" s="19" t="s">
        <v>799</v>
      </c>
      <c r="O277" s="16">
        <v>140</v>
      </c>
      <c r="P277" s="16">
        <v>9</v>
      </c>
      <c r="Q277" s="16">
        <v>0</v>
      </c>
      <c r="R277" s="16">
        <v>57</v>
      </c>
      <c r="S277" s="16">
        <v>0</v>
      </c>
      <c r="T277" s="17">
        <f t="shared" si="21"/>
        <v>206</v>
      </c>
      <c r="U277" s="16">
        <v>79</v>
      </c>
      <c r="V277" s="17">
        <f t="shared" si="22"/>
        <v>285</v>
      </c>
      <c r="W277" s="19" t="s">
        <v>802</v>
      </c>
    </row>
    <row r="278" spans="1:23" ht="14.25" customHeight="1">
      <c r="A278" t="s">
        <v>691</v>
      </c>
      <c r="B278" s="32" t="s">
        <v>692</v>
      </c>
      <c r="C278" s="32" t="s">
        <v>691</v>
      </c>
      <c r="D278" s="32" t="s">
        <v>692</v>
      </c>
      <c r="E278" t="s">
        <v>234</v>
      </c>
      <c r="F278" s="16">
        <v>0</v>
      </c>
      <c r="G278" s="16">
        <v>0</v>
      </c>
      <c r="H278" s="16">
        <v>0</v>
      </c>
      <c r="I278" s="16">
        <v>23</v>
      </c>
      <c r="J278" s="16">
        <v>68</v>
      </c>
      <c r="K278" s="17">
        <f t="shared" si="19"/>
        <v>91</v>
      </c>
      <c r="L278" s="16">
        <v>0</v>
      </c>
      <c r="M278" s="17">
        <f t="shared" si="20"/>
        <v>91</v>
      </c>
      <c r="N278" s="19" t="s">
        <v>799</v>
      </c>
      <c r="O278" s="16">
        <v>13</v>
      </c>
      <c r="P278" s="16">
        <v>10</v>
      </c>
      <c r="Q278" s="16">
        <v>0</v>
      </c>
      <c r="R278" s="16">
        <v>54</v>
      </c>
      <c r="S278" s="16">
        <v>4</v>
      </c>
      <c r="T278" s="17">
        <f t="shared" si="21"/>
        <v>81</v>
      </c>
      <c r="U278" s="16">
        <v>27</v>
      </c>
      <c r="V278" s="17">
        <f t="shared" si="22"/>
        <v>108</v>
      </c>
      <c r="W278" s="19" t="s">
        <v>802</v>
      </c>
    </row>
    <row r="279" spans="1:23" ht="14.25" customHeight="1">
      <c r="F279" s="18">
        <f t="shared" ref="F279:M279" si="23">SUM(F11:F278)</f>
        <v>5221</v>
      </c>
      <c r="G279" s="18">
        <f t="shared" si="23"/>
        <v>2340</v>
      </c>
      <c r="H279" s="18">
        <f t="shared" si="23"/>
        <v>371</v>
      </c>
      <c r="I279" s="18">
        <f t="shared" si="23"/>
        <v>3924</v>
      </c>
      <c r="J279" s="18">
        <f t="shared" si="23"/>
        <v>17356</v>
      </c>
      <c r="K279" s="18">
        <f t="shared" si="23"/>
        <v>29212</v>
      </c>
      <c r="L279" s="18">
        <f t="shared" si="23"/>
        <v>7740</v>
      </c>
      <c r="M279" s="18">
        <f t="shared" si="23"/>
        <v>36952</v>
      </c>
      <c r="N279" s="19" t="s">
        <v>802</v>
      </c>
      <c r="O279" s="18">
        <f t="shared" ref="O279:V279" si="24">SUM(O11:O278)</f>
        <v>10262</v>
      </c>
      <c r="P279" s="18">
        <f t="shared" si="24"/>
        <v>3730</v>
      </c>
      <c r="Q279" s="18">
        <f t="shared" si="24"/>
        <v>254</v>
      </c>
      <c r="R279" s="18">
        <f t="shared" si="24"/>
        <v>9104</v>
      </c>
      <c r="S279" s="18">
        <f t="shared" si="24"/>
        <v>727</v>
      </c>
      <c r="T279" s="18">
        <f t="shared" si="24"/>
        <v>24077</v>
      </c>
      <c r="U279" s="18">
        <f t="shared" si="24"/>
        <v>9582</v>
      </c>
      <c r="V279" s="18">
        <f t="shared" si="24"/>
        <v>33659</v>
      </c>
      <c r="W279" s="19" t="s">
        <v>802</v>
      </c>
    </row>
    <row r="280" spans="1:23" ht="14.25" customHeight="1">
      <c r="F280" s="17"/>
      <c r="G280" s="17"/>
      <c r="H280" s="17"/>
      <c r="I280" s="17"/>
      <c r="J280" s="17"/>
      <c r="K280" s="17"/>
      <c r="L280" s="17"/>
      <c r="M280" s="17"/>
      <c r="N280" s="17"/>
      <c r="O280" s="17"/>
      <c r="P280" s="17"/>
      <c r="Q280" s="17"/>
      <c r="R280" s="17"/>
      <c r="S280" s="17"/>
      <c r="T280" s="17"/>
      <c r="U280" s="17"/>
      <c r="V280" s="17"/>
    </row>
    <row r="281" spans="1:23" ht="14.25" customHeight="1">
      <c r="A281" s="159" t="s">
        <v>693</v>
      </c>
      <c r="F281" s="7"/>
      <c r="G281" s="17"/>
      <c r="H281" s="17"/>
      <c r="I281" s="17"/>
      <c r="J281" s="17"/>
      <c r="K281" s="17"/>
      <c r="L281" s="17"/>
      <c r="M281" s="17"/>
      <c r="N281" s="17"/>
      <c r="O281" s="7"/>
      <c r="P281" s="17"/>
      <c r="Q281" s="17"/>
      <c r="R281" s="17"/>
      <c r="S281" s="17"/>
      <c r="T281" s="17"/>
      <c r="U281" s="17"/>
      <c r="V281" s="17"/>
    </row>
    <row r="282" spans="1:23" ht="14.25" customHeight="1">
      <c r="A282" t="s">
        <v>785</v>
      </c>
      <c r="B282" t="s">
        <v>786</v>
      </c>
      <c r="C282" s="32" t="s">
        <v>785</v>
      </c>
      <c r="D282" s="32" t="s">
        <v>786</v>
      </c>
      <c r="E282" t="s">
        <v>696</v>
      </c>
      <c r="F282" s="16">
        <v>0</v>
      </c>
      <c r="G282" s="16">
        <v>0</v>
      </c>
      <c r="H282" s="16">
        <v>0</v>
      </c>
      <c r="I282" s="16">
        <v>0</v>
      </c>
      <c r="J282" s="7" t="s">
        <v>55</v>
      </c>
      <c r="K282" s="17">
        <f t="shared" ref="K282:K289" si="25">SUM(F282:J282)</f>
        <v>0</v>
      </c>
      <c r="L282" s="31">
        <v>0</v>
      </c>
      <c r="M282" s="17">
        <f t="shared" ref="M282:M289" si="26">SUM(K282:L282)</f>
        <v>0</v>
      </c>
      <c r="N282" s="19" t="s">
        <v>799</v>
      </c>
      <c r="O282" s="16">
        <v>0</v>
      </c>
      <c r="P282" s="16">
        <v>0</v>
      </c>
      <c r="Q282" s="16">
        <v>0</v>
      </c>
      <c r="R282" s="16">
        <v>0</v>
      </c>
      <c r="S282" s="7" t="s">
        <v>55</v>
      </c>
      <c r="T282" s="17">
        <f t="shared" ref="T282:T289" si="27">SUM(O282:R282)</f>
        <v>0</v>
      </c>
      <c r="U282" s="31">
        <v>54</v>
      </c>
      <c r="V282" s="17">
        <f t="shared" ref="V282:V289" si="28">SUM(T282:U282)</f>
        <v>54</v>
      </c>
      <c r="W282" s="19" t="s">
        <v>799</v>
      </c>
    </row>
    <row r="283" spans="1:23" ht="14.25" customHeight="1">
      <c r="A283" t="s">
        <v>694</v>
      </c>
      <c r="B283" t="s">
        <v>695</v>
      </c>
      <c r="C283" s="32" t="s">
        <v>694</v>
      </c>
      <c r="D283" t="s">
        <v>695</v>
      </c>
      <c r="E283" t="s">
        <v>696</v>
      </c>
      <c r="F283" s="16">
        <v>0</v>
      </c>
      <c r="G283" s="16">
        <v>0</v>
      </c>
      <c r="H283" s="16">
        <v>0</v>
      </c>
      <c r="I283" s="16">
        <v>0</v>
      </c>
      <c r="J283" s="7" t="s">
        <v>55</v>
      </c>
      <c r="K283" s="17">
        <f t="shared" si="25"/>
        <v>0</v>
      </c>
      <c r="L283" s="31">
        <v>27</v>
      </c>
      <c r="M283" s="17">
        <f t="shared" si="26"/>
        <v>27</v>
      </c>
      <c r="N283" s="19" t="s">
        <v>799</v>
      </c>
      <c r="O283" s="16">
        <v>0</v>
      </c>
      <c r="P283" s="16">
        <v>0</v>
      </c>
      <c r="Q283" s="16">
        <v>0</v>
      </c>
      <c r="R283" s="16">
        <v>0</v>
      </c>
      <c r="S283" s="7" t="s">
        <v>55</v>
      </c>
      <c r="T283" s="17">
        <f t="shared" si="27"/>
        <v>0</v>
      </c>
      <c r="U283" s="31">
        <v>0</v>
      </c>
      <c r="V283" s="17">
        <f t="shared" si="28"/>
        <v>0</v>
      </c>
      <c r="W283" s="19" t="s">
        <v>799</v>
      </c>
    </row>
    <row r="284" spans="1:23" ht="14.25" customHeight="1">
      <c r="A284" t="s">
        <v>697</v>
      </c>
      <c r="B284" s="32" t="s">
        <v>698</v>
      </c>
      <c r="C284" s="32" t="s">
        <v>697</v>
      </c>
      <c r="D284" t="s">
        <v>698</v>
      </c>
      <c r="E284" t="s">
        <v>696</v>
      </c>
      <c r="F284" s="16">
        <v>0</v>
      </c>
      <c r="G284" s="16">
        <v>0</v>
      </c>
      <c r="H284" s="16">
        <v>0</v>
      </c>
      <c r="I284" s="16">
        <v>0</v>
      </c>
      <c r="J284" s="7" t="s">
        <v>55</v>
      </c>
      <c r="K284" s="17">
        <f t="shared" si="25"/>
        <v>0</v>
      </c>
      <c r="L284" s="16">
        <v>13</v>
      </c>
      <c r="M284" s="17">
        <f t="shared" si="26"/>
        <v>13</v>
      </c>
      <c r="N284" s="19" t="s">
        <v>799</v>
      </c>
      <c r="O284" s="16">
        <v>0</v>
      </c>
      <c r="P284" s="16">
        <v>0</v>
      </c>
      <c r="Q284" s="16">
        <v>0</v>
      </c>
      <c r="R284" s="16">
        <v>0</v>
      </c>
      <c r="S284" s="7" t="s">
        <v>55</v>
      </c>
      <c r="T284" s="17">
        <f t="shared" si="27"/>
        <v>0</v>
      </c>
      <c r="U284" s="16">
        <v>0</v>
      </c>
      <c r="V284" s="17">
        <f t="shared" si="28"/>
        <v>0</v>
      </c>
      <c r="W284" s="19" t="s">
        <v>799</v>
      </c>
    </row>
    <row r="285" spans="1:23" ht="14.25" customHeight="1">
      <c r="A285" t="s">
        <v>842</v>
      </c>
      <c r="B285" t="s">
        <v>843</v>
      </c>
      <c r="C285" s="32" t="s">
        <v>842</v>
      </c>
      <c r="D285" t="s">
        <v>843</v>
      </c>
      <c r="E285" t="s">
        <v>696</v>
      </c>
      <c r="F285" s="16">
        <v>0</v>
      </c>
      <c r="G285" s="16">
        <v>0</v>
      </c>
      <c r="H285" s="16">
        <v>0</v>
      </c>
      <c r="I285" s="16">
        <v>0</v>
      </c>
      <c r="J285" s="7" t="s">
        <v>55</v>
      </c>
      <c r="K285" s="17">
        <f t="shared" si="25"/>
        <v>0</v>
      </c>
      <c r="L285" s="16">
        <v>73</v>
      </c>
      <c r="M285" s="17">
        <f t="shared" si="26"/>
        <v>73</v>
      </c>
      <c r="N285" s="19" t="s">
        <v>799</v>
      </c>
      <c r="O285" s="16">
        <v>0</v>
      </c>
      <c r="P285" s="16">
        <v>0</v>
      </c>
      <c r="Q285" s="16">
        <v>0</v>
      </c>
      <c r="R285" s="16">
        <v>0</v>
      </c>
      <c r="S285" s="7" t="s">
        <v>55</v>
      </c>
      <c r="T285" s="17">
        <f t="shared" si="27"/>
        <v>0</v>
      </c>
      <c r="U285" s="16">
        <v>17</v>
      </c>
      <c r="V285" s="17">
        <f t="shared" si="28"/>
        <v>17</v>
      </c>
      <c r="W285" s="19" t="s">
        <v>799</v>
      </c>
    </row>
    <row r="286" spans="1:23" ht="14.25" customHeight="1">
      <c r="A286" t="s">
        <v>789</v>
      </c>
      <c r="B286" t="s">
        <v>790</v>
      </c>
      <c r="C286" s="32" t="s">
        <v>789</v>
      </c>
      <c r="D286" s="32" t="s">
        <v>790</v>
      </c>
      <c r="E286" t="s">
        <v>696</v>
      </c>
      <c r="F286" s="16">
        <v>0</v>
      </c>
      <c r="G286" s="16">
        <v>0</v>
      </c>
      <c r="H286" s="16">
        <v>0</v>
      </c>
      <c r="I286" s="16">
        <v>0</v>
      </c>
      <c r="J286" s="7" t="s">
        <v>55</v>
      </c>
      <c r="K286" s="17">
        <f t="shared" si="25"/>
        <v>0</v>
      </c>
      <c r="L286" s="16">
        <v>0</v>
      </c>
      <c r="M286" s="17">
        <f t="shared" si="26"/>
        <v>0</v>
      </c>
      <c r="N286" s="19" t="s">
        <v>799</v>
      </c>
      <c r="O286" s="16">
        <v>0</v>
      </c>
      <c r="P286" s="16">
        <v>0</v>
      </c>
      <c r="Q286" s="16">
        <v>0</v>
      </c>
      <c r="R286" s="16">
        <v>0</v>
      </c>
      <c r="S286" s="7" t="s">
        <v>55</v>
      </c>
      <c r="T286" s="17">
        <f t="shared" si="27"/>
        <v>0</v>
      </c>
      <c r="U286" s="16">
        <v>6</v>
      </c>
      <c r="V286" s="17">
        <f t="shared" si="28"/>
        <v>6</v>
      </c>
      <c r="W286" s="19" t="s">
        <v>799</v>
      </c>
    </row>
    <row r="287" spans="1:23" ht="14.25" customHeight="1">
      <c r="A287" t="s">
        <v>707</v>
      </c>
      <c r="B287" s="32" t="s">
        <v>708</v>
      </c>
      <c r="C287" s="32" t="s">
        <v>707</v>
      </c>
      <c r="D287" t="s">
        <v>708</v>
      </c>
      <c r="E287" t="s">
        <v>696</v>
      </c>
      <c r="F287" s="16">
        <v>0</v>
      </c>
      <c r="G287" s="16">
        <v>0</v>
      </c>
      <c r="H287" s="16">
        <v>0</v>
      </c>
      <c r="I287" s="16">
        <v>0</v>
      </c>
      <c r="J287" s="7" t="s">
        <v>55</v>
      </c>
      <c r="K287" s="17">
        <f t="shared" si="25"/>
        <v>0</v>
      </c>
      <c r="L287" s="16">
        <v>5</v>
      </c>
      <c r="M287" s="17">
        <f t="shared" si="26"/>
        <v>5</v>
      </c>
      <c r="N287" s="19" t="s">
        <v>799</v>
      </c>
      <c r="O287" s="16">
        <v>0</v>
      </c>
      <c r="P287" s="16">
        <v>0</v>
      </c>
      <c r="Q287" s="16">
        <v>0</v>
      </c>
      <c r="R287" s="16">
        <v>0</v>
      </c>
      <c r="S287" s="7" t="s">
        <v>55</v>
      </c>
      <c r="T287" s="17">
        <f t="shared" si="27"/>
        <v>0</v>
      </c>
      <c r="U287" s="16">
        <v>0</v>
      </c>
      <c r="V287" s="17">
        <f t="shared" si="28"/>
        <v>0</v>
      </c>
      <c r="W287" s="19" t="s">
        <v>799</v>
      </c>
    </row>
    <row r="288" spans="1:23" ht="14.25" customHeight="1">
      <c r="A288" t="s">
        <v>711</v>
      </c>
      <c r="B288" t="s">
        <v>712</v>
      </c>
      <c r="C288" s="32" t="s">
        <v>711</v>
      </c>
      <c r="D288" s="32" t="s">
        <v>712</v>
      </c>
      <c r="E288" t="s">
        <v>696</v>
      </c>
      <c r="F288" s="16">
        <v>0</v>
      </c>
      <c r="G288" s="16">
        <v>0</v>
      </c>
      <c r="H288" s="16">
        <v>0</v>
      </c>
      <c r="I288" s="16">
        <v>0</v>
      </c>
      <c r="J288" s="7" t="s">
        <v>55</v>
      </c>
      <c r="K288" s="17">
        <f t="shared" si="25"/>
        <v>0</v>
      </c>
      <c r="L288" s="16">
        <v>0</v>
      </c>
      <c r="M288" s="17">
        <f t="shared" si="26"/>
        <v>0</v>
      </c>
      <c r="N288" s="19" t="s">
        <v>799</v>
      </c>
      <c r="O288" s="16">
        <v>0</v>
      </c>
      <c r="P288" s="16">
        <v>0</v>
      </c>
      <c r="Q288" s="16">
        <v>0</v>
      </c>
      <c r="R288" s="16">
        <v>0</v>
      </c>
      <c r="S288" s="7" t="s">
        <v>55</v>
      </c>
      <c r="T288" s="17">
        <f t="shared" si="27"/>
        <v>0</v>
      </c>
      <c r="U288" s="16">
        <v>200</v>
      </c>
      <c r="V288" s="17">
        <f t="shared" si="28"/>
        <v>200</v>
      </c>
      <c r="W288" s="19" t="s">
        <v>799</v>
      </c>
    </row>
    <row r="289" spans="1:23" ht="14.25" customHeight="1">
      <c r="A289" t="s">
        <v>715</v>
      </c>
      <c r="B289" s="32" t="s">
        <v>716</v>
      </c>
      <c r="C289" s="32" t="s">
        <v>715</v>
      </c>
      <c r="D289" s="32" t="s">
        <v>716</v>
      </c>
      <c r="E289" t="s">
        <v>696</v>
      </c>
      <c r="F289" s="16">
        <v>0</v>
      </c>
      <c r="G289" s="16">
        <v>0</v>
      </c>
      <c r="H289" s="16">
        <v>0</v>
      </c>
      <c r="I289" s="16">
        <v>0</v>
      </c>
      <c r="J289" s="7" t="s">
        <v>55</v>
      </c>
      <c r="K289" s="17">
        <f t="shared" si="25"/>
        <v>0</v>
      </c>
      <c r="L289" s="16">
        <v>29</v>
      </c>
      <c r="M289" s="17">
        <f t="shared" si="26"/>
        <v>29</v>
      </c>
      <c r="N289" s="19" t="s">
        <v>799</v>
      </c>
      <c r="O289" s="16">
        <v>0</v>
      </c>
      <c r="P289" s="16">
        <v>0</v>
      </c>
      <c r="Q289" s="16">
        <v>0</v>
      </c>
      <c r="R289" s="16">
        <v>0</v>
      </c>
      <c r="S289" s="7" t="s">
        <v>55</v>
      </c>
      <c r="T289" s="17">
        <f t="shared" si="27"/>
        <v>0</v>
      </c>
      <c r="U289" s="16">
        <v>0</v>
      </c>
      <c r="V289" s="17">
        <f t="shared" si="28"/>
        <v>0</v>
      </c>
      <c r="W289" s="19" t="s">
        <v>799</v>
      </c>
    </row>
    <row r="290" spans="1:23" ht="15">
      <c r="C290"/>
      <c r="D290"/>
      <c r="F290" s="18">
        <f t="shared" ref="F290" si="29">SUM(F282:F289)</f>
        <v>0</v>
      </c>
      <c r="G290" s="18">
        <f t="shared" ref="G290:I290" si="30">SUM(G282:G289)</f>
        <v>0</v>
      </c>
      <c r="H290" s="18">
        <f t="shared" si="30"/>
        <v>0</v>
      </c>
      <c r="I290" s="18">
        <f t="shared" si="30"/>
        <v>0</v>
      </c>
      <c r="J290" s="20" t="s">
        <v>55</v>
      </c>
      <c r="K290" s="18">
        <f>SUM(K282:K289)</f>
        <v>0</v>
      </c>
      <c r="L290" s="18">
        <f>SUM(L282:L289)</f>
        <v>147</v>
      </c>
      <c r="M290" s="18">
        <f>SUM(M282:M289)</f>
        <v>147</v>
      </c>
      <c r="N290" s="19" t="s">
        <v>799</v>
      </c>
      <c r="O290" s="18">
        <f t="shared" ref="O290" si="31">SUM(O282:O289)</f>
        <v>0</v>
      </c>
      <c r="P290" s="18">
        <f t="shared" ref="P290:V290" si="32">SUM(P282:P289)</f>
        <v>0</v>
      </c>
      <c r="Q290" s="18">
        <f t="shared" si="32"/>
        <v>0</v>
      </c>
      <c r="R290" s="18">
        <f t="shared" si="32"/>
        <v>0</v>
      </c>
      <c r="S290" s="28" t="s">
        <v>55</v>
      </c>
      <c r="T290" s="18">
        <f t="shared" si="32"/>
        <v>0</v>
      </c>
      <c r="U290" s="18">
        <f t="shared" si="32"/>
        <v>277</v>
      </c>
      <c r="V290" s="18">
        <f t="shared" si="32"/>
        <v>277</v>
      </c>
      <c r="W290" s="19" t="s">
        <v>799</v>
      </c>
    </row>
    <row r="291" spans="1:23" ht="12.95">
      <c r="B291" s="1"/>
      <c r="F291" s="16"/>
      <c r="G291" s="16"/>
      <c r="H291" s="16"/>
      <c r="I291" s="16"/>
      <c r="J291" s="16"/>
      <c r="K291" s="16"/>
      <c r="L291" s="16"/>
      <c r="M291" s="16"/>
      <c r="N291" s="16"/>
      <c r="O291" s="16"/>
      <c r="P291" s="16"/>
      <c r="Q291" s="16"/>
      <c r="R291" s="16"/>
      <c r="S291" s="16"/>
      <c r="T291" s="16"/>
      <c r="U291" s="16"/>
      <c r="V291" s="16"/>
    </row>
    <row r="292" spans="1:23" ht="12.95">
      <c r="B292" s="1" t="s">
        <v>719</v>
      </c>
      <c r="C292" s="1"/>
      <c r="D292" s="1"/>
      <c r="F292" s="16"/>
      <c r="G292" s="16"/>
      <c r="H292" s="16"/>
      <c r="I292" s="16"/>
      <c r="J292" s="16"/>
      <c r="K292" s="16"/>
      <c r="L292" s="16"/>
      <c r="M292" s="16"/>
      <c r="N292" s="16"/>
      <c r="O292" s="16"/>
      <c r="P292" s="16"/>
      <c r="Q292" s="16"/>
      <c r="R292" s="16"/>
      <c r="S292" s="16"/>
      <c r="T292" s="16"/>
      <c r="U292" s="16"/>
      <c r="V292" s="16"/>
    </row>
    <row r="293" spans="1:23" ht="12.95">
      <c r="C293" s="1"/>
      <c r="D293" s="1"/>
      <c r="F293" s="16"/>
      <c r="G293" s="16"/>
      <c r="H293" s="16"/>
      <c r="I293" s="16"/>
      <c r="J293" s="16"/>
      <c r="K293" s="16"/>
      <c r="L293" s="16"/>
      <c r="M293" s="16"/>
      <c r="N293" s="16"/>
      <c r="O293" s="16"/>
      <c r="P293" s="16"/>
      <c r="Q293" s="16"/>
      <c r="R293" s="16"/>
      <c r="S293" s="16"/>
      <c r="T293" s="16"/>
      <c r="U293" s="16"/>
      <c r="V293" s="16"/>
    </row>
    <row r="294" spans="1:23" ht="15">
      <c r="A294" s="163" t="s">
        <v>720</v>
      </c>
      <c r="B294" s="32" t="s">
        <v>721</v>
      </c>
      <c r="E294" t="s">
        <v>222</v>
      </c>
      <c r="F294" s="31">
        <v>385</v>
      </c>
      <c r="G294" s="31">
        <v>117</v>
      </c>
      <c r="H294" s="31">
        <v>12</v>
      </c>
      <c r="I294" s="31">
        <v>366</v>
      </c>
      <c r="J294" s="31">
        <v>1762</v>
      </c>
      <c r="K294" s="17">
        <f t="shared" ref="K294:K302" si="33">SUM(F294:J294)</f>
        <v>2642</v>
      </c>
      <c r="L294" s="31">
        <v>987</v>
      </c>
      <c r="M294" s="17">
        <f>SUM(K294:L294)</f>
        <v>3629</v>
      </c>
      <c r="N294" s="19" t="s">
        <v>802</v>
      </c>
      <c r="O294" s="31">
        <v>944</v>
      </c>
      <c r="P294" s="31">
        <v>239</v>
      </c>
      <c r="Q294" s="31">
        <v>10</v>
      </c>
      <c r="R294" s="31">
        <v>724</v>
      </c>
      <c r="S294" s="31">
        <v>132</v>
      </c>
      <c r="T294" s="17">
        <f>SUM(O294:S294)</f>
        <v>2049</v>
      </c>
      <c r="U294" s="31">
        <v>755</v>
      </c>
      <c r="V294" s="17">
        <f>SUM(T294:U294)</f>
        <v>2804</v>
      </c>
      <c r="W294" s="19" t="s">
        <v>802</v>
      </c>
    </row>
    <row r="295" spans="1:23" ht="15">
      <c r="A295" s="163" t="s">
        <v>722</v>
      </c>
      <c r="B295" s="32" t="s">
        <v>723</v>
      </c>
      <c r="C295" s="32"/>
      <c r="D295" s="32"/>
      <c r="E295" s="4" t="s">
        <v>231</v>
      </c>
      <c r="F295" s="31">
        <v>484</v>
      </c>
      <c r="G295" s="31">
        <v>318</v>
      </c>
      <c r="H295" s="31">
        <v>151</v>
      </c>
      <c r="I295" s="31">
        <v>606</v>
      </c>
      <c r="J295" s="31">
        <v>1763</v>
      </c>
      <c r="K295" s="17">
        <f t="shared" si="33"/>
        <v>3322</v>
      </c>
      <c r="L295" s="31">
        <v>1132</v>
      </c>
      <c r="M295" s="17">
        <f>SUM(K295:L295)</f>
        <v>4454</v>
      </c>
      <c r="N295" s="19" t="s">
        <v>802</v>
      </c>
      <c r="O295" s="31">
        <v>1030</v>
      </c>
      <c r="P295" s="31">
        <v>500</v>
      </c>
      <c r="Q295" s="31">
        <v>57</v>
      </c>
      <c r="R295" s="31">
        <v>818</v>
      </c>
      <c r="S295" s="31">
        <v>48</v>
      </c>
      <c r="T295" s="17">
        <f t="shared" ref="T295:T302" si="34">SUM(O295:S295)</f>
        <v>2453</v>
      </c>
      <c r="U295" s="31">
        <v>1154</v>
      </c>
      <c r="V295" s="17">
        <f>SUM(T295:U295)</f>
        <v>3607</v>
      </c>
      <c r="W295" s="19" t="s">
        <v>802</v>
      </c>
    </row>
    <row r="296" spans="1:23" ht="12.95">
      <c r="A296" s="163" t="s">
        <v>724</v>
      </c>
      <c r="B296" s="32" t="s">
        <v>725</v>
      </c>
      <c r="C296" s="32"/>
      <c r="D296" s="32"/>
      <c r="E296" s="4" t="s">
        <v>696</v>
      </c>
      <c r="F296" s="31">
        <v>0</v>
      </c>
      <c r="G296" s="31">
        <v>0</v>
      </c>
      <c r="H296" s="31">
        <v>0</v>
      </c>
      <c r="I296" s="31">
        <v>0</v>
      </c>
      <c r="J296" s="7" t="s">
        <v>55</v>
      </c>
      <c r="K296" s="17">
        <f t="shared" si="33"/>
        <v>0</v>
      </c>
      <c r="L296" s="31">
        <v>147</v>
      </c>
      <c r="M296" s="17">
        <f>SUM(K296:L296)</f>
        <v>147</v>
      </c>
      <c r="N296" s="16"/>
      <c r="O296" s="31">
        <v>0</v>
      </c>
      <c r="P296" s="31">
        <v>0</v>
      </c>
      <c r="Q296" s="31">
        <v>0</v>
      </c>
      <c r="R296" s="31">
        <v>0</v>
      </c>
      <c r="S296" s="7" t="s">
        <v>55</v>
      </c>
      <c r="T296" s="17">
        <f t="shared" si="34"/>
        <v>0</v>
      </c>
      <c r="U296" s="31">
        <v>277</v>
      </c>
      <c r="V296" s="17">
        <f>SUM(T296:U296)</f>
        <v>277</v>
      </c>
      <c r="W296" s="16"/>
    </row>
    <row r="297" spans="1:23" ht="15">
      <c r="A297" s="163" t="s">
        <v>726</v>
      </c>
      <c r="B297" s="32" t="s">
        <v>727</v>
      </c>
      <c r="C297" s="32"/>
      <c r="D297" s="32"/>
      <c r="E297" t="s">
        <v>320</v>
      </c>
      <c r="F297" s="31">
        <v>776</v>
      </c>
      <c r="G297" s="31">
        <v>124</v>
      </c>
      <c r="H297" s="31">
        <v>25</v>
      </c>
      <c r="I297" s="31">
        <v>310</v>
      </c>
      <c r="J297" s="31">
        <v>1548</v>
      </c>
      <c r="K297" s="17">
        <f t="shared" si="33"/>
        <v>2783</v>
      </c>
      <c r="L297" s="31">
        <v>736</v>
      </c>
      <c r="M297" s="17">
        <f t="shared" ref="M297:M299" si="35">SUM(K297:L297)</f>
        <v>3519</v>
      </c>
      <c r="N297" s="19" t="s">
        <v>802</v>
      </c>
      <c r="O297" s="31">
        <v>849</v>
      </c>
      <c r="P297" s="31">
        <v>94</v>
      </c>
      <c r="Q297" s="31">
        <v>15</v>
      </c>
      <c r="R297" s="31">
        <v>421</v>
      </c>
      <c r="S297" s="31">
        <v>51</v>
      </c>
      <c r="T297" s="17">
        <f t="shared" si="34"/>
        <v>1430</v>
      </c>
      <c r="U297" s="31">
        <f>836-2</f>
        <v>834</v>
      </c>
      <c r="V297" s="17">
        <f t="shared" ref="V297:V299" si="36">SUM(T297:U297)</f>
        <v>2264</v>
      </c>
      <c r="W297" s="19" t="s">
        <v>802</v>
      </c>
    </row>
    <row r="298" spans="1:23" ht="15">
      <c r="A298" s="163" t="s">
        <v>728</v>
      </c>
      <c r="B298" s="32" t="s">
        <v>729</v>
      </c>
      <c r="C298" s="32"/>
      <c r="D298" s="32"/>
      <c r="E298" t="s">
        <v>253</v>
      </c>
      <c r="F298" s="31">
        <v>1712</v>
      </c>
      <c r="G298" s="31">
        <v>793</v>
      </c>
      <c r="H298" s="31">
        <v>45</v>
      </c>
      <c r="I298" s="31">
        <v>922</v>
      </c>
      <c r="J298" s="31">
        <v>2881</v>
      </c>
      <c r="K298" s="17">
        <f t="shared" si="33"/>
        <v>6353</v>
      </c>
      <c r="L298" s="31">
        <v>1997</v>
      </c>
      <c r="M298" s="17">
        <f t="shared" si="35"/>
        <v>8350</v>
      </c>
      <c r="N298" s="19" t="s">
        <v>802</v>
      </c>
      <c r="O298" s="31">
        <v>2698</v>
      </c>
      <c r="P298" s="31">
        <v>474</v>
      </c>
      <c r="Q298" s="31">
        <v>82</v>
      </c>
      <c r="R298" s="31">
        <v>2033</v>
      </c>
      <c r="S298" s="31">
        <v>21</v>
      </c>
      <c r="T298" s="17">
        <f t="shared" si="34"/>
        <v>5308</v>
      </c>
      <c r="U298" s="31">
        <f>2544-8</f>
        <v>2536</v>
      </c>
      <c r="V298" s="17">
        <f t="shared" si="36"/>
        <v>7844</v>
      </c>
      <c r="W298" s="19" t="s">
        <v>802</v>
      </c>
    </row>
    <row r="299" spans="1:23" ht="15">
      <c r="A299" s="163" t="s">
        <v>730</v>
      </c>
      <c r="B299" s="32" t="s">
        <v>731</v>
      </c>
      <c r="C299" s="32"/>
      <c r="D299" s="32"/>
      <c r="E299" t="s">
        <v>219</v>
      </c>
      <c r="F299" s="31">
        <v>699</v>
      </c>
      <c r="G299" s="31">
        <v>229</v>
      </c>
      <c r="H299" s="31">
        <v>2</v>
      </c>
      <c r="I299" s="31">
        <v>370</v>
      </c>
      <c r="J299" s="31">
        <v>3782</v>
      </c>
      <c r="K299" s="17">
        <f t="shared" si="33"/>
        <v>5082</v>
      </c>
      <c r="L299" s="31">
        <v>1020</v>
      </c>
      <c r="M299" s="17">
        <f t="shared" si="35"/>
        <v>6102</v>
      </c>
      <c r="N299" s="19" t="s">
        <v>802</v>
      </c>
      <c r="O299" s="31">
        <v>1500</v>
      </c>
      <c r="P299" s="31">
        <v>927</v>
      </c>
      <c r="Q299" s="31">
        <v>47</v>
      </c>
      <c r="R299" s="31">
        <v>2224</v>
      </c>
      <c r="S299" s="31">
        <v>110</v>
      </c>
      <c r="T299" s="17">
        <f t="shared" si="34"/>
        <v>4808</v>
      </c>
      <c r="U299" s="31">
        <v>1450</v>
      </c>
      <c r="V299" s="17">
        <f t="shared" si="36"/>
        <v>6258</v>
      </c>
      <c r="W299" s="19" t="s">
        <v>802</v>
      </c>
    </row>
    <row r="300" spans="1:23" ht="15">
      <c r="A300" s="163" t="s">
        <v>732</v>
      </c>
      <c r="B300" s="32" t="s">
        <v>733</v>
      </c>
      <c r="C300" s="32"/>
      <c r="D300" s="32"/>
      <c r="E300" s="4" t="s">
        <v>243</v>
      </c>
      <c r="F300" s="31">
        <v>76</v>
      </c>
      <c r="G300" s="31">
        <v>541</v>
      </c>
      <c r="H300" s="31">
        <v>11</v>
      </c>
      <c r="I300" s="31">
        <v>538</v>
      </c>
      <c r="J300" s="31">
        <v>2063</v>
      </c>
      <c r="K300" s="17">
        <f t="shared" si="33"/>
        <v>3229</v>
      </c>
      <c r="L300" s="31">
        <v>760</v>
      </c>
      <c r="M300" s="17">
        <f>SUM(K300:L300)</f>
        <v>3989</v>
      </c>
      <c r="N300" s="19" t="s">
        <v>802</v>
      </c>
      <c r="O300" s="31">
        <v>763</v>
      </c>
      <c r="P300" s="31">
        <v>766</v>
      </c>
      <c r="Q300" s="31">
        <v>19</v>
      </c>
      <c r="R300" s="31">
        <v>1200</v>
      </c>
      <c r="S300" s="31">
        <v>75</v>
      </c>
      <c r="T300" s="17">
        <f t="shared" si="34"/>
        <v>2823</v>
      </c>
      <c r="U300" s="31">
        <v>794</v>
      </c>
      <c r="V300" s="17">
        <f>SUM(T300:U300)</f>
        <v>3617</v>
      </c>
      <c r="W300" s="19" t="s">
        <v>802</v>
      </c>
    </row>
    <row r="301" spans="1:23" ht="15">
      <c r="A301" s="163" t="s">
        <v>734</v>
      </c>
      <c r="B301" s="32" t="s">
        <v>735</v>
      </c>
      <c r="C301" s="32"/>
      <c r="D301" s="32"/>
      <c r="E301" t="s">
        <v>248</v>
      </c>
      <c r="F301" s="31">
        <v>690</v>
      </c>
      <c r="G301" s="31">
        <v>168</v>
      </c>
      <c r="H301" s="31">
        <v>59</v>
      </c>
      <c r="I301" s="31">
        <v>425</v>
      </c>
      <c r="J301" s="31">
        <v>1960</v>
      </c>
      <c r="K301" s="17">
        <f t="shared" si="33"/>
        <v>3302</v>
      </c>
      <c r="L301" s="31">
        <v>595</v>
      </c>
      <c r="M301" s="17">
        <f>SUM(K301:L301)</f>
        <v>3897</v>
      </c>
      <c r="N301" s="19" t="s">
        <v>802</v>
      </c>
      <c r="O301" s="31">
        <v>1471</v>
      </c>
      <c r="P301" s="31">
        <v>503</v>
      </c>
      <c r="Q301" s="31">
        <v>11</v>
      </c>
      <c r="R301" s="31">
        <v>965</v>
      </c>
      <c r="S301" s="31">
        <v>161</v>
      </c>
      <c r="T301" s="17">
        <f t="shared" si="34"/>
        <v>3111</v>
      </c>
      <c r="U301" s="31">
        <v>1203</v>
      </c>
      <c r="V301" s="17">
        <f>SUM(T301:U301)</f>
        <v>4314</v>
      </c>
      <c r="W301" s="19" t="s">
        <v>802</v>
      </c>
    </row>
    <row r="302" spans="1:23" ht="15">
      <c r="A302" s="163" t="s">
        <v>736</v>
      </c>
      <c r="B302" s="32" t="s">
        <v>737</v>
      </c>
      <c r="C302" s="32"/>
      <c r="D302" s="32"/>
      <c r="E302" t="s">
        <v>234</v>
      </c>
      <c r="F302" s="31">
        <v>399</v>
      </c>
      <c r="G302" s="31">
        <v>50</v>
      </c>
      <c r="H302" s="31">
        <v>66</v>
      </c>
      <c r="I302" s="31">
        <v>387</v>
      </c>
      <c r="J302" s="31">
        <v>1597</v>
      </c>
      <c r="K302" s="17">
        <f t="shared" si="33"/>
        <v>2499</v>
      </c>
      <c r="L302" s="31">
        <v>513</v>
      </c>
      <c r="M302" s="17">
        <f t="shared" ref="M302" si="37">SUM(K302:L302)</f>
        <v>3012</v>
      </c>
      <c r="N302" s="19" t="s">
        <v>802</v>
      </c>
      <c r="O302" s="31">
        <v>1007</v>
      </c>
      <c r="P302" s="31">
        <v>227</v>
      </c>
      <c r="Q302" s="31">
        <v>13</v>
      </c>
      <c r="R302" s="31">
        <v>719</v>
      </c>
      <c r="S302" s="31">
        <v>129</v>
      </c>
      <c r="T302" s="17">
        <f t="shared" si="34"/>
        <v>2095</v>
      </c>
      <c r="U302" s="31">
        <v>856</v>
      </c>
      <c r="V302" s="17">
        <f t="shared" ref="V302" si="38">SUM(T302:U302)</f>
        <v>2951</v>
      </c>
      <c r="W302" s="19" t="s">
        <v>802</v>
      </c>
    </row>
    <row r="303" spans="1:23" ht="15">
      <c r="A303" s="26" t="s">
        <v>738</v>
      </c>
      <c r="B303" s="26"/>
      <c r="C303" s="26"/>
      <c r="D303" s="26"/>
      <c r="E303" s="26"/>
      <c r="F303" s="18">
        <f t="shared" ref="F303:M303" si="39">SUM(F294:F302)</f>
        <v>5221</v>
      </c>
      <c r="G303" s="18">
        <f t="shared" si="39"/>
        <v>2340</v>
      </c>
      <c r="H303" s="18">
        <f t="shared" si="39"/>
        <v>371</v>
      </c>
      <c r="I303" s="18">
        <f t="shared" si="39"/>
        <v>3924</v>
      </c>
      <c r="J303" s="18">
        <f t="shared" si="39"/>
        <v>17356</v>
      </c>
      <c r="K303" s="18">
        <f t="shared" si="39"/>
        <v>29212</v>
      </c>
      <c r="L303" s="18">
        <f t="shared" si="39"/>
        <v>7887</v>
      </c>
      <c r="M303" s="18">
        <f t="shared" si="39"/>
        <v>37099</v>
      </c>
      <c r="N303" s="19" t="s">
        <v>802</v>
      </c>
      <c r="O303" s="18">
        <f t="shared" ref="O303:V303" si="40">SUM(O294:O302)</f>
        <v>10262</v>
      </c>
      <c r="P303" s="18">
        <f t="shared" si="40"/>
        <v>3730</v>
      </c>
      <c r="Q303" s="18">
        <f t="shared" si="40"/>
        <v>254</v>
      </c>
      <c r="R303" s="18">
        <f t="shared" si="40"/>
        <v>9104</v>
      </c>
      <c r="S303" s="18">
        <f t="shared" si="40"/>
        <v>727</v>
      </c>
      <c r="T303" s="18">
        <f t="shared" si="40"/>
        <v>24077</v>
      </c>
      <c r="U303" s="18">
        <f t="shared" si="40"/>
        <v>9859</v>
      </c>
      <c r="V303" s="18">
        <f t="shared" si="40"/>
        <v>33936</v>
      </c>
      <c r="W303" s="19" t="s">
        <v>802</v>
      </c>
    </row>
    <row r="304" spans="1:23">
      <c r="F304" s="16"/>
      <c r="G304" s="16"/>
      <c r="H304" s="16"/>
      <c r="I304" s="16"/>
      <c r="J304" s="16"/>
      <c r="K304" s="16"/>
      <c r="L304" s="16"/>
      <c r="M304" s="16"/>
      <c r="N304" s="16"/>
      <c r="O304" s="16"/>
      <c r="P304" s="16"/>
      <c r="Q304" s="16"/>
      <c r="R304" s="16"/>
      <c r="S304" s="16"/>
      <c r="T304" s="16"/>
      <c r="U304" s="16"/>
      <c r="V304" s="16"/>
    </row>
    <row r="305" spans="1:22" ht="14.45">
      <c r="A305" s="32" t="s">
        <v>844</v>
      </c>
      <c r="F305" s="31"/>
      <c r="G305" s="31"/>
      <c r="H305" s="31"/>
      <c r="I305" s="31"/>
      <c r="J305" s="31"/>
      <c r="K305" s="31"/>
      <c r="L305" s="31"/>
      <c r="M305" s="31"/>
      <c r="N305" s="31"/>
      <c r="O305" s="31"/>
      <c r="P305" s="31"/>
      <c r="Q305" s="31"/>
      <c r="R305" s="31"/>
      <c r="S305" s="31"/>
      <c r="T305" s="31"/>
      <c r="U305" s="31"/>
      <c r="V305" s="31"/>
    </row>
    <row r="306" spans="1:22">
      <c r="A306" s="4" t="s">
        <v>208</v>
      </c>
      <c r="L306" s="16"/>
    </row>
    <row r="308" spans="1:22">
      <c r="E308"/>
      <c r="F308" s="16"/>
      <c r="G308" s="16"/>
      <c r="H308" s="16"/>
      <c r="I308" s="16"/>
      <c r="J308" s="16"/>
      <c r="K308" s="16"/>
      <c r="L308" s="16"/>
      <c r="M308" s="16"/>
      <c r="O308" s="16"/>
      <c r="P308" s="16"/>
      <c r="Q308" s="16"/>
      <c r="R308" s="16"/>
      <c r="S308" s="16"/>
      <c r="T308" s="16"/>
      <c r="U308" s="16"/>
      <c r="V308" s="16"/>
    </row>
    <row r="309" spans="1:22">
      <c r="F309" s="16"/>
      <c r="G309" s="16"/>
      <c r="H309" s="16"/>
      <c r="I309" s="16"/>
      <c r="J309" s="16"/>
      <c r="K309" s="16"/>
      <c r="L309" s="16"/>
      <c r="M309" s="16"/>
      <c r="O309" s="16"/>
      <c r="P309" s="16"/>
      <c r="Q309" s="16"/>
      <c r="R309" s="16"/>
      <c r="S309" s="16"/>
      <c r="T309" s="16"/>
      <c r="U309" s="16"/>
      <c r="V309" s="16"/>
    </row>
    <row r="310" spans="1:22">
      <c r="F310" s="16"/>
      <c r="G310" s="16"/>
      <c r="H310" s="16"/>
      <c r="I310" s="16"/>
      <c r="J310" s="16"/>
      <c r="K310" s="16"/>
      <c r="L310" s="16"/>
      <c r="M310" s="16"/>
      <c r="O310" s="16"/>
      <c r="P310" s="16"/>
      <c r="Q310" s="16"/>
      <c r="R310" s="16"/>
      <c r="S310" s="16"/>
      <c r="T310" s="16"/>
      <c r="U310" s="16"/>
      <c r="V310" s="16"/>
    </row>
    <row r="311" spans="1:22">
      <c r="E311"/>
      <c r="F311" s="16"/>
      <c r="G311" s="16"/>
      <c r="H311" s="16"/>
      <c r="I311" s="16"/>
      <c r="J311" s="16"/>
      <c r="K311" s="16"/>
      <c r="L311" s="16"/>
      <c r="M311" s="16"/>
      <c r="O311" s="16"/>
      <c r="P311" s="16"/>
      <c r="Q311" s="16"/>
      <c r="R311" s="16"/>
      <c r="S311" s="16"/>
      <c r="T311" s="16"/>
      <c r="U311" s="16"/>
      <c r="V311" s="16"/>
    </row>
    <row r="312" spans="1:22">
      <c r="E312"/>
      <c r="F312" s="16"/>
      <c r="G312" s="16"/>
      <c r="H312" s="16"/>
      <c r="I312" s="16"/>
      <c r="J312" s="16"/>
      <c r="K312" s="16"/>
      <c r="L312" s="16"/>
      <c r="M312" s="16"/>
      <c r="O312" s="16"/>
      <c r="P312" s="16"/>
      <c r="Q312" s="16"/>
      <c r="R312" s="16"/>
      <c r="S312" s="16"/>
      <c r="T312" s="16"/>
      <c r="U312" s="16"/>
      <c r="V312" s="16"/>
    </row>
    <row r="313" spans="1:22">
      <c r="E313"/>
      <c r="F313" s="16"/>
      <c r="G313" s="16"/>
      <c r="H313" s="16"/>
      <c r="I313" s="16"/>
      <c r="J313" s="16"/>
      <c r="K313" s="16"/>
      <c r="L313" s="16"/>
      <c r="M313" s="16"/>
      <c r="O313" s="16"/>
      <c r="P313" s="16"/>
      <c r="Q313" s="16"/>
      <c r="R313" s="16"/>
      <c r="S313" s="16"/>
      <c r="T313" s="16"/>
      <c r="U313" s="16"/>
      <c r="V313" s="16"/>
    </row>
    <row r="314" spans="1:22">
      <c r="F314" s="16"/>
      <c r="G314" s="16"/>
      <c r="H314" s="16"/>
      <c r="I314" s="16"/>
      <c r="J314" s="16"/>
      <c r="K314" s="16"/>
      <c r="L314" s="16"/>
      <c r="M314" s="16"/>
      <c r="O314" s="16"/>
      <c r="P314" s="16"/>
      <c r="Q314" s="16"/>
      <c r="R314" s="16"/>
      <c r="S314" s="16"/>
      <c r="T314" s="16"/>
      <c r="U314" s="16"/>
      <c r="V314" s="16"/>
    </row>
    <row r="315" spans="1:22">
      <c r="E315"/>
      <c r="F315" s="16"/>
      <c r="G315" s="16"/>
      <c r="H315" s="16"/>
      <c r="I315" s="16"/>
      <c r="J315" s="16"/>
      <c r="K315" s="16"/>
      <c r="L315" s="16"/>
      <c r="M315" s="16"/>
      <c r="O315" s="16"/>
      <c r="P315" s="16"/>
      <c r="Q315" s="16"/>
      <c r="R315" s="16"/>
      <c r="S315" s="16"/>
      <c r="T315" s="16"/>
      <c r="U315" s="16"/>
      <c r="V315" s="16"/>
    </row>
    <row r="316" spans="1:22">
      <c r="E316"/>
      <c r="F316" s="16"/>
      <c r="G316" s="16"/>
      <c r="H316" s="16"/>
      <c r="I316" s="16"/>
      <c r="J316" s="16"/>
      <c r="K316" s="16"/>
      <c r="L316" s="16"/>
      <c r="M316" s="16"/>
      <c r="O316" s="16"/>
      <c r="P316" s="16"/>
      <c r="Q316" s="16"/>
      <c r="R316" s="16"/>
      <c r="S316" s="16"/>
      <c r="T316" s="16"/>
      <c r="U316" s="16"/>
      <c r="V316" s="16"/>
    </row>
  </sheetData>
  <mergeCells count="2">
    <mergeCell ref="F8:M8"/>
    <mergeCell ref="O8:V8"/>
  </mergeCells>
  <pageMargins left="0.70866141732283472" right="0.70866141732283472" top="0.55118110236220474" bottom="0.55118110236220474" header="0.31496062992125984" footer="0.31496062992125984"/>
  <pageSetup paperSize="9" scale="56" fitToHeight="0" orientation="landscape" r:id="rId1"/>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282A-3C48-4549-826D-810AC6B5B4E7}">
  <sheetPr>
    <pageSetUpPr fitToPage="1"/>
  </sheetPr>
  <dimension ref="A1:W307"/>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customWidth="1"/>
    <col min="6" max="7" width="10.85546875" style="4" customWidth="1"/>
    <col min="8" max="8" width="11" style="4" customWidth="1"/>
    <col min="9" max="13" width="10.85546875" style="4" customWidth="1"/>
    <col min="14" max="14" width="4" style="4" customWidth="1"/>
    <col min="15" max="16" width="10.85546875" style="4" customWidth="1"/>
    <col min="17" max="17" width="11" style="4" customWidth="1"/>
    <col min="18" max="22" width="10.85546875" style="4" customWidth="1"/>
    <col min="23" max="23" width="4" style="4" customWidth="1"/>
    <col min="24" max="16384" width="8.5703125" style="4"/>
  </cols>
  <sheetData>
    <row r="1" spans="1:23">
      <c r="V1" s="56" t="str">
        <f>'Table 1'!S1</f>
        <v>Publication date:  5 December 2024</v>
      </c>
    </row>
    <row r="2" spans="1:23" ht="18">
      <c r="A2" s="185" t="s">
        <v>36</v>
      </c>
      <c r="B2"/>
      <c r="C2"/>
      <c r="D2"/>
      <c r="E2"/>
      <c r="F2"/>
      <c r="G2"/>
      <c r="H2"/>
      <c r="I2"/>
      <c r="J2"/>
      <c r="K2"/>
      <c r="L2"/>
      <c r="M2"/>
      <c r="N2"/>
      <c r="O2"/>
      <c r="P2"/>
      <c r="Q2"/>
      <c r="R2"/>
      <c r="S2"/>
      <c r="T2"/>
      <c r="U2"/>
      <c r="V2"/>
    </row>
    <row r="3" spans="1:23" ht="12.95">
      <c r="A3" s="1" t="s">
        <v>37</v>
      </c>
      <c r="B3" s="1"/>
      <c r="C3" s="1"/>
      <c r="D3" s="1"/>
      <c r="E3" s="1"/>
      <c r="F3" s="1"/>
      <c r="G3" s="1"/>
      <c r="H3" s="1"/>
      <c r="I3" s="1"/>
      <c r="J3" s="1"/>
      <c r="K3" s="1"/>
      <c r="L3" s="1"/>
      <c r="M3" s="1"/>
      <c r="N3" s="1"/>
      <c r="O3" s="1"/>
      <c r="P3" s="1"/>
      <c r="Q3" s="1"/>
      <c r="R3" s="1"/>
      <c r="S3" s="1"/>
      <c r="T3" s="1"/>
      <c r="U3" s="1"/>
      <c r="V3" s="1"/>
    </row>
    <row r="4" spans="1:23" ht="8.25" customHeight="1"/>
    <row r="5" spans="1:23" ht="18.75" customHeight="1">
      <c r="A5" s="3" t="s">
        <v>793</v>
      </c>
    </row>
    <row r="6" spans="1:23" ht="18.75" customHeight="1">
      <c r="A6" s="3" t="s">
        <v>845</v>
      </c>
    </row>
    <row r="7" spans="1:23" ht="14.25" customHeight="1"/>
    <row r="8" spans="1:23" ht="14.25" customHeight="1">
      <c r="F8" s="200" t="s">
        <v>211</v>
      </c>
      <c r="G8" s="201"/>
      <c r="H8" s="201"/>
      <c r="I8" s="201"/>
      <c r="J8" s="201"/>
      <c r="K8" s="202"/>
      <c r="L8" s="202"/>
      <c r="M8" s="202"/>
      <c r="N8" s="93"/>
      <c r="O8" s="200" t="s">
        <v>212</v>
      </c>
      <c r="P8" s="203"/>
      <c r="Q8" s="203"/>
      <c r="R8" s="203"/>
      <c r="S8" s="203"/>
      <c r="T8" s="210"/>
      <c r="U8" s="210"/>
      <c r="V8" s="210"/>
    </row>
    <row r="9" spans="1:23" ht="51" customHeight="1">
      <c r="A9" s="15" t="s">
        <v>846</v>
      </c>
      <c r="B9" s="15" t="s">
        <v>847</v>
      </c>
      <c r="C9" s="15" t="s">
        <v>797</v>
      </c>
      <c r="D9" s="14" t="s">
        <v>798</v>
      </c>
      <c r="E9" s="15" t="s">
        <v>215</v>
      </c>
      <c r="F9" s="57" t="s">
        <v>43</v>
      </c>
      <c r="G9" s="57" t="s">
        <v>44</v>
      </c>
      <c r="H9" s="57" t="s">
        <v>45</v>
      </c>
      <c r="I9" s="57" t="s">
        <v>46</v>
      </c>
      <c r="J9" s="51" t="s">
        <v>47</v>
      </c>
      <c r="K9" s="76" t="s">
        <v>48</v>
      </c>
      <c r="L9" s="51" t="s">
        <v>49</v>
      </c>
      <c r="M9" s="55" t="s">
        <v>50</v>
      </c>
      <c r="N9" s="58"/>
      <c r="O9" s="57" t="s">
        <v>43</v>
      </c>
      <c r="P9" s="57" t="s">
        <v>44</v>
      </c>
      <c r="Q9" s="57" t="s">
        <v>45</v>
      </c>
      <c r="R9" s="57" t="s">
        <v>46</v>
      </c>
      <c r="S9" s="167" t="s">
        <v>51</v>
      </c>
      <c r="T9" s="76" t="s">
        <v>48</v>
      </c>
      <c r="U9" s="51" t="s">
        <v>49</v>
      </c>
      <c r="V9" s="55" t="s">
        <v>50</v>
      </c>
    </row>
    <row r="10" spans="1:23" ht="25.5" customHeight="1">
      <c r="A10" s="60" t="s">
        <v>216</v>
      </c>
      <c r="B10" s="59"/>
      <c r="C10" s="59"/>
      <c r="D10" s="59"/>
      <c r="E10" s="59"/>
      <c r="F10" s="59"/>
      <c r="G10" s="59"/>
      <c r="H10" s="59"/>
      <c r="I10" s="59"/>
      <c r="J10" s="59"/>
      <c r="K10" s="59"/>
      <c r="L10" s="59"/>
      <c r="M10" s="59"/>
      <c r="N10" s="59"/>
      <c r="O10" s="59"/>
      <c r="P10" s="59"/>
      <c r="Q10" s="59"/>
      <c r="R10" s="59"/>
      <c r="S10" s="59"/>
      <c r="T10" s="59"/>
      <c r="U10" s="59"/>
      <c r="V10" s="59"/>
    </row>
    <row r="11" spans="1:23" ht="14.25" customHeight="1">
      <c r="A11" t="s">
        <v>217</v>
      </c>
      <c r="B11" s="32" t="s">
        <v>218</v>
      </c>
      <c r="C11" s="32" t="s">
        <v>217</v>
      </c>
      <c r="D11" s="32" t="s">
        <v>218</v>
      </c>
      <c r="E11" t="s">
        <v>219</v>
      </c>
      <c r="F11" s="16">
        <v>40</v>
      </c>
      <c r="G11" s="16">
        <v>0</v>
      </c>
      <c r="H11" s="16">
        <v>0</v>
      </c>
      <c r="I11" s="16">
        <v>97</v>
      </c>
      <c r="J11" s="16">
        <v>31</v>
      </c>
      <c r="K11" s="17">
        <f t="shared" ref="K11" si="0">SUM(F11:J11)</f>
        <v>168</v>
      </c>
      <c r="L11" s="16">
        <v>0</v>
      </c>
      <c r="M11" s="17">
        <f t="shared" ref="M11" si="1">SUM(K11:L11)</f>
        <v>168</v>
      </c>
      <c r="N11" s="13" t="s">
        <v>799</v>
      </c>
      <c r="O11" s="16">
        <v>0</v>
      </c>
      <c r="P11" s="16">
        <v>15</v>
      </c>
      <c r="Q11" s="16">
        <v>0</v>
      </c>
      <c r="R11" s="16">
        <v>0</v>
      </c>
      <c r="S11" s="16">
        <v>0</v>
      </c>
      <c r="T11" s="17">
        <f>SUM(O11:S11)</f>
        <v>15</v>
      </c>
      <c r="U11" s="16">
        <v>0</v>
      </c>
      <c r="V11" s="17">
        <f t="shared" ref="V11" si="2">SUM(T11:U11)</f>
        <v>15</v>
      </c>
      <c r="W11" s="19" t="s">
        <v>799</v>
      </c>
    </row>
    <row r="12" spans="1:23" ht="14.25" customHeight="1">
      <c r="A12" t="s">
        <v>800</v>
      </c>
      <c r="B12" s="32" t="s">
        <v>801</v>
      </c>
      <c r="C12" s="32" t="s">
        <v>323</v>
      </c>
      <c r="D12" s="32" t="s">
        <v>324</v>
      </c>
      <c r="E12" t="s">
        <v>253</v>
      </c>
      <c r="F12" s="16">
        <v>0</v>
      </c>
      <c r="G12" s="16">
        <v>0</v>
      </c>
      <c r="H12" s="16">
        <v>0</v>
      </c>
      <c r="I12" s="16">
        <v>8</v>
      </c>
      <c r="J12" s="16">
        <v>13</v>
      </c>
      <c r="K12" s="17">
        <f t="shared" ref="K12:K73" si="3">SUM(F12:J12)</f>
        <v>21</v>
      </c>
      <c r="L12" s="16">
        <v>77</v>
      </c>
      <c r="M12" s="17">
        <f t="shared" ref="M12:M73" si="4">SUM(K12:L12)</f>
        <v>98</v>
      </c>
      <c r="N12" s="13" t="s">
        <v>799</v>
      </c>
      <c r="O12" s="16">
        <v>4</v>
      </c>
      <c r="P12" s="16">
        <v>0</v>
      </c>
      <c r="Q12" s="16">
        <v>0</v>
      </c>
      <c r="R12" s="16">
        <v>17</v>
      </c>
      <c r="S12" s="16">
        <v>0</v>
      </c>
      <c r="T12" s="17">
        <f t="shared" ref="T12:T75" si="5">SUM(O12:S12)</f>
        <v>21</v>
      </c>
      <c r="U12" s="16">
        <v>4</v>
      </c>
      <c r="V12" s="17">
        <f t="shared" ref="V12:V73" si="6">SUM(T12:U12)</f>
        <v>25</v>
      </c>
      <c r="W12" s="19" t="s">
        <v>799</v>
      </c>
    </row>
    <row r="13" spans="1:23" ht="14.25" customHeight="1">
      <c r="A13" t="s">
        <v>220</v>
      </c>
      <c r="B13" s="32" t="s">
        <v>221</v>
      </c>
      <c r="C13" s="32" t="s">
        <v>220</v>
      </c>
      <c r="D13" s="32" t="s">
        <v>221</v>
      </c>
      <c r="E13" t="s">
        <v>222</v>
      </c>
      <c r="F13" s="16">
        <v>41</v>
      </c>
      <c r="G13" s="16">
        <v>0</v>
      </c>
      <c r="H13" s="16">
        <v>0</v>
      </c>
      <c r="I13" s="16">
        <v>39</v>
      </c>
      <c r="J13" s="16">
        <v>34</v>
      </c>
      <c r="K13" s="17">
        <f t="shared" si="3"/>
        <v>114</v>
      </c>
      <c r="L13" s="16">
        <v>0</v>
      </c>
      <c r="M13" s="17">
        <f t="shared" si="4"/>
        <v>114</v>
      </c>
      <c r="N13" s="13" t="s">
        <v>799</v>
      </c>
      <c r="O13" s="16">
        <v>33</v>
      </c>
      <c r="P13" s="16">
        <v>6</v>
      </c>
      <c r="Q13" s="16">
        <v>0</v>
      </c>
      <c r="R13" s="16">
        <v>24</v>
      </c>
      <c r="S13" s="16">
        <v>0</v>
      </c>
      <c r="T13" s="17">
        <f t="shared" si="5"/>
        <v>63</v>
      </c>
      <c r="U13" s="16">
        <v>25</v>
      </c>
      <c r="V13" s="17">
        <f t="shared" si="6"/>
        <v>88</v>
      </c>
      <c r="W13" s="19" t="s">
        <v>799</v>
      </c>
    </row>
    <row r="14" spans="1:23" ht="14.25" customHeight="1">
      <c r="A14" t="s">
        <v>223</v>
      </c>
      <c r="B14" s="32" t="s">
        <v>224</v>
      </c>
      <c r="C14" s="32" t="s">
        <v>223</v>
      </c>
      <c r="D14" s="32" t="s">
        <v>224</v>
      </c>
      <c r="E14" t="s">
        <v>219</v>
      </c>
      <c r="F14" s="16">
        <v>0</v>
      </c>
      <c r="G14" s="16">
        <v>0</v>
      </c>
      <c r="H14" s="16">
        <v>0</v>
      </c>
      <c r="I14" s="16">
        <v>15</v>
      </c>
      <c r="J14" s="16">
        <v>116</v>
      </c>
      <c r="K14" s="17">
        <f t="shared" si="3"/>
        <v>131</v>
      </c>
      <c r="L14" s="16">
        <v>7</v>
      </c>
      <c r="M14" s="17">
        <f t="shared" si="4"/>
        <v>138</v>
      </c>
      <c r="N14" s="13" t="s">
        <v>799</v>
      </c>
      <c r="O14" s="16">
        <v>0</v>
      </c>
      <c r="P14" s="16">
        <v>38</v>
      </c>
      <c r="Q14" s="16">
        <v>0</v>
      </c>
      <c r="R14" s="16">
        <v>63</v>
      </c>
      <c r="S14" s="16">
        <v>0</v>
      </c>
      <c r="T14" s="17">
        <f t="shared" si="5"/>
        <v>101</v>
      </c>
      <c r="U14" s="16">
        <v>0</v>
      </c>
      <c r="V14" s="17">
        <f t="shared" si="6"/>
        <v>101</v>
      </c>
      <c r="W14" s="19" t="s">
        <v>799</v>
      </c>
    </row>
    <row r="15" spans="1:23" ht="14.25" customHeight="1">
      <c r="A15" t="s">
        <v>225</v>
      </c>
      <c r="B15" s="32" t="s">
        <v>226</v>
      </c>
      <c r="C15" s="32" t="s">
        <v>225</v>
      </c>
      <c r="D15" s="32" t="s">
        <v>226</v>
      </c>
      <c r="E15" t="s">
        <v>222</v>
      </c>
      <c r="F15" s="16">
        <v>35</v>
      </c>
      <c r="G15" s="16">
        <v>0</v>
      </c>
      <c r="H15" s="16">
        <v>0</v>
      </c>
      <c r="I15" s="16">
        <v>0</v>
      </c>
      <c r="J15" s="16">
        <v>47</v>
      </c>
      <c r="K15" s="17">
        <f t="shared" si="3"/>
        <v>82</v>
      </c>
      <c r="L15" s="16">
        <v>0</v>
      </c>
      <c r="M15" s="17">
        <f t="shared" si="4"/>
        <v>82</v>
      </c>
      <c r="N15" s="13" t="s">
        <v>799</v>
      </c>
      <c r="O15" s="16">
        <v>48</v>
      </c>
      <c r="P15" s="16">
        <v>0</v>
      </c>
      <c r="Q15" s="16">
        <v>0</v>
      </c>
      <c r="R15" s="16">
        <v>35</v>
      </c>
      <c r="S15" s="16">
        <v>0</v>
      </c>
      <c r="T15" s="17">
        <f t="shared" si="5"/>
        <v>83</v>
      </c>
      <c r="U15" s="16">
        <v>0</v>
      </c>
      <c r="V15" s="17">
        <f t="shared" si="6"/>
        <v>83</v>
      </c>
      <c r="W15" s="19" t="s">
        <v>799</v>
      </c>
    </row>
    <row r="16" spans="1:23" ht="14.25" customHeight="1">
      <c r="A16" t="s">
        <v>227</v>
      </c>
      <c r="B16" s="32" t="s">
        <v>228</v>
      </c>
      <c r="C16" s="32" t="s">
        <v>227</v>
      </c>
      <c r="D16" s="32" t="s">
        <v>228</v>
      </c>
      <c r="E16" t="s">
        <v>219</v>
      </c>
      <c r="F16" s="16">
        <v>0</v>
      </c>
      <c r="G16" s="16">
        <v>0</v>
      </c>
      <c r="H16" s="16">
        <v>0</v>
      </c>
      <c r="I16" s="16">
        <v>0</v>
      </c>
      <c r="J16" s="16">
        <v>0</v>
      </c>
      <c r="K16" s="17">
        <f t="shared" si="3"/>
        <v>0</v>
      </c>
      <c r="L16" s="16">
        <v>0</v>
      </c>
      <c r="M16" s="17">
        <f t="shared" si="4"/>
        <v>0</v>
      </c>
      <c r="N16" s="13" t="s">
        <v>799</v>
      </c>
      <c r="O16" s="16">
        <v>160</v>
      </c>
      <c r="P16" s="16">
        <v>0</v>
      </c>
      <c r="Q16" s="16">
        <v>0</v>
      </c>
      <c r="R16" s="16">
        <v>66</v>
      </c>
      <c r="S16" s="16">
        <v>0</v>
      </c>
      <c r="T16" s="17">
        <f t="shared" si="5"/>
        <v>226</v>
      </c>
      <c r="U16" s="16">
        <v>100</v>
      </c>
      <c r="V16" s="17">
        <f t="shared" si="6"/>
        <v>326</v>
      </c>
      <c r="W16" s="19" t="s">
        <v>799</v>
      </c>
    </row>
    <row r="17" spans="1:23" ht="14.25" customHeight="1">
      <c r="A17" t="s">
        <v>229</v>
      </c>
      <c r="B17" s="32" t="s">
        <v>230</v>
      </c>
      <c r="C17" s="32" t="s">
        <v>229</v>
      </c>
      <c r="D17" s="32" t="s">
        <v>230</v>
      </c>
      <c r="E17" t="s">
        <v>231</v>
      </c>
      <c r="F17" s="16">
        <v>2</v>
      </c>
      <c r="G17" s="16">
        <v>3</v>
      </c>
      <c r="H17" s="16">
        <v>0</v>
      </c>
      <c r="I17" s="16">
        <v>0</v>
      </c>
      <c r="J17" s="16">
        <v>0</v>
      </c>
      <c r="K17" s="17">
        <f t="shared" si="3"/>
        <v>5</v>
      </c>
      <c r="L17" s="16">
        <v>0</v>
      </c>
      <c r="M17" s="17">
        <f t="shared" si="4"/>
        <v>5</v>
      </c>
      <c r="N17" s="13" t="s">
        <v>799</v>
      </c>
      <c r="O17" s="16">
        <v>37</v>
      </c>
      <c r="P17" s="16">
        <v>35</v>
      </c>
      <c r="Q17" s="16">
        <v>0</v>
      </c>
      <c r="R17" s="16">
        <v>29</v>
      </c>
      <c r="S17" s="16">
        <v>0</v>
      </c>
      <c r="T17" s="17">
        <f t="shared" si="5"/>
        <v>101</v>
      </c>
      <c r="U17" s="16">
        <v>0</v>
      </c>
      <c r="V17" s="17">
        <f t="shared" si="6"/>
        <v>101</v>
      </c>
      <c r="W17" s="19" t="s">
        <v>799</v>
      </c>
    </row>
    <row r="18" spans="1:23" ht="14.25" customHeight="1">
      <c r="A18" t="s">
        <v>232</v>
      </c>
      <c r="B18" s="32" t="s">
        <v>233</v>
      </c>
      <c r="C18" s="32" t="s">
        <v>232</v>
      </c>
      <c r="D18" s="32" t="s">
        <v>233</v>
      </c>
      <c r="E18" t="s">
        <v>234</v>
      </c>
      <c r="F18" s="16">
        <v>2</v>
      </c>
      <c r="G18" s="16">
        <v>0</v>
      </c>
      <c r="H18" s="16">
        <v>0</v>
      </c>
      <c r="I18" s="16">
        <v>13</v>
      </c>
      <c r="J18" s="16">
        <v>0</v>
      </c>
      <c r="K18" s="17">
        <f t="shared" si="3"/>
        <v>15</v>
      </c>
      <c r="L18" s="16">
        <v>0</v>
      </c>
      <c r="M18" s="17">
        <f t="shared" si="4"/>
        <v>15</v>
      </c>
      <c r="N18" s="13" t="s">
        <v>802</v>
      </c>
      <c r="O18" s="16">
        <v>3</v>
      </c>
      <c r="P18" s="16">
        <v>0</v>
      </c>
      <c r="Q18" s="16">
        <v>0</v>
      </c>
      <c r="R18" s="16">
        <v>13</v>
      </c>
      <c r="S18" s="16">
        <v>0</v>
      </c>
      <c r="T18" s="17">
        <f t="shared" si="5"/>
        <v>16</v>
      </c>
      <c r="U18" s="16">
        <v>0</v>
      </c>
      <c r="V18" s="17">
        <f t="shared" si="6"/>
        <v>16</v>
      </c>
      <c r="W18" s="19" t="s">
        <v>799</v>
      </c>
    </row>
    <row r="19" spans="1:23" ht="14.25" customHeight="1">
      <c r="A19" t="s">
        <v>848</v>
      </c>
      <c r="B19" s="32" t="s">
        <v>849</v>
      </c>
      <c r="C19" s="32" t="s">
        <v>665</v>
      </c>
      <c r="D19" s="32" t="s">
        <v>666</v>
      </c>
      <c r="E19" t="s">
        <v>253</v>
      </c>
      <c r="F19" s="16">
        <v>0</v>
      </c>
      <c r="G19" s="16">
        <v>0</v>
      </c>
      <c r="H19" s="16">
        <v>0</v>
      </c>
      <c r="I19" s="16">
        <v>0</v>
      </c>
      <c r="J19" s="16">
        <v>0</v>
      </c>
      <c r="K19" s="17">
        <f t="shared" si="3"/>
        <v>0</v>
      </c>
      <c r="L19" s="16">
        <v>0</v>
      </c>
      <c r="M19" s="17">
        <f t="shared" si="4"/>
        <v>0</v>
      </c>
      <c r="N19" s="13" t="s">
        <v>799</v>
      </c>
      <c r="O19" s="16">
        <v>6</v>
      </c>
      <c r="P19" s="16">
        <v>0</v>
      </c>
      <c r="Q19" s="16">
        <v>0</v>
      </c>
      <c r="R19" s="16">
        <v>16</v>
      </c>
      <c r="S19" s="16">
        <v>0</v>
      </c>
      <c r="T19" s="17">
        <f t="shared" si="5"/>
        <v>22</v>
      </c>
      <c r="U19" s="16">
        <v>0</v>
      </c>
      <c r="V19" s="17">
        <f t="shared" si="6"/>
        <v>22</v>
      </c>
      <c r="W19" s="19" t="s">
        <v>799</v>
      </c>
    </row>
    <row r="20" spans="1:23" ht="14.25" customHeight="1">
      <c r="A20" t="s">
        <v>235</v>
      </c>
      <c r="B20" s="32" t="s">
        <v>236</v>
      </c>
      <c r="C20" s="32" t="s">
        <v>235</v>
      </c>
      <c r="D20" s="32" t="s">
        <v>236</v>
      </c>
      <c r="E20" t="s">
        <v>231</v>
      </c>
      <c r="F20" s="16">
        <v>0</v>
      </c>
      <c r="G20" s="16">
        <v>0</v>
      </c>
      <c r="H20" s="16">
        <v>0</v>
      </c>
      <c r="I20" s="16">
        <v>4</v>
      </c>
      <c r="J20" s="16">
        <v>0</v>
      </c>
      <c r="K20" s="17">
        <f t="shared" si="3"/>
        <v>4</v>
      </c>
      <c r="L20" s="16">
        <v>184</v>
      </c>
      <c r="M20" s="17">
        <f t="shared" si="4"/>
        <v>188</v>
      </c>
      <c r="N20" s="13" t="s">
        <v>799</v>
      </c>
      <c r="O20" s="16">
        <v>0</v>
      </c>
      <c r="P20" s="16">
        <v>0</v>
      </c>
      <c r="Q20" s="16">
        <v>0</v>
      </c>
      <c r="R20" s="16">
        <v>37</v>
      </c>
      <c r="S20" s="16">
        <v>0</v>
      </c>
      <c r="T20" s="17">
        <f t="shared" si="5"/>
        <v>37</v>
      </c>
      <c r="U20" s="16">
        <v>110</v>
      </c>
      <c r="V20" s="17">
        <f t="shared" si="6"/>
        <v>147</v>
      </c>
      <c r="W20" s="19" t="s">
        <v>799</v>
      </c>
    </row>
    <row r="21" spans="1:23" ht="14.25" customHeight="1">
      <c r="A21" t="s">
        <v>237</v>
      </c>
      <c r="B21" s="32" t="s">
        <v>238</v>
      </c>
      <c r="C21" s="32" t="s">
        <v>237</v>
      </c>
      <c r="D21" s="32" t="s">
        <v>238</v>
      </c>
      <c r="E21" t="s">
        <v>219</v>
      </c>
      <c r="F21" s="16">
        <v>0</v>
      </c>
      <c r="G21" s="16">
        <v>4</v>
      </c>
      <c r="H21" s="16">
        <v>0</v>
      </c>
      <c r="I21" s="16">
        <v>12</v>
      </c>
      <c r="J21" s="16">
        <v>22</v>
      </c>
      <c r="K21" s="17">
        <f t="shared" si="3"/>
        <v>38</v>
      </c>
      <c r="L21" s="16">
        <v>0</v>
      </c>
      <c r="M21" s="17">
        <f t="shared" si="4"/>
        <v>38</v>
      </c>
      <c r="N21" s="13" t="s">
        <v>799</v>
      </c>
      <c r="O21" s="16">
        <v>42</v>
      </c>
      <c r="P21" s="16">
        <v>17</v>
      </c>
      <c r="Q21" s="16">
        <v>11</v>
      </c>
      <c r="R21" s="16">
        <v>119</v>
      </c>
      <c r="S21" s="16">
        <v>0</v>
      </c>
      <c r="T21" s="17">
        <f t="shared" si="5"/>
        <v>189</v>
      </c>
      <c r="U21" s="16">
        <v>152</v>
      </c>
      <c r="V21" s="17">
        <f t="shared" si="6"/>
        <v>341</v>
      </c>
      <c r="W21" s="19" t="s">
        <v>799</v>
      </c>
    </row>
    <row r="22" spans="1:23" ht="14.25" customHeight="1">
      <c r="A22" t="s">
        <v>241</v>
      </c>
      <c r="B22" t="s">
        <v>242</v>
      </c>
      <c r="C22" s="32" t="s">
        <v>241</v>
      </c>
      <c r="D22" t="s">
        <v>242</v>
      </c>
      <c r="E22" t="s">
        <v>243</v>
      </c>
      <c r="F22" s="16">
        <v>0</v>
      </c>
      <c r="G22" s="16">
        <v>0</v>
      </c>
      <c r="H22" s="16">
        <v>0</v>
      </c>
      <c r="I22" s="16">
        <v>2</v>
      </c>
      <c r="J22" s="16">
        <v>64</v>
      </c>
      <c r="K22" s="17">
        <f t="shared" si="3"/>
        <v>66</v>
      </c>
      <c r="L22" s="16">
        <v>0</v>
      </c>
      <c r="M22" s="17">
        <f t="shared" si="4"/>
        <v>66</v>
      </c>
      <c r="N22" s="13" t="s">
        <v>799</v>
      </c>
      <c r="O22" s="16">
        <v>0</v>
      </c>
      <c r="P22" s="16">
        <v>0</v>
      </c>
      <c r="Q22" s="16">
        <v>0</v>
      </c>
      <c r="R22" s="16">
        <v>2</v>
      </c>
      <c r="S22" s="16">
        <v>0</v>
      </c>
      <c r="T22" s="17">
        <f t="shared" si="5"/>
        <v>2</v>
      </c>
      <c r="U22" s="16">
        <v>0</v>
      </c>
      <c r="V22" s="17">
        <f t="shared" si="6"/>
        <v>2</v>
      </c>
      <c r="W22" s="19" t="s">
        <v>799</v>
      </c>
    </row>
    <row r="23" spans="1:23" ht="14.25" customHeight="1">
      <c r="A23" t="s">
        <v>239</v>
      </c>
      <c r="B23" s="32" t="s">
        <v>240</v>
      </c>
      <c r="C23" s="32" t="s">
        <v>239</v>
      </c>
      <c r="D23" s="32" t="s">
        <v>240</v>
      </c>
      <c r="E23" t="s">
        <v>222</v>
      </c>
      <c r="F23" s="16">
        <v>34</v>
      </c>
      <c r="G23" s="16">
        <v>0</v>
      </c>
      <c r="H23" s="16">
        <v>0</v>
      </c>
      <c r="I23" s="16">
        <v>10</v>
      </c>
      <c r="J23" s="16">
        <v>28</v>
      </c>
      <c r="K23" s="17">
        <f t="shared" si="3"/>
        <v>72</v>
      </c>
      <c r="L23" s="16">
        <v>26</v>
      </c>
      <c r="M23" s="17">
        <f t="shared" si="4"/>
        <v>98</v>
      </c>
      <c r="N23" s="13" t="s">
        <v>799</v>
      </c>
      <c r="O23" s="16">
        <v>108</v>
      </c>
      <c r="P23" s="16">
        <v>0</v>
      </c>
      <c r="Q23" s="16">
        <v>0</v>
      </c>
      <c r="R23" s="16">
        <v>55</v>
      </c>
      <c r="S23" s="16">
        <v>0</v>
      </c>
      <c r="T23" s="17">
        <f t="shared" si="5"/>
        <v>163</v>
      </c>
      <c r="U23" s="16">
        <v>41</v>
      </c>
      <c r="V23" s="17">
        <f t="shared" si="6"/>
        <v>204</v>
      </c>
      <c r="W23" s="19" t="s">
        <v>799</v>
      </c>
    </row>
    <row r="24" spans="1:23" ht="14.25" customHeight="1">
      <c r="A24" t="s">
        <v>244</v>
      </c>
      <c r="B24" s="32" t="s">
        <v>245</v>
      </c>
      <c r="C24" s="32" t="s">
        <v>244</v>
      </c>
      <c r="D24" s="32" t="s">
        <v>245</v>
      </c>
      <c r="E24" t="s">
        <v>231</v>
      </c>
      <c r="F24" s="16">
        <v>21</v>
      </c>
      <c r="G24" s="16">
        <v>0</v>
      </c>
      <c r="H24" s="16">
        <v>0</v>
      </c>
      <c r="I24" s="16">
        <v>1</v>
      </c>
      <c r="J24" s="16">
        <v>0</v>
      </c>
      <c r="K24" s="17">
        <f t="shared" si="3"/>
        <v>22</v>
      </c>
      <c r="L24" s="16">
        <v>74</v>
      </c>
      <c r="M24" s="17">
        <f t="shared" si="4"/>
        <v>96</v>
      </c>
      <c r="N24" s="13" t="s">
        <v>802</v>
      </c>
      <c r="O24" s="16">
        <v>41</v>
      </c>
      <c r="P24" s="16">
        <v>10</v>
      </c>
      <c r="Q24" s="16">
        <v>9</v>
      </c>
      <c r="R24" s="16">
        <v>41</v>
      </c>
      <c r="S24" s="16">
        <v>0</v>
      </c>
      <c r="T24" s="17">
        <f t="shared" si="5"/>
        <v>101</v>
      </c>
      <c r="U24" s="16">
        <v>105</v>
      </c>
      <c r="V24" s="17">
        <f t="shared" si="6"/>
        <v>206</v>
      </c>
      <c r="W24" s="19" t="s">
        <v>799</v>
      </c>
    </row>
    <row r="25" spans="1:23" ht="14.25" customHeight="1">
      <c r="A25" t="s">
        <v>246</v>
      </c>
      <c r="B25" s="32" t="s">
        <v>247</v>
      </c>
      <c r="C25" s="32" t="s">
        <v>246</v>
      </c>
      <c r="D25" s="32" t="s">
        <v>247</v>
      </c>
      <c r="E25" t="s">
        <v>248</v>
      </c>
      <c r="F25" s="16">
        <v>20</v>
      </c>
      <c r="G25" s="16">
        <v>27</v>
      </c>
      <c r="H25" s="16">
        <v>0</v>
      </c>
      <c r="I25" s="16">
        <v>52</v>
      </c>
      <c r="J25" s="16">
        <v>110</v>
      </c>
      <c r="K25" s="17">
        <f t="shared" si="3"/>
        <v>209</v>
      </c>
      <c r="L25" s="16">
        <v>122</v>
      </c>
      <c r="M25" s="17">
        <f t="shared" si="4"/>
        <v>331</v>
      </c>
      <c r="N25" s="13" t="s">
        <v>802</v>
      </c>
      <c r="O25" s="16">
        <v>51</v>
      </c>
      <c r="P25" s="16">
        <v>48</v>
      </c>
      <c r="Q25" s="16">
        <v>0</v>
      </c>
      <c r="R25" s="16">
        <v>115</v>
      </c>
      <c r="S25" s="16">
        <v>0</v>
      </c>
      <c r="T25" s="17">
        <f t="shared" si="5"/>
        <v>214</v>
      </c>
      <c r="U25" s="16">
        <v>160</v>
      </c>
      <c r="V25" s="17">
        <f t="shared" si="6"/>
        <v>374</v>
      </c>
      <c r="W25" s="19" t="s">
        <v>799</v>
      </c>
    </row>
    <row r="26" spans="1:23" ht="14.25" customHeight="1">
      <c r="A26" t="s">
        <v>249</v>
      </c>
      <c r="B26" s="32" t="s">
        <v>250</v>
      </c>
      <c r="C26" s="32" t="s">
        <v>249</v>
      </c>
      <c r="D26" s="32" t="s">
        <v>250</v>
      </c>
      <c r="E26" t="s">
        <v>222</v>
      </c>
      <c r="F26" s="16">
        <v>0</v>
      </c>
      <c r="G26" s="16">
        <v>0</v>
      </c>
      <c r="H26" s="16">
        <v>0</v>
      </c>
      <c r="I26" s="16">
        <v>0</v>
      </c>
      <c r="J26" s="16">
        <v>109</v>
      </c>
      <c r="K26" s="17">
        <f t="shared" si="3"/>
        <v>109</v>
      </c>
      <c r="L26" s="16">
        <v>0</v>
      </c>
      <c r="M26" s="17">
        <f t="shared" si="4"/>
        <v>109</v>
      </c>
      <c r="N26" s="13" t="s">
        <v>799</v>
      </c>
      <c r="O26" s="16">
        <v>4</v>
      </c>
      <c r="P26" s="16">
        <v>10</v>
      </c>
      <c r="Q26" s="16">
        <v>0</v>
      </c>
      <c r="R26" s="16">
        <v>13</v>
      </c>
      <c r="S26" s="16">
        <v>0</v>
      </c>
      <c r="T26" s="17">
        <f t="shared" si="5"/>
        <v>27</v>
      </c>
      <c r="U26" s="16">
        <v>0</v>
      </c>
      <c r="V26" s="17">
        <f t="shared" si="6"/>
        <v>27</v>
      </c>
      <c r="W26" s="19" t="s">
        <v>799</v>
      </c>
    </row>
    <row r="27" spans="1:23" ht="14.25" customHeight="1">
      <c r="A27" t="s">
        <v>251</v>
      </c>
      <c r="B27" s="32" t="s">
        <v>252</v>
      </c>
      <c r="C27" s="32" t="s">
        <v>251</v>
      </c>
      <c r="D27" s="32" t="s">
        <v>252</v>
      </c>
      <c r="E27" t="s">
        <v>253</v>
      </c>
      <c r="F27" s="16">
        <v>0</v>
      </c>
      <c r="G27" s="16">
        <v>0</v>
      </c>
      <c r="H27" s="16">
        <v>0</v>
      </c>
      <c r="I27" s="16">
        <v>0</v>
      </c>
      <c r="J27" s="16">
        <v>10</v>
      </c>
      <c r="K27" s="17">
        <f t="shared" si="3"/>
        <v>10</v>
      </c>
      <c r="L27" s="16">
        <v>213</v>
      </c>
      <c r="M27" s="17">
        <f t="shared" si="4"/>
        <v>223</v>
      </c>
      <c r="N27" s="13" t="s">
        <v>799</v>
      </c>
      <c r="O27" s="16">
        <v>189</v>
      </c>
      <c r="P27" s="16">
        <v>0</v>
      </c>
      <c r="Q27" s="16">
        <v>0</v>
      </c>
      <c r="R27" s="16">
        <v>15</v>
      </c>
      <c r="S27" s="16">
        <v>0</v>
      </c>
      <c r="T27" s="17">
        <f t="shared" si="5"/>
        <v>204</v>
      </c>
      <c r="U27" s="16">
        <v>50</v>
      </c>
      <c r="V27" s="17">
        <f t="shared" si="6"/>
        <v>254</v>
      </c>
      <c r="W27" s="19" t="s">
        <v>799</v>
      </c>
    </row>
    <row r="28" spans="1:23" ht="14.25" customHeight="1">
      <c r="A28" t="s">
        <v>254</v>
      </c>
      <c r="B28" s="32" t="s">
        <v>255</v>
      </c>
      <c r="C28" s="32" t="s">
        <v>254</v>
      </c>
      <c r="D28" s="32" t="s">
        <v>255</v>
      </c>
      <c r="E28" t="s">
        <v>253</v>
      </c>
      <c r="F28" s="16">
        <v>110</v>
      </c>
      <c r="G28" s="16">
        <v>0</v>
      </c>
      <c r="H28" s="16">
        <v>0</v>
      </c>
      <c r="I28" s="16">
        <v>0</v>
      </c>
      <c r="J28" s="16">
        <v>0</v>
      </c>
      <c r="K28" s="17">
        <f t="shared" si="3"/>
        <v>110</v>
      </c>
      <c r="L28" s="16">
        <v>0</v>
      </c>
      <c r="M28" s="17">
        <f t="shared" si="4"/>
        <v>110</v>
      </c>
      <c r="N28" s="13" t="s">
        <v>799</v>
      </c>
      <c r="O28" s="16">
        <v>64</v>
      </c>
      <c r="P28" s="16">
        <v>0</v>
      </c>
      <c r="Q28" s="16">
        <v>0</v>
      </c>
      <c r="R28" s="16">
        <v>0</v>
      </c>
      <c r="S28" s="16">
        <v>0</v>
      </c>
      <c r="T28" s="17">
        <f t="shared" si="5"/>
        <v>64</v>
      </c>
      <c r="U28" s="16">
        <v>0</v>
      </c>
      <c r="V28" s="17">
        <f t="shared" si="6"/>
        <v>64</v>
      </c>
      <c r="W28" s="19" t="s">
        <v>799</v>
      </c>
    </row>
    <row r="29" spans="1:23" ht="14.25" customHeight="1">
      <c r="A29" t="s">
        <v>256</v>
      </c>
      <c r="B29" s="32" t="s">
        <v>257</v>
      </c>
      <c r="C29" s="32" t="s">
        <v>256</v>
      </c>
      <c r="D29" s="32" t="s">
        <v>257</v>
      </c>
      <c r="E29" t="s">
        <v>222</v>
      </c>
      <c r="F29" s="16">
        <v>40</v>
      </c>
      <c r="G29" s="16">
        <v>0</v>
      </c>
      <c r="H29" s="16">
        <v>0</v>
      </c>
      <c r="I29" s="16">
        <v>18</v>
      </c>
      <c r="J29" s="16">
        <v>0</v>
      </c>
      <c r="K29" s="17">
        <f t="shared" si="3"/>
        <v>58</v>
      </c>
      <c r="L29" s="16">
        <v>0</v>
      </c>
      <c r="M29" s="17">
        <f t="shared" si="4"/>
        <v>58</v>
      </c>
      <c r="N29" s="13" t="s">
        <v>799</v>
      </c>
      <c r="O29" s="16">
        <v>0</v>
      </c>
      <c r="P29" s="16">
        <v>0</v>
      </c>
      <c r="Q29" s="16">
        <v>0</v>
      </c>
      <c r="R29" s="16">
        <v>18</v>
      </c>
      <c r="S29" s="16">
        <v>12</v>
      </c>
      <c r="T29" s="17">
        <f t="shared" si="5"/>
        <v>30</v>
      </c>
      <c r="U29" s="16">
        <f>99-12</f>
        <v>87</v>
      </c>
      <c r="V29" s="17">
        <f t="shared" si="6"/>
        <v>117</v>
      </c>
      <c r="W29" s="19"/>
    </row>
    <row r="30" spans="1:23" ht="14.25" customHeight="1">
      <c r="A30" t="s">
        <v>258</v>
      </c>
      <c r="B30" s="32" t="s">
        <v>259</v>
      </c>
      <c r="C30" s="32" t="s">
        <v>258</v>
      </c>
      <c r="D30" s="32" t="s">
        <v>259</v>
      </c>
      <c r="E30" t="s">
        <v>253</v>
      </c>
      <c r="F30" s="16">
        <v>133</v>
      </c>
      <c r="G30" s="16">
        <v>62</v>
      </c>
      <c r="H30" s="16">
        <v>0</v>
      </c>
      <c r="I30" s="16">
        <v>18</v>
      </c>
      <c r="J30" s="16">
        <v>125</v>
      </c>
      <c r="K30" s="17">
        <f t="shared" si="3"/>
        <v>338</v>
      </c>
      <c r="L30" s="16">
        <v>0</v>
      </c>
      <c r="M30" s="17">
        <f t="shared" si="4"/>
        <v>338</v>
      </c>
      <c r="N30" s="13" t="s">
        <v>802</v>
      </c>
      <c r="O30" s="16">
        <v>142</v>
      </c>
      <c r="P30" s="16">
        <v>0</v>
      </c>
      <c r="Q30" s="16">
        <v>0</v>
      </c>
      <c r="R30" s="16">
        <v>84</v>
      </c>
      <c r="S30" s="16">
        <v>0</v>
      </c>
      <c r="T30" s="17">
        <f t="shared" si="5"/>
        <v>226</v>
      </c>
      <c r="U30" s="16">
        <v>107</v>
      </c>
      <c r="V30" s="17">
        <f t="shared" si="6"/>
        <v>333</v>
      </c>
      <c r="W30" s="19" t="s">
        <v>799</v>
      </c>
    </row>
    <row r="31" spans="1:23" ht="14.25" customHeight="1">
      <c r="A31" t="s">
        <v>260</v>
      </c>
      <c r="B31" s="32" t="s">
        <v>261</v>
      </c>
      <c r="C31" s="32" t="s">
        <v>260</v>
      </c>
      <c r="D31" s="32" t="s">
        <v>261</v>
      </c>
      <c r="E31" t="s">
        <v>222</v>
      </c>
      <c r="F31" s="16">
        <v>0</v>
      </c>
      <c r="G31" s="16">
        <v>0</v>
      </c>
      <c r="H31" s="16">
        <v>0</v>
      </c>
      <c r="I31" s="16">
        <v>8</v>
      </c>
      <c r="J31" s="16">
        <v>223</v>
      </c>
      <c r="K31" s="17">
        <f t="shared" si="3"/>
        <v>231</v>
      </c>
      <c r="L31" s="16">
        <v>0</v>
      </c>
      <c r="M31" s="17">
        <f t="shared" si="4"/>
        <v>231</v>
      </c>
      <c r="N31" s="13" t="s">
        <v>799</v>
      </c>
      <c r="O31" s="16">
        <v>0</v>
      </c>
      <c r="P31" s="16">
        <v>88</v>
      </c>
      <c r="Q31" s="16">
        <v>0</v>
      </c>
      <c r="R31" s="16">
        <v>44</v>
      </c>
      <c r="S31" s="16">
        <v>0</v>
      </c>
      <c r="T31" s="17">
        <f t="shared" si="5"/>
        <v>132</v>
      </c>
      <c r="U31" s="16">
        <v>1</v>
      </c>
      <c r="V31" s="17">
        <f t="shared" si="6"/>
        <v>133</v>
      </c>
      <c r="W31" s="19" t="s">
        <v>799</v>
      </c>
    </row>
    <row r="32" spans="1:23" ht="14.25" customHeight="1">
      <c r="A32" t="s">
        <v>262</v>
      </c>
      <c r="B32" s="32" t="s">
        <v>263</v>
      </c>
      <c r="C32" s="32" t="s">
        <v>262</v>
      </c>
      <c r="D32" s="32" t="s">
        <v>263</v>
      </c>
      <c r="E32" t="s">
        <v>243</v>
      </c>
      <c r="F32" s="16">
        <v>0</v>
      </c>
      <c r="G32" s="16">
        <v>0</v>
      </c>
      <c r="H32" s="16">
        <v>0</v>
      </c>
      <c r="I32" s="16">
        <v>0</v>
      </c>
      <c r="J32" s="16">
        <v>0</v>
      </c>
      <c r="K32" s="17">
        <f t="shared" si="3"/>
        <v>0</v>
      </c>
      <c r="L32" s="16">
        <v>44</v>
      </c>
      <c r="M32" s="17">
        <f t="shared" si="4"/>
        <v>44</v>
      </c>
      <c r="N32" s="13" t="s">
        <v>799</v>
      </c>
      <c r="O32" s="16">
        <v>11</v>
      </c>
      <c r="P32" s="16">
        <v>0</v>
      </c>
      <c r="Q32" s="16">
        <v>0</v>
      </c>
      <c r="R32" s="16">
        <v>8</v>
      </c>
      <c r="S32" s="16">
        <v>0</v>
      </c>
      <c r="T32" s="17">
        <f t="shared" si="5"/>
        <v>19</v>
      </c>
      <c r="U32" s="16">
        <v>0</v>
      </c>
      <c r="V32" s="17">
        <f t="shared" si="6"/>
        <v>19</v>
      </c>
      <c r="W32" s="19" t="s">
        <v>799</v>
      </c>
    </row>
    <row r="33" spans="1:23" ht="14.25" customHeight="1">
      <c r="A33" t="s">
        <v>264</v>
      </c>
      <c r="B33" s="32" t="s">
        <v>265</v>
      </c>
      <c r="C33" s="32" t="s">
        <v>264</v>
      </c>
      <c r="D33" s="32" t="s">
        <v>265</v>
      </c>
      <c r="E33" t="s">
        <v>219</v>
      </c>
      <c r="F33" s="16">
        <v>0</v>
      </c>
      <c r="G33" s="16">
        <v>0</v>
      </c>
      <c r="H33" s="16">
        <v>0</v>
      </c>
      <c r="I33" s="16">
        <v>8</v>
      </c>
      <c r="J33" s="16">
        <v>112</v>
      </c>
      <c r="K33" s="17">
        <f t="shared" si="3"/>
        <v>120</v>
      </c>
      <c r="L33" s="16">
        <v>0</v>
      </c>
      <c r="M33" s="17">
        <f t="shared" si="4"/>
        <v>120</v>
      </c>
      <c r="N33" s="13" t="s">
        <v>799</v>
      </c>
      <c r="O33" s="16">
        <v>7</v>
      </c>
      <c r="P33" s="16">
        <v>0</v>
      </c>
      <c r="Q33" s="16">
        <v>0</v>
      </c>
      <c r="R33" s="16">
        <v>21</v>
      </c>
      <c r="S33" s="16">
        <v>0</v>
      </c>
      <c r="T33" s="17">
        <f t="shared" si="5"/>
        <v>28</v>
      </c>
      <c r="U33" s="16">
        <v>0</v>
      </c>
      <c r="V33" s="17">
        <f t="shared" si="6"/>
        <v>28</v>
      </c>
      <c r="W33" s="19" t="s">
        <v>799</v>
      </c>
    </row>
    <row r="34" spans="1:23" ht="14.25" customHeight="1">
      <c r="A34" t="s">
        <v>266</v>
      </c>
      <c r="B34" s="32" t="s">
        <v>267</v>
      </c>
      <c r="C34" s="32" t="s">
        <v>266</v>
      </c>
      <c r="D34" s="32" t="s">
        <v>267</v>
      </c>
      <c r="E34" t="s">
        <v>234</v>
      </c>
      <c r="F34" s="16">
        <v>62</v>
      </c>
      <c r="G34" s="16">
        <v>0</v>
      </c>
      <c r="H34" s="16">
        <v>0</v>
      </c>
      <c r="I34" s="16">
        <v>0</v>
      </c>
      <c r="J34" s="16">
        <v>386</v>
      </c>
      <c r="K34" s="17">
        <f t="shared" si="3"/>
        <v>448</v>
      </c>
      <c r="L34" s="16">
        <v>60</v>
      </c>
      <c r="M34" s="17">
        <f t="shared" si="4"/>
        <v>508</v>
      </c>
      <c r="N34" s="13" t="s">
        <v>799</v>
      </c>
      <c r="O34" s="16">
        <v>109</v>
      </c>
      <c r="P34" s="16">
        <v>0</v>
      </c>
      <c r="Q34" s="16">
        <v>0</v>
      </c>
      <c r="R34" s="16">
        <v>40</v>
      </c>
      <c r="S34" s="16">
        <v>0</v>
      </c>
      <c r="T34" s="17">
        <f t="shared" si="5"/>
        <v>149</v>
      </c>
      <c r="U34" s="16">
        <v>12</v>
      </c>
      <c r="V34" s="17">
        <f t="shared" si="6"/>
        <v>161</v>
      </c>
      <c r="W34" s="19" t="s">
        <v>799</v>
      </c>
    </row>
    <row r="35" spans="1:23" ht="14.25" customHeight="1">
      <c r="A35" t="s">
        <v>268</v>
      </c>
      <c r="B35" s="32" t="s">
        <v>269</v>
      </c>
      <c r="C35" s="32" t="s">
        <v>268</v>
      </c>
      <c r="D35" s="32" t="s">
        <v>269</v>
      </c>
      <c r="E35" t="s">
        <v>231</v>
      </c>
      <c r="F35" s="16">
        <v>33</v>
      </c>
      <c r="G35" s="16">
        <v>12</v>
      </c>
      <c r="H35" s="16">
        <v>0</v>
      </c>
      <c r="I35" s="16">
        <v>5</v>
      </c>
      <c r="J35" s="16">
        <v>0</v>
      </c>
      <c r="K35" s="17">
        <f t="shared" si="3"/>
        <v>50</v>
      </c>
      <c r="L35" s="16">
        <v>0</v>
      </c>
      <c r="M35" s="17">
        <f t="shared" si="4"/>
        <v>50</v>
      </c>
      <c r="N35" s="13" t="s">
        <v>802</v>
      </c>
      <c r="O35" s="16">
        <v>127</v>
      </c>
      <c r="P35" s="16">
        <v>17</v>
      </c>
      <c r="Q35" s="16">
        <v>0</v>
      </c>
      <c r="R35" s="16">
        <v>58</v>
      </c>
      <c r="S35" s="16">
        <v>0</v>
      </c>
      <c r="T35" s="17">
        <f t="shared" si="5"/>
        <v>202</v>
      </c>
      <c r="U35" s="16">
        <v>4</v>
      </c>
      <c r="V35" s="17">
        <f t="shared" si="6"/>
        <v>206</v>
      </c>
      <c r="W35" s="19" t="s">
        <v>799</v>
      </c>
    </row>
    <row r="36" spans="1:23" ht="14.25" customHeight="1">
      <c r="A36" t="s">
        <v>270</v>
      </c>
      <c r="B36" t="s">
        <v>271</v>
      </c>
      <c r="C36" s="32" t="s">
        <v>270</v>
      </c>
      <c r="D36" t="s">
        <v>271</v>
      </c>
      <c r="E36" t="s">
        <v>231</v>
      </c>
      <c r="F36" s="16">
        <v>23</v>
      </c>
      <c r="G36" s="16">
        <v>0</v>
      </c>
      <c r="H36" s="16">
        <v>0</v>
      </c>
      <c r="I36" s="16">
        <v>2</v>
      </c>
      <c r="J36" s="16">
        <v>268</v>
      </c>
      <c r="K36" s="17">
        <f t="shared" si="3"/>
        <v>293</v>
      </c>
      <c r="L36" s="16">
        <v>0</v>
      </c>
      <c r="M36" s="17">
        <f t="shared" si="4"/>
        <v>293</v>
      </c>
      <c r="N36" s="13" t="s">
        <v>799</v>
      </c>
      <c r="O36" s="16">
        <v>6</v>
      </c>
      <c r="P36" s="16">
        <v>0</v>
      </c>
      <c r="Q36" s="16">
        <v>0</v>
      </c>
      <c r="R36" s="16">
        <v>6</v>
      </c>
      <c r="S36" s="16">
        <v>0</v>
      </c>
      <c r="T36" s="17">
        <f t="shared" si="5"/>
        <v>12</v>
      </c>
      <c r="U36" s="16">
        <v>0</v>
      </c>
      <c r="V36" s="17">
        <f t="shared" si="6"/>
        <v>12</v>
      </c>
      <c r="W36" s="19" t="s">
        <v>799</v>
      </c>
    </row>
    <row r="37" spans="1:23" ht="14.25" customHeight="1">
      <c r="A37" t="s">
        <v>741</v>
      </c>
      <c r="B37" s="32" t="s">
        <v>742</v>
      </c>
      <c r="C37" s="32" t="s">
        <v>741</v>
      </c>
      <c r="D37" s="32" t="s">
        <v>742</v>
      </c>
      <c r="E37" t="s">
        <v>231</v>
      </c>
      <c r="F37" s="16">
        <v>0</v>
      </c>
      <c r="G37" s="16">
        <v>0</v>
      </c>
      <c r="H37" s="16">
        <v>0</v>
      </c>
      <c r="I37" s="16">
        <v>0</v>
      </c>
      <c r="J37" s="16">
        <v>0</v>
      </c>
      <c r="K37" s="17">
        <f t="shared" si="3"/>
        <v>0</v>
      </c>
      <c r="L37" s="16">
        <v>0</v>
      </c>
      <c r="M37" s="17">
        <f t="shared" si="4"/>
        <v>0</v>
      </c>
      <c r="N37" s="13" t="s">
        <v>799</v>
      </c>
      <c r="O37" s="16">
        <v>3</v>
      </c>
      <c r="P37" s="16">
        <v>0</v>
      </c>
      <c r="Q37" s="16">
        <v>0</v>
      </c>
      <c r="R37" s="16">
        <v>1</v>
      </c>
      <c r="S37" s="16">
        <v>0</v>
      </c>
      <c r="T37" s="17">
        <f t="shared" si="5"/>
        <v>4</v>
      </c>
      <c r="U37" s="16">
        <v>16</v>
      </c>
      <c r="V37" s="17">
        <f t="shared" si="6"/>
        <v>20</v>
      </c>
      <c r="W37" s="19" t="s">
        <v>799</v>
      </c>
    </row>
    <row r="38" spans="1:23" ht="14.25" customHeight="1">
      <c r="A38" t="s">
        <v>272</v>
      </c>
      <c r="B38" s="32" t="s">
        <v>273</v>
      </c>
      <c r="C38" s="32" t="s">
        <v>272</v>
      </c>
      <c r="D38" s="32" t="s">
        <v>273</v>
      </c>
      <c r="E38" t="s">
        <v>219</v>
      </c>
      <c r="F38" s="16">
        <v>46</v>
      </c>
      <c r="G38" s="16">
        <v>0</v>
      </c>
      <c r="H38" s="16">
        <v>0</v>
      </c>
      <c r="I38" s="16">
        <v>13</v>
      </c>
      <c r="J38" s="16">
        <v>407</v>
      </c>
      <c r="K38" s="17">
        <f t="shared" si="3"/>
        <v>466</v>
      </c>
      <c r="L38" s="16">
        <v>12</v>
      </c>
      <c r="M38" s="17">
        <f t="shared" si="4"/>
        <v>478</v>
      </c>
      <c r="N38" s="13" t="s">
        <v>799</v>
      </c>
      <c r="O38" s="16">
        <v>32</v>
      </c>
      <c r="P38" s="16">
        <v>0</v>
      </c>
      <c r="Q38" s="16">
        <v>0</v>
      </c>
      <c r="R38" s="16">
        <v>77</v>
      </c>
      <c r="S38" s="16">
        <v>0</v>
      </c>
      <c r="T38" s="17">
        <f t="shared" si="5"/>
        <v>109</v>
      </c>
      <c r="U38" s="16">
        <v>0</v>
      </c>
      <c r="V38" s="17">
        <f t="shared" si="6"/>
        <v>109</v>
      </c>
      <c r="W38" s="19" t="s">
        <v>799</v>
      </c>
    </row>
    <row r="39" spans="1:23" ht="14.25" customHeight="1">
      <c r="A39" t="s">
        <v>274</v>
      </c>
      <c r="B39" s="32" t="s">
        <v>275</v>
      </c>
      <c r="C39" s="32" t="s">
        <v>274</v>
      </c>
      <c r="D39" s="32" t="s">
        <v>275</v>
      </c>
      <c r="E39" t="s">
        <v>243</v>
      </c>
      <c r="F39" s="16">
        <v>0</v>
      </c>
      <c r="G39" s="16">
        <v>31</v>
      </c>
      <c r="H39" s="16">
        <v>0</v>
      </c>
      <c r="I39" s="16">
        <v>55</v>
      </c>
      <c r="J39" s="16">
        <v>396</v>
      </c>
      <c r="K39" s="17">
        <f t="shared" si="3"/>
        <v>482</v>
      </c>
      <c r="L39" s="16">
        <v>122</v>
      </c>
      <c r="M39" s="17">
        <f t="shared" si="4"/>
        <v>604</v>
      </c>
      <c r="N39" s="13" t="s">
        <v>799</v>
      </c>
      <c r="O39" s="16">
        <v>83</v>
      </c>
      <c r="P39" s="16">
        <v>48</v>
      </c>
      <c r="Q39" s="16">
        <v>0</v>
      </c>
      <c r="R39" s="16">
        <v>67</v>
      </c>
      <c r="S39" s="16">
        <v>0</v>
      </c>
      <c r="T39" s="17">
        <f t="shared" si="5"/>
        <v>198</v>
      </c>
      <c r="U39" s="16">
        <v>481</v>
      </c>
      <c r="V39" s="17">
        <f t="shared" si="6"/>
        <v>679</v>
      </c>
      <c r="W39" s="19" t="s">
        <v>799</v>
      </c>
    </row>
    <row r="40" spans="1:23" ht="14.25" customHeight="1">
      <c r="A40" t="s">
        <v>276</v>
      </c>
      <c r="B40" t="s">
        <v>277</v>
      </c>
      <c r="C40" s="32" t="s">
        <v>276</v>
      </c>
      <c r="D40" t="s">
        <v>277</v>
      </c>
      <c r="E40" t="s">
        <v>231</v>
      </c>
      <c r="F40" s="16">
        <v>0</v>
      </c>
      <c r="G40" s="16">
        <v>0</v>
      </c>
      <c r="H40" s="16">
        <v>0</v>
      </c>
      <c r="I40" s="16">
        <v>0</v>
      </c>
      <c r="J40" s="16">
        <v>51</v>
      </c>
      <c r="K40" s="17">
        <f t="shared" si="3"/>
        <v>51</v>
      </c>
      <c r="L40" s="16">
        <v>0</v>
      </c>
      <c r="M40" s="17">
        <f t="shared" si="4"/>
        <v>51</v>
      </c>
      <c r="N40" s="13" t="s">
        <v>799</v>
      </c>
      <c r="O40" s="16">
        <v>0</v>
      </c>
      <c r="P40" s="16">
        <v>0</v>
      </c>
      <c r="Q40" s="16">
        <v>0</v>
      </c>
      <c r="R40" s="16">
        <v>0</v>
      </c>
      <c r="S40" s="16">
        <v>0</v>
      </c>
      <c r="T40" s="17">
        <f t="shared" si="5"/>
        <v>0</v>
      </c>
      <c r="U40" s="16">
        <v>0</v>
      </c>
      <c r="V40" s="17">
        <f t="shared" si="6"/>
        <v>0</v>
      </c>
      <c r="W40" s="19" t="s">
        <v>799</v>
      </c>
    </row>
    <row r="41" spans="1:23" ht="14.25" customHeight="1">
      <c r="A41" t="s">
        <v>743</v>
      </c>
      <c r="B41" s="32" t="s">
        <v>744</v>
      </c>
      <c r="C41" s="32" t="s">
        <v>743</v>
      </c>
      <c r="D41" s="32" t="s">
        <v>744</v>
      </c>
      <c r="E41" t="s">
        <v>248</v>
      </c>
      <c r="F41" s="16">
        <v>9</v>
      </c>
      <c r="G41" s="16">
        <v>0</v>
      </c>
      <c r="H41" s="16">
        <v>0</v>
      </c>
      <c r="I41" s="16">
        <v>0</v>
      </c>
      <c r="J41" s="16">
        <v>0</v>
      </c>
      <c r="K41" s="17">
        <f t="shared" si="3"/>
        <v>9</v>
      </c>
      <c r="L41" s="16">
        <v>0</v>
      </c>
      <c r="M41" s="17">
        <f t="shared" si="4"/>
        <v>9</v>
      </c>
      <c r="N41" s="13" t="s">
        <v>799</v>
      </c>
      <c r="O41" s="16">
        <v>9</v>
      </c>
      <c r="P41" s="16">
        <v>12</v>
      </c>
      <c r="Q41" s="16">
        <v>0</v>
      </c>
      <c r="R41" s="16">
        <v>7</v>
      </c>
      <c r="S41" s="16">
        <v>0</v>
      </c>
      <c r="T41" s="17">
        <f t="shared" si="5"/>
        <v>28</v>
      </c>
      <c r="U41" s="16">
        <v>0</v>
      </c>
      <c r="V41" s="17">
        <f t="shared" si="6"/>
        <v>28</v>
      </c>
      <c r="W41" s="19" t="s">
        <v>799</v>
      </c>
    </row>
    <row r="42" spans="1:23" ht="14.25" customHeight="1">
      <c r="A42" t="s">
        <v>278</v>
      </c>
      <c r="B42" s="32" t="s">
        <v>279</v>
      </c>
      <c r="C42" s="32" t="s">
        <v>278</v>
      </c>
      <c r="D42" s="32" t="s">
        <v>279</v>
      </c>
      <c r="E42" t="s">
        <v>231</v>
      </c>
      <c r="F42" s="16">
        <v>68</v>
      </c>
      <c r="G42" s="16">
        <v>4</v>
      </c>
      <c r="H42" s="16">
        <v>0</v>
      </c>
      <c r="I42" s="16">
        <v>97</v>
      </c>
      <c r="J42" s="16">
        <v>0</v>
      </c>
      <c r="K42" s="17">
        <f t="shared" si="3"/>
        <v>169</v>
      </c>
      <c r="L42" s="16">
        <v>36</v>
      </c>
      <c r="M42" s="17">
        <f t="shared" si="4"/>
        <v>205</v>
      </c>
      <c r="N42" s="13" t="s">
        <v>799</v>
      </c>
      <c r="O42" s="16">
        <v>51</v>
      </c>
      <c r="P42" s="16">
        <v>16</v>
      </c>
      <c r="Q42" s="16">
        <v>0</v>
      </c>
      <c r="R42" s="16">
        <v>12</v>
      </c>
      <c r="S42" s="16">
        <v>0</v>
      </c>
      <c r="T42" s="17">
        <f t="shared" si="5"/>
        <v>79</v>
      </c>
      <c r="U42" s="16">
        <v>0</v>
      </c>
      <c r="V42" s="17">
        <f t="shared" si="6"/>
        <v>79</v>
      </c>
      <c r="W42" s="19" t="s">
        <v>799</v>
      </c>
    </row>
    <row r="43" spans="1:23" ht="14.25" customHeight="1">
      <c r="A43" t="s">
        <v>280</v>
      </c>
      <c r="B43" s="32" t="s">
        <v>281</v>
      </c>
      <c r="C43" s="32" t="s">
        <v>280</v>
      </c>
      <c r="D43" s="32" t="s">
        <v>281</v>
      </c>
      <c r="E43" t="s">
        <v>222</v>
      </c>
      <c r="F43" s="16">
        <v>0</v>
      </c>
      <c r="G43" s="16">
        <v>0</v>
      </c>
      <c r="H43" s="16">
        <v>0</v>
      </c>
      <c r="I43" s="16">
        <v>4</v>
      </c>
      <c r="J43" s="16">
        <v>147</v>
      </c>
      <c r="K43" s="17">
        <f t="shared" si="3"/>
        <v>151</v>
      </c>
      <c r="L43" s="16">
        <v>0</v>
      </c>
      <c r="M43" s="17">
        <f t="shared" si="4"/>
        <v>151</v>
      </c>
      <c r="N43" s="13" t="s">
        <v>799</v>
      </c>
      <c r="O43" s="16">
        <v>0</v>
      </c>
      <c r="P43" s="16">
        <v>0</v>
      </c>
      <c r="Q43" s="16">
        <v>0</v>
      </c>
      <c r="R43" s="16">
        <v>4</v>
      </c>
      <c r="S43" s="16">
        <v>0</v>
      </c>
      <c r="T43" s="17">
        <f t="shared" si="5"/>
        <v>4</v>
      </c>
      <c r="U43" s="16">
        <v>9</v>
      </c>
      <c r="V43" s="17">
        <f t="shared" si="6"/>
        <v>13</v>
      </c>
      <c r="W43" s="19" t="s">
        <v>799</v>
      </c>
    </row>
    <row r="44" spans="1:23" ht="14.25" customHeight="1">
      <c r="A44" t="s">
        <v>282</v>
      </c>
      <c r="B44" s="32" t="s">
        <v>283</v>
      </c>
      <c r="C44" s="32" t="s">
        <v>282</v>
      </c>
      <c r="D44" s="32" t="s">
        <v>283</v>
      </c>
      <c r="E44" t="s">
        <v>219</v>
      </c>
      <c r="F44" s="16">
        <v>61</v>
      </c>
      <c r="G44" s="16">
        <v>16</v>
      </c>
      <c r="H44" s="16">
        <v>0</v>
      </c>
      <c r="I44" s="16">
        <v>16</v>
      </c>
      <c r="J44" s="16">
        <v>0</v>
      </c>
      <c r="K44" s="17">
        <f t="shared" si="3"/>
        <v>93</v>
      </c>
      <c r="L44" s="16">
        <v>17</v>
      </c>
      <c r="M44" s="17">
        <f t="shared" si="4"/>
        <v>110</v>
      </c>
      <c r="N44" s="13" t="s">
        <v>802</v>
      </c>
      <c r="O44" s="16">
        <v>298</v>
      </c>
      <c r="P44" s="16">
        <v>5</v>
      </c>
      <c r="Q44" s="16">
        <v>10</v>
      </c>
      <c r="R44" s="16">
        <v>68</v>
      </c>
      <c r="S44" s="16">
        <v>0</v>
      </c>
      <c r="T44" s="17">
        <f t="shared" si="5"/>
        <v>381</v>
      </c>
      <c r="U44" s="16">
        <v>46</v>
      </c>
      <c r="V44" s="17">
        <f t="shared" si="6"/>
        <v>427</v>
      </c>
      <c r="W44" s="19" t="s">
        <v>799</v>
      </c>
    </row>
    <row r="45" spans="1:23" ht="14.25" customHeight="1">
      <c r="A45" t="s">
        <v>284</v>
      </c>
      <c r="B45" s="32" t="s">
        <v>285</v>
      </c>
      <c r="C45" s="32" t="s">
        <v>284</v>
      </c>
      <c r="D45" s="32" t="s">
        <v>285</v>
      </c>
      <c r="E45" t="s">
        <v>253</v>
      </c>
      <c r="F45" s="16">
        <v>79</v>
      </c>
      <c r="G45" s="16">
        <v>0</v>
      </c>
      <c r="H45" s="16">
        <v>0</v>
      </c>
      <c r="I45" s="16">
        <v>0</v>
      </c>
      <c r="J45" s="16">
        <v>0</v>
      </c>
      <c r="K45" s="17">
        <f t="shared" si="3"/>
        <v>79</v>
      </c>
      <c r="L45" s="16">
        <v>18</v>
      </c>
      <c r="M45" s="17">
        <f t="shared" si="4"/>
        <v>97</v>
      </c>
      <c r="N45" s="13" t="s">
        <v>799</v>
      </c>
      <c r="O45" s="16">
        <v>105</v>
      </c>
      <c r="P45" s="16">
        <v>0</v>
      </c>
      <c r="Q45" s="16">
        <v>0</v>
      </c>
      <c r="R45" s="16">
        <v>0</v>
      </c>
      <c r="S45" s="16">
        <v>0</v>
      </c>
      <c r="T45" s="17">
        <f t="shared" si="5"/>
        <v>105</v>
      </c>
      <c r="U45" s="16">
        <v>48</v>
      </c>
      <c r="V45" s="17">
        <f t="shared" si="6"/>
        <v>153</v>
      </c>
      <c r="W45" s="19" t="s">
        <v>799</v>
      </c>
    </row>
    <row r="46" spans="1:23" ht="14.25" customHeight="1">
      <c r="A46" t="s">
        <v>286</v>
      </c>
      <c r="B46" s="32" t="s">
        <v>287</v>
      </c>
      <c r="C46" s="32" t="s">
        <v>286</v>
      </c>
      <c r="D46" s="32" t="s">
        <v>287</v>
      </c>
      <c r="E46" t="s">
        <v>253</v>
      </c>
      <c r="F46" s="16">
        <v>16</v>
      </c>
      <c r="G46" s="16">
        <v>0</v>
      </c>
      <c r="H46" s="16">
        <v>0</v>
      </c>
      <c r="I46" s="16">
        <v>9</v>
      </c>
      <c r="J46" s="16">
        <v>10</v>
      </c>
      <c r="K46" s="17">
        <f t="shared" si="3"/>
        <v>35</v>
      </c>
      <c r="L46" s="16">
        <v>0</v>
      </c>
      <c r="M46" s="17">
        <f t="shared" si="4"/>
        <v>35</v>
      </c>
      <c r="N46" s="13" t="s">
        <v>799</v>
      </c>
      <c r="O46" s="16">
        <v>99</v>
      </c>
      <c r="P46" s="16">
        <v>0</v>
      </c>
      <c r="Q46" s="16">
        <v>0</v>
      </c>
      <c r="R46" s="16">
        <v>33</v>
      </c>
      <c r="S46" s="16">
        <v>0</v>
      </c>
      <c r="T46" s="17">
        <f t="shared" si="5"/>
        <v>132</v>
      </c>
      <c r="U46" s="16">
        <v>0</v>
      </c>
      <c r="V46" s="17">
        <f t="shared" si="6"/>
        <v>132</v>
      </c>
      <c r="W46" s="19" t="s">
        <v>799</v>
      </c>
    </row>
    <row r="47" spans="1:23" ht="14.25" customHeight="1">
      <c r="A47" t="s">
        <v>288</v>
      </c>
      <c r="B47" s="32" t="s">
        <v>289</v>
      </c>
      <c r="C47" s="32" t="s">
        <v>288</v>
      </c>
      <c r="D47" s="32" t="s">
        <v>289</v>
      </c>
      <c r="E47" t="s">
        <v>234</v>
      </c>
      <c r="F47" s="16">
        <v>0</v>
      </c>
      <c r="G47" s="16">
        <v>0</v>
      </c>
      <c r="H47" s="16">
        <v>0</v>
      </c>
      <c r="I47" s="16">
        <v>0</v>
      </c>
      <c r="J47" s="16">
        <v>0</v>
      </c>
      <c r="K47" s="17">
        <f t="shared" si="3"/>
        <v>0</v>
      </c>
      <c r="L47" s="16">
        <v>0</v>
      </c>
      <c r="M47" s="17">
        <f t="shared" si="4"/>
        <v>0</v>
      </c>
      <c r="N47" s="13" t="s">
        <v>799</v>
      </c>
      <c r="O47" s="16">
        <v>60</v>
      </c>
      <c r="P47" s="16">
        <v>0</v>
      </c>
      <c r="Q47" s="16">
        <v>0</v>
      </c>
      <c r="R47" s="16">
        <v>43</v>
      </c>
      <c r="S47" s="16">
        <v>0</v>
      </c>
      <c r="T47" s="17">
        <f t="shared" si="5"/>
        <v>103</v>
      </c>
      <c r="U47" s="16">
        <v>0</v>
      </c>
      <c r="V47" s="17">
        <f t="shared" si="6"/>
        <v>103</v>
      </c>
      <c r="W47" s="19" t="s">
        <v>799</v>
      </c>
    </row>
    <row r="48" spans="1:23" ht="14.25" customHeight="1">
      <c r="A48" t="s">
        <v>803</v>
      </c>
      <c r="B48" s="32" t="s">
        <v>804</v>
      </c>
      <c r="C48" s="32" t="s">
        <v>803</v>
      </c>
      <c r="D48" s="32" t="s">
        <v>804</v>
      </c>
      <c r="E48" t="s">
        <v>248</v>
      </c>
      <c r="F48" s="16">
        <v>14</v>
      </c>
      <c r="G48" s="16">
        <v>0</v>
      </c>
      <c r="H48" s="16">
        <v>0</v>
      </c>
      <c r="I48" s="16">
        <v>0</v>
      </c>
      <c r="J48" s="16">
        <v>0</v>
      </c>
      <c r="K48" s="17">
        <f t="shared" si="3"/>
        <v>14</v>
      </c>
      <c r="L48" s="16">
        <v>0</v>
      </c>
      <c r="M48" s="17">
        <f t="shared" si="4"/>
        <v>14</v>
      </c>
      <c r="N48" s="13" t="s">
        <v>799</v>
      </c>
      <c r="O48" s="16">
        <v>131</v>
      </c>
      <c r="P48" s="16">
        <v>10</v>
      </c>
      <c r="Q48" s="16">
        <v>0</v>
      </c>
      <c r="R48" s="16">
        <v>20</v>
      </c>
      <c r="S48" s="16">
        <v>10</v>
      </c>
      <c r="T48" s="17">
        <f t="shared" si="5"/>
        <v>171</v>
      </c>
      <c r="U48" s="16">
        <f>35-10</f>
        <v>25</v>
      </c>
      <c r="V48" s="17">
        <f t="shared" si="6"/>
        <v>196</v>
      </c>
      <c r="W48" s="19"/>
    </row>
    <row r="49" spans="1:23" ht="14.25" customHeight="1">
      <c r="A49" t="s">
        <v>292</v>
      </c>
      <c r="B49" s="32" t="s">
        <v>293</v>
      </c>
      <c r="C49" s="32" t="s">
        <v>292</v>
      </c>
      <c r="D49" s="32" t="s">
        <v>293</v>
      </c>
      <c r="E49" t="s">
        <v>219</v>
      </c>
      <c r="F49" s="16">
        <v>0</v>
      </c>
      <c r="G49" s="16">
        <v>0</v>
      </c>
      <c r="H49" s="16">
        <v>0</v>
      </c>
      <c r="I49" s="16">
        <v>0</v>
      </c>
      <c r="J49" s="16">
        <v>265</v>
      </c>
      <c r="K49" s="17">
        <f t="shared" si="3"/>
        <v>265</v>
      </c>
      <c r="L49" s="16">
        <v>0</v>
      </c>
      <c r="M49" s="17">
        <f t="shared" si="4"/>
        <v>265</v>
      </c>
      <c r="N49" s="13" t="s">
        <v>799</v>
      </c>
      <c r="O49" s="16">
        <v>38</v>
      </c>
      <c r="P49" s="16">
        <v>41</v>
      </c>
      <c r="Q49" s="16">
        <v>0</v>
      </c>
      <c r="R49" s="16">
        <v>13</v>
      </c>
      <c r="S49" s="16">
        <v>0</v>
      </c>
      <c r="T49" s="17">
        <f t="shared" si="5"/>
        <v>92</v>
      </c>
      <c r="U49" s="16">
        <v>0</v>
      </c>
      <c r="V49" s="17">
        <f t="shared" si="6"/>
        <v>92</v>
      </c>
      <c r="W49" s="19" t="s">
        <v>799</v>
      </c>
    </row>
    <row r="50" spans="1:23" ht="14.25" customHeight="1">
      <c r="A50" t="s">
        <v>805</v>
      </c>
      <c r="B50" s="32" t="s">
        <v>806</v>
      </c>
      <c r="C50" s="32" t="s">
        <v>323</v>
      </c>
      <c r="D50" s="32" t="s">
        <v>324</v>
      </c>
      <c r="E50" t="s">
        <v>253</v>
      </c>
      <c r="F50" s="16">
        <v>24</v>
      </c>
      <c r="G50" s="16">
        <v>0</v>
      </c>
      <c r="H50" s="16">
        <v>0</v>
      </c>
      <c r="I50" s="16">
        <v>13</v>
      </c>
      <c r="J50" s="16">
        <v>0</v>
      </c>
      <c r="K50" s="17">
        <f t="shared" si="3"/>
        <v>37</v>
      </c>
      <c r="L50" s="16">
        <v>43</v>
      </c>
      <c r="M50" s="17">
        <f t="shared" si="4"/>
        <v>80</v>
      </c>
      <c r="N50" s="13" t="s">
        <v>802</v>
      </c>
      <c r="O50" s="16">
        <v>107</v>
      </c>
      <c r="P50" s="16">
        <v>0</v>
      </c>
      <c r="Q50" s="16">
        <v>0</v>
      </c>
      <c r="R50" s="16">
        <v>9</v>
      </c>
      <c r="S50" s="16">
        <v>0</v>
      </c>
      <c r="T50" s="17">
        <f t="shared" si="5"/>
        <v>116</v>
      </c>
      <c r="U50" s="16">
        <v>3</v>
      </c>
      <c r="V50" s="17">
        <f t="shared" si="6"/>
        <v>119</v>
      </c>
      <c r="W50" s="19" t="s">
        <v>799</v>
      </c>
    </row>
    <row r="51" spans="1:23" ht="14.25" customHeight="1">
      <c r="A51" t="s">
        <v>296</v>
      </c>
      <c r="B51" s="32" t="s">
        <v>297</v>
      </c>
      <c r="C51" s="32" t="s">
        <v>296</v>
      </c>
      <c r="D51" s="32" t="s">
        <v>297</v>
      </c>
      <c r="E51" t="s">
        <v>231</v>
      </c>
      <c r="F51" s="16">
        <v>162</v>
      </c>
      <c r="G51" s="16">
        <v>65</v>
      </c>
      <c r="H51" s="16">
        <v>0</v>
      </c>
      <c r="I51" s="16">
        <v>114</v>
      </c>
      <c r="J51" s="16">
        <v>107</v>
      </c>
      <c r="K51" s="17">
        <f t="shared" si="3"/>
        <v>448</v>
      </c>
      <c r="L51" s="16">
        <v>16</v>
      </c>
      <c r="M51" s="17">
        <f t="shared" si="4"/>
        <v>464</v>
      </c>
      <c r="N51" s="13" t="s">
        <v>802</v>
      </c>
      <c r="O51" s="16">
        <v>266</v>
      </c>
      <c r="P51" s="16">
        <v>54</v>
      </c>
      <c r="Q51" s="16">
        <v>0</v>
      </c>
      <c r="R51" s="16">
        <v>222</v>
      </c>
      <c r="S51" s="16">
        <v>0</v>
      </c>
      <c r="T51" s="17">
        <f t="shared" si="5"/>
        <v>542</v>
      </c>
      <c r="U51" s="16">
        <v>63</v>
      </c>
      <c r="V51" s="17">
        <f t="shared" si="6"/>
        <v>605</v>
      </c>
      <c r="W51" s="19" t="s">
        <v>799</v>
      </c>
    </row>
    <row r="52" spans="1:23" ht="14.25" customHeight="1">
      <c r="A52" t="s">
        <v>745</v>
      </c>
      <c r="B52" s="32" t="s">
        <v>746</v>
      </c>
      <c r="C52" s="32" t="s">
        <v>745</v>
      </c>
      <c r="D52" s="32" t="s">
        <v>746</v>
      </c>
      <c r="E52" t="s">
        <v>222</v>
      </c>
      <c r="F52" s="16">
        <v>7</v>
      </c>
      <c r="G52" s="16">
        <v>0</v>
      </c>
      <c r="H52" s="16">
        <v>0</v>
      </c>
      <c r="I52" s="16">
        <v>0</v>
      </c>
      <c r="J52" s="16">
        <v>12</v>
      </c>
      <c r="K52" s="17">
        <f t="shared" si="3"/>
        <v>19</v>
      </c>
      <c r="L52" s="16">
        <v>0</v>
      </c>
      <c r="M52" s="17">
        <f t="shared" si="4"/>
        <v>19</v>
      </c>
      <c r="N52" s="13" t="s">
        <v>799</v>
      </c>
      <c r="O52" s="16">
        <v>28</v>
      </c>
      <c r="P52" s="16">
        <v>0</v>
      </c>
      <c r="Q52" s="16">
        <v>0</v>
      </c>
      <c r="R52" s="16">
        <v>13</v>
      </c>
      <c r="S52" s="16">
        <v>0</v>
      </c>
      <c r="T52" s="17">
        <f t="shared" si="5"/>
        <v>41</v>
      </c>
      <c r="U52" s="16">
        <v>0</v>
      </c>
      <c r="V52" s="17">
        <f t="shared" si="6"/>
        <v>41</v>
      </c>
      <c r="W52" s="19" t="s">
        <v>799</v>
      </c>
    </row>
    <row r="53" spans="1:23" ht="14.25" customHeight="1">
      <c r="A53" t="s">
        <v>298</v>
      </c>
      <c r="B53" s="32" t="s">
        <v>299</v>
      </c>
      <c r="C53" s="32" t="s">
        <v>298</v>
      </c>
      <c r="D53" s="32" t="s">
        <v>299</v>
      </c>
      <c r="E53" t="s">
        <v>231</v>
      </c>
      <c r="F53" s="16">
        <v>0</v>
      </c>
      <c r="G53" s="16">
        <v>0</v>
      </c>
      <c r="H53" s="16">
        <v>0</v>
      </c>
      <c r="I53" s="16">
        <v>0</v>
      </c>
      <c r="J53" s="16">
        <v>0</v>
      </c>
      <c r="K53" s="17">
        <f t="shared" si="3"/>
        <v>0</v>
      </c>
      <c r="L53" s="16">
        <v>0</v>
      </c>
      <c r="M53" s="17">
        <f t="shared" si="4"/>
        <v>0</v>
      </c>
      <c r="N53" s="13" t="s">
        <v>799</v>
      </c>
      <c r="O53" s="16">
        <v>9</v>
      </c>
      <c r="P53" s="16">
        <v>3</v>
      </c>
      <c r="Q53" s="16">
        <v>0</v>
      </c>
      <c r="R53" s="16">
        <v>44</v>
      </c>
      <c r="S53" s="16">
        <v>0</v>
      </c>
      <c r="T53" s="17">
        <f t="shared" si="5"/>
        <v>56</v>
      </c>
      <c r="U53" s="16">
        <v>51</v>
      </c>
      <c r="V53" s="17">
        <f t="shared" si="6"/>
        <v>107</v>
      </c>
      <c r="W53" s="19" t="s">
        <v>799</v>
      </c>
    </row>
    <row r="54" spans="1:23" ht="14.25" customHeight="1">
      <c r="A54" t="s">
        <v>300</v>
      </c>
      <c r="B54" s="32" t="s">
        <v>301</v>
      </c>
      <c r="C54" s="32" t="s">
        <v>300</v>
      </c>
      <c r="D54" s="32" t="s">
        <v>301</v>
      </c>
      <c r="E54" t="s">
        <v>243</v>
      </c>
      <c r="F54" s="16">
        <v>0</v>
      </c>
      <c r="G54" s="16">
        <v>43</v>
      </c>
      <c r="H54" s="16">
        <v>0</v>
      </c>
      <c r="I54" s="16">
        <v>0</v>
      </c>
      <c r="J54" s="16">
        <v>0</v>
      </c>
      <c r="K54" s="17">
        <f t="shared" si="3"/>
        <v>43</v>
      </c>
      <c r="L54" s="16">
        <v>0</v>
      </c>
      <c r="M54" s="17">
        <f t="shared" si="4"/>
        <v>43</v>
      </c>
      <c r="N54" s="13" t="s">
        <v>799</v>
      </c>
      <c r="O54" s="16">
        <v>0</v>
      </c>
      <c r="P54" s="16">
        <v>65</v>
      </c>
      <c r="Q54" s="16">
        <v>0</v>
      </c>
      <c r="R54" s="16">
        <v>5</v>
      </c>
      <c r="S54" s="16">
        <v>0</v>
      </c>
      <c r="T54" s="17">
        <f t="shared" si="5"/>
        <v>70</v>
      </c>
      <c r="U54" s="16">
        <v>0</v>
      </c>
      <c r="V54" s="17">
        <f t="shared" si="6"/>
        <v>70</v>
      </c>
      <c r="W54" s="19" t="s">
        <v>799</v>
      </c>
    </row>
    <row r="55" spans="1:23" ht="14.25" customHeight="1">
      <c r="A55" t="s">
        <v>302</v>
      </c>
      <c r="B55" s="32" t="s">
        <v>303</v>
      </c>
      <c r="C55" s="32" t="s">
        <v>302</v>
      </c>
      <c r="D55" s="32" t="s">
        <v>303</v>
      </c>
      <c r="E55" t="s">
        <v>219</v>
      </c>
      <c r="F55" s="16">
        <v>0</v>
      </c>
      <c r="G55" s="16">
        <v>0</v>
      </c>
      <c r="H55" s="16">
        <v>0</v>
      </c>
      <c r="I55" s="16">
        <v>1</v>
      </c>
      <c r="J55" s="16">
        <v>0</v>
      </c>
      <c r="K55" s="17">
        <f t="shared" si="3"/>
        <v>1</v>
      </c>
      <c r="L55" s="16">
        <v>0</v>
      </c>
      <c r="M55" s="17">
        <f t="shared" si="4"/>
        <v>1</v>
      </c>
      <c r="N55" s="13" t="s">
        <v>799</v>
      </c>
      <c r="O55" s="16">
        <v>103</v>
      </c>
      <c r="P55" s="16">
        <v>0</v>
      </c>
      <c r="Q55" s="16">
        <v>0</v>
      </c>
      <c r="R55" s="16">
        <v>0</v>
      </c>
      <c r="S55" s="16">
        <v>0</v>
      </c>
      <c r="T55" s="17">
        <f t="shared" si="5"/>
        <v>103</v>
      </c>
      <c r="U55" s="16">
        <v>0</v>
      </c>
      <c r="V55" s="17">
        <f t="shared" si="6"/>
        <v>103</v>
      </c>
      <c r="W55" s="19" t="s">
        <v>799</v>
      </c>
    </row>
    <row r="56" spans="1:23" ht="14.25" customHeight="1">
      <c r="A56" t="s">
        <v>304</v>
      </c>
      <c r="B56" s="32" t="s">
        <v>305</v>
      </c>
      <c r="C56" s="32" t="s">
        <v>304</v>
      </c>
      <c r="D56" s="32" t="s">
        <v>305</v>
      </c>
      <c r="E56" t="s">
        <v>253</v>
      </c>
      <c r="F56" s="16">
        <v>60</v>
      </c>
      <c r="G56" s="16">
        <v>6</v>
      </c>
      <c r="H56" s="16">
        <v>32</v>
      </c>
      <c r="I56" s="16">
        <v>77</v>
      </c>
      <c r="J56" s="16">
        <v>331</v>
      </c>
      <c r="K56" s="17">
        <f t="shared" si="3"/>
        <v>506</v>
      </c>
      <c r="L56" s="16">
        <v>386</v>
      </c>
      <c r="M56" s="17">
        <f t="shared" si="4"/>
        <v>892</v>
      </c>
      <c r="N56" s="13" t="s">
        <v>802</v>
      </c>
      <c r="O56" s="16">
        <v>69</v>
      </c>
      <c r="P56" s="16">
        <v>0</v>
      </c>
      <c r="Q56" s="16">
        <v>0</v>
      </c>
      <c r="R56" s="16">
        <v>96</v>
      </c>
      <c r="S56" s="16">
        <v>0</v>
      </c>
      <c r="T56" s="17">
        <f t="shared" si="5"/>
        <v>165</v>
      </c>
      <c r="U56" s="16">
        <v>214</v>
      </c>
      <c r="V56" s="17">
        <f t="shared" si="6"/>
        <v>379</v>
      </c>
      <c r="W56" s="19" t="s">
        <v>799</v>
      </c>
    </row>
    <row r="57" spans="1:23" ht="14.25" customHeight="1">
      <c r="A57" t="s">
        <v>306</v>
      </c>
      <c r="B57" s="32" t="s">
        <v>307</v>
      </c>
      <c r="C57" s="32" t="s">
        <v>306</v>
      </c>
      <c r="D57" s="32" t="s">
        <v>307</v>
      </c>
      <c r="E57" t="s">
        <v>253</v>
      </c>
      <c r="F57" s="16">
        <v>90</v>
      </c>
      <c r="G57" s="16">
        <v>0</v>
      </c>
      <c r="H57" s="16">
        <v>52</v>
      </c>
      <c r="I57" s="16">
        <v>1</v>
      </c>
      <c r="J57" s="16">
        <v>596</v>
      </c>
      <c r="K57" s="17">
        <f t="shared" si="3"/>
        <v>739</v>
      </c>
      <c r="L57" s="16">
        <v>116</v>
      </c>
      <c r="M57" s="17">
        <f t="shared" si="4"/>
        <v>855</v>
      </c>
      <c r="N57" s="13" t="s">
        <v>802</v>
      </c>
      <c r="O57" s="16">
        <v>124</v>
      </c>
      <c r="P57" s="16">
        <v>0</v>
      </c>
      <c r="Q57" s="16">
        <v>0</v>
      </c>
      <c r="R57" s="16">
        <v>137</v>
      </c>
      <c r="S57" s="16">
        <v>0</v>
      </c>
      <c r="T57" s="17">
        <f t="shared" si="5"/>
        <v>261</v>
      </c>
      <c r="U57" s="16">
        <v>78</v>
      </c>
      <c r="V57" s="17">
        <f t="shared" si="6"/>
        <v>339</v>
      </c>
      <c r="W57" s="19" t="s">
        <v>799</v>
      </c>
    </row>
    <row r="58" spans="1:23" ht="14.25" customHeight="1">
      <c r="A58" t="s">
        <v>308</v>
      </c>
      <c r="B58" s="32" t="s">
        <v>309</v>
      </c>
      <c r="C58" s="32" t="s">
        <v>308</v>
      </c>
      <c r="D58" s="32" t="s">
        <v>309</v>
      </c>
      <c r="E58" t="s">
        <v>222</v>
      </c>
      <c r="F58" s="16">
        <v>17</v>
      </c>
      <c r="G58" s="16">
        <v>0</v>
      </c>
      <c r="H58" s="16">
        <v>0</v>
      </c>
      <c r="I58" s="16">
        <v>17</v>
      </c>
      <c r="J58" s="16">
        <v>50</v>
      </c>
      <c r="K58" s="17">
        <f t="shared" si="3"/>
        <v>84</v>
      </c>
      <c r="L58" s="16">
        <v>0</v>
      </c>
      <c r="M58" s="17">
        <f t="shared" si="4"/>
        <v>84</v>
      </c>
      <c r="N58" s="13" t="s">
        <v>799</v>
      </c>
      <c r="O58" s="16">
        <v>59</v>
      </c>
      <c r="P58" s="16">
        <v>0</v>
      </c>
      <c r="Q58" s="16">
        <v>0</v>
      </c>
      <c r="R58" s="16">
        <v>23</v>
      </c>
      <c r="S58" s="16">
        <v>0</v>
      </c>
      <c r="T58" s="17">
        <f t="shared" si="5"/>
        <v>82</v>
      </c>
      <c r="U58" s="16">
        <v>34</v>
      </c>
      <c r="V58" s="17">
        <f t="shared" si="6"/>
        <v>116</v>
      </c>
      <c r="W58" s="19" t="s">
        <v>799</v>
      </c>
    </row>
    <row r="59" spans="1:23" ht="14.25" customHeight="1">
      <c r="A59" t="s">
        <v>310</v>
      </c>
      <c r="B59" s="32" t="s">
        <v>311</v>
      </c>
      <c r="C59" s="32" t="s">
        <v>310</v>
      </c>
      <c r="D59" s="32" t="s">
        <v>311</v>
      </c>
      <c r="E59" t="s">
        <v>219</v>
      </c>
      <c r="F59" s="16">
        <v>0</v>
      </c>
      <c r="G59" s="16">
        <v>0</v>
      </c>
      <c r="H59" s="16">
        <v>0</v>
      </c>
      <c r="I59" s="16">
        <v>4</v>
      </c>
      <c r="J59" s="16">
        <v>97</v>
      </c>
      <c r="K59" s="17">
        <f t="shared" si="3"/>
        <v>101</v>
      </c>
      <c r="L59" s="16">
        <v>63</v>
      </c>
      <c r="M59" s="17">
        <f t="shared" si="4"/>
        <v>164</v>
      </c>
      <c r="N59" s="13" t="s">
        <v>799</v>
      </c>
      <c r="O59" s="16">
        <v>111</v>
      </c>
      <c r="P59" s="16">
        <v>17</v>
      </c>
      <c r="Q59" s="16">
        <v>0</v>
      </c>
      <c r="R59" s="16">
        <v>29</v>
      </c>
      <c r="S59" s="16">
        <v>0</v>
      </c>
      <c r="T59" s="17">
        <f t="shared" si="5"/>
        <v>157</v>
      </c>
      <c r="U59" s="16">
        <v>24</v>
      </c>
      <c r="V59" s="17">
        <f t="shared" si="6"/>
        <v>181</v>
      </c>
      <c r="W59" s="19" t="s">
        <v>799</v>
      </c>
    </row>
    <row r="60" spans="1:23" ht="14.25" customHeight="1">
      <c r="A60" t="s">
        <v>747</v>
      </c>
      <c r="B60" s="32" t="s">
        <v>748</v>
      </c>
      <c r="C60" s="32" t="s">
        <v>747</v>
      </c>
      <c r="D60" s="32" t="s">
        <v>748</v>
      </c>
      <c r="E60" t="s">
        <v>253</v>
      </c>
      <c r="F60" s="16">
        <v>0</v>
      </c>
      <c r="G60" s="16">
        <v>0</v>
      </c>
      <c r="H60" s="16">
        <v>0</v>
      </c>
      <c r="I60" s="16">
        <v>0</v>
      </c>
      <c r="J60" s="16">
        <v>38</v>
      </c>
      <c r="K60" s="17">
        <f t="shared" si="3"/>
        <v>38</v>
      </c>
      <c r="L60" s="16">
        <v>0</v>
      </c>
      <c r="M60" s="17">
        <f t="shared" si="4"/>
        <v>38</v>
      </c>
      <c r="N60" s="13" t="s">
        <v>799</v>
      </c>
      <c r="O60" s="16">
        <v>39</v>
      </c>
      <c r="P60" s="16">
        <v>4</v>
      </c>
      <c r="Q60" s="16">
        <v>0</v>
      </c>
      <c r="R60" s="16">
        <v>10</v>
      </c>
      <c r="S60" s="16">
        <v>0</v>
      </c>
      <c r="T60" s="17">
        <f t="shared" si="5"/>
        <v>53</v>
      </c>
      <c r="U60" s="16">
        <v>36</v>
      </c>
      <c r="V60" s="17">
        <f t="shared" si="6"/>
        <v>89</v>
      </c>
      <c r="W60" s="19" t="s">
        <v>799</v>
      </c>
    </row>
    <row r="61" spans="1:23" ht="14.25" customHeight="1">
      <c r="A61" t="s">
        <v>312</v>
      </c>
      <c r="B61" s="32" t="s">
        <v>313</v>
      </c>
      <c r="C61" s="32" t="s">
        <v>312</v>
      </c>
      <c r="D61" s="32" t="s">
        <v>313</v>
      </c>
      <c r="E61" t="s">
        <v>231</v>
      </c>
      <c r="F61" s="16">
        <v>0</v>
      </c>
      <c r="G61" s="16">
        <v>28</v>
      </c>
      <c r="H61" s="16">
        <v>0</v>
      </c>
      <c r="I61" s="16">
        <v>0</v>
      </c>
      <c r="J61" s="16">
        <v>0</v>
      </c>
      <c r="K61" s="17">
        <f t="shared" si="3"/>
        <v>28</v>
      </c>
      <c r="L61" s="16">
        <v>0</v>
      </c>
      <c r="M61" s="17">
        <f t="shared" si="4"/>
        <v>28</v>
      </c>
      <c r="N61" s="13" t="s">
        <v>799</v>
      </c>
      <c r="O61" s="16">
        <v>9</v>
      </c>
      <c r="P61" s="16">
        <v>4</v>
      </c>
      <c r="Q61" s="16">
        <v>0</v>
      </c>
      <c r="R61" s="16">
        <v>2</v>
      </c>
      <c r="S61" s="16">
        <v>0</v>
      </c>
      <c r="T61" s="17">
        <f t="shared" si="5"/>
        <v>15</v>
      </c>
      <c r="U61" s="16">
        <v>230</v>
      </c>
      <c r="V61" s="17">
        <f t="shared" si="6"/>
        <v>245</v>
      </c>
      <c r="W61" s="19" t="s">
        <v>799</v>
      </c>
    </row>
    <row r="62" spans="1:23" ht="14.25" customHeight="1">
      <c r="A62" t="s">
        <v>807</v>
      </c>
      <c r="B62" s="32" t="s">
        <v>808</v>
      </c>
      <c r="C62" s="32" t="s">
        <v>323</v>
      </c>
      <c r="D62" s="32" t="s">
        <v>324</v>
      </c>
      <c r="E62" t="s">
        <v>253</v>
      </c>
      <c r="F62" s="16">
        <v>0</v>
      </c>
      <c r="G62" s="16">
        <v>0</v>
      </c>
      <c r="H62" s="16">
        <v>0</v>
      </c>
      <c r="I62" s="16">
        <v>0</v>
      </c>
      <c r="J62" s="16">
        <v>0</v>
      </c>
      <c r="K62" s="17">
        <f t="shared" si="3"/>
        <v>0</v>
      </c>
      <c r="L62" s="16">
        <v>0</v>
      </c>
      <c r="M62" s="17">
        <f t="shared" si="4"/>
        <v>0</v>
      </c>
      <c r="N62" s="13" t="s">
        <v>799</v>
      </c>
      <c r="O62" s="16">
        <v>0</v>
      </c>
      <c r="P62" s="16">
        <v>0</v>
      </c>
      <c r="Q62" s="16">
        <v>0</v>
      </c>
      <c r="R62" s="16">
        <v>0</v>
      </c>
      <c r="S62" s="16">
        <v>0</v>
      </c>
      <c r="T62" s="17">
        <f t="shared" si="5"/>
        <v>0</v>
      </c>
      <c r="U62" s="16">
        <v>47</v>
      </c>
      <c r="V62" s="17">
        <f t="shared" si="6"/>
        <v>47</v>
      </c>
      <c r="W62" s="19" t="s">
        <v>799</v>
      </c>
    </row>
    <row r="63" spans="1:23" ht="14.25" customHeight="1">
      <c r="A63" t="s">
        <v>314</v>
      </c>
      <c r="B63" s="32" t="s">
        <v>315</v>
      </c>
      <c r="C63" s="32" t="s">
        <v>314</v>
      </c>
      <c r="D63" s="32" t="s">
        <v>315</v>
      </c>
      <c r="E63" t="s">
        <v>243</v>
      </c>
      <c r="F63" s="16">
        <v>8</v>
      </c>
      <c r="G63" s="16">
        <v>68</v>
      </c>
      <c r="H63" s="16">
        <v>0</v>
      </c>
      <c r="I63" s="16">
        <v>45</v>
      </c>
      <c r="J63" s="16">
        <v>0</v>
      </c>
      <c r="K63" s="17">
        <f t="shared" si="3"/>
        <v>121</v>
      </c>
      <c r="L63" s="16">
        <v>178</v>
      </c>
      <c r="M63" s="17">
        <f t="shared" si="4"/>
        <v>299</v>
      </c>
      <c r="N63" s="13" t="s">
        <v>799</v>
      </c>
      <c r="O63" s="16">
        <v>180</v>
      </c>
      <c r="P63" s="16">
        <v>75</v>
      </c>
      <c r="Q63" s="16">
        <v>0</v>
      </c>
      <c r="R63" s="16">
        <v>120</v>
      </c>
      <c r="S63" s="16">
        <v>0</v>
      </c>
      <c r="T63" s="17">
        <f t="shared" si="5"/>
        <v>375</v>
      </c>
      <c r="U63" s="16">
        <v>43</v>
      </c>
      <c r="V63" s="17">
        <f t="shared" si="6"/>
        <v>418</v>
      </c>
      <c r="W63" s="19" t="s">
        <v>799</v>
      </c>
    </row>
    <row r="64" spans="1:23" ht="14.25" customHeight="1">
      <c r="A64" t="s">
        <v>316</v>
      </c>
      <c r="B64" s="32" t="s">
        <v>317</v>
      </c>
      <c r="C64" s="32" t="s">
        <v>316</v>
      </c>
      <c r="D64" s="32" t="s">
        <v>317</v>
      </c>
      <c r="E64" t="s">
        <v>243</v>
      </c>
      <c r="F64" s="16">
        <v>0</v>
      </c>
      <c r="G64" s="16">
        <v>0</v>
      </c>
      <c r="H64" s="16">
        <v>0</v>
      </c>
      <c r="I64" s="16">
        <v>9</v>
      </c>
      <c r="J64" s="16">
        <v>30</v>
      </c>
      <c r="K64" s="17">
        <f t="shared" si="3"/>
        <v>39</v>
      </c>
      <c r="L64" s="16">
        <v>0</v>
      </c>
      <c r="M64" s="17">
        <f t="shared" si="4"/>
        <v>39</v>
      </c>
      <c r="N64" s="13" t="s">
        <v>799</v>
      </c>
      <c r="O64" s="16">
        <v>0</v>
      </c>
      <c r="P64" s="16">
        <v>0</v>
      </c>
      <c r="Q64" s="16">
        <v>0</v>
      </c>
      <c r="R64" s="16">
        <v>9</v>
      </c>
      <c r="S64" s="16">
        <v>0</v>
      </c>
      <c r="T64" s="17">
        <f t="shared" si="5"/>
        <v>9</v>
      </c>
      <c r="U64" s="16">
        <v>0</v>
      </c>
      <c r="V64" s="17">
        <f t="shared" si="6"/>
        <v>9</v>
      </c>
      <c r="W64" s="19" t="s">
        <v>799</v>
      </c>
    </row>
    <row r="65" spans="1:23" ht="14.25" customHeight="1">
      <c r="A65" t="s">
        <v>318</v>
      </c>
      <c r="B65" s="32" t="s">
        <v>319</v>
      </c>
      <c r="C65" s="32" t="s">
        <v>318</v>
      </c>
      <c r="D65" s="32" t="s">
        <v>319</v>
      </c>
      <c r="E65" t="s">
        <v>320</v>
      </c>
      <c r="F65" s="16">
        <v>75</v>
      </c>
      <c r="G65" s="16">
        <v>3</v>
      </c>
      <c r="H65" s="16">
        <v>0</v>
      </c>
      <c r="I65" s="16">
        <v>55</v>
      </c>
      <c r="J65" s="16">
        <v>30</v>
      </c>
      <c r="K65" s="17">
        <f t="shared" si="3"/>
        <v>163</v>
      </c>
      <c r="L65" s="16">
        <v>92</v>
      </c>
      <c r="M65" s="17">
        <f t="shared" si="4"/>
        <v>255</v>
      </c>
      <c r="N65" s="13" t="s">
        <v>802</v>
      </c>
      <c r="O65" s="16">
        <v>342</v>
      </c>
      <c r="P65" s="16">
        <v>86</v>
      </c>
      <c r="Q65" s="16">
        <v>0</v>
      </c>
      <c r="R65" s="16">
        <v>94</v>
      </c>
      <c r="S65" s="16">
        <v>10</v>
      </c>
      <c r="T65" s="17">
        <f t="shared" si="5"/>
        <v>532</v>
      </c>
      <c r="U65" s="16">
        <f>272-10</f>
        <v>262</v>
      </c>
      <c r="V65" s="17">
        <f t="shared" si="6"/>
        <v>794</v>
      </c>
      <c r="W65" s="19"/>
    </row>
    <row r="66" spans="1:23" ht="14.25" customHeight="1">
      <c r="A66" t="s">
        <v>321</v>
      </c>
      <c r="B66" s="32" t="s">
        <v>322</v>
      </c>
      <c r="C66" s="32" t="s">
        <v>321</v>
      </c>
      <c r="D66" s="32" t="s">
        <v>322</v>
      </c>
      <c r="E66" t="s">
        <v>248</v>
      </c>
      <c r="F66" s="16">
        <v>2</v>
      </c>
      <c r="G66" s="16">
        <v>0</v>
      </c>
      <c r="H66" s="16">
        <v>0</v>
      </c>
      <c r="I66" s="16">
        <v>0</v>
      </c>
      <c r="J66" s="16">
        <v>30</v>
      </c>
      <c r="K66" s="17">
        <f t="shared" si="3"/>
        <v>32</v>
      </c>
      <c r="L66" s="16">
        <v>0</v>
      </c>
      <c r="M66" s="17">
        <f t="shared" si="4"/>
        <v>32</v>
      </c>
      <c r="N66" s="13" t="s">
        <v>799</v>
      </c>
      <c r="O66" s="16">
        <v>82</v>
      </c>
      <c r="P66" s="16">
        <v>0</v>
      </c>
      <c r="Q66" s="16">
        <v>0</v>
      </c>
      <c r="R66" s="16">
        <v>16</v>
      </c>
      <c r="S66" s="16">
        <v>0</v>
      </c>
      <c r="T66" s="17">
        <f t="shared" si="5"/>
        <v>98</v>
      </c>
      <c r="U66" s="16">
        <v>0</v>
      </c>
      <c r="V66" s="17">
        <f t="shared" si="6"/>
        <v>98</v>
      </c>
      <c r="W66" s="19" t="s">
        <v>799</v>
      </c>
    </row>
    <row r="67" spans="1:23" ht="14.25" customHeight="1">
      <c r="A67" t="s">
        <v>809</v>
      </c>
      <c r="B67" s="32" t="s">
        <v>810</v>
      </c>
      <c r="C67" s="32" t="s">
        <v>493</v>
      </c>
      <c r="D67" s="32" t="s">
        <v>494</v>
      </c>
      <c r="E67" t="s">
        <v>234</v>
      </c>
      <c r="F67" s="16">
        <v>0</v>
      </c>
      <c r="G67" s="16">
        <v>0</v>
      </c>
      <c r="H67" s="16">
        <v>0</v>
      </c>
      <c r="I67" s="16">
        <v>0</v>
      </c>
      <c r="J67" s="16">
        <v>0</v>
      </c>
      <c r="K67" s="17">
        <f t="shared" si="3"/>
        <v>0</v>
      </c>
      <c r="L67" s="16">
        <v>0</v>
      </c>
      <c r="M67" s="17">
        <f t="shared" si="4"/>
        <v>0</v>
      </c>
      <c r="N67" s="13" t="s">
        <v>799</v>
      </c>
      <c r="O67" s="16">
        <v>8</v>
      </c>
      <c r="P67" s="16">
        <v>59</v>
      </c>
      <c r="Q67" s="16">
        <v>0</v>
      </c>
      <c r="R67" s="16">
        <v>85</v>
      </c>
      <c r="S67" s="16">
        <v>0</v>
      </c>
      <c r="T67" s="17">
        <f t="shared" si="5"/>
        <v>152</v>
      </c>
      <c r="U67" s="16">
        <v>40</v>
      </c>
      <c r="V67" s="17">
        <f t="shared" si="6"/>
        <v>192</v>
      </c>
      <c r="W67" s="19" t="s">
        <v>799</v>
      </c>
    </row>
    <row r="68" spans="1:23" ht="14.25" customHeight="1">
      <c r="A68" t="s">
        <v>749</v>
      </c>
      <c r="B68" s="32" t="s">
        <v>750</v>
      </c>
      <c r="C68" s="32" t="s">
        <v>749</v>
      </c>
      <c r="D68" s="32" t="s">
        <v>750</v>
      </c>
      <c r="E68" t="s">
        <v>219</v>
      </c>
      <c r="F68" s="16">
        <v>0</v>
      </c>
      <c r="G68" s="16">
        <v>0</v>
      </c>
      <c r="H68" s="16">
        <v>0</v>
      </c>
      <c r="I68" s="16">
        <v>0</v>
      </c>
      <c r="J68" s="16">
        <v>0</v>
      </c>
      <c r="K68" s="17">
        <f t="shared" si="3"/>
        <v>0</v>
      </c>
      <c r="L68" s="16">
        <v>0</v>
      </c>
      <c r="M68" s="17">
        <f t="shared" si="4"/>
        <v>0</v>
      </c>
      <c r="N68" s="13" t="s">
        <v>799</v>
      </c>
      <c r="O68" s="16">
        <v>59</v>
      </c>
      <c r="P68" s="16">
        <v>113</v>
      </c>
      <c r="Q68" s="16">
        <v>0</v>
      </c>
      <c r="R68" s="16">
        <v>51</v>
      </c>
      <c r="S68" s="16">
        <v>0</v>
      </c>
      <c r="T68" s="17">
        <f t="shared" si="5"/>
        <v>223</v>
      </c>
      <c r="U68" s="16">
        <v>86</v>
      </c>
      <c r="V68" s="17">
        <f t="shared" si="6"/>
        <v>309</v>
      </c>
      <c r="W68" s="19" t="s">
        <v>799</v>
      </c>
    </row>
    <row r="69" spans="1:23" ht="14.25" customHeight="1">
      <c r="A69" t="s">
        <v>325</v>
      </c>
      <c r="B69" s="32" t="s">
        <v>326</v>
      </c>
      <c r="C69" s="32" t="s">
        <v>325</v>
      </c>
      <c r="D69" s="32" t="s">
        <v>326</v>
      </c>
      <c r="E69" t="s">
        <v>231</v>
      </c>
      <c r="F69" s="16">
        <v>8</v>
      </c>
      <c r="G69" s="16">
        <v>67</v>
      </c>
      <c r="H69" s="16">
        <v>0</v>
      </c>
      <c r="I69" s="16">
        <v>29</v>
      </c>
      <c r="J69" s="16">
        <v>0</v>
      </c>
      <c r="K69" s="17">
        <f t="shared" si="3"/>
        <v>104</v>
      </c>
      <c r="L69" s="16">
        <v>180</v>
      </c>
      <c r="M69" s="17">
        <f t="shared" si="4"/>
        <v>284</v>
      </c>
      <c r="N69" s="13" t="s">
        <v>799</v>
      </c>
      <c r="O69" s="16">
        <v>108</v>
      </c>
      <c r="P69" s="16">
        <v>0</v>
      </c>
      <c r="Q69" s="16">
        <v>0</v>
      </c>
      <c r="R69" s="16">
        <v>0</v>
      </c>
      <c r="S69" s="16">
        <v>0</v>
      </c>
      <c r="T69" s="17">
        <f t="shared" si="5"/>
        <v>108</v>
      </c>
      <c r="U69" s="16">
        <v>10</v>
      </c>
      <c r="V69" s="17">
        <f t="shared" si="6"/>
        <v>118</v>
      </c>
      <c r="W69" s="19" t="s">
        <v>799</v>
      </c>
    </row>
    <row r="70" spans="1:23" ht="14.25" customHeight="1">
      <c r="A70" t="s">
        <v>327</v>
      </c>
      <c r="B70" s="32" t="s">
        <v>328</v>
      </c>
      <c r="C70" s="32" t="s">
        <v>327</v>
      </c>
      <c r="D70" s="32" t="s">
        <v>328</v>
      </c>
      <c r="E70" t="s">
        <v>320</v>
      </c>
      <c r="F70" s="16">
        <v>4</v>
      </c>
      <c r="G70" s="16">
        <v>0</v>
      </c>
      <c r="H70" s="16">
        <v>0</v>
      </c>
      <c r="I70" s="16">
        <v>0</v>
      </c>
      <c r="J70" s="16">
        <v>0</v>
      </c>
      <c r="K70" s="17">
        <f t="shared" si="3"/>
        <v>4</v>
      </c>
      <c r="L70" s="16">
        <v>0</v>
      </c>
      <c r="M70" s="17">
        <f t="shared" si="4"/>
        <v>4</v>
      </c>
      <c r="N70" s="13" t="s">
        <v>799</v>
      </c>
      <c r="O70" s="16">
        <v>13</v>
      </c>
      <c r="P70" s="16">
        <v>0</v>
      </c>
      <c r="Q70" s="16">
        <v>0</v>
      </c>
      <c r="R70" s="16">
        <v>47</v>
      </c>
      <c r="S70" s="16">
        <v>0</v>
      </c>
      <c r="T70" s="17">
        <f t="shared" si="5"/>
        <v>60</v>
      </c>
      <c r="U70" s="16">
        <v>35</v>
      </c>
      <c r="V70" s="17">
        <f t="shared" si="6"/>
        <v>95</v>
      </c>
      <c r="W70" s="19" t="s">
        <v>799</v>
      </c>
    </row>
    <row r="71" spans="1:23" ht="14.25" customHeight="1">
      <c r="A71" t="s">
        <v>329</v>
      </c>
      <c r="B71" s="32" t="s">
        <v>330</v>
      </c>
      <c r="C71" s="32" t="s">
        <v>329</v>
      </c>
      <c r="D71" s="32" t="s">
        <v>330</v>
      </c>
      <c r="E71" t="s">
        <v>219</v>
      </c>
      <c r="F71" s="16">
        <v>0</v>
      </c>
      <c r="G71" s="16">
        <v>0</v>
      </c>
      <c r="H71" s="16">
        <v>0</v>
      </c>
      <c r="I71" s="16">
        <v>0</v>
      </c>
      <c r="J71" s="16">
        <v>0</v>
      </c>
      <c r="K71" s="17">
        <f t="shared" si="3"/>
        <v>0</v>
      </c>
      <c r="L71" s="16">
        <v>0</v>
      </c>
      <c r="M71" s="17">
        <f t="shared" si="4"/>
        <v>0</v>
      </c>
      <c r="N71" s="13" t="s">
        <v>799</v>
      </c>
      <c r="O71" s="16">
        <v>16</v>
      </c>
      <c r="P71" s="16">
        <v>0</v>
      </c>
      <c r="Q71" s="16">
        <v>0</v>
      </c>
      <c r="R71" s="16">
        <v>227</v>
      </c>
      <c r="S71" s="16">
        <v>0</v>
      </c>
      <c r="T71" s="17">
        <f t="shared" si="5"/>
        <v>243</v>
      </c>
      <c r="U71" s="16">
        <v>0</v>
      </c>
      <c r="V71" s="17">
        <f t="shared" si="6"/>
        <v>243</v>
      </c>
      <c r="W71" s="19" t="s">
        <v>799</v>
      </c>
    </row>
    <row r="72" spans="1:23" ht="14.25" customHeight="1">
      <c r="A72" t="s">
        <v>331</v>
      </c>
      <c r="B72" s="32" t="s">
        <v>332</v>
      </c>
      <c r="C72" s="32" t="s">
        <v>331</v>
      </c>
      <c r="D72" s="32" t="s">
        <v>332</v>
      </c>
      <c r="E72" t="s">
        <v>222</v>
      </c>
      <c r="F72" s="16">
        <v>0</v>
      </c>
      <c r="G72" s="16">
        <v>44</v>
      </c>
      <c r="H72" s="16">
        <v>0</v>
      </c>
      <c r="I72" s="16">
        <v>38</v>
      </c>
      <c r="J72" s="16">
        <v>47</v>
      </c>
      <c r="K72" s="17">
        <f t="shared" si="3"/>
        <v>129</v>
      </c>
      <c r="L72" s="16">
        <v>330</v>
      </c>
      <c r="M72" s="17">
        <f t="shared" si="4"/>
        <v>459</v>
      </c>
      <c r="N72" s="13" t="s">
        <v>799</v>
      </c>
      <c r="O72" s="16">
        <v>9</v>
      </c>
      <c r="P72" s="16">
        <v>0</v>
      </c>
      <c r="Q72" s="16">
        <v>0</v>
      </c>
      <c r="R72" s="16">
        <v>12</v>
      </c>
      <c r="S72" s="16">
        <v>0</v>
      </c>
      <c r="T72" s="17">
        <f t="shared" si="5"/>
        <v>21</v>
      </c>
      <c r="U72" s="16">
        <v>12</v>
      </c>
      <c r="V72" s="17">
        <f t="shared" si="6"/>
        <v>33</v>
      </c>
      <c r="W72" s="19" t="s">
        <v>802</v>
      </c>
    </row>
    <row r="73" spans="1:23" ht="14.25" customHeight="1">
      <c r="A73" t="s">
        <v>333</v>
      </c>
      <c r="B73" s="32" t="s">
        <v>334</v>
      </c>
      <c r="C73" s="32" t="s">
        <v>333</v>
      </c>
      <c r="D73" s="32" t="s">
        <v>334</v>
      </c>
      <c r="E73" t="s">
        <v>222</v>
      </c>
      <c r="F73" s="16">
        <v>23</v>
      </c>
      <c r="G73" s="16">
        <v>0</v>
      </c>
      <c r="H73" s="16">
        <v>0</v>
      </c>
      <c r="I73" s="16">
        <v>0</v>
      </c>
      <c r="J73" s="16">
        <v>37</v>
      </c>
      <c r="K73" s="17">
        <f t="shared" si="3"/>
        <v>60</v>
      </c>
      <c r="L73" s="16">
        <v>10</v>
      </c>
      <c r="M73" s="17">
        <f t="shared" si="4"/>
        <v>70</v>
      </c>
      <c r="N73" s="13" t="s">
        <v>799</v>
      </c>
      <c r="O73" s="16">
        <v>50</v>
      </c>
      <c r="P73" s="16">
        <v>0</v>
      </c>
      <c r="Q73" s="16">
        <v>0</v>
      </c>
      <c r="R73" s="16">
        <v>3</v>
      </c>
      <c r="S73" s="16">
        <v>0</v>
      </c>
      <c r="T73" s="17">
        <f t="shared" si="5"/>
        <v>53</v>
      </c>
      <c r="U73" s="16">
        <v>0</v>
      </c>
      <c r="V73" s="17">
        <f t="shared" si="6"/>
        <v>53</v>
      </c>
      <c r="W73" s="19" t="s">
        <v>799</v>
      </c>
    </row>
    <row r="74" spans="1:23" ht="14.25" customHeight="1">
      <c r="A74" t="s">
        <v>335</v>
      </c>
      <c r="B74" s="32" t="s">
        <v>336</v>
      </c>
      <c r="C74" s="32" t="s">
        <v>335</v>
      </c>
      <c r="D74" s="32" t="s">
        <v>336</v>
      </c>
      <c r="E74" t="s">
        <v>234</v>
      </c>
      <c r="F74" s="16">
        <v>17</v>
      </c>
      <c r="G74" s="16">
        <v>72</v>
      </c>
      <c r="H74" s="16">
        <v>0</v>
      </c>
      <c r="I74" s="16">
        <v>17</v>
      </c>
      <c r="J74" s="16">
        <v>154</v>
      </c>
      <c r="K74" s="17">
        <f t="shared" ref="K74:K136" si="7">SUM(F74:J74)</f>
        <v>260</v>
      </c>
      <c r="L74" s="16">
        <v>52</v>
      </c>
      <c r="M74" s="17">
        <f t="shared" ref="M74:M136" si="8">SUM(K74:L74)</f>
        <v>312</v>
      </c>
      <c r="N74" s="13" t="s">
        <v>802</v>
      </c>
      <c r="O74" s="16">
        <v>144</v>
      </c>
      <c r="P74" s="16">
        <v>0</v>
      </c>
      <c r="Q74" s="16">
        <v>21</v>
      </c>
      <c r="R74" s="16">
        <v>51</v>
      </c>
      <c r="S74" s="16">
        <v>0</v>
      </c>
      <c r="T74" s="17">
        <f t="shared" si="5"/>
        <v>216</v>
      </c>
      <c r="U74" s="16">
        <v>155</v>
      </c>
      <c r="V74" s="17">
        <f t="shared" ref="V74:V136" si="9">SUM(T74:U74)</f>
        <v>371</v>
      </c>
      <c r="W74" s="19" t="s">
        <v>802</v>
      </c>
    </row>
    <row r="75" spans="1:23" ht="14.25" customHeight="1">
      <c r="A75" t="s">
        <v>337</v>
      </c>
      <c r="B75" s="32" t="s">
        <v>338</v>
      </c>
      <c r="C75" s="32" t="s">
        <v>337</v>
      </c>
      <c r="D75" s="32" t="s">
        <v>338</v>
      </c>
      <c r="E75" t="s">
        <v>243</v>
      </c>
      <c r="F75" s="16">
        <v>11</v>
      </c>
      <c r="G75" s="16">
        <v>44</v>
      </c>
      <c r="H75" s="16">
        <v>0</v>
      </c>
      <c r="I75" s="16">
        <v>117</v>
      </c>
      <c r="J75" s="16">
        <v>146</v>
      </c>
      <c r="K75" s="17">
        <f t="shared" si="7"/>
        <v>318</v>
      </c>
      <c r="L75" s="16">
        <v>95</v>
      </c>
      <c r="M75" s="17">
        <f t="shared" si="8"/>
        <v>413</v>
      </c>
      <c r="N75" s="13" t="s">
        <v>802</v>
      </c>
      <c r="O75" s="16">
        <v>67</v>
      </c>
      <c r="P75" s="16">
        <v>42</v>
      </c>
      <c r="Q75" s="16">
        <v>0</v>
      </c>
      <c r="R75" s="16">
        <v>63</v>
      </c>
      <c r="S75" s="16">
        <v>0</v>
      </c>
      <c r="T75" s="17">
        <f t="shared" si="5"/>
        <v>172</v>
      </c>
      <c r="U75" s="16">
        <v>23</v>
      </c>
      <c r="V75" s="17">
        <f t="shared" si="9"/>
        <v>195</v>
      </c>
      <c r="W75" s="19" t="s">
        <v>802</v>
      </c>
    </row>
    <row r="76" spans="1:23" ht="14.25" customHeight="1">
      <c r="A76" t="s">
        <v>339</v>
      </c>
      <c r="B76" s="32" t="s">
        <v>340</v>
      </c>
      <c r="C76" s="32" t="s">
        <v>339</v>
      </c>
      <c r="D76" s="32" t="s">
        <v>340</v>
      </c>
      <c r="E76" t="s">
        <v>219</v>
      </c>
      <c r="F76" s="16">
        <v>4</v>
      </c>
      <c r="G76" s="16">
        <v>16</v>
      </c>
      <c r="H76" s="16">
        <v>0</v>
      </c>
      <c r="I76" s="16">
        <v>8</v>
      </c>
      <c r="J76" s="16">
        <v>0</v>
      </c>
      <c r="K76" s="17">
        <f t="shared" si="7"/>
        <v>28</v>
      </c>
      <c r="L76" s="16">
        <v>198</v>
      </c>
      <c r="M76" s="17">
        <f t="shared" si="8"/>
        <v>226</v>
      </c>
      <c r="N76" s="13" t="s">
        <v>799</v>
      </c>
      <c r="O76" s="16">
        <v>22</v>
      </c>
      <c r="P76" s="16">
        <v>0</v>
      </c>
      <c r="Q76" s="16">
        <v>0</v>
      </c>
      <c r="R76" s="16">
        <v>40</v>
      </c>
      <c r="S76" s="16">
        <v>0</v>
      </c>
      <c r="T76" s="17">
        <f t="shared" ref="T76:T139" si="10">SUM(O76:S76)</f>
        <v>62</v>
      </c>
      <c r="U76" s="16">
        <v>43</v>
      </c>
      <c r="V76" s="17">
        <f t="shared" si="9"/>
        <v>105</v>
      </c>
      <c r="W76" s="19" t="s">
        <v>799</v>
      </c>
    </row>
    <row r="77" spans="1:23" ht="14.25" customHeight="1">
      <c r="A77" t="s">
        <v>341</v>
      </c>
      <c r="B77" s="32" t="s">
        <v>342</v>
      </c>
      <c r="C77" s="32" t="s">
        <v>341</v>
      </c>
      <c r="D77" s="32" t="s">
        <v>342</v>
      </c>
      <c r="E77" t="s">
        <v>248</v>
      </c>
      <c r="F77" s="16">
        <v>124</v>
      </c>
      <c r="G77" s="16">
        <v>0</v>
      </c>
      <c r="H77" s="16">
        <v>0</v>
      </c>
      <c r="I77" s="16">
        <v>0</v>
      </c>
      <c r="J77" s="16">
        <v>181</v>
      </c>
      <c r="K77" s="17">
        <f t="shared" si="7"/>
        <v>305</v>
      </c>
      <c r="L77" s="16">
        <v>0</v>
      </c>
      <c r="M77" s="17">
        <f t="shared" si="8"/>
        <v>305</v>
      </c>
      <c r="N77" s="13" t="s">
        <v>799</v>
      </c>
      <c r="O77" s="16">
        <v>34</v>
      </c>
      <c r="P77" s="16">
        <v>12</v>
      </c>
      <c r="Q77" s="16">
        <v>0</v>
      </c>
      <c r="R77" s="16">
        <v>1</v>
      </c>
      <c r="S77" s="16">
        <v>0</v>
      </c>
      <c r="T77" s="17">
        <f t="shared" si="10"/>
        <v>47</v>
      </c>
      <c r="U77" s="16">
        <v>42</v>
      </c>
      <c r="V77" s="17">
        <f t="shared" si="9"/>
        <v>89</v>
      </c>
      <c r="W77" s="19" t="s">
        <v>799</v>
      </c>
    </row>
    <row r="78" spans="1:23" ht="14.25" customHeight="1">
      <c r="A78" t="s">
        <v>343</v>
      </c>
      <c r="B78" s="32" t="s">
        <v>344</v>
      </c>
      <c r="C78" s="32" t="s">
        <v>343</v>
      </c>
      <c r="D78" s="32" t="s">
        <v>344</v>
      </c>
      <c r="E78" t="s">
        <v>231</v>
      </c>
      <c r="F78" s="16">
        <v>0</v>
      </c>
      <c r="G78" s="16">
        <v>2</v>
      </c>
      <c r="H78" s="16">
        <v>9</v>
      </c>
      <c r="I78" s="16">
        <v>0</v>
      </c>
      <c r="J78" s="16">
        <v>11</v>
      </c>
      <c r="K78" s="17">
        <f t="shared" si="7"/>
        <v>22</v>
      </c>
      <c r="L78" s="16">
        <v>21</v>
      </c>
      <c r="M78" s="17">
        <f t="shared" si="8"/>
        <v>43</v>
      </c>
      <c r="N78" s="13" t="s">
        <v>799</v>
      </c>
      <c r="O78" s="16">
        <v>15</v>
      </c>
      <c r="P78" s="16">
        <v>10</v>
      </c>
      <c r="Q78" s="16">
        <v>0</v>
      </c>
      <c r="R78" s="16">
        <v>22</v>
      </c>
      <c r="S78" s="16">
        <v>0</v>
      </c>
      <c r="T78" s="17">
        <f t="shared" si="10"/>
        <v>47</v>
      </c>
      <c r="U78" s="16">
        <v>0</v>
      </c>
      <c r="V78" s="17">
        <f t="shared" si="9"/>
        <v>47</v>
      </c>
      <c r="W78" s="19" t="s">
        <v>799</v>
      </c>
    </row>
    <row r="79" spans="1:23" ht="14.25" customHeight="1">
      <c r="A79" t="s">
        <v>345</v>
      </c>
      <c r="B79" s="32" t="s">
        <v>346</v>
      </c>
      <c r="C79" s="32" t="s">
        <v>345</v>
      </c>
      <c r="D79" s="32" t="s">
        <v>346</v>
      </c>
      <c r="E79" t="s">
        <v>243</v>
      </c>
      <c r="F79" s="16">
        <v>0</v>
      </c>
      <c r="G79" s="16">
        <v>0</v>
      </c>
      <c r="H79" s="16">
        <v>0</v>
      </c>
      <c r="I79" s="16">
        <v>0</v>
      </c>
      <c r="J79" s="16">
        <v>1</v>
      </c>
      <c r="K79" s="17">
        <f t="shared" si="7"/>
        <v>1</v>
      </c>
      <c r="L79" s="16">
        <v>0</v>
      </c>
      <c r="M79" s="17">
        <f t="shared" si="8"/>
        <v>1</v>
      </c>
      <c r="N79" s="13" t="s">
        <v>799</v>
      </c>
      <c r="O79" s="16">
        <v>46</v>
      </c>
      <c r="P79" s="16">
        <v>12</v>
      </c>
      <c r="Q79" s="16">
        <v>0</v>
      </c>
      <c r="R79" s="16">
        <v>0</v>
      </c>
      <c r="S79" s="16">
        <v>0</v>
      </c>
      <c r="T79" s="17">
        <f t="shared" si="10"/>
        <v>58</v>
      </c>
      <c r="U79" s="16">
        <v>0</v>
      </c>
      <c r="V79" s="17">
        <f t="shared" si="9"/>
        <v>58</v>
      </c>
      <c r="W79" s="19" t="s">
        <v>799</v>
      </c>
    </row>
    <row r="80" spans="1:23" ht="14.25" customHeight="1">
      <c r="A80" t="s">
        <v>347</v>
      </c>
      <c r="B80" s="32" t="s">
        <v>348</v>
      </c>
      <c r="C80" s="32" t="s">
        <v>347</v>
      </c>
      <c r="D80" s="32" t="s">
        <v>348</v>
      </c>
      <c r="E80" t="s">
        <v>219</v>
      </c>
      <c r="F80" s="16">
        <v>0</v>
      </c>
      <c r="G80" s="16">
        <v>0</v>
      </c>
      <c r="H80" s="16">
        <v>0</v>
      </c>
      <c r="I80" s="16">
        <v>0</v>
      </c>
      <c r="J80" s="16">
        <v>2</v>
      </c>
      <c r="K80" s="17">
        <f t="shared" si="7"/>
        <v>2</v>
      </c>
      <c r="L80" s="16">
        <v>0</v>
      </c>
      <c r="M80" s="17">
        <f t="shared" si="8"/>
        <v>2</v>
      </c>
      <c r="N80" s="13" t="s">
        <v>799</v>
      </c>
      <c r="O80" s="16">
        <v>42</v>
      </c>
      <c r="P80" s="16">
        <v>24</v>
      </c>
      <c r="Q80" s="16">
        <v>0</v>
      </c>
      <c r="R80" s="16">
        <v>15</v>
      </c>
      <c r="S80" s="16">
        <v>0</v>
      </c>
      <c r="T80" s="17">
        <f t="shared" si="10"/>
        <v>81</v>
      </c>
      <c r="U80" s="16">
        <v>92</v>
      </c>
      <c r="V80" s="17">
        <f t="shared" si="9"/>
        <v>173</v>
      </c>
      <c r="W80" s="19" t="s">
        <v>802</v>
      </c>
    </row>
    <row r="81" spans="1:23" ht="14.25" customHeight="1">
      <c r="A81" t="s">
        <v>349</v>
      </c>
      <c r="B81" s="32" t="s">
        <v>350</v>
      </c>
      <c r="C81" s="32" t="s">
        <v>349</v>
      </c>
      <c r="D81" s="32" t="s">
        <v>350</v>
      </c>
      <c r="E81" t="s">
        <v>231</v>
      </c>
      <c r="F81" s="16">
        <v>0</v>
      </c>
      <c r="G81" s="16">
        <v>0</v>
      </c>
      <c r="H81" s="16">
        <v>0</v>
      </c>
      <c r="I81" s="16">
        <v>0</v>
      </c>
      <c r="J81" s="16">
        <v>0</v>
      </c>
      <c r="K81" s="17">
        <f t="shared" si="7"/>
        <v>0</v>
      </c>
      <c r="L81" s="16">
        <v>0</v>
      </c>
      <c r="M81" s="17">
        <f t="shared" si="8"/>
        <v>0</v>
      </c>
      <c r="N81" s="13" t="s">
        <v>799</v>
      </c>
      <c r="O81" s="16">
        <v>78</v>
      </c>
      <c r="P81" s="16">
        <v>0</v>
      </c>
      <c r="Q81" s="16">
        <v>0</v>
      </c>
      <c r="R81" s="16">
        <v>28</v>
      </c>
      <c r="S81" s="16">
        <v>0</v>
      </c>
      <c r="T81" s="17">
        <f t="shared" si="10"/>
        <v>106</v>
      </c>
      <c r="U81" s="16">
        <v>0</v>
      </c>
      <c r="V81" s="17">
        <f t="shared" si="9"/>
        <v>106</v>
      </c>
      <c r="W81" s="19" t="s">
        <v>799</v>
      </c>
    </row>
    <row r="82" spans="1:23" ht="14.25" customHeight="1">
      <c r="A82" t="s">
        <v>351</v>
      </c>
      <c r="B82" s="32" t="s">
        <v>352</v>
      </c>
      <c r="C82" s="32" t="s">
        <v>351</v>
      </c>
      <c r="D82" s="32" t="s">
        <v>352</v>
      </c>
      <c r="E82" t="s">
        <v>222</v>
      </c>
      <c r="F82" s="16">
        <v>6</v>
      </c>
      <c r="G82" s="16">
        <v>0</v>
      </c>
      <c r="H82" s="16">
        <v>0</v>
      </c>
      <c r="I82" s="16">
        <v>0</v>
      </c>
      <c r="J82" s="16">
        <v>0</v>
      </c>
      <c r="K82" s="17">
        <f t="shared" si="7"/>
        <v>6</v>
      </c>
      <c r="L82" s="16">
        <v>0</v>
      </c>
      <c r="M82" s="17">
        <f t="shared" si="8"/>
        <v>6</v>
      </c>
      <c r="N82" s="13" t="s">
        <v>799</v>
      </c>
      <c r="O82" s="16">
        <v>23</v>
      </c>
      <c r="P82" s="16">
        <v>0</v>
      </c>
      <c r="Q82" s="16">
        <v>0</v>
      </c>
      <c r="R82" s="16">
        <v>1</v>
      </c>
      <c r="S82" s="16">
        <v>0</v>
      </c>
      <c r="T82" s="17">
        <f t="shared" si="10"/>
        <v>24</v>
      </c>
      <c r="U82" s="16">
        <v>17</v>
      </c>
      <c r="V82" s="17">
        <f t="shared" si="9"/>
        <v>41</v>
      </c>
      <c r="W82" s="19" t="s">
        <v>799</v>
      </c>
    </row>
    <row r="83" spans="1:23" ht="14.25" customHeight="1">
      <c r="A83" t="s">
        <v>353</v>
      </c>
      <c r="B83" s="32" t="s">
        <v>354</v>
      </c>
      <c r="C83" s="32" t="s">
        <v>353</v>
      </c>
      <c r="D83" s="32" t="s">
        <v>354</v>
      </c>
      <c r="E83" t="s">
        <v>234</v>
      </c>
      <c r="F83" s="16">
        <v>11</v>
      </c>
      <c r="G83" s="16">
        <v>0</v>
      </c>
      <c r="H83" s="16">
        <v>5</v>
      </c>
      <c r="I83" s="16">
        <v>16</v>
      </c>
      <c r="J83" s="16">
        <v>0</v>
      </c>
      <c r="K83" s="17">
        <f t="shared" si="7"/>
        <v>32</v>
      </c>
      <c r="L83" s="16">
        <v>37</v>
      </c>
      <c r="M83" s="17">
        <f t="shared" si="8"/>
        <v>69</v>
      </c>
      <c r="N83" s="13" t="s">
        <v>802</v>
      </c>
      <c r="O83" s="16">
        <v>27</v>
      </c>
      <c r="P83" s="16">
        <v>8</v>
      </c>
      <c r="Q83" s="16">
        <v>8</v>
      </c>
      <c r="R83" s="16">
        <v>49</v>
      </c>
      <c r="S83" s="16">
        <v>0</v>
      </c>
      <c r="T83" s="17">
        <f t="shared" si="10"/>
        <v>92</v>
      </c>
      <c r="U83" s="16">
        <v>62</v>
      </c>
      <c r="V83" s="17">
        <f t="shared" si="9"/>
        <v>154</v>
      </c>
      <c r="W83" s="19" t="s">
        <v>799</v>
      </c>
    </row>
    <row r="84" spans="1:23" ht="14.25" customHeight="1">
      <c r="A84" t="s">
        <v>355</v>
      </c>
      <c r="B84" s="32" t="s">
        <v>356</v>
      </c>
      <c r="C84" s="32" t="s">
        <v>355</v>
      </c>
      <c r="D84" s="32" t="s">
        <v>356</v>
      </c>
      <c r="E84" t="s">
        <v>248</v>
      </c>
      <c r="F84" s="16">
        <v>91</v>
      </c>
      <c r="G84" s="16">
        <v>0</v>
      </c>
      <c r="H84" s="16">
        <v>0</v>
      </c>
      <c r="I84" s="16">
        <v>40</v>
      </c>
      <c r="J84" s="16">
        <v>39</v>
      </c>
      <c r="K84" s="17">
        <f t="shared" si="7"/>
        <v>170</v>
      </c>
      <c r="L84" s="16">
        <v>125</v>
      </c>
      <c r="M84" s="17">
        <f t="shared" si="8"/>
        <v>295</v>
      </c>
      <c r="N84" s="13" t="s">
        <v>802</v>
      </c>
      <c r="O84" s="16">
        <v>72</v>
      </c>
      <c r="P84" s="16">
        <v>0</v>
      </c>
      <c r="Q84" s="16">
        <v>0</v>
      </c>
      <c r="R84" s="16">
        <v>11</v>
      </c>
      <c r="S84" s="16">
        <v>0</v>
      </c>
      <c r="T84" s="17">
        <f t="shared" si="10"/>
        <v>83</v>
      </c>
      <c r="U84" s="16">
        <v>9</v>
      </c>
      <c r="V84" s="17">
        <f t="shared" si="9"/>
        <v>92</v>
      </c>
      <c r="W84" s="19" t="s">
        <v>799</v>
      </c>
    </row>
    <row r="85" spans="1:23" ht="14.25" customHeight="1">
      <c r="A85" t="s">
        <v>357</v>
      </c>
      <c r="B85" s="32" t="s">
        <v>358</v>
      </c>
      <c r="C85" s="32" t="s">
        <v>357</v>
      </c>
      <c r="D85" s="32" t="s">
        <v>358</v>
      </c>
      <c r="E85" t="s">
        <v>231</v>
      </c>
      <c r="F85" s="16">
        <v>9</v>
      </c>
      <c r="G85" s="16">
        <v>0</v>
      </c>
      <c r="H85" s="16">
        <v>0</v>
      </c>
      <c r="I85" s="16">
        <v>4</v>
      </c>
      <c r="J85" s="16">
        <v>0</v>
      </c>
      <c r="K85" s="17">
        <f t="shared" si="7"/>
        <v>13</v>
      </c>
      <c r="L85" s="16">
        <v>25</v>
      </c>
      <c r="M85" s="17">
        <f t="shared" si="8"/>
        <v>38</v>
      </c>
      <c r="N85" s="13" t="s">
        <v>799</v>
      </c>
      <c r="O85" s="16">
        <v>21</v>
      </c>
      <c r="P85" s="16">
        <v>16</v>
      </c>
      <c r="Q85" s="16">
        <v>0</v>
      </c>
      <c r="R85" s="16">
        <v>8</v>
      </c>
      <c r="S85" s="16">
        <v>0</v>
      </c>
      <c r="T85" s="17">
        <f t="shared" si="10"/>
        <v>45</v>
      </c>
      <c r="U85" s="16">
        <v>0</v>
      </c>
      <c r="V85" s="17">
        <f t="shared" si="9"/>
        <v>45</v>
      </c>
      <c r="W85" s="19" t="s">
        <v>799</v>
      </c>
    </row>
    <row r="86" spans="1:23" ht="14.25" customHeight="1">
      <c r="A86" t="s">
        <v>359</v>
      </c>
      <c r="B86" t="s">
        <v>360</v>
      </c>
      <c r="C86" s="32" t="s">
        <v>359</v>
      </c>
      <c r="D86" t="s">
        <v>360</v>
      </c>
      <c r="E86" t="s">
        <v>219</v>
      </c>
      <c r="F86" s="16">
        <v>19</v>
      </c>
      <c r="G86" s="16">
        <v>0</v>
      </c>
      <c r="H86" s="16">
        <v>0</v>
      </c>
      <c r="I86" s="16">
        <v>0</v>
      </c>
      <c r="J86" s="16">
        <v>0</v>
      </c>
      <c r="K86" s="17">
        <f t="shared" si="7"/>
        <v>19</v>
      </c>
      <c r="L86" s="16">
        <v>0</v>
      </c>
      <c r="M86" s="17">
        <f t="shared" si="8"/>
        <v>19</v>
      </c>
      <c r="N86" s="13" t="s">
        <v>799</v>
      </c>
      <c r="O86" s="16">
        <v>0</v>
      </c>
      <c r="P86" s="16">
        <v>0</v>
      </c>
      <c r="Q86" s="16">
        <v>0</v>
      </c>
      <c r="R86" s="16">
        <v>0</v>
      </c>
      <c r="S86" s="16">
        <v>0</v>
      </c>
      <c r="T86" s="17">
        <f t="shared" si="10"/>
        <v>0</v>
      </c>
      <c r="U86" s="16">
        <v>0</v>
      </c>
      <c r="V86" s="17">
        <f t="shared" si="9"/>
        <v>0</v>
      </c>
      <c r="W86" s="19" t="s">
        <v>799</v>
      </c>
    </row>
    <row r="87" spans="1:23" ht="14.25" customHeight="1">
      <c r="A87" t="s">
        <v>361</v>
      </c>
      <c r="B87" s="32" t="s">
        <v>362</v>
      </c>
      <c r="C87" s="32" t="s">
        <v>361</v>
      </c>
      <c r="D87" s="32" t="s">
        <v>362</v>
      </c>
      <c r="E87" t="s">
        <v>219</v>
      </c>
      <c r="F87" s="16">
        <v>0</v>
      </c>
      <c r="G87" s="16">
        <v>0</v>
      </c>
      <c r="H87" s="16">
        <v>0</v>
      </c>
      <c r="I87" s="16">
        <v>0</v>
      </c>
      <c r="J87" s="16">
        <v>38</v>
      </c>
      <c r="K87" s="17">
        <f t="shared" si="7"/>
        <v>38</v>
      </c>
      <c r="L87" s="16">
        <v>0</v>
      </c>
      <c r="M87" s="17">
        <f t="shared" si="8"/>
        <v>38</v>
      </c>
      <c r="N87" s="13" t="s">
        <v>799</v>
      </c>
      <c r="O87" s="16">
        <v>44</v>
      </c>
      <c r="P87" s="16">
        <v>23</v>
      </c>
      <c r="Q87" s="16">
        <v>0</v>
      </c>
      <c r="R87" s="16">
        <v>51</v>
      </c>
      <c r="S87" s="16">
        <v>0</v>
      </c>
      <c r="T87" s="17">
        <f t="shared" si="10"/>
        <v>118</v>
      </c>
      <c r="U87" s="16">
        <v>0</v>
      </c>
      <c r="V87" s="17">
        <f t="shared" si="9"/>
        <v>118</v>
      </c>
      <c r="W87" s="19" t="s">
        <v>799</v>
      </c>
    </row>
    <row r="88" spans="1:23" ht="14.25" customHeight="1">
      <c r="A88" t="s">
        <v>811</v>
      </c>
      <c r="B88" s="32" t="s">
        <v>812</v>
      </c>
      <c r="C88" s="32" t="s">
        <v>665</v>
      </c>
      <c r="D88" s="32" t="s">
        <v>666</v>
      </c>
      <c r="E88" t="s">
        <v>253</v>
      </c>
      <c r="F88" s="16">
        <v>0</v>
      </c>
      <c r="G88" s="16">
        <v>0</v>
      </c>
      <c r="H88" s="16">
        <v>0</v>
      </c>
      <c r="I88" s="16">
        <v>24</v>
      </c>
      <c r="J88" s="16">
        <v>0</v>
      </c>
      <c r="K88" s="17">
        <f t="shared" si="7"/>
        <v>24</v>
      </c>
      <c r="L88" s="16">
        <v>60</v>
      </c>
      <c r="M88" s="17">
        <f t="shared" si="8"/>
        <v>84</v>
      </c>
      <c r="N88" s="13" t="s">
        <v>799</v>
      </c>
      <c r="O88" s="16">
        <v>0</v>
      </c>
      <c r="P88" s="16">
        <v>26</v>
      </c>
      <c r="Q88" s="16">
        <v>0</v>
      </c>
      <c r="R88" s="16">
        <v>32</v>
      </c>
      <c r="S88" s="16">
        <v>0</v>
      </c>
      <c r="T88" s="17">
        <f t="shared" si="10"/>
        <v>58</v>
      </c>
      <c r="U88" s="16">
        <v>26</v>
      </c>
      <c r="V88" s="17">
        <f t="shared" si="9"/>
        <v>84</v>
      </c>
      <c r="W88" s="19" t="s">
        <v>799</v>
      </c>
    </row>
    <row r="89" spans="1:23" ht="14.25" customHeight="1">
      <c r="A89" t="s">
        <v>751</v>
      </c>
      <c r="B89" s="32" t="s">
        <v>752</v>
      </c>
      <c r="C89" s="32" t="s">
        <v>751</v>
      </c>
      <c r="D89" s="32" t="s">
        <v>752</v>
      </c>
      <c r="E89" t="s">
        <v>219</v>
      </c>
      <c r="F89" s="16">
        <v>0</v>
      </c>
      <c r="G89" s="16">
        <v>0</v>
      </c>
      <c r="H89" s="16">
        <v>0</v>
      </c>
      <c r="I89" s="16">
        <v>1</v>
      </c>
      <c r="J89" s="16">
        <v>0</v>
      </c>
      <c r="K89" s="17">
        <f t="shared" si="7"/>
        <v>1</v>
      </c>
      <c r="L89" s="16">
        <v>0</v>
      </c>
      <c r="M89" s="17">
        <f t="shared" si="8"/>
        <v>1</v>
      </c>
      <c r="N89" s="13" t="s">
        <v>802</v>
      </c>
      <c r="O89" s="16">
        <v>0</v>
      </c>
      <c r="P89" s="16">
        <v>0</v>
      </c>
      <c r="Q89" s="16">
        <v>0</v>
      </c>
      <c r="R89" s="16">
        <v>1</v>
      </c>
      <c r="S89" s="16">
        <v>0</v>
      </c>
      <c r="T89" s="17">
        <f t="shared" si="10"/>
        <v>1</v>
      </c>
      <c r="U89" s="16">
        <v>0</v>
      </c>
      <c r="V89" s="17">
        <f t="shared" si="9"/>
        <v>1</v>
      </c>
      <c r="W89" s="19" t="s">
        <v>799</v>
      </c>
    </row>
    <row r="90" spans="1:23" ht="14.25" customHeight="1">
      <c r="A90" t="s">
        <v>363</v>
      </c>
      <c r="B90" t="s">
        <v>364</v>
      </c>
      <c r="C90" s="32" t="s">
        <v>363</v>
      </c>
      <c r="D90" t="s">
        <v>364</v>
      </c>
      <c r="E90" t="s">
        <v>231</v>
      </c>
      <c r="F90" s="16">
        <v>0</v>
      </c>
      <c r="G90" s="16">
        <v>0</v>
      </c>
      <c r="H90" s="16">
        <v>0</v>
      </c>
      <c r="I90" s="16">
        <v>0</v>
      </c>
      <c r="J90" s="16">
        <v>0</v>
      </c>
      <c r="K90" s="17">
        <f t="shared" si="7"/>
        <v>0</v>
      </c>
      <c r="L90" s="16">
        <v>0</v>
      </c>
      <c r="M90" s="17">
        <f t="shared" si="8"/>
        <v>0</v>
      </c>
      <c r="N90" s="13" t="s">
        <v>799</v>
      </c>
      <c r="O90" s="16">
        <v>15</v>
      </c>
      <c r="P90" s="16">
        <v>0</v>
      </c>
      <c r="Q90" s="16">
        <v>0</v>
      </c>
      <c r="R90" s="16">
        <v>0</v>
      </c>
      <c r="S90" s="16">
        <v>0</v>
      </c>
      <c r="T90" s="17">
        <f t="shared" si="10"/>
        <v>15</v>
      </c>
      <c r="U90" s="16">
        <v>0</v>
      </c>
      <c r="V90" s="17">
        <f t="shared" si="9"/>
        <v>15</v>
      </c>
      <c r="W90" s="19" t="s">
        <v>799</v>
      </c>
    </row>
    <row r="91" spans="1:23" ht="14.25" customHeight="1">
      <c r="A91" t="s">
        <v>850</v>
      </c>
      <c r="B91" s="32" t="s">
        <v>851</v>
      </c>
      <c r="C91" s="32" t="s">
        <v>850</v>
      </c>
      <c r="D91" s="32" t="s">
        <v>851</v>
      </c>
      <c r="E91" t="s">
        <v>219</v>
      </c>
      <c r="F91" s="16">
        <v>0</v>
      </c>
      <c r="G91" s="16">
        <v>0</v>
      </c>
      <c r="H91" s="16">
        <v>0</v>
      </c>
      <c r="I91" s="16">
        <v>0</v>
      </c>
      <c r="J91" s="16">
        <v>0</v>
      </c>
      <c r="K91" s="17">
        <f t="shared" si="7"/>
        <v>0</v>
      </c>
      <c r="L91" s="16">
        <v>0</v>
      </c>
      <c r="M91" s="17">
        <f t="shared" si="8"/>
        <v>0</v>
      </c>
      <c r="N91" s="13" t="s">
        <v>799</v>
      </c>
      <c r="O91" s="16">
        <v>11</v>
      </c>
      <c r="P91" s="16">
        <v>0</v>
      </c>
      <c r="Q91" s="16">
        <v>0</v>
      </c>
      <c r="R91" s="16">
        <v>0</v>
      </c>
      <c r="S91" s="16">
        <v>0</v>
      </c>
      <c r="T91" s="17">
        <f t="shared" si="10"/>
        <v>11</v>
      </c>
      <c r="U91" s="16">
        <v>0</v>
      </c>
      <c r="V91" s="17">
        <f t="shared" si="9"/>
        <v>11</v>
      </c>
      <c r="W91" s="19" t="s">
        <v>799</v>
      </c>
    </row>
    <row r="92" spans="1:23" ht="14.25" customHeight="1">
      <c r="A92" t="s">
        <v>365</v>
      </c>
      <c r="B92" s="32" t="s">
        <v>366</v>
      </c>
      <c r="C92" s="32" t="s">
        <v>365</v>
      </c>
      <c r="D92" s="32" t="s">
        <v>366</v>
      </c>
      <c r="E92" t="s">
        <v>222</v>
      </c>
      <c r="F92" s="16">
        <v>2</v>
      </c>
      <c r="G92" s="16">
        <v>0</v>
      </c>
      <c r="H92" s="16">
        <v>0</v>
      </c>
      <c r="I92" s="16">
        <v>0</v>
      </c>
      <c r="J92" s="16">
        <v>8</v>
      </c>
      <c r="K92" s="17">
        <f t="shared" si="7"/>
        <v>10</v>
      </c>
      <c r="L92" s="16">
        <v>0</v>
      </c>
      <c r="M92" s="17">
        <f t="shared" si="8"/>
        <v>10</v>
      </c>
      <c r="N92" s="13" t="s">
        <v>799</v>
      </c>
      <c r="O92" s="16">
        <v>50</v>
      </c>
      <c r="P92" s="16">
        <v>0</v>
      </c>
      <c r="Q92" s="16">
        <v>0</v>
      </c>
      <c r="R92" s="16">
        <v>0</v>
      </c>
      <c r="S92" s="16">
        <v>0</v>
      </c>
      <c r="T92" s="17">
        <f t="shared" si="10"/>
        <v>50</v>
      </c>
      <c r="U92" s="16">
        <v>0</v>
      </c>
      <c r="V92" s="17">
        <f t="shared" si="9"/>
        <v>50</v>
      </c>
      <c r="W92" s="19" t="s">
        <v>799</v>
      </c>
    </row>
    <row r="93" spans="1:23" ht="14.25" customHeight="1">
      <c r="A93" t="s">
        <v>367</v>
      </c>
      <c r="B93" s="32" t="s">
        <v>368</v>
      </c>
      <c r="C93" s="32" t="s">
        <v>367</v>
      </c>
      <c r="D93" s="32" t="s">
        <v>368</v>
      </c>
      <c r="E93" t="s">
        <v>243</v>
      </c>
      <c r="F93" s="16">
        <v>0</v>
      </c>
      <c r="G93" s="16">
        <v>0</v>
      </c>
      <c r="H93" s="16">
        <v>0</v>
      </c>
      <c r="I93" s="16">
        <v>10</v>
      </c>
      <c r="J93" s="16">
        <v>64</v>
      </c>
      <c r="K93" s="17">
        <f t="shared" si="7"/>
        <v>74</v>
      </c>
      <c r="L93" s="16">
        <v>0</v>
      </c>
      <c r="M93" s="17">
        <f t="shared" si="8"/>
        <v>74</v>
      </c>
      <c r="N93" s="13" t="s">
        <v>799</v>
      </c>
      <c r="O93" s="16">
        <v>1</v>
      </c>
      <c r="P93" s="16">
        <v>1</v>
      </c>
      <c r="Q93" s="16">
        <v>0</v>
      </c>
      <c r="R93" s="16">
        <v>10</v>
      </c>
      <c r="S93" s="16">
        <v>0</v>
      </c>
      <c r="T93" s="17">
        <f t="shared" si="10"/>
        <v>12</v>
      </c>
      <c r="U93" s="16">
        <v>1</v>
      </c>
      <c r="V93" s="17">
        <f t="shared" si="9"/>
        <v>13</v>
      </c>
      <c r="W93" s="19" t="s">
        <v>799</v>
      </c>
    </row>
    <row r="94" spans="1:23" ht="14.25" customHeight="1">
      <c r="A94" t="s">
        <v>369</v>
      </c>
      <c r="B94" s="32" t="s">
        <v>370</v>
      </c>
      <c r="C94" s="32" t="s">
        <v>369</v>
      </c>
      <c r="D94" s="32" t="s">
        <v>370</v>
      </c>
      <c r="E94" t="s">
        <v>219</v>
      </c>
      <c r="F94" s="16">
        <v>0</v>
      </c>
      <c r="G94" s="16">
        <v>0</v>
      </c>
      <c r="H94" s="16">
        <v>0</v>
      </c>
      <c r="I94" s="16">
        <v>11</v>
      </c>
      <c r="J94" s="16">
        <v>58</v>
      </c>
      <c r="K94" s="17">
        <f t="shared" si="7"/>
        <v>69</v>
      </c>
      <c r="L94" s="16">
        <v>0</v>
      </c>
      <c r="M94" s="17">
        <f t="shared" si="8"/>
        <v>69</v>
      </c>
      <c r="N94" s="13" t="s">
        <v>799</v>
      </c>
      <c r="O94" s="16">
        <v>0</v>
      </c>
      <c r="P94" s="16">
        <v>26</v>
      </c>
      <c r="Q94" s="16">
        <v>0</v>
      </c>
      <c r="R94" s="16">
        <v>40</v>
      </c>
      <c r="S94" s="16">
        <v>0</v>
      </c>
      <c r="T94" s="17">
        <f t="shared" si="10"/>
        <v>66</v>
      </c>
      <c r="U94" s="16">
        <v>6</v>
      </c>
      <c r="V94" s="17">
        <f t="shared" si="9"/>
        <v>72</v>
      </c>
      <c r="W94" s="19" t="s">
        <v>799</v>
      </c>
    </row>
    <row r="95" spans="1:23" ht="14.25" customHeight="1">
      <c r="A95" t="s">
        <v>371</v>
      </c>
      <c r="B95" s="32" t="s">
        <v>372</v>
      </c>
      <c r="C95" s="32" t="s">
        <v>371</v>
      </c>
      <c r="D95" s="32" t="s">
        <v>372</v>
      </c>
      <c r="E95" t="s">
        <v>231</v>
      </c>
      <c r="F95" s="16">
        <v>0</v>
      </c>
      <c r="G95" s="16">
        <v>0</v>
      </c>
      <c r="H95" s="16">
        <v>0</v>
      </c>
      <c r="I95" s="16">
        <v>0</v>
      </c>
      <c r="J95" s="16">
        <v>0</v>
      </c>
      <c r="K95" s="17">
        <f t="shared" si="7"/>
        <v>0</v>
      </c>
      <c r="L95" s="16">
        <v>0</v>
      </c>
      <c r="M95" s="17">
        <f t="shared" si="8"/>
        <v>0</v>
      </c>
      <c r="N95" s="13" t="s">
        <v>799</v>
      </c>
      <c r="O95" s="16">
        <v>41</v>
      </c>
      <c r="P95" s="16">
        <v>0</v>
      </c>
      <c r="Q95" s="16">
        <v>0</v>
      </c>
      <c r="R95" s="16">
        <v>70</v>
      </c>
      <c r="S95" s="16">
        <v>0</v>
      </c>
      <c r="T95" s="17">
        <f t="shared" si="10"/>
        <v>111</v>
      </c>
      <c r="U95" s="16">
        <v>0</v>
      </c>
      <c r="V95" s="17">
        <f t="shared" si="9"/>
        <v>111</v>
      </c>
      <c r="W95" s="19" t="s">
        <v>799</v>
      </c>
    </row>
    <row r="96" spans="1:23" ht="14.25" customHeight="1">
      <c r="A96" t="s">
        <v>753</v>
      </c>
      <c r="B96" s="32" t="s">
        <v>754</v>
      </c>
      <c r="C96" s="32" t="s">
        <v>753</v>
      </c>
      <c r="D96" s="32" t="s">
        <v>754</v>
      </c>
      <c r="E96" t="s">
        <v>219</v>
      </c>
      <c r="F96" s="16">
        <v>2</v>
      </c>
      <c r="G96" s="16">
        <v>0</v>
      </c>
      <c r="H96" s="16">
        <v>0</v>
      </c>
      <c r="I96" s="16">
        <v>0</v>
      </c>
      <c r="J96" s="16">
        <v>0</v>
      </c>
      <c r="K96" s="17">
        <f t="shared" si="7"/>
        <v>2</v>
      </c>
      <c r="L96" s="16">
        <v>14</v>
      </c>
      <c r="M96" s="17">
        <f t="shared" si="8"/>
        <v>16</v>
      </c>
      <c r="N96" s="13" t="s">
        <v>799</v>
      </c>
      <c r="O96" s="16">
        <v>23</v>
      </c>
      <c r="P96" s="16">
        <v>0</v>
      </c>
      <c r="Q96" s="16">
        <v>0</v>
      </c>
      <c r="R96" s="16">
        <v>0</v>
      </c>
      <c r="S96" s="16">
        <v>0</v>
      </c>
      <c r="T96" s="17">
        <f t="shared" si="10"/>
        <v>23</v>
      </c>
      <c r="U96" s="16">
        <v>0</v>
      </c>
      <c r="V96" s="17">
        <f t="shared" si="9"/>
        <v>23</v>
      </c>
      <c r="W96" s="19" t="s">
        <v>799</v>
      </c>
    </row>
    <row r="97" spans="1:23" ht="14.25" customHeight="1">
      <c r="A97" t="s">
        <v>373</v>
      </c>
      <c r="B97" s="32" t="s">
        <v>374</v>
      </c>
      <c r="C97" s="32" t="s">
        <v>373</v>
      </c>
      <c r="D97" s="32" t="s">
        <v>374</v>
      </c>
      <c r="E97" t="s">
        <v>243</v>
      </c>
      <c r="F97" s="16">
        <v>0</v>
      </c>
      <c r="G97" s="16">
        <v>0</v>
      </c>
      <c r="H97" s="16">
        <v>0</v>
      </c>
      <c r="I97" s="16">
        <v>9</v>
      </c>
      <c r="J97" s="16">
        <v>0</v>
      </c>
      <c r="K97" s="17">
        <f t="shared" si="7"/>
        <v>9</v>
      </c>
      <c r="L97" s="16">
        <v>2</v>
      </c>
      <c r="M97" s="17">
        <f t="shared" si="8"/>
        <v>11</v>
      </c>
      <c r="N97" s="13" t="s">
        <v>799</v>
      </c>
      <c r="O97" s="16">
        <v>36</v>
      </c>
      <c r="P97" s="16">
        <v>0</v>
      </c>
      <c r="Q97" s="16">
        <v>0</v>
      </c>
      <c r="R97" s="16">
        <v>9</v>
      </c>
      <c r="S97" s="16">
        <v>0</v>
      </c>
      <c r="T97" s="17">
        <f t="shared" si="10"/>
        <v>45</v>
      </c>
      <c r="U97" s="16">
        <v>0</v>
      </c>
      <c r="V97" s="17">
        <f t="shared" si="9"/>
        <v>45</v>
      </c>
      <c r="W97" s="19" t="s">
        <v>799</v>
      </c>
    </row>
    <row r="98" spans="1:23" ht="14.25" customHeight="1">
      <c r="A98" t="s">
        <v>375</v>
      </c>
      <c r="B98" s="32" t="s">
        <v>376</v>
      </c>
      <c r="C98" s="32" t="s">
        <v>375</v>
      </c>
      <c r="D98" s="32" t="s">
        <v>376</v>
      </c>
      <c r="E98" t="s">
        <v>253</v>
      </c>
      <c r="F98" s="16">
        <v>4</v>
      </c>
      <c r="G98" s="16">
        <v>0</v>
      </c>
      <c r="H98" s="16">
        <v>0</v>
      </c>
      <c r="I98" s="16">
        <v>0</v>
      </c>
      <c r="J98" s="16">
        <v>17</v>
      </c>
      <c r="K98" s="17">
        <f t="shared" si="7"/>
        <v>21</v>
      </c>
      <c r="L98" s="16">
        <v>35</v>
      </c>
      <c r="M98" s="17">
        <f t="shared" si="8"/>
        <v>56</v>
      </c>
      <c r="N98" s="13" t="s">
        <v>802</v>
      </c>
      <c r="O98" s="16">
        <v>61</v>
      </c>
      <c r="P98" s="16">
        <v>0</v>
      </c>
      <c r="Q98" s="16">
        <v>1</v>
      </c>
      <c r="R98" s="16">
        <v>16</v>
      </c>
      <c r="S98" s="16">
        <v>0</v>
      </c>
      <c r="T98" s="17">
        <f t="shared" si="10"/>
        <v>78</v>
      </c>
      <c r="U98" s="16">
        <v>44</v>
      </c>
      <c r="V98" s="17">
        <f t="shared" si="9"/>
        <v>122</v>
      </c>
      <c r="W98" s="19" t="s">
        <v>799</v>
      </c>
    </row>
    <row r="99" spans="1:23" ht="14.25" customHeight="1">
      <c r="A99" t="s">
        <v>377</v>
      </c>
      <c r="B99" s="32" t="s">
        <v>378</v>
      </c>
      <c r="C99" s="32" t="s">
        <v>377</v>
      </c>
      <c r="D99" s="32" t="s">
        <v>378</v>
      </c>
      <c r="E99" t="s">
        <v>320</v>
      </c>
      <c r="F99" s="16">
        <v>25</v>
      </c>
      <c r="G99" s="16">
        <v>0</v>
      </c>
      <c r="H99" s="16">
        <v>0</v>
      </c>
      <c r="I99" s="16">
        <v>0</v>
      </c>
      <c r="J99" s="16">
        <v>0</v>
      </c>
      <c r="K99" s="17">
        <f t="shared" si="7"/>
        <v>25</v>
      </c>
      <c r="L99" s="16">
        <v>0</v>
      </c>
      <c r="M99" s="17">
        <f t="shared" si="8"/>
        <v>25</v>
      </c>
      <c r="N99" s="13" t="s">
        <v>799</v>
      </c>
      <c r="O99" s="16">
        <v>122</v>
      </c>
      <c r="P99" s="16">
        <v>0</v>
      </c>
      <c r="Q99" s="16">
        <v>6</v>
      </c>
      <c r="R99" s="16">
        <v>11</v>
      </c>
      <c r="S99" s="16">
        <v>0</v>
      </c>
      <c r="T99" s="17">
        <f t="shared" si="10"/>
        <v>139</v>
      </c>
      <c r="U99" s="16">
        <v>108</v>
      </c>
      <c r="V99" s="17">
        <f t="shared" si="9"/>
        <v>247</v>
      </c>
      <c r="W99" s="19" t="s">
        <v>799</v>
      </c>
    </row>
    <row r="100" spans="1:23" ht="14.25" customHeight="1">
      <c r="A100" t="s">
        <v>379</v>
      </c>
      <c r="B100" s="32" t="s">
        <v>380</v>
      </c>
      <c r="C100" s="32" t="s">
        <v>379</v>
      </c>
      <c r="D100" s="32" t="s">
        <v>380</v>
      </c>
      <c r="E100" t="s">
        <v>222</v>
      </c>
      <c r="F100" s="16">
        <v>0</v>
      </c>
      <c r="G100" s="16">
        <v>23</v>
      </c>
      <c r="H100" s="16">
        <v>0</v>
      </c>
      <c r="I100" s="16">
        <v>0</v>
      </c>
      <c r="J100" s="16">
        <v>0</v>
      </c>
      <c r="K100" s="17">
        <f t="shared" si="7"/>
        <v>23</v>
      </c>
      <c r="L100" s="16">
        <v>415</v>
      </c>
      <c r="M100" s="17">
        <f t="shared" si="8"/>
        <v>438</v>
      </c>
      <c r="N100" s="13" t="s">
        <v>802</v>
      </c>
      <c r="O100" s="16">
        <v>15</v>
      </c>
      <c r="P100" s="16">
        <v>1</v>
      </c>
      <c r="Q100" s="16">
        <v>0</v>
      </c>
      <c r="R100" s="16">
        <v>13</v>
      </c>
      <c r="S100" s="16">
        <v>0</v>
      </c>
      <c r="T100" s="17">
        <f t="shared" si="10"/>
        <v>29</v>
      </c>
      <c r="U100" s="16">
        <v>78</v>
      </c>
      <c r="V100" s="17">
        <f t="shared" si="9"/>
        <v>107</v>
      </c>
      <c r="W100" s="19" t="s">
        <v>799</v>
      </c>
    </row>
    <row r="101" spans="1:23" ht="14.25" customHeight="1">
      <c r="A101" t="s">
        <v>381</v>
      </c>
      <c r="B101" s="32" t="s">
        <v>382</v>
      </c>
      <c r="C101" s="32" t="s">
        <v>381</v>
      </c>
      <c r="D101" s="32" t="s">
        <v>382</v>
      </c>
      <c r="E101" t="s">
        <v>243</v>
      </c>
      <c r="F101" s="16">
        <v>33</v>
      </c>
      <c r="G101" s="16">
        <v>25</v>
      </c>
      <c r="H101" s="16">
        <v>0</v>
      </c>
      <c r="I101" s="16">
        <v>1</v>
      </c>
      <c r="J101" s="16">
        <v>188</v>
      </c>
      <c r="K101" s="17">
        <f t="shared" si="7"/>
        <v>247</v>
      </c>
      <c r="L101" s="16">
        <v>0</v>
      </c>
      <c r="M101" s="17">
        <f t="shared" si="8"/>
        <v>247</v>
      </c>
      <c r="N101" s="13" t="s">
        <v>799</v>
      </c>
      <c r="O101" s="16">
        <v>83</v>
      </c>
      <c r="P101" s="16">
        <v>0</v>
      </c>
      <c r="Q101" s="16">
        <v>0</v>
      </c>
      <c r="R101" s="16">
        <v>64</v>
      </c>
      <c r="S101" s="16">
        <v>0</v>
      </c>
      <c r="T101" s="17">
        <f t="shared" si="10"/>
        <v>147</v>
      </c>
      <c r="U101" s="16">
        <v>0</v>
      </c>
      <c r="V101" s="17">
        <f t="shared" si="9"/>
        <v>147</v>
      </c>
      <c r="W101" s="19" t="s">
        <v>799</v>
      </c>
    </row>
    <row r="102" spans="1:23" ht="14.25" customHeight="1">
      <c r="A102" t="s">
        <v>383</v>
      </c>
      <c r="B102" t="s">
        <v>384</v>
      </c>
      <c r="C102" s="32" t="s">
        <v>383</v>
      </c>
      <c r="D102" t="s">
        <v>384</v>
      </c>
      <c r="E102" t="s">
        <v>219</v>
      </c>
      <c r="F102" s="16">
        <v>60</v>
      </c>
      <c r="G102" s="16">
        <v>0</v>
      </c>
      <c r="H102" s="16">
        <v>0</v>
      </c>
      <c r="I102" s="16">
        <v>0</v>
      </c>
      <c r="J102" s="16">
        <v>0</v>
      </c>
      <c r="K102" s="17">
        <f t="shared" si="7"/>
        <v>60</v>
      </c>
      <c r="L102" s="16">
        <v>0</v>
      </c>
      <c r="M102" s="17">
        <f t="shared" si="8"/>
        <v>60</v>
      </c>
      <c r="N102" s="13" t="s">
        <v>799</v>
      </c>
      <c r="O102" s="16">
        <v>0</v>
      </c>
      <c r="P102" s="16">
        <v>0</v>
      </c>
      <c r="Q102" s="16">
        <v>0</v>
      </c>
      <c r="R102" s="16">
        <v>1</v>
      </c>
      <c r="S102" s="16">
        <v>0</v>
      </c>
      <c r="T102" s="17">
        <f t="shared" si="10"/>
        <v>1</v>
      </c>
      <c r="U102" s="16">
        <v>0</v>
      </c>
      <c r="V102" s="17">
        <f t="shared" si="9"/>
        <v>1</v>
      </c>
      <c r="W102" s="19" t="s">
        <v>799</v>
      </c>
    </row>
    <row r="103" spans="1:23" ht="14.25" customHeight="1">
      <c r="A103" t="s">
        <v>385</v>
      </c>
      <c r="B103" s="32" t="s">
        <v>386</v>
      </c>
      <c r="C103" s="32" t="s">
        <v>385</v>
      </c>
      <c r="D103" s="32" t="s">
        <v>386</v>
      </c>
      <c r="E103" t="s">
        <v>219</v>
      </c>
      <c r="F103" s="16">
        <v>10</v>
      </c>
      <c r="G103" s="16">
        <v>9</v>
      </c>
      <c r="H103" s="16">
        <v>0</v>
      </c>
      <c r="I103" s="16">
        <v>0</v>
      </c>
      <c r="J103" s="16">
        <v>0</v>
      </c>
      <c r="K103" s="17">
        <f t="shared" si="7"/>
        <v>19</v>
      </c>
      <c r="L103" s="16">
        <v>0</v>
      </c>
      <c r="M103" s="17">
        <f t="shared" si="8"/>
        <v>19</v>
      </c>
      <c r="N103" s="13" t="s">
        <v>799</v>
      </c>
      <c r="O103" s="16">
        <v>0</v>
      </c>
      <c r="P103" s="16">
        <v>6</v>
      </c>
      <c r="Q103" s="16">
        <v>0</v>
      </c>
      <c r="R103" s="16">
        <v>71</v>
      </c>
      <c r="S103" s="16">
        <v>0</v>
      </c>
      <c r="T103" s="17">
        <f t="shared" si="10"/>
        <v>77</v>
      </c>
      <c r="U103" s="16">
        <v>51</v>
      </c>
      <c r="V103" s="17">
        <f t="shared" si="9"/>
        <v>128</v>
      </c>
      <c r="W103" s="19" t="s">
        <v>802</v>
      </c>
    </row>
    <row r="104" spans="1:23" ht="14.25" customHeight="1">
      <c r="A104" t="s">
        <v>387</v>
      </c>
      <c r="B104" s="32" t="s">
        <v>388</v>
      </c>
      <c r="C104" s="32" t="s">
        <v>387</v>
      </c>
      <c r="D104" s="32" t="s">
        <v>388</v>
      </c>
      <c r="E104" t="s">
        <v>231</v>
      </c>
      <c r="F104" s="16">
        <v>0</v>
      </c>
      <c r="G104" s="16">
        <v>0</v>
      </c>
      <c r="H104" s="16">
        <v>0</v>
      </c>
      <c r="I104" s="16">
        <v>0</v>
      </c>
      <c r="J104" s="16">
        <v>0</v>
      </c>
      <c r="K104" s="17">
        <f t="shared" si="7"/>
        <v>0</v>
      </c>
      <c r="L104" s="16">
        <v>0</v>
      </c>
      <c r="M104" s="17">
        <f t="shared" si="8"/>
        <v>0</v>
      </c>
      <c r="N104" s="13" t="s">
        <v>799</v>
      </c>
      <c r="O104" s="16">
        <v>38</v>
      </c>
      <c r="P104" s="16">
        <v>0</v>
      </c>
      <c r="Q104" s="16">
        <v>0</v>
      </c>
      <c r="R104" s="16">
        <v>0</v>
      </c>
      <c r="S104" s="16">
        <v>0</v>
      </c>
      <c r="T104" s="17">
        <f t="shared" si="10"/>
        <v>38</v>
      </c>
      <c r="U104" s="16">
        <v>0</v>
      </c>
      <c r="V104" s="17">
        <f t="shared" si="9"/>
        <v>38</v>
      </c>
      <c r="W104" s="19" t="s">
        <v>799</v>
      </c>
    </row>
    <row r="105" spans="1:23" ht="14.25" customHeight="1">
      <c r="A105" t="s">
        <v>389</v>
      </c>
      <c r="B105" s="32" t="s">
        <v>390</v>
      </c>
      <c r="C105" s="32" t="s">
        <v>389</v>
      </c>
      <c r="D105" s="32" t="s">
        <v>390</v>
      </c>
      <c r="E105" t="s">
        <v>219</v>
      </c>
      <c r="F105" s="16">
        <v>0</v>
      </c>
      <c r="G105" s="16">
        <v>0</v>
      </c>
      <c r="H105" s="16">
        <v>0</v>
      </c>
      <c r="I105" s="16">
        <v>0</v>
      </c>
      <c r="J105" s="16">
        <v>133</v>
      </c>
      <c r="K105" s="17">
        <f t="shared" si="7"/>
        <v>133</v>
      </c>
      <c r="L105" s="16">
        <v>5</v>
      </c>
      <c r="M105" s="17">
        <f t="shared" si="8"/>
        <v>138</v>
      </c>
      <c r="N105" s="13" t="s">
        <v>799</v>
      </c>
      <c r="O105" s="16">
        <v>9</v>
      </c>
      <c r="P105" s="16">
        <v>13</v>
      </c>
      <c r="Q105" s="16">
        <v>0</v>
      </c>
      <c r="R105" s="16">
        <v>33</v>
      </c>
      <c r="S105" s="16">
        <v>0</v>
      </c>
      <c r="T105" s="17">
        <f t="shared" si="10"/>
        <v>55</v>
      </c>
      <c r="U105" s="16">
        <v>0</v>
      </c>
      <c r="V105" s="17">
        <f t="shared" si="9"/>
        <v>55</v>
      </c>
      <c r="W105" s="19" t="s">
        <v>799</v>
      </c>
    </row>
    <row r="106" spans="1:23" ht="14.25" customHeight="1">
      <c r="A106" t="s">
        <v>391</v>
      </c>
      <c r="B106" s="32" t="s">
        <v>392</v>
      </c>
      <c r="C106" s="32" t="s">
        <v>391</v>
      </c>
      <c r="D106" s="32" t="s">
        <v>392</v>
      </c>
      <c r="E106" t="s">
        <v>253</v>
      </c>
      <c r="F106" s="16">
        <v>48</v>
      </c>
      <c r="G106" s="16">
        <v>35</v>
      </c>
      <c r="H106" s="16">
        <v>0</v>
      </c>
      <c r="I106" s="16">
        <v>0</v>
      </c>
      <c r="J106" s="16">
        <v>0</v>
      </c>
      <c r="K106" s="17">
        <f t="shared" si="7"/>
        <v>83</v>
      </c>
      <c r="L106" s="16">
        <v>48</v>
      </c>
      <c r="M106" s="17">
        <f t="shared" si="8"/>
        <v>131</v>
      </c>
      <c r="N106" s="13" t="s">
        <v>802</v>
      </c>
      <c r="O106" s="16">
        <v>25</v>
      </c>
      <c r="P106" s="16">
        <v>0</v>
      </c>
      <c r="Q106" s="16">
        <v>0</v>
      </c>
      <c r="R106" s="16">
        <v>0</v>
      </c>
      <c r="S106" s="16">
        <v>0</v>
      </c>
      <c r="T106" s="17">
        <f t="shared" si="10"/>
        <v>25</v>
      </c>
      <c r="U106" s="16">
        <v>109</v>
      </c>
      <c r="V106" s="17">
        <f t="shared" si="9"/>
        <v>134</v>
      </c>
      <c r="W106" s="19" t="s">
        <v>802</v>
      </c>
    </row>
    <row r="107" spans="1:23" ht="14.25" customHeight="1">
      <c r="A107" t="s">
        <v>813</v>
      </c>
      <c r="B107" s="32" t="s">
        <v>814</v>
      </c>
      <c r="C107" s="32" t="s">
        <v>493</v>
      </c>
      <c r="D107" s="32" t="s">
        <v>494</v>
      </c>
      <c r="E107" t="s">
        <v>234</v>
      </c>
      <c r="F107" s="16">
        <v>28</v>
      </c>
      <c r="G107" s="16">
        <v>0</v>
      </c>
      <c r="H107" s="16">
        <v>0</v>
      </c>
      <c r="I107" s="16">
        <v>23</v>
      </c>
      <c r="J107" s="16">
        <v>111</v>
      </c>
      <c r="K107" s="17">
        <f t="shared" si="7"/>
        <v>162</v>
      </c>
      <c r="L107" s="16">
        <v>17</v>
      </c>
      <c r="M107" s="17">
        <f t="shared" si="8"/>
        <v>179</v>
      </c>
      <c r="N107" s="13" t="s">
        <v>799</v>
      </c>
      <c r="O107" s="16">
        <v>18</v>
      </c>
      <c r="P107" s="16">
        <v>28</v>
      </c>
      <c r="Q107" s="16">
        <v>0</v>
      </c>
      <c r="R107" s="16">
        <v>12</v>
      </c>
      <c r="S107" s="16">
        <v>0</v>
      </c>
      <c r="T107" s="17">
        <f t="shared" si="10"/>
        <v>58</v>
      </c>
      <c r="U107" s="16">
        <v>28</v>
      </c>
      <c r="V107" s="17">
        <f t="shared" si="9"/>
        <v>86</v>
      </c>
      <c r="W107" s="19" t="s">
        <v>799</v>
      </c>
    </row>
    <row r="108" spans="1:23" ht="14.25" customHeight="1">
      <c r="A108" t="s">
        <v>393</v>
      </c>
      <c r="B108" s="32" t="s">
        <v>394</v>
      </c>
      <c r="C108" s="32" t="s">
        <v>393</v>
      </c>
      <c r="D108" s="32" t="s">
        <v>394</v>
      </c>
      <c r="E108" t="s">
        <v>222</v>
      </c>
      <c r="F108" s="16">
        <v>9</v>
      </c>
      <c r="G108" s="16">
        <v>0</v>
      </c>
      <c r="H108" s="16">
        <v>0</v>
      </c>
      <c r="I108" s="16">
        <v>0</v>
      </c>
      <c r="J108" s="16">
        <v>27</v>
      </c>
      <c r="K108" s="17">
        <f t="shared" si="7"/>
        <v>36</v>
      </c>
      <c r="L108" s="16">
        <v>0</v>
      </c>
      <c r="M108" s="17">
        <f t="shared" si="8"/>
        <v>36</v>
      </c>
      <c r="N108" s="13" t="s">
        <v>802</v>
      </c>
      <c r="O108" s="16">
        <v>37</v>
      </c>
      <c r="P108" s="16">
        <v>0</v>
      </c>
      <c r="Q108" s="16">
        <v>0</v>
      </c>
      <c r="R108" s="16">
        <v>39</v>
      </c>
      <c r="S108" s="16">
        <v>0</v>
      </c>
      <c r="T108" s="17">
        <f t="shared" si="10"/>
        <v>76</v>
      </c>
      <c r="U108" s="16">
        <v>0</v>
      </c>
      <c r="V108" s="17">
        <f t="shared" si="9"/>
        <v>76</v>
      </c>
      <c r="W108" s="19" t="s">
        <v>799</v>
      </c>
    </row>
    <row r="109" spans="1:23" ht="14.25" customHeight="1">
      <c r="A109" t="s">
        <v>395</v>
      </c>
      <c r="B109" s="32" t="s">
        <v>396</v>
      </c>
      <c r="C109" s="32" t="s">
        <v>395</v>
      </c>
      <c r="D109" s="32" t="s">
        <v>396</v>
      </c>
      <c r="E109" t="s">
        <v>231</v>
      </c>
      <c r="F109" s="16">
        <v>0</v>
      </c>
      <c r="G109" s="16">
        <v>16</v>
      </c>
      <c r="H109" s="16">
        <v>0</v>
      </c>
      <c r="I109" s="16">
        <v>0</v>
      </c>
      <c r="J109" s="16">
        <v>34</v>
      </c>
      <c r="K109" s="17">
        <f t="shared" si="7"/>
        <v>50</v>
      </c>
      <c r="L109" s="16">
        <v>0</v>
      </c>
      <c r="M109" s="17">
        <f t="shared" si="8"/>
        <v>50</v>
      </c>
      <c r="N109" s="13" t="s">
        <v>799</v>
      </c>
      <c r="O109" s="16">
        <v>0</v>
      </c>
      <c r="P109" s="16">
        <v>0</v>
      </c>
      <c r="Q109" s="16">
        <v>0</v>
      </c>
      <c r="R109" s="16">
        <v>1</v>
      </c>
      <c r="S109" s="16">
        <v>0</v>
      </c>
      <c r="T109" s="17">
        <f t="shared" si="10"/>
        <v>1</v>
      </c>
      <c r="U109" s="16">
        <v>50</v>
      </c>
      <c r="V109" s="17">
        <f t="shared" si="9"/>
        <v>51</v>
      </c>
      <c r="W109" s="19" t="s">
        <v>799</v>
      </c>
    </row>
    <row r="110" spans="1:23" ht="14.25" customHeight="1">
      <c r="A110" t="s">
        <v>815</v>
      </c>
      <c r="B110" s="32" t="s">
        <v>816</v>
      </c>
      <c r="C110" s="32" t="s">
        <v>493</v>
      </c>
      <c r="D110" s="32" t="s">
        <v>494</v>
      </c>
      <c r="E110" t="s">
        <v>234</v>
      </c>
      <c r="F110" s="16">
        <v>15</v>
      </c>
      <c r="G110" s="16">
        <v>3</v>
      </c>
      <c r="H110" s="16">
        <v>0</v>
      </c>
      <c r="I110" s="16">
        <v>56</v>
      </c>
      <c r="J110" s="16">
        <v>0</v>
      </c>
      <c r="K110" s="17">
        <f t="shared" si="7"/>
        <v>74</v>
      </c>
      <c r="L110" s="16">
        <v>72</v>
      </c>
      <c r="M110" s="17">
        <f t="shared" si="8"/>
        <v>146</v>
      </c>
      <c r="N110" s="13" t="s">
        <v>799</v>
      </c>
      <c r="O110" s="16">
        <v>18</v>
      </c>
      <c r="P110" s="16">
        <v>5</v>
      </c>
      <c r="Q110" s="16">
        <v>0</v>
      </c>
      <c r="R110" s="16">
        <v>21</v>
      </c>
      <c r="S110" s="16">
        <v>0</v>
      </c>
      <c r="T110" s="17">
        <f t="shared" si="10"/>
        <v>44</v>
      </c>
      <c r="U110" s="16">
        <v>42</v>
      </c>
      <c r="V110" s="17">
        <f t="shared" si="9"/>
        <v>86</v>
      </c>
      <c r="W110" s="19" t="s">
        <v>799</v>
      </c>
    </row>
    <row r="111" spans="1:23" ht="14.25" customHeight="1">
      <c r="A111" t="s">
        <v>397</v>
      </c>
      <c r="B111" s="32" t="s">
        <v>398</v>
      </c>
      <c r="C111" s="32" t="s">
        <v>397</v>
      </c>
      <c r="D111" s="32" t="s">
        <v>398</v>
      </c>
      <c r="E111" t="s">
        <v>219</v>
      </c>
      <c r="F111" s="16">
        <v>0</v>
      </c>
      <c r="G111" s="16">
        <v>0</v>
      </c>
      <c r="H111" s="16">
        <v>0</v>
      </c>
      <c r="I111" s="16">
        <v>0</v>
      </c>
      <c r="J111" s="16">
        <v>0</v>
      </c>
      <c r="K111" s="17">
        <f t="shared" si="7"/>
        <v>0</v>
      </c>
      <c r="L111" s="16">
        <v>0</v>
      </c>
      <c r="M111" s="17">
        <f t="shared" si="8"/>
        <v>0</v>
      </c>
      <c r="N111" s="13" t="s">
        <v>799</v>
      </c>
      <c r="O111" s="16">
        <v>55</v>
      </c>
      <c r="P111" s="16">
        <v>0</v>
      </c>
      <c r="Q111" s="16">
        <v>0</v>
      </c>
      <c r="R111" s="16">
        <v>8</v>
      </c>
      <c r="S111" s="16">
        <v>0</v>
      </c>
      <c r="T111" s="17">
        <f t="shared" si="10"/>
        <v>63</v>
      </c>
      <c r="U111" s="16">
        <v>0</v>
      </c>
      <c r="V111" s="17">
        <f t="shared" si="9"/>
        <v>63</v>
      </c>
      <c r="W111" s="19" t="s">
        <v>799</v>
      </c>
    </row>
    <row r="112" spans="1:23" ht="14.25" customHeight="1">
      <c r="A112" t="s">
        <v>399</v>
      </c>
      <c r="B112" s="32" t="s">
        <v>400</v>
      </c>
      <c r="C112" s="32" t="s">
        <v>399</v>
      </c>
      <c r="D112" s="32" t="s">
        <v>400</v>
      </c>
      <c r="E112" t="s">
        <v>320</v>
      </c>
      <c r="F112" s="16">
        <v>0</v>
      </c>
      <c r="G112" s="16">
        <v>0</v>
      </c>
      <c r="H112" s="16">
        <v>0</v>
      </c>
      <c r="I112" s="16">
        <v>0</v>
      </c>
      <c r="J112" s="16">
        <v>0</v>
      </c>
      <c r="K112" s="17">
        <f t="shared" si="7"/>
        <v>0</v>
      </c>
      <c r="L112" s="16">
        <v>0</v>
      </c>
      <c r="M112" s="17">
        <f t="shared" si="8"/>
        <v>0</v>
      </c>
      <c r="N112" s="13" t="s">
        <v>799</v>
      </c>
      <c r="O112" s="16">
        <v>56</v>
      </c>
      <c r="P112" s="16">
        <v>0</v>
      </c>
      <c r="Q112" s="16">
        <v>0</v>
      </c>
      <c r="R112" s="16">
        <v>59</v>
      </c>
      <c r="S112" s="16">
        <v>0</v>
      </c>
      <c r="T112" s="17">
        <f t="shared" si="10"/>
        <v>115</v>
      </c>
      <c r="U112" s="16">
        <v>7</v>
      </c>
      <c r="V112" s="17">
        <f t="shared" si="9"/>
        <v>122</v>
      </c>
      <c r="W112" s="19" t="s">
        <v>799</v>
      </c>
    </row>
    <row r="113" spans="1:23" ht="14.25" customHeight="1">
      <c r="A113" t="s">
        <v>401</v>
      </c>
      <c r="B113" s="32" t="s">
        <v>402</v>
      </c>
      <c r="C113" s="32" t="s">
        <v>401</v>
      </c>
      <c r="D113" s="32" t="s">
        <v>402</v>
      </c>
      <c r="E113" t="s">
        <v>219</v>
      </c>
      <c r="F113" s="16">
        <v>8</v>
      </c>
      <c r="G113" s="16">
        <v>47</v>
      </c>
      <c r="H113" s="16">
        <v>0</v>
      </c>
      <c r="I113" s="16">
        <v>0</v>
      </c>
      <c r="J113" s="16">
        <v>0</v>
      </c>
      <c r="K113" s="17">
        <f t="shared" si="7"/>
        <v>55</v>
      </c>
      <c r="L113" s="16">
        <v>0</v>
      </c>
      <c r="M113" s="17">
        <f t="shared" si="8"/>
        <v>55</v>
      </c>
      <c r="N113" s="13" t="s">
        <v>799</v>
      </c>
      <c r="O113" s="16">
        <v>8</v>
      </c>
      <c r="P113" s="16">
        <v>47</v>
      </c>
      <c r="Q113" s="16">
        <v>0</v>
      </c>
      <c r="R113" s="16">
        <v>3</v>
      </c>
      <c r="S113" s="16">
        <v>0</v>
      </c>
      <c r="T113" s="17">
        <f t="shared" si="10"/>
        <v>58</v>
      </c>
      <c r="U113" s="16">
        <v>0</v>
      </c>
      <c r="V113" s="17">
        <f t="shared" si="9"/>
        <v>58</v>
      </c>
      <c r="W113" s="19" t="s">
        <v>799</v>
      </c>
    </row>
    <row r="114" spans="1:23" ht="14.25" customHeight="1">
      <c r="A114" t="s">
        <v>403</v>
      </c>
      <c r="B114" s="32" t="s">
        <v>404</v>
      </c>
      <c r="C114" s="32" t="s">
        <v>403</v>
      </c>
      <c r="D114" s="32" t="s">
        <v>404</v>
      </c>
      <c r="E114" t="s">
        <v>219</v>
      </c>
      <c r="F114" s="16">
        <v>0</v>
      </c>
      <c r="G114" s="16">
        <v>27</v>
      </c>
      <c r="H114" s="16">
        <v>0</v>
      </c>
      <c r="I114" s="16">
        <v>17</v>
      </c>
      <c r="J114" s="16">
        <v>29</v>
      </c>
      <c r="K114" s="17">
        <f t="shared" si="7"/>
        <v>73</v>
      </c>
      <c r="L114" s="16">
        <v>0</v>
      </c>
      <c r="M114" s="17">
        <f t="shared" si="8"/>
        <v>73</v>
      </c>
      <c r="N114" s="13" t="s">
        <v>799</v>
      </c>
      <c r="O114" s="16">
        <v>19</v>
      </c>
      <c r="P114" s="16">
        <v>0</v>
      </c>
      <c r="Q114" s="16">
        <v>0</v>
      </c>
      <c r="R114" s="16">
        <v>5</v>
      </c>
      <c r="S114" s="16">
        <v>0</v>
      </c>
      <c r="T114" s="17">
        <f t="shared" si="10"/>
        <v>24</v>
      </c>
      <c r="U114" s="16">
        <v>0</v>
      </c>
      <c r="V114" s="17">
        <f t="shared" si="9"/>
        <v>24</v>
      </c>
      <c r="W114" s="19" t="s">
        <v>799</v>
      </c>
    </row>
    <row r="115" spans="1:23" ht="14.25" customHeight="1">
      <c r="A115" t="s">
        <v>405</v>
      </c>
      <c r="B115" s="32" t="s">
        <v>406</v>
      </c>
      <c r="C115" s="32" t="s">
        <v>405</v>
      </c>
      <c r="D115" s="32" t="s">
        <v>406</v>
      </c>
      <c r="E115" t="s">
        <v>248</v>
      </c>
      <c r="F115" s="16">
        <v>22</v>
      </c>
      <c r="G115" s="16">
        <v>14</v>
      </c>
      <c r="H115" s="16">
        <v>0</v>
      </c>
      <c r="I115" s="16">
        <v>34</v>
      </c>
      <c r="J115" s="16">
        <v>270</v>
      </c>
      <c r="K115" s="17">
        <f t="shared" si="7"/>
        <v>340</v>
      </c>
      <c r="L115" s="16">
        <v>0</v>
      </c>
      <c r="M115" s="17">
        <f t="shared" si="8"/>
        <v>340</v>
      </c>
      <c r="N115" s="13" t="s">
        <v>799</v>
      </c>
      <c r="O115" s="16">
        <v>82</v>
      </c>
      <c r="P115" s="16">
        <v>1</v>
      </c>
      <c r="Q115" s="16">
        <v>0</v>
      </c>
      <c r="R115" s="16">
        <v>26</v>
      </c>
      <c r="S115" s="16">
        <v>0</v>
      </c>
      <c r="T115" s="17">
        <f t="shared" si="10"/>
        <v>109</v>
      </c>
      <c r="U115" s="16">
        <v>0</v>
      </c>
      <c r="V115" s="17">
        <f t="shared" si="9"/>
        <v>109</v>
      </c>
      <c r="W115" s="19" t="s">
        <v>799</v>
      </c>
    </row>
    <row r="116" spans="1:23" ht="14.25" customHeight="1">
      <c r="A116" t="s">
        <v>755</v>
      </c>
      <c r="B116" s="32" t="s">
        <v>756</v>
      </c>
      <c r="C116" s="32" t="s">
        <v>755</v>
      </c>
      <c r="D116" s="32" t="s">
        <v>756</v>
      </c>
      <c r="E116" t="s">
        <v>231</v>
      </c>
      <c r="F116" s="16">
        <v>0</v>
      </c>
      <c r="G116" s="16">
        <v>0</v>
      </c>
      <c r="H116" s="16">
        <v>0</v>
      </c>
      <c r="I116" s="16">
        <v>0</v>
      </c>
      <c r="J116" s="16">
        <v>0</v>
      </c>
      <c r="K116" s="17">
        <f t="shared" si="7"/>
        <v>0</v>
      </c>
      <c r="L116" s="16">
        <v>0</v>
      </c>
      <c r="M116" s="17">
        <f t="shared" si="8"/>
        <v>0</v>
      </c>
      <c r="N116" s="13" t="s">
        <v>799</v>
      </c>
      <c r="O116" s="16">
        <v>42</v>
      </c>
      <c r="P116" s="16">
        <v>0</v>
      </c>
      <c r="Q116" s="16">
        <v>0</v>
      </c>
      <c r="R116" s="16">
        <v>31</v>
      </c>
      <c r="S116" s="16">
        <v>0</v>
      </c>
      <c r="T116" s="17">
        <f t="shared" si="10"/>
        <v>73</v>
      </c>
      <c r="U116" s="16">
        <v>0</v>
      </c>
      <c r="V116" s="17">
        <f t="shared" si="9"/>
        <v>73</v>
      </c>
      <c r="W116" s="19" t="s">
        <v>799</v>
      </c>
    </row>
    <row r="117" spans="1:23" ht="14.25" customHeight="1">
      <c r="A117" t="s">
        <v>757</v>
      </c>
      <c r="B117" s="32" t="s">
        <v>758</v>
      </c>
      <c r="C117" s="32" t="s">
        <v>757</v>
      </c>
      <c r="D117" s="32" t="s">
        <v>758</v>
      </c>
      <c r="E117" t="s">
        <v>222</v>
      </c>
      <c r="F117" s="16">
        <v>12</v>
      </c>
      <c r="G117" s="16">
        <v>0</v>
      </c>
      <c r="H117" s="16">
        <v>0</v>
      </c>
      <c r="I117" s="16">
        <v>6</v>
      </c>
      <c r="J117" s="16">
        <v>0</v>
      </c>
      <c r="K117" s="17">
        <f t="shared" si="7"/>
        <v>18</v>
      </c>
      <c r="L117" s="16">
        <v>25</v>
      </c>
      <c r="M117" s="17">
        <f t="shared" si="8"/>
        <v>43</v>
      </c>
      <c r="N117" s="13" t="s">
        <v>799</v>
      </c>
      <c r="O117" s="16">
        <v>46</v>
      </c>
      <c r="P117" s="16">
        <v>0</v>
      </c>
      <c r="Q117" s="16">
        <v>0</v>
      </c>
      <c r="R117" s="16">
        <v>39</v>
      </c>
      <c r="S117" s="16">
        <v>0</v>
      </c>
      <c r="T117" s="17">
        <f t="shared" si="10"/>
        <v>85</v>
      </c>
      <c r="U117" s="16">
        <v>3</v>
      </c>
      <c r="V117" s="17">
        <f t="shared" si="9"/>
        <v>88</v>
      </c>
      <c r="W117" s="19" t="s">
        <v>799</v>
      </c>
    </row>
    <row r="118" spans="1:23" ht="14.25" customHeight="1">
      <c r="A118" t="s">
        <v>407</v>
      </c>
      <c r="B118" s="32" t="s">
        <v>408</v>
      </c>
      <c r="C118" s="32" t="s">
        <v>407</v>
      </c>
      <c r="D118" s="32" t="s">
        <v>408</v>
      </c>
      <c r="E118" t="s">
        <v>222</v>
      </c>
      <c r="F118" s="16">
        <v>23</v>
      </c>
      <c r="G118" s="16">
        <v>0</v>
      </c>
      <c r="H118" s="16">
        <v>0</v>
      </c>
      <c r="I118" s="16">
        <v>0</v>
      </c>
      <c r="J118" s="16">
        <v>99</v>
      </c>
      <c r="K118" s="17">
        <f t="shared" si="7"/>
        <v>122</v>
      </c>
      <c r="L118" s="16">
        <v>0</v>
      </c>
      <c r="M118" s="17">
        <f t="shared" si="8"/>
        <v>122</v>
      </c>
      <c r="N118" s="13" t="s">
        <v>799</v>
      </c>
      <c r="O118" s="16">
        <v>42</v>
      </c>
      <c r="P118" s="16">
        <v>0</v>
      </c>
      <c r="Q118" s="16">
        <v>0</v>
      </c>
      <c r="R118" s="16">
        <v>23</v>
      </c>
      <c r="S118" s="16">
        <v>0</v>
      </c>
      <c r="T118" s="17">
        <f t="shared" si="10"/>
        <v>65</v>
      </c>
      <c r="U118" s="16">
        <v>0</v>
      </c>
      <c r="V118" s="17">
        <f t="shared" si="9"/>
        <v>65</v>
      </c>
      <c r="W118" s="19" t="s">
        <v>799</v>
      </c>
    </row>
    <row r="119" spans="1:23" ht="14.25" customHeight="1">
      <c r="A119" t="s">
        <v>759</v>
      </c>
      <c r="B119" s="32" t="s">
        <v>760</v>
      </c>
      <c r="C119" s="32" t="s">
        <v>759</v>
      </c>
      <c r="D119" s="32" t="s">
        <v>760</v>
      </c>
      <c r="E119" t="s">
        <v>219</v>
      </c>
      <c r="F119" s="16">
        <v>15</v>
      </c>
      <c r="G119" s="16">
        <v>3</v>
      </c>
      <c r="H119" s="16">
        <v>0</v>
      </c>
      <c r="I119" s="16">
        <v>15</v>
      </c>
      <c r="J119" s="16">
        <v>0</v>
      </c>
      <c r="K119" s="17">
        <f t="shared" si="7"/>
        <v>33</v>
      </c>
      <c r="L119" s="16">
        <v>0</v>
      </c>
      <c r="M119" s="17">
        <f t="shared" si="8"/>
        <v>33</v>
      </c>
      <c r="N119" s="13" t="s">
        <v>799</v>
      </c>
      <c r="O119" s="16">
        <v>69</v>
      </c>
      <c r="P119" s="16">
        <v>0</v>
      </c>
      <c r="Q119" s="16">
        <v>0</v>
      </c>
      <c r="R119" s="16">
        <v>18</v>
      </c>
      <c r="S119" s="16">
        <v>0</v>
      </c>
      <c r="T119" s="17">
        <f t="shared" si="10"/>
        <v>87</v>
      </c>
      <c r="U119" s="16">
        <v>0</v>
      </c>
      <c r="V119" s="17">
        <f t="shared" si="9"/>
        <v>87</v>
      </c>
      <c r="W119" s="19" t="s">
        <v>799</v>
      </c>
    </row>
    <row r="120" spans="1:23" ht="14.25" customHeight="1">
      <c r="A120" t="s">
        <v>409</v>
      </c>
      <c r="B120" s="32" t="s">
        <v>410</v>
      </c>
      <c r="C120" s="32" t="s">
        <v>409</v>
      </c>
      <c r="D120" s="32" t="s">
        <v>410</v>
      </c>
      <c r="E120" t="s">
        <v>231</v>
      </c>
      <c r="F120" s="16">
        <v>108</v>
      </c>
      <c r="G120" s="16">
        <v>28</v>
      </c>
      <c r="H120" s="16">
        <v>0</v>
      </c>
      <c r="I120" s="16">
        <v>53</v>
      </c>
      <c r="J120" s="16">
        <v>156</v>
      </c>
      <c r="K120" s="17">
        <f t="shared" si="7"/>
        <v>345</v>
      </c>
      <c r="L120" s="16">
        <v>123</v>
      </c>
      <c r="M120" s="17">
        <f t="shared" si="8"/>
        <v>468</v>
      </c>
      <c r="N120" s="13" t="s">
        <v>802</v>
      </c>
      <c r="O120" s="16">
        <v>98</v>
      </c>
      <c r="P120" s="16">
        <v>0</v>
      </c>
      <c r="Q120" s="16">
        <v>0</v>
      </c>
      <c r="R120" s="16">
        <v>73</v>
      </c>
      <c r="S120" s="16">
        <v>0</v>
      </c>
      <c r="T120" s="17">
        <f t="shared" si="10"/>
        <v>171</v>
      </c>
      <c r="U120" s="16">
        <v>11</v>
      </c>
      <c r="V120" s="17">
        <f t="shared" si="9"/>
        <v>182</v>
      </c>
      <c r="W120" s="19" t="s">
        <v>799</v>
      </c>
    </row>
    <row r="121" spans="1:23" ht="14.25" customHeight="1">
      <c r="A121" t="s">
        <v>411</v>
      </c>
      <c r="B121" s="32" t="s">
        <v>412</v>
      </c>
      <c r="C121" s="32" t="s">
        <v>411</v>
      </c>
      <c r="D121" s="32" t="s">
        <v>412</v>
      </c>
      <c r="E121" t="s">
        <v>253</v>
      </c>
      <c r="F121" s="16">
        <v>0</v>
      </c>
      <c r="G121" s="16">
        <v>0</v>
      </c>
      <c r="H121" s="16">
        <v>0</v>
      </c>
      <c r="I121" s="16">
        <v>5</v>
      </c>
      <c r="J121" s="16">
        <v>20</v>
      </c>
      <c r="K121" s="17">
        <f t="shared" si="7"/>
        <v>25</v>
      </c>
      <c r="L121" s="16">
        <v>0</v>
      </c>
      <c r="M121" s="17">
        <f t="shared" si="8"/>
        <v>25</v>
      </c>
      <c r="N121" s="13" t="s">
        <v>802</v>
      </c>
      <c r="O121" s="16">
        <v>55</v>
      </c>
      <c r="P121" s="16">
        <v>0</v>
      </c>
      <c r="Q121" s="16">
        <v>5</v>
      </c>
      <c r="R121" s="16">
        <v>5</v>
      </c>
      <c r="S121" s="16">
        <v>0</v>
      </c>
      <c r="T121" s="17">
        <f t="shared" si="10"/>
        <v>65</v>
      </c>
      <c r="U121" s="16">
        <v>13</v>
      </c>
      <c r="V121" s="17">
        <f t="shared" si="9"/>
        <v>78</v>
      </c>
      <c r="W121" s="19" t="s">
        <v>799</v>
      </c>
    </row>
    <row r="122" spans="1:23" ht="14.25" customHeight="1">
      <c r="A122" t="s">
        <v>413</v>
      </c>
      <c r="B122" s="32" t="s">
        <v>414</v>
      </c>
      <c r="C122" s="32" t="s">
        <v>413</v>
      </c>
      <c r="D122" s="32" t="s">
        <v>414</v>
      </c>
      <c r="E122" t="s">
        <v>231</v>
      </c>
      <c r="F122" s="16">
        <v>0</v>
      </c>
      <c r="G122" s="16">
        <v>0</v>
      </c>
      <c r="H122" s="16">
        <v>0</v>
      </c>
      <c r="I122" s="16">
        <v>0</v>
      </c>
      <c r="J122" s="16">
        <v>0</v>
      </c>
      <c r="K122" s="17">
        <f t="shared" si="7"/>
        <v>0</v>
      </c>
      <c r="L122" s="16">
        <v>0</v>
      </c>
      <c r="M122" s="17">
        <f t="shared" si="8"/>
        <v>0</v>
      </c>
      <c r="N122" s="13" t="s">
        <v>799</v>
      </c>
      <c r="O122" s="16">
        <v>25</v>
      </c>
      <c r="P122" s="16">
        <v>0</v>
      </c>
      <c r="Q122" s="16">
        <v>0</v>
      </c>
      <c r="R122" s="16">
        <v>9</v>
      </c>
      <c r="S122" s="16">
        <v>0</v>
      </c>
      <c r="T122" s="17">
        <f t="shared" si="10"/>
        <v>34</v>
      </c>
      <c r="U122" s="16">
        <v>0</v>
      </c>
      <c r="V122" s="17">
        <f t="shared" si="9"/>
        <v>34</v>
      </c>
      <c r="W122" s="19" t="s">
        <v>799</v>
      </c>
    </row>
    <row r="123" spans="1:23" ht="14.25" customHeight="1">
      <c r="A123" t="s">
        <v>415</v>
      </c>
      <c r="B123" s="32" t="s">
        <v>416</v>
      </c>
      <c r="C123" s="32" t="s">
        <v>415</v>
      </c>
      <c r="D123" s="32" t="s">
        <v>416</v>
      </c>
      <c r="E123" t="s">
        <v>219</v>
      </c>
      <c r="F123" s="16">
        <v>0</v>
      </c>
      <c r="G123" s="16">
        <v>21</v>
      </c>
      <c r="H123" s="16">
        <v>0</v>
      </c>
      <c r="I123" s="16">
        <v>14</v>
      </c>
      <c r="J123" s="16">
        <v>0</v>
      </c>
      <c r="K123" s="17">
        <f t="shared" si="7"/>
        <v>35</v>
      </c>
      <c r="L123" s="16">
        <v>0</v>
      </c>
      <c r="M123" s="17">
        <f t="shared" si="8"/>
        <v>35</v>
      </c>
      <c r="N123" s="13" t="s">
        <v>799</v>
      </c>
      <c r="O123" s="16">
        <v>67</v>
      </c>
      <c r="P123" s="16">
        <v>15</v>
      </c>
      <c r="Q123" s="16">
        <v>0</v>
      </c>
      <c r="R123" s="16">
        <v>44</v>
      </c>
      <c r="S123" s="16">
        <v>0</v>
      </c>
      <c r="T123" s="17">
        <f t="shared" si="10"/>
        <v>126</v>
      </c>
      <c r="U123" s="16">
        <v>26</v>
      </c>
      <c r="V123" s="17">
        <f t="shared" si="9"/>
        <v>152</v>
      </c>
      <c r="W123" s="19" t="s">
        <v>799</v>
      </c>
    </row>
    <row r="124" spans="1:23" ht="14.25" customHeight="1">
      <c r="A124" t="s">
        <v>817</v>
      </c>
      <c r="B124" t="s">
        <v>818</v>
      </c>
      <c r="C124" s="32" t="s">
        <v>817</v>
      </c>
      <c r="D124" t="s">
        <v>818</v>
      </c>
      <c r="E124" t="s">
        <v>243</v>
      </c>
      <c r="F124" s="16">
        <v>3</v>
      </c>
      <c r="G124" s="16">
        <v>0</v>
      </c>
      <c r="H124" s="16">
        <v>0</v>
      </c>
      <c r="I124" s="16">
        <v>0</v>
      </c>
      <c r="J124" s="16">
        <v>0</v>
      </c>
      <c r="K124" s="17">
        <f t="shared" si="7"/>
        <v>3</v>
      </c>
      <c r="L124" s="16">
        <v>0</v>
      </c>
      <c r="M124" s="17">
        <f t="shared" si="8"/>
        <v>3</v>
      </c>
      <c r="N124" s="13" t="s">
        <v>799</v>
      </c>
      <c r="O124" s="16">
        <v>0</v>
      </c>
      <c r="P124" s="16">
        <v>0</v>
      </c>
      <c r="Q124" s="16">
        <v>0</v>
      </c>
      <c r="R124" s="16">
        <v>0</v>
      </c>
      <c r="S124" s="16">
        <v>0</v>
      </c>
      <c r="T124" s="17">
        <f t="shared" si="10"/>
        <v>0</v>
      </c>
      <c r="U124" s="16">
        <v>0</v>
      </c>
      <c r="V124" s="17">
        <f t="shared" si="9"/>
        <v>0</v>
      </c>
      <c r="W124" s="19" t="s">
        <v>799</v>
      </c>
    </row>
    <row r="125" spans="1:23" ht="14.25" customHeight="1">
      <c r="A125" t="s">
        <v>417</v>
      </c>
      <c r="B125" s="32" t="s">
        <v>418</v>
      </c>
      <c r="C125" s="32" t="s">
        <v>417</v>
      </c>
      <c r="D125" s="32" t="s">
        <v>418</v>
      </c>
      <c r="E125" t="s">
        <v>231</v>
      </c>
      <c r="F125" s="16">
        <v>0</v>
      </c>
      <c r="G125" s="16">
        <v>0</v>
      </c>
      <c r="H125" s="16">
        <v>13</v>
      </c>
      <c r="I125" s="16">
        <v>11</v>
      </c>
      <c r="J125" s="16">
        <v>19</v>
      </c>
      <c r="K125" s="17">
        <f t="shared" si="7"/>
        <v>43</v>
      </c>
      <c r="L125" s="16">
        <v>103</v>
      </c>
      <c r="M125" s="17">
        <f t="shared" si="8"/>
        <v>146</v>
      </c>
      <c r="N125" s="13" t="s">
        <v>799</v>
      </c>
      <c r="O125" s="16">
        <v>21</v>
      </c>
      <c r="P125" s="16">
        <v>0</v>
      </c>
      <c r="Q125" s="16">
        <v>0</v>
      </c>
      <c r="R125" s="16">
        <v>2</v>
      </c>
      <c r="S125" s="16">
        <v>0</v>
      </c>
      <c r="T125" s="17">
        <f t="shared" si="10"/>
        <v>23</v>
      </c>
      <c r="U125" s="16">
        <v>65</v>
      </c>
      <c r="V125" s="17">
        <f t="shared" si="9"/>
        <v>88</v>
      </c>
      <c r="W125" s="19" t="s">
        <v>799</v>
      </c>
    </row>
    <row r="126" spans="1:23" ht="14.25" customHeight="1">
      <c r="A126" t="s">
        <v>419</v>
      </c>
      <c r="B126" s="32" t="s">
        <v>819</v>
      </c>
      <c r="C126" s="32" t="s">
        <v>419</v>
      </c>
      <c r="D126" s="32" t="s">
        <v>420</v>
      </c>
      <c r="E126" t="s">
        <v>234</v>
      </c>
      <c r="F126" s="16">
        <v>25</v>
      </c>
      <c r="G126" s="16">
        <v>0</v>
      </c>
      <c r="H126" s="16">
        <v>0</v>
      </c>
      <c r="I126" s="16">
        <v>0</v>
      </c>
      <c r="J126" s="16">
        <v>0</v>
      </c>
      <c r="K126" s="17">
        <f t="shared" si="7"/>
        <v>25</v>
      </c>
      <c r="L126" s="16">
        <v>0</v>
      </c>
      <c r="M126" s="17">
        <f t="shared" si="8"/>
        <v>25</v>
      </c>
      <c r="N126" s="13" t="s">
        <v>799</v>
      </c>
      <c r="O126" s="16">
        <v>28</v>
      </c>
      <c r="P126" s="16">
        <v>6</v>
      </c>
      <c r="Q126" s="16">
        <v>0</v>
      </c>
      <c r="R126" s="16">
        <v>0</v>
      </c>
      <c r="S126" s="16">
        <v>0</v>
      </c>
      <c r="T126" s="17">
        <f t="shared" si="10"/>
        <v>34</v>
      </c>
      <c r="U126" s="16">
        <v>73</v>
      </c>
      <c r="V126" s="17">
        <f t="shared" si="9"/>
        <v>107</v>
      </c>
      <c r="W126" s="19" t="s">
        <v>799</v>
      </c>
    </row>
    <row r="127" spans="1:23" ht="14.25" customHeight="1">
      <c r="A127" t="s">
        <v>421</v>
      </c>
      <c r="B127" s="32" t="s">
        <v>422</v>
      </c>
      <c r="C127" s="32" t="s">
        <v>421</v>
      </c>
      <c r="D127" s="32" t="s">
        <v>422</v>
      </c>
      <c r="E127" t="s">
        <v>234</v>
      </c>
      <c r="F127" s="16">
        <v>0</v>
      </c>
      <c r="G127" s="16">
        <v>0</v>
      </c>
      <c r="H127" s="16">
        <v>6</v>
      </c>
      <c r="I127" s="16">
        <v>63</v>
      </c>
      <c r="J127" s="16">
        <v>132</v>
      </c>
      <c r="K127" s="17">
        <f t="shared" si="7"/>
        <v>201</v>
      </c>
      <c r="L127" s="16">
        <v>269</v>
      </c>
      <c r="M127" s="17">
        <f t="shared" si="8"/>
        <v>470</v>
      </c>
      <c r="N127" s="13" t="s">
        <v>802</v>
      </c>
      <c r="O127" s="16">
        <v>38</v>
      </c>
      <c r="P127" s="16">
        <v>0</v>
      </c>
      <c r="Q127" s="16">
        <v>0</v>
      </c>
      <c r="R127" s="16">
        <v>5</v>
      </c>
      <c r="S127" s="16">
        <v>0</v>
      </c>
      <c r="T127" s="17">
        <f t="shared" si="10"/>
        <v>43</v>
      </c>
      <c r="U127" s="16">
        <v>56</v>
      </c>
      <c r="V127" s="17">
        <f t="shared" si="9"/>
        <v>99</v>
      </c>
      <c r="W127" s="19" t="s">
        <v>799</v>
      </c>
    </row>
    <row r="128" spans="1:23" ht="14.25" customHeight="1">
      <c r="A128" t="s">
        <v>423</v>
      </c>
      <c r="B128" s="32" t="s">
        <v>424</v>
      </c>
      <c r="C128" s="32" t="s">
        <v>423</v>
      </c>
      <c r="D128" s="32" t="s">
        <v>424</v>
      </c>
      <c r="E128" t="s">
        <v>253</v>
      </c>
      <c r="F128" s="16">
        <v>93</v>
      </c>
      <c r="G128" s="16">
        <v>0</v>
      </c>
      <c r="H128" s="16">
        <v>0</v>
      </c>
      <c r="I128" s="16">
        <v>20</v>
      </c>
      <c r="J128" s="16">
        <v>176</v>
      </c>
      <c r="K128" s="17">
        <f t="shared" si="7"/>
        <v>289</v>
      </c>
      <c r="L128" s="16">
        <v>123</v>
      </c>
      <c r="M128" s="17">
        <f t="shared" si="8"/>
        <v>412</v>
      </c>
      <c r="N128" s="13" t="s">
        <v>799</v>
      </c>
      <c r="O128" s="16">
        <v>85</v>
      </c>
      <c r="P128" s="16">
        <v>0</v>
      </c>
      <c r="Q128" s="16">
        <v>0</v>
      </c>
      <c r="R128" s="16">
        <v>42</v>
      </c>
      <c r="S128" s="16">
        <v>0</v>
      </c>
      <c r="T128" s="17">
        <f t="shared" si="10"/>
        <v>127</v>
      </c>
      <c r="U128" s="16">
        <v>5</v>
      </c>
      <c r="V128" s="17">
        <f t="shared" si="9"/>
        <v>132</v>
      </c>
      <c r="W128" s="19" t="s">
        <v>799</v>
      </c>
    </row>
    <row r="129" spans="1:23" ht="14.25" customHeight="1">
      <c r="A129" t="s">
        <v>425</v>
      </c>
      <c r="B129" s="32" t="s">
        <v>426</v>
      </c>
      <c r="C129" s="32" t="s">
        <v>425</v>
      </c>
      <c r="D129" s="32" t="s">
        <v>426</v>
      </c>
      <c r="E129" t="s">
        <v>253</v>
      </c>
      <c r="F129" s="16">
        <v>82</v>
      </c>
      <c r="G129" s="16">
        <v>0</v>
      </c>
      <c r="H129" s="16">
        <v>0</v>
      </c>
      <c r="I129" s="16">
        <v>61</v>
      </c>
      <c r="J129" s="16">
        <v>14</v>
      </c>
      <c r="K129" s="17">
        <f t="shared" si="7"/>
        <v>157</v>
      </c>
      <c r="L129" s="16">
        <v>224</v>
      </c>
      <c r="M129" s="17">
        <f t="shared" si="8"/>
        <v>381</v>
      </c>
      <c r="N129" s="13" t="s">
        <v>802</v>
      </c>
      <c r="O129" s="16">
        <v>23</v>
      </c>
      <c r="P129" s="16">
        <v>0</v>
      </c>
      <c r="Q129" s="16">
        <v>0</v>
      </c>
      <c r="R129" s="16">
        <v>20</v>
      </c>
      <c r="S129" s="16">
        <v>0</v>
      </c>
      <c r="T129" s="17">
        <f t="shared" si="10"/>
        <v>43</v>
      </c>
      <c r="U129" s="16">
        <v>49</v>
      </c>
      <c r="V129" s="17">
        <f t="shared" si="9"/>
        <v>92</v>
      </c>
      <c r="W129" s="19" t="s">
        <v>799</v>
      </c>
    </row>
    <row r="130" spans="1:23" ht="14.25" customHeight="1">
      <c r="A130" t="s">
        <v>427</v>
      </c>
      <c r="B130" s="32" t="s">
        <v>428</v>
      </c>
      <c r="C130" s="32" t="s">
        <v>427</v>
      </c>
      <c r="D130" s="32" t="s">
        <v>428</v>
      </c>
      <c r="E130" t="s">
        <v>234</v>
      </c>
      <c r="F130" s="16">
        <v>15</v>
      </c>
      <c r="G130" s="16">
        <v>36</v>
      </c>
      <c r="H130" s="16">
        <v>0</v>
      </c>
      <c r="I130" s="16">
        <v>32</v>
      </c>
      <c r="J130" s="16">
        <v>435</v>
      </c>
      <c r="K130" s="17">
        <f t="shared" si="7"/>
        <v>518</v>
      </c>
      <c r="L130" s="16">
        <v>77</v>
      </c>
      <c r="M130" s="17">
        <f t="shared" si="8"/>
        <v>595</v>
      </c>
      <c r="N130" s="13" t="s">
        <v>802</v>
      </c>
      <c r="O130" s="16">
        <v>108</v>
      </c>
      <c r="P130" s="16">
        <v>115</v>
      </c>
      <c r="Q130" s="16">
        <v>0</v>
      </c>
      <c r="R130" s="16">
        <v>26</v>
      </c>
      <c r="S130" s="16">
        <v>0</v>
      </c>
      <c r="T130" s="17">
        <f t="shared" si="10"/>
        <v>249</v>
      </c>
      <c r="U130" s="16">
        <v>78</v>
      </c>
      <c r="V130" s="17">
        <f t="shared" si="9"/>
        <v>327</v>
      </c>
      <c r="W130" s="19" t="s">
        <v>799</v>
      </c>
    </row>
    <row r="131" spans="1:23" ht="14.25" customHeight="1">
      <c r="A131" t="s">
        <v>429</v>
      </c>
      <c r="B131" s="32" t="s">
        <v>430</v>
      </c>
      <c r="C131" s="32" t="s">
        <v>429</v>
      </c>
      <c r="D131" s="32" t="s">
        <v>430</v>
      </c>
      <c r="E131" t="s">
        <v>222</v>
      </c>
      <c r="F131" s="16">
        <v>0</v>
      </c>
      <c r="G131" s="16">
        <v>0</v>
      </c>
      <c r="H131" s="16">
        <v>62</v>
      </c>
      <c r="I131" s="16">
        <v>21</v>
      </c>
      <c r="J131" s="16">
        <v>27</v>
      </c>
      <c r="K131" s="17">
        <f t="shared" si="7"/>
        <v>110</v>
      </c>
      <c r="L131" s="16">
        <v>196</v>
      </c>
      <c r="M131" s="17">
        <f t="shared" si="8"/>
        <v>306</v>
      </c>
      <c r="N131" s="13" t="s">
        <v>799</v>
      </c>
      <c r="O131" s="16">
        <v>27</v>
      </c>
      <c r="P131" s="16">
        <v>0</v>
      </c>
      <c r="Q131" s="16">
        <v>0</v>
      </c>
      <c r="R131" s="16">
        <v>20</v>
      </c>
      <c r="S131" s="16">
        <v>0</v>
      </c>
      <c r="T131" s="17">
        <f t="shared" si="10"/>
        <v>47</v>
      </c>
      <c r="U131" s="16">
        <v>4</v>
      </c>
      <c r="V131" s="17">
        <f t="shared" si="9"/>
        <v>51</v>
      </c>
      <c r="W131" s="19" t="s">
        <v>799</v>
      </c>
    </row>
    <row r="132" spans="1:23" ht="14.25" customHeight="1">
      <c r="A132" t="s">
        <v>431</v>
      </c>
      <c r="B132" s="32" t="s">
        <v>432</v>
      </c>
      <c r="C132" s="32" t="s">
        <v>431</v>
      </c>
      <c r="D132" s="32" t="s">
        <v>432</v>
      </c>
      <c r="E132" t="s">
        <v>219</v>
      </c>
      <c r="F132" s="16">
        <v>0</v>
      </c>
      <c r="G132" s="16">
        <v>0</v>
      </c>
      <c r="H132" s="16">
        <v>0</v>
      </c>
      <c r="I132" s="16">
        <v>39</v>
      </c>
      <c r="J132" s="16">
        <v>105</v>
      </c>
      <c r="K132" s="17">
        <f t="shared" si="7"/>
        <v>144</v>
      </c>
      <c r="L132" s="16">
        <v>12</v>
      </c>
      <c r="M132" s="17">
        <f t="shared" si="8"/>
        <v>156</v>
      </c>
      <c r="N132" s="13" t="s">
        <v>799</v>
      </c>
      <c r="O132" s="16">
        <v>8</v>
      </c>
      <c r="P132" s="16">
        <v>0</v>
      </c>
      <c r="Q132" s="16">
        <v>0</v>
      </c>
      <c r="R132" s="16">
        <v>22</v>
      </c>
      <c r="S132" s="16">
        <v>0</v>
      </c>
      <c r="T132" s="17">
        <f t="shared" si="10"/>
        <v>30</v>
      </c>
      <c r="U132" s="16">
        <v>0</v>
      </c>
      <c r="V132" s="17">
        <f t="shared" si="9"/>
        <v>30</v>
      </c>
      <c r="W132" s="19" t="s">
        <v>799</v>
      </c>
    </row>
    <row r="133" spans="1:23" ht="14.25" customHeight="1">
      <c r="A133" t="s">
        <v>433</v>
      </c>
      <c r="B133" s="32" t="s">
        <v>434</v>
      </c>
      <c r="C133" s="32" t="s">
        <v>433</v>
      </c>
      <c r="D133" s="32" t="s">
        <v>434</v>
      </c>
      <c r="E133" t="s">
        <v>248</v>
      </c>
      <c r="F133" s="16">
        <v>0</v>
      </c>
      <c r="G133" s="16">
        <v>0</v>
      </c>
      <c r="H133" s="16">
        <v>0</v>
      </c>
      <c r="I133" s="16">
        <v>12</v>
      </c>
      <c r="J133" s="16">
        <v>0</v>
      </c>
      <c r="K133" s="17">
        <f t="shared" si="7"/>
        <v>12</v>
      </c>
      <c r="L133" s="16">
        <v>0</v>
      </c>
      <c r="M133" s="17">
        <f t="shared" si="8"/>
        <v>12</v>
      </c>
      <c r="N133" s="13" t="s">
        <v>799</v>
      </c>
      <c r="O133" s="16">
        <v>69</v>
      </c>
      <c r="P133" s="16">
        <v>45</v>
      </c>
      <c r="Q133" s="16">
        <v>0</v>
      </c>
      <c r="R133" s="16">
        <v>102</v>
      </c>
      <c r="S133" s="16">
        <v>0</v>
      </c>
      <c r="T133" s="17">
        <f t="shared" si="10"/>
        <v>216</v>
      </c>
      <c r="U133" s="16">
        <v>0</v>
      </c>
      <c r="V133" s="17">
        <f t="shared" si="9"/>
        <v>216</v>
      </c>
      <c r="W133" s="19" t="s">
        <v>799</v>
      </c>
    </row>
    <row r="134" spans="1:23" ht="14.25" customHeight="1">
      <c r="A134" t="s">
        <v>435</v>
      </c>
      <c r="B134" s="32" t="s">
        <v>436</v>
      </c>
      <c r="C134" s="32" t="s">
        <v>435</v>
      </c>
      <c r="D134" s="32" t="s">
        <v>436</v>
      </c>
      <c r="E134" t="s">
        <v>222</v>
      </c>
      <c r="F134" s="16">
        <v>17</v>
      </c>
      <c r="G134" s="16">
        <v>0</v>
      </c>
      <c r="H134" s="16">
        <v>0</v>
      </c>
      <c r="I134" s="16">
        <v>0</v>
      </c>
      <c r="J134" s="16">
        <v>0</v>
      </c>
      <c r="K134" s="17">
        <f t="shared" si="7"/>
        <v>17</v>
      </c>
      <c r="L134" s="16">
        <v>10</v>
      </c>
      <c r="M134" s="17">
        <f t="shared" si="8"/>
        <v>27</v>
      </c>
      <c r="N134" s="13" t="s">
        <v>802</v>
      </c>
      <c r="O134" s="16">
        <v>70</v>
      </c>
      <c r="P134" s="16">
        <v>0</v>
      </c>
      <c r="Q134" s="16">
        <v>0</v>
      </c>
      <c r="R134" s="16">
        <v>0</v>
      </c>
      <c r="S134" s="16">
        <v>0</v>
      </c>
      <c r="T134" s="17">
        <f t="shared" si="10"/>
        <v>70</v>
      </c>
      <c r="U134" s="16">
        <v>0</v>
      </c>
      <c r="V134" s="17">
        <f t="shared" si="9"/>
        <v>70</v>
      </c>
      <c r="W134" s="19" t="s">
        <v>799</v>
      </c>
    </row>
    <row r="135" spans="1:23" ht="14.25" customHeight="1">
      <c r="A135" t="s">
        <v>437</v>
      </c>
      <c r="B135" s="32" t="s">
        <v>438</v>
      </c>
      <c r="C135" s="32" t="s">
        <v>437</v>
      </c>
      <c r="D135" s="32" t="s">
        <v>438</v>
      </c>
      <c r="E135" t="s">
        <v>253</v>
      </c>
      <c r="F135" s="16">
        <v>62</v>
      </c>
      <c r="G135" s="16">
        <v>0</v>
      </c>
      <c r="H135" s="16">
        <v>0</v>
      </c>
      <c r="I135" s="16">
        <v>0</v>
      </c>
      <c r="J135" s="16">
        <v>199</v>
      </c>
      <c r="K135" s="17">
        <f t="shared" si="7"/>
        <v>261</v>
      </c>
      <c r="L135" s="16">
        <v>12</v>
      </c>
      <c r="M135" s="17">
        <f t="shared" si="8"/>
        <v>273</v>
      </c>
      <c r="N135" s="13" t="s">
        <v>802</v>
      </c>
      <c r="O135" s="16">
        <v>230</v>
      </c>
      <c r="P135" s="16">
        <v>0</v>
      </c>
      <c r="Q135" s="16">
        <v>0</v>
      </c>
      <c r="R135" s="16">
        <v>193</v>
      </c>
      <c r="S135" s="16">
        <v>0</v>
      </c>
      <c r="T135" s="17">
        <f t="shared" si="10"/>
        <v>423</v>
      </c>
      <c r="U135" s="16">
        <v>54</v>
      </c>
      <c r="V135" s="17">
        <f t="shared" si="9"/>
        <v>477</v>
      </c>
      <c r="W135" s="19" t="s">
        <v>799</v>
      </c>
    </row>
    <row r="136" spans="1:23" ht="14.25" customHeight="1">
      <c r="A136" t="s">
        <v>441</v>
      </c>
      <c r="B136" s="32" t="s">
        <v>442</v>
      </c>
      <c r="C136" s="32" t="s">
        <v>441</v>
      </c>
      <c r="D136" s="32" t="s">
        <v>442</v>
      </c>
      <c r="E136" t="s">
        <v>219</v>
      </c>
      <c r="F136" s="16">
        <v>46</v>
      </c>
      <c r="G136" s="16">
        <v>21</v>
      </c>
      <c r="H136" s="16">
        <v>0</v>
      </c>
      <c r="I136" s="16">
        <v>28</v>
      </c>
      <c r="J136" s="16">
        <v>48</v>
      </c>
      <c r="K136" s="17">
        <f t="shared" si="7"/>
        <v>143</v>
      </c>
      <c r="L136" s="16">
        <v>0</v>
      </c>
      <c r="M136" s="17">
        <f t="shared" si="8"/>
        <v>143</v>
      </c>
      <c r="N136" s="13" t="s">
        <v>799</v>
      </c>
      <c r="O136" s="16">
        <v>142</v>
      </c>
      <c r="P136" s="16">
        <v>5</v>
      </c>
      <c r="Q136" s="16">
        <v>0</v>
      </c>
      <c r="R136" s="16">
        <v>65</v>
      </c>
      <c r="S136" s="16">
        <v>0</v>
      </c>
      <c r="T136" s="17">
        <f t="shared" si="10"/>
        <v>212</v>
      </c>
      <c r="U136" s="16">
        <v>7</v>
      </c>
      <c r="V136" s="17">
        <f t="shared" si="9"/>
        <v>219</v>
      </c>
      <c r="W136" s="19" t="s">
        <v>799</v>
      </c>
    </row>
    <row r="137" spans="1:23" ht="14.25" customHeight="1">
      <c r="A137" t="s">
        <v>443</v>
      </c>
      <c r="B137" s="32" t="s">
        <v>444</v>
      </c>
      <c r="C137" s="32" t="s">
        <v>443</v>
      </c>
      <c r="D137" s="32" t="s">
        <v>444</v>
      </c>
      <c r="E137" t="s">
        <v>231</v>
      </c>
      <c r="F137" s="16">
        <v>25</v>
      </c>
      <c r="G137" s="16">
        <v>0</v>
      </c>
      <c r="H137" s="16">
        <v>0</v>
      </c>
      <c r="I137" s="16">
        <v>7</v>
      </c>
      <c r="J137" s="16">
        <v>0</v>
      </c>
      <c r="K137" s="17">
        <f t="shared" ref="K137:K200" si="11">SUM(F137:J137)</f>
        <v>32</v>
      </c>
      <c r="L137" s="16">
        <v>0</v>
      </c>
      <c r="M137" s="17">
        <f t="shared" ref="M137:M200" si="12">SUM(K137:L137)</f>
        <v>32</v>
      </c>
      <c r="N137" s="13" t="s">
        <v>799</v>
      </c>
      <c r="O137" s="16">
        <v>7</v>
      </c>
      <c r="P137" s="16">
        <v>0</v>
      </c>
      <c r="Q137" s="16">
        <v>0</v>
      </c>
      <c r="R137" s="16">
        <v>25</v>
      </c>
      <c r="S137" s="16">
        <v>0</v>
      </c>
      <c r="T137" s="17">
        <f t="shared" si="10"/>
        <v>32</v>
      </c>
      <c r="U137" s="16">
        <v>0</v>
      </c>
      <c r="V137" s="17">
        <f t="shared" ref="V137:V200" si="13">SUM(T137:U137)</f>
        <v>32</v>
      </c>
      <c r="W137" s="19" t="s">
        <v>799</v>
      </c>
    </row>
    <row r="138" spans="1:23" ht="14.25" customHeight="1">
      <c r="A138" t="s">
        <v>445</v>
      </c>
      <c r="B138" s="32" t="s">
        <v>446</v>
      </c>
      <c r="C138" s="32" t="s">
        <v>445</v>
      </c>
      <c r="D138" s="32" t="s">
        <v>446</v>
      </c>
      <c r="E138" t="s">
        <v>248</v>
      </c>
      <c r="F138" s="16">
        <v>11</v>
      </c>
      <c r="G138" s="16">
        <v>7</v>
      </c>
      <c r="H138" s="16">
        <v>0</v>
      </c>
      <c r="I138" s="16">
        <v>18</v>
      </c>
      <c r="J138" s="16">
        <v>90</v>
      </c>
      <c r="K138" s="17">
        <f t="shared" si="11"/>
        <v>126</v>
      </c>
      <c r="L138" s="16">
        <v>5</v>
      </c>
      <c r="M138" s="17">
        <f t="shared" si="12"/>
        <v>131</v>
      </c>
      <c r="N138" s="13" t="s">
        <v>799</v>
      </c>
      <c r="O138" s="16">
        <v>79</v>
      </c>
      <c r="P138" s="16">
        <v>43</v>
      </c>
      <c r="Q138" s="16">
        <v>0</v>
      </c>
      <c r="R138" s="16">
        <v>76</v>
      </c>
      <c r="S138" s="16">
        <v>0</v>
      </c>
      <c r="T138" s="17">
        <f t="shared" si="10"/>
        <v>198</v>
      </c>
      <c r="U138" s="16">
        <v>0</v>
      </c>
      <c r="V138" s="17">
        <f t="shared" si="13"/>
        <v>198</v>
      </c>
      <c r="W138" s="19" t="s">
        <v>799</v>
      </c>
    </row>
    <row r="139" spans="1:23" ht="14.25" customHeight="1">
      <c r="A139" t="s">
        <v>447</v>
      </c>
      <c r="B139" s="32" t="s">
        <v>448</v>
      </c>
      <c r="C139" s="32" t="s">
        <v>447</v>
      </c>
      <c r="D139" s="32" t="s">
        <v>448</v>
      </c>
      <c r="E139" t="s">
        <v>253</v>
      </c>
      <c r="F139" s="16">
        <v>19</v>
      </c>
      <c r="G139" s="16">
        <v>35</v>
      </c>
      <c r="H139" s="16">
        <v>0</v>
      </c>
      <c r="I139" s="16">
        <v>15</v>
      </c>
      <c r="J139" s="16">
        <v>366</v>
      </c>
      <c r="K139" s="17">
        <f t="shared" si="11"/>
        <v>435</v>
      </c>
      <c r="L139" s="16">
        <v>0</v>
      </c>
      <c r="M139" s="17">
        <f t="shared" si="12"/>
        <v>435</v>
      </c>
      <c r="N139" s="13" t="s">
        <v>799</v>
      </c>
      <c r="O139" s="16">
        <v>110</v>
      </c>
      <c r="P139" s="16">
        <v>248</v>
      </c>
      <c r="Q139" s="16">
        <v>0</v>
      </c>
      <c r="R139" s="16">
        <v>108</v>
      </c>
      <c r="S139" s="16">
        <v>0</v>
      </c>
      <c r="T139" s="17">
        <f t="shared" si="10"/>
        <v>466</v>
      </c>
      <c r="U139" s="16">
        <v>75</v>
      </c>
      <c r="V139" s="17">
        <f t="shared" si="13"/>
        <v>541</v>
      </c>
      <c r="W139" s="19" t="s">
        <v>799</v>
      </c>
    </row>
    <row r="140" spans="1:23" ht="14.25" customHeight="1">
      <c r="A140" t="s">
        <v>449</v>
      </c>
      <c r="B140" s="32" t="s">
        <v>450</v>
      </c>
      <c r="C140" s="32" t="s">
        <v>449</v>
      </c>
      <c r="D140" s="32" t="s">
        <v>450</v>
      </c>
      <c r="E140" t="s">
        <v>222</v>
      </c>
      <c r="F140" s="16">
        <v>8</v>
      </c>
      <c r="G140" s="16">
        <v>0</v>
      </c>
      <c r="H140" s="16">
        <v>0</v>
      </c>
      <c r="I140" s="16">
        <v>0</v>
      </c>
      <c r="J140" s="16">
        <v>56</v>
      </c>
      <c r="K140" s="17">
        <f t="shared" si="11"/>
        <v>64</v>
      </c>
      <c r="L140" s="16">
        <v>63</v>
      </c>
      <c r="M140" s="17">
        <f t="shared" si="12"/>
        <v>127</v>
      </c>
      <c r="N140" s="13" t="s">
        <v>799</v>
      </c>
      <c r="O140" s="16">
        <v>9</v>
      </c>
      <c r="P140" s="16">
        <v>0</v>
      </c>
      <c r="Q140" s="16">
        <v>0</v>
      </c>
      <c r="R140" s="16">
        <v>0</v>
      </c>
      <c r="S140" s="16">
        <v>0</v>
      </c>
      <c r="T140" s="17">
        <f t="shared" ref="T140:T203" si="14">SUM(O140:S140)</f>
        <v>9</v>
      </c>
      <c r="U140" s="16">
        <v>10</v>
      </c>
      <c r="V140" s="17">
        <f t="shared" si="13"/>
        <v>19</v>
      </c>
      <c r="W140" s="19" t="s">
        <v>799</v>
      </c>
    </row>
    <row r="141" spans="1:23" ht="14.25" customHeight="1">
      <c r="A141" t="s">
        <v>451</v>
      </c>
      <c r="B141" s="32" t="s">
        <v>452</v>
      </c>
      <c r="C141" s="32" t="s">
        <v>451</v>
      </c>
      <c r="D141" s="32" t="s">
        <v>452</v>
      </c>
      <c r="E141" t="s">
        <v>219</v>
      </c>
      <c r="F141" s="16">
        <v>0</v>
      </c>
      <c r="G141" s="16">
        <v>0</v>
      </c>
      <c r="H141" s="16">
        <v>0</v>
      </c>
      <c r="I141" s="16">
        <v>0</v>
      </c>
      <c r="J141" s="16">
        <v>2</v>
      </c>
      <c r="K141" s="17">
        <f t="shared" si="11"/>
        <v>2</v>
      </c>
      <c r="L141" s="16">
        <v>0</v>
      </c>
      <c r="M141" s="17">
        <f t="shared" si="12"/>
        <v>2</v>
      </c>
      <c r="N141" s="13" t="s">
        <v>799</v>
      </c>
      <c r="O141" s="16">
        <v>101</v>
      </c>
      <c r="P141" s="16">
        <v>0</v>
      </c>
      <c r="Q141" s="16">
        <v>0</v>
      </c>
      <c r="R141" s="16">
        <v>57</v>
      </c>
      <c r="S141" s="16">
        <v>0</v>
      </c>
      <c r="T141" s="17">
        <f t="shared" si="14"/>
        <v>158</v>
      </c>
      <c r="U141" s="16">
        <v>116</v>
      </c>
      <c r="V141" s="17">
        <f t="shared" si="13"/>
        <v>274</v>
      </c>
      <c r="W141" s="19" t="s">
        <v>799</v>
      </c>
    </row>
    <row r="142" spans="1:23" ht="14.25" customHeight="1">
      <c r="A142" t="s">
        <v>453</v>
      </c>
      <c r="B142" s="32" t="s">
        <v>454</v>
      </c>
      <c r="C142" s="32" t="s">
        <v>453</v>
      </c>
      <c r="D142" s="32" t="s">
        <v>454</v>
      </c>
      <c r="E142" t="s">
        <v>222</v>
      </c>
      <c r="F142" s="16">
        <v>0</v>
      </c>
      <c r="G142" s="16">
        <v>0</v>
      </c>
      <c r="H142" s="16">
        <v>0</v>
      </c>
      <c r="I142" s="16">
        <v>0</v>
      </c>
      <c r="J142" s="16">
        <v>0</v>
      </c>
      <c r="K142" s="17">
        <f t="shared" si="11"/>
        <v>0</v>
      </c>
      <c r="L142" s="16">
        <v>48</v>
      </c>
      <c r="M142" s="17">
        <f t="shared" si="12"/>
        <v>48</v>
      </c>
      <c r="N142" s="13" t="s">
        <v>799</v>
      </c>
      <c r="O142" s="16">
        <v>0</v>
      </c>
      <c r="P142" s="16">
        <v>0</v>
      </c>
      <c r="Q142" s="16">
        <v>0</v>
      </c>
      <c r="R142" s="16">
        <v>0</v>
      </c>
      <c r="S142" s="16">
        <v>0</v>
      </c>
      <c r="T142" s="17">
        <f t="shared" si="14"/>
        <v>0</v>
      </c>
      <c r="U142" s="16">
        <v>0</v>
      </c>
      <c r="V142" s="17">
        <f t="shared" si="13"/>
        <v>0</v>
      </c>
      <c r="W142" s="19" t="s">
        <v>799</v>
      </c>
    </row>
    <row r="143" spans="1:23" ht="14.25" customHeight="1">
      <c r="A143" t="s">
        <v>820</v>
      </c>
      <c r="B143" s="32" t="s">
        <v>821</v>
      </c>
      <c r="C143" s="32" t="s">
        <v>551</v>
      </c>
      <c r="D143" s="32" t="s">
        <v>552</v>
      </c>
      <c r="E143" t="s">
        <v>243</v>
      </c>
      <c r="F143" s="16">
        <v>0</v>
      </c>
      <c r="G143" s="16">
        <v>0</v>
      </c>
      <c r="H143" s="16">
        <v>0</v>
      </c>
      <c r="I143" s="16">
        <v>13</v>
      </c>
      <c r="J143" s="16">
        <v>0</v>
      </c>
      <c r="K143" s="17">
        <f t="shared" si="11"/>
        <v>13</v>
      </c>
      <c r="L143" s="16">
        <v>0</v>
      </c>
      <c r="M143" s="17">
        <f t="shared" si="12"/>
        <v>13</v>
      </c>
      <c r="N143" s="13" t="s">
        <v>799</v>
      </c>
      <c r="O143" s="16">
        <v>21</v>
      </c>
      <c r="P143" s="16">
        <v>0</v>
      </c>
      <c r="Q143" s="16">
        <v>0</v>
      </c>
      <c r="R143" s="16">
        <v>44</v>
      </c>
      <c r="S143" s="16">
        <v>0</v>
      </c>
      <c r="T143" s="17">
        <f t="shared" si="14"/>
        <v>65</v>
      </c>
      <c r="U143" s="16">
        <v>48</v>
      </c>
      <c r="V143" s="17">
        <f t="shared" si="13"/>
        <v>113</v>
      </c>
      <c r="W143" s="19" t="s">
        <v>799</v>
      </c>
    </row>
    <row r="144" spans="1:23" ht="14.25" customHeight="1">
      <c r="A144" t="s">
        <v>455</v>
      </c>
      <c r="B144" s="32" t="s">
        <v>456</v>
      </c>
      <c r="C144" s="32" t="s">
        <v>455</v>
      </c>
      <c r="D144" s="32" t="s">
        <v>456</v>
      </c>
      <c r="E144" t="s">
        <v>243</v>
      </c>
      <c r="F144" s="16">
        <v>0</v>
      </c>
      <c r="G144" s="16">
        <v>0</v>
      </c>
      <c r="H144" s="16">
        <v>0</v>
      </c>
      <c r="I144" s="16">
        <v>0</v>
      </c>
      <c r="J144" s="16">
        <v>0</v>
      </c>
      <c r="K144" s="17">
        <f t="shared" si="11"/>
        <v>0</v>
      </c>
      <c r="L144" s="16">
        <v>10</v>
      </c>
      <c r="M144" s="17">
        <f t="shared" si="12"/>
        <v>10</v>
      </c>
      <c r="N144" s="13" t="s">
        <v>799</v>
      </c>
      <c r="O144" s="16">
        <v>0</v>
      </c>
      <c r="P144" s="16">
        <v>0</v>
      </c>
      <c r="Q144" s="16">
        <v>0</v>
      </c>
      <c r="R144" s="16">
        <v>0</v>
      </c>
      <c r="S144" s="16">
        <v>0</v>
      </c>
      <c r="T144" s="17">
        <f t="shared" si="14"/>
        <v>0</v>
      </c>
      <c r="U144" s="16">
        <v>10</v>
      </c>
      <c r="V144" s="17">
        <f t="shared" si="13"/>
        <v>10</v>
      </c>
      <c r="W144" s="19" t="s">
        <v>799</v>
      </c>
    </row>
    <row r="145" spans="1:23" ht="14.25" customHeight="1">
      <c r="A145" t="s">
        <v>457</v>
      </c>
      <c r="B145" s="32" t="s">
        <v>458</v>
      </c>
      <c r="C145" s="32" t="s">
        <v>457</v>
      </c>
      <c r="D145" s="32" t="s">
        <v>458</v>
      </c>
      <c r="E145" t="s">
        <v>231</v>
      </c>
      <c r="F145" s="16">
        <v>0</v>
      </c>
      <c r="G145" s="16">
        <v>0</v>
      </c>
      <c r="H145" s="16">
        <v>0</v>
      </c>
      <c r="I145" s="16">
        <v>37</v>
      </c>
      <c r="J145" s="16">
        <v>7</v>
      </c>
      <c r="K145" s="17">
        <f t="shared" si="11"/>
        <v>44</v>
      </c>
      <c r="L145" s="16">
        <v>0</v>
      </c>
      <c r="M145" s="17">
        <f t="shared" si="12"/>
        <v>44</v>
      </c>
      <c r="N145" s="13" t="s">
        <v>799</v>
      </c>
      <c r="O145" s="16">
        <v>63</v>
      </c>
      <c r="P145" s="16">
        <v>38</v>
      </c>
      <c r="Q145" s="16">
        <v>0</v>
      </c>
      <c r="R145" s="16">
        <v>55</v>
      </c>
      <c r="S145" s="16">
        <v>0</v>
      </c>
      <c r="T145" s="17">
        <f t="shared" si="14"/>
        <v>156</v>
      </c>
      <c r="U145" s="16">
        <v>0</v>
      </c>
      <c r="V145" s="17">
        <f t="shared" si="13"/>
        <v>156</v>
      </c>
      <c r="W145" s="19" t="s">
        <v>799</v>
      </c>
    </row>
    <row r="146" spans="1:23" ht="14.25" customHeight="1">
      <c r="A146" t="s">
        <v>761</v>
      </c>
      <c r="B146" s="32" t="s">
        <v>762</v>
      </c>
      <c r="C146" s="32" t="s">
        <v>761</v>
      </c>
      <c r="D146" s="32" t="s">
        <v>762</v>
      </c>
      <c r="E146" t="s">
        <v>219</v>
      </c>
      <c r="F146" s="16">
        <v>7</v>
      </c>
      <c r="G146" s="16">
        <v>0</v>
      </c>
      <c r="H146" s="16">
        <v>0</v>
      </c>
      <c r="I146" s="16">
        <v>7</v>
      </c>
      <c r="J146" s="16">
        <v>0</v>
      </c>
      <c r="K146" s="17">
        <f t="shared" si="11"/>
        <v>14</v>
      </c>
      <c r="L146" s="16">
        <v>0</v>
      </c>
      <c r="M146" s="17">
        <f t="shared" si="12"/>
        <v>14</v>
      </c>
      <c r="N146" s="13" t="s">
        <v>799</v>
      </c>
      <c r="O146" s="16">
        <v>201</v>
      </c>
      <c r="P146" s="16">
        <v>44</v>
      </c>
      <c r="Q146" s="16">
        <v>0</v>
      </c>
      <c r="R146" s="16">
        <v>17</v>
      </c>
      <c r="S146" s="16">
        <v>0</v>
      </c>
      <c r="T146" s="17">
        <f t="shared" si="14"/>
        <v>262</v>
      </c>
      <c r="U146" s="16">
        <v>0</v>
      </c>
      <c r="V146" s="17">
        <f t="shared" si="13"/>
        <v>262</v>
      </c>
      <c r="W146" s="19" t="s">
        <v>799</v>
      </c>
    </row>
    <row r="147" spans="1:23" ht="14.25" customHeight="1">
      <c r="A147" t="s">
        <v>459</v>
      </c>
      <c r="B147" s="32" t="s">
        <v>460</v>
      </c>
      <c r="C147" s="32" t="s">
        <v>459</v>
      </c>
      <c r="D147" s="32" t="s">
        <v>460</v>
      </c>
      <c r="E147" t="s">
        <v>320</v>
      </c>
      <c r="F147" s="16">
        <v>8</v>
      </c>
      <c r="G147" s="16">
        <v>0</v>
      </c>
      <c r="H147" s="16">
        <v>0</v>
      </c>
      <c r="I147" s="16">
        <v>1</v>
      </c>
      <c r="J147" s="16">
        <v>163</v>
      </c>
      <c r="K147" s="17">
        <f t="shared" si="11"/>
        <v>172</v>
      </c>
      <c r="L147" s="16">
        <v>0</v>
      </c>
      <c r="M147" s="17">
        <f t="shared" si="12"/>
        <v>172</v>
      </c>
      <c r="N147" s="13" t="s">
        <v>799</v>
      </c>
      <c r="O147" s="16">
        <v>152</v>
      </c>
      <c r="P147" s="16">
        <v>0</v>
      </c>
      <c r="Q147" s="16">
        <v>0</v>
      </c>
      <c r="R147" s="16">
        <v>8</v>
      </c>
      <c r="S147" s="16">
        <v>0</v>
      </c>
      <c r="T147" s="17">
        <f t="shared" si="14"/>
        <v>160</v>
      </c>
      <c r="U147" s="16">
        <v>70</v>
      </c>
      <c r="V147" s="17">
        <f t="shared" si="13"/>
        <v>230</v>
      </c>
      <c r="W147" s="19" t="s">
        <v>799</v>
      </c>
    </row>
    <row r="148" spans="1:23" ht="14.25" customHeight="1">
      <c r="A148" t="s">
        <v>461</v>
      </c>
      <c r="B148" s="32" t="s">
        <v>462</v>
      </c>
      <c r="C148" s="32" t="s">
        <v>461</v>
      </c>
      <c r="D148" s="32" t="s">
        <v>462</v>
      </c>
      <c r="E148" t="s">
        <v>219</v>
      </c>
      <c r="F148" s="16">
        <v>56</v>
      </c>
      <c r="G148" s="16">
        <v>38</v>
      </c>
      <c r="H148" s="16">
        <v>55</v>
      </c>
      <c r="I148" s="16">
        <v>33</v>
      </c>
      <c r="J148" s="16">
        <v>31</v>
      </c>
      <c r="K148" s="17">
        <f t="shared" si="11"/>
        <v>213</v>
      </c>
      <c r="L148" s="16">
        <v>493</v>
      </c>
      <c r="M148" s="17">
        <f t="shared" si="12"/>
        <v>706</v>
      </c>
      <c r="N148" s="13" t="s">
        <v>802</v>
      </c>
      <c r="O148" s="16">
        <v>90</v>
      </c>
      <c r="P148" s="16">
        <v>0</v>
      </c>
      <c r="Q148" s="16">
        <v>0</v>
      </c>
      <c r="R148" s="16">
        <v>174</v>
      </c>
      <c r="S148" s="16">
        <v>0</v>
      </c>
      <c r="T148" s="17">
        <f t="shared" si="14"/>
        <v>264</v>
      </c>
      <c r="U148" s="16">
        <v>260</v>
      </c>
      <c r="V148" s="17">
        <f t="shared" si="13"/>
        <v>524</v>
      </c>
      <c r="W148" s="19" t="s">
        <v>799</v>
      </c>
    </row>
    <row r="149" spans="1:23" ht="14.25" customHeight="1">
      <c r="A149" t="s">
        <v>463</v>
      </c>
      <c r="B149" s="32" t="s">
        <v>464</v>
      </c>
      <c r="C149" s="32" t="s">
        <v>463</v>
      </c>
      <c r="D149" s="32" t="s">
        <v>464</v>
      </c>
      <c r="E149" t="s">
        <v>219</v>
      </c>
      <c r="F149" s="16">
        <v>6</v>
      </c>
      <c r="G149" s="16">
        <v>46</v>
      </c>
      <c r="H149" s="16">
        <v>0</v>
      </c>
      <c r="I149" s="16">
        <v>40</v>
      </c>
      <c r="J149" s="16">
        <v>0</v>
      </c>
      <c r="K149" s="17">
        <f t="shared" si="11"/>
        <v>92</v>
      </c>
      <c r="L149" s="16">
        <v>0</v>
      </c>
      <c r="M149" s="17">
        <f t="shared" si="12"/>
        <v>92</v>
      </c>
      <c r="N149" s="13" t="s">
        <v>799</v>
      </c>
      <c r="O149" s="16">
        <v>12</v>
      </c>
      <c r="P149" s="16">
        <v>0</v>
      </c>
      <c r="Q149" s="16">
        <v>0</v>
      </c>
      <c r="R149" s="16">
        <v>25</v>
      </c>
      <c r="S149" s="16">
        <v>0</v>
      </c>
      <c r="T149" s="17">
        <f t="shared" si="14"/>
        <v>37</v>
      </c>
      <c r="U149" s="16">
        <v>0</v>
      </c>
      <c r="V149" s="17">
        <f t="shared" si="13"/>
        <v>37</v>
      </c>
      <c r="W149" s="19" t="s">
        <v>799</v>
      </c>
    </row>
    <row r="150" spans="1:23" ht="14.25" customHeight="1">
      <c r="A150" t="s">
        <v>465</v>
      </c>
      <c r="B150" s="32" t="s">
        <v>466</v>
      </c>
      <c r="C150" s="32" t="s">
        <v>465</v>
      </c>
      <c r="D150" s="32" t="s">
        <v>466</v>
      </c>
      <c r="E150" t="s">
        <v>222</v>
      </c>
      <c r="F150" s="16">
        <v>0</v>
      </c>
      <c r="G150" s="16">
        <v>0</v>
      </c>
      <c r="H150" s="16">
        <v>0</v>
      </c>
      <c r="I150" s="16">
        <v>0</v>
      </c>
      <c r="J150" s="16">
        <v>0</v>
      </c>
      <c r="K150" s="17">
        <f t="shared" si="11"/>
        <v>0</v>
      </c>
      <c r="L150" s="16">
        <v>0</v>
      </c>
      <c r="M150" s="17">
        <f t="shared" si="12"/>
        <v>0</v>
      </c>
      <c r="N150" s="13" t="s">
        <v>799</v>
      </c>
      <c r="O150" s="16">
        <v>80</v>
      </c>
      <c r="P150" s="16">
        <v>0</v>
      </c>
      <c r="Q150" s="16">
        <v>0</v>
      </c>
      <c r="R150" s="16">
        <v>0</v>
      </c>
      <c r="S150" s="16">
        <v>0</v>
      </c>
      <c r="T150" s="17">
        <f t="shared" si="14"/>
        <v>80</v>
      </c>
      <c r="U150" s="16">
        <v>25</v>
      </c>
      <c r="V150" s="17">
        <f t="shared" si="13"/>
        <v>105</v>
      </c>
      <c r="W150" s="19" t="s">
        <v>799</v>
      </c>
    </row>
    <row r="151" spans="1:23" ht="14.25" customHeight="1">
      <c r="A151" t="s">
        <v>467</v>
      </c>
      <c r="B151" s="32" t="s">
        <v>468</v>
      </c>
      <c r="C151" s="32" t="s">
        <v>467</v>
      </c>
      <c r="D151" s="32" t="s">
        <v>468</v>
      </c>
      <c r="E151" t="s">
        <v>320</v>
      </c>
      <c r="F151" s="16">
        <v>87</v>
      </c>
      <c r="G151" s="16">
        <v>0</v>
      </c>
      <c r="H151" s="16">
        <v>0</v>
      </c>
      <c r="I151" s="16">
        <v>69</v>
      </c>
      <c r="J151" s="16">
        <v>26</v>
      </c>
      <c r="K151" s="17">
        <f t="shared" si="11"/>
        <v>182</v>
      </c>
      <c r="L151" s="16">
        <v>0</v>
      </c>
      <c r="M151" s="17">
        <f t="shared" si="12"/>
        <v>182</v>
      </c>
      <c r="N151" s="13" t="s">
        <v>799</v>
      </c>
      <c r="O151" s="16">
        <v>197</v>
      </c>
      <c r="P151" s="16">
        <v>24</v>
      </c>
      <c r="Q151" s="16">
        <v>0</v>
      </c>
      <c r="R151" s="16">
        <v>20</v>
      </c>
      <c r="S151" s="16">
        <v>0</v>
      </c>
      <c r="T151" s="17">
        <f t="shared" si="14"/>
        <v>241</v>
      </c>
      <c r="U151" s="16">
        <v>58</v>
      </c>
      <c r="V151" s="17">
        <f t="shared" si="13"/>
        <v>299</v>
      </c>
      <c r="W151" s="19" t="s">
        <v>799</v>
      </c>
    </row>
    <row r="152" spans="1:23" ht="14.25" customHeight="1">
      <c r="A152" t="s">
        <v>469</v>
      </c>
      <c r="B152" s="32" t="s">
        <v>470</v>
      </c>
      <c r="C152" s="32" t="s">
        <v>469</v>
      </c>
      <c r="D152" s="32" t="s">
        <v>470</v>
      </c>
      <c r="E152" t="s">
        <v>248</v>
      </c>
      <c r="F152" s="16">
        <v>8</v>
      </c>
      <c r="G152" s="16">
        <v>0</v>
      </c>
      <c r="H152" s="16">
        <v>0</v>
      </c>
      <c r="I152" s="16">
        <v>10</v>
      </c>
      <c r="J152" s="16">
        <v>0</v>
      </c>
      <c r="K152" s="17">
        <f t="shared" si="11"/>
        <v>18</v>
      </c>
      <c r="L152" s="16">
        <v>0</v>
      </c>
      <c r="M152" s="17">
        <f t="shared" si="12"/>
        <v>18</v>
      </c>
      <c r="N152" s="13" t="s">
        <v>799</v>
      </c>
      <c r="O152" s="16">
        <v>44</v>
      </c>
      <c r="P152" s="16">
        <v>0</v>
      </c>
      <c r="Q152" s="16">
        <v>0</v>
      </c>
      <c r="R152" s="16">
        <v>11</v>
      </c>
      <c r="S152" s="16">
        <v>0</v>
      </c>
      <c r="T152" s="17">
        <f t="shared" si="14"/>
        <v>55</v>
      </c>
      <c r="U152" s="16">
        <v>58</v>
      </c>
      <c r="V152" s="17">
        <f t="shared" si="13"/>
        <v>113</v>
      </c>
      <c r="W152" s="19" t="s">
        <v>799</v>
      </c>
    </row>
    <row r="153" spans="1:23" ht="14.25" customHeight="1">
      <c r="A153" t="s">
        <v>471</v>
      </c>
      <c r="B153" t="s">
        <v>472</v>
      </c>
      <c r="C153" s="32" t="s">
        <v>471</v>
      </c>
      <c r="D153" t="s">
        <v>472</v>
      </c>
      <c r="E153" t="s">
        <v>243</v>
      </c>
      <c r="F153" s="16">
        <v>0</v>
      </c>
      <c r="G153" s="16">
        <v>20</v>
      </c>
      <c r="H153" s="16">
        <v>0</v>
      </c>
      <c r="I153" s="16">
        <v>11</v>
      </c>
      <c r="J153" s="16">
        <v>0</v>
      </c>
      <c r="K153" s="17">
        <f t="shared" si="11"/>
        <v>31</v>
      </c>
      <c r="L153" s="16">
        <v>99</v>
      </c>
      <c r="M153" s="17">
        <f t="shared" si="12"/>
        <v>130</v>
      </c>
      <c r="N153" s="13" t="s">
        <v>799</v>
      </c>
      <c r="O153" s="16">
        <v>0</v>
      </c>
      <c r="P153" s="16">
        <v>0</v>
      </c>
      <c r="Q153" s="16">
        <v>0</v>
      </c>
      <c r="R153" s="16">
        <v>5</v>
      </c>
      <c r="S153" s="16">
        <v>0</v>
      </c>
      <c r="T153" s="17">
        <f t="shared" si="14"/>
        <v>5</v>
      </c>
      <c r="U153" s="16">
        <v>5</v>
      </c>
      <c r="V153" s="17">
        <f t="shared" si="13"/>
        <v>10</v>
      </c>
      <c r="W153" s="19" t="s">
        <v>799</v>
      </c>
    </row>
    <row r="154" spans="1:23" ht="14.25" customHeight="1">
      <c r="A154" t="s">
        <v>473</v>
      </c>
      <c r="B154" s="32" t="s">
        <v>474</v>
      </c>
      <c r="C154" s="32" t="s">
        <v>473</v>
      </c>
      <c r="D154" s="32" t="s">
        <v>474</v>
      </c>
      <c r="E154" t="s">
        <v>222</v>
      </c>
      <c r="F154" s="16">
        <v>0</v>
      </c>
      <c r="G154" s="16">
        <v>0</v>
      </c>
      <c r="H154" s="16">
        <v>0</v>
      </c>
      <c r="I154" s="16">
        <v>4</v>
      </c>
      <c r="J154" s="16">
        <v>26</v>
      </c>
      <c r="K154" s="17">
        <f t="shared" si="11"/>
        <v>30</v>
      </c>
      <c r="L154" s="16">
        <v>101</v>
      </c>
      <c r="M154" s="17">
        <f t="shared" si="12"/>
        <v>131</v>
      </c>
      <c r="N154" s="13" t="s">
        <v>799</v>
      </c>
      <c r="O154" s="16">
        <v>0</v>
      </c>
      <c r="P154" s="16">
        <v>0</v>
      </c>
      <c r="Q154" s="16">
        <v>0</v>
      </c>
      <c r="R154" s="16">
        <v>4</v>
      </c>
      <c r="S154" s="16">
        <v>0</v>
      </c>
      <c r="T154" s="17">
        <f t="shared" si="14"/>
        <v>4</v>
      </c>
      <c r="U154" s="16">
        <v>34</v>
      </c>
      <c r="V154" s="17">
        <f t="shared" si="13"/>
        <v>38</v>
      </c>
      <c r="W154" s="19" t="s">
        <v>799</v>
      </c>
    </row>
    <row r="155" spans="1:23" ht="14.25" customHeight="1">
      <c r="A155" t="s">
        <v>475</v>
      </c>
      <c r="B155" s="32" t="s">
        <v>476</v>
      </c>
      <c r="C155" s="32" t="s">
        <v>475</v>
      </c>
      <c r="D155" s="32" t="s">
        <v>476</v>
      </c>
      <c r="E155" t="s">
        <v>234</v>
      </c>
      <c r="F155" s="16">
        <v>0</v>
      </c>
      <c r="G155" s="16">
        <v>0</v>
      </c>
      <c r="H155" s="16">
        <v>0</v>
      </c>
      <c r="I155" s="16">
        <v>0</v>
      </c>
      <c r="J155" s="16">
        <v>39</v>
      </c>
      <c r="K155" s="17">
        <f t="shared" si="11"/>
        <v>39</v>
      </c>
      <c r="L155" s="16">
        <v>0</v>
      </c>
      <c r="M155" s="17">
        <f t="shared" si="12"/>
        <v>39</v>
      </c>
      <c r="N155" s="13" t="s">
        <v>799</v>
      </c>
      <c r="O155" s="16">
        <v>74</v>
      </c>
      <c r="P155" s="16">
        <v>0</v>
      </c>
      <c r="Q155" s="16">
        <v>0</v>
      </c>
      <c r="R155" s="16">
        <v>0</v>
      </c>
      <c r="S155" s="16">
        <v>0</v>
      </c>
      <c r="T155" s="17">
        <f t="shared" si="14"/>
        <v>74</v>
      </c>
      <c r="U155" s="16">
        <v>0</v>
      </c>
      <c r="V155" s="17">
        <f t="shared" si="13"/>
        <v>74</v>
      </c>
      <c r="W155" s="19" t="s">
        <v>799</v>
      </c>
    </row>
    <row r="156" spans="1:23" ht="14.25" customHeight="1">
      <c r="A156" t="s">
        <v>765</v>
      </c>
      <c r="B156" s="32" t="s">
        <v>766</v>
      </c>
      <c r="C156" s="32" t="s">
        <v>765</v>
      </c>
      <c r="D156" s="32" t="s">
        <v>766</v>
      </c>
      <c r="E156" t="s">
        <v>231</v>
      </c>
      <c r="F156" s="16">
        <v>0</v>
      </c>
      <c r="G156" s="16">
        <v>73</v>
      </c>
      <c r="H156" s="16">
        <v>0</v>
      </c>
      <c r="I156" s="16">
        <v>22</v>
      </c>
      <c r="J156" s="16">
        <v>0</v>
      </c>
      <c r="K156" s="17">
        <f t="shared" si="11"/>
        <v>95</v>
      </c>
      <c r="L156" s="16">
        <v>0</v>
      </c>
      <c r="M156" s="17">
        <f t="shared" si="12"/>
        <v>95</v>
      </c>
      <c r="N156" s="13" t="s">
        <v>799</v>
      </c>
      <c r="O156" s="16">
        <v>8</v>
      </c>
      <c r="P156" s="16">
        <v>0</v>
      </c>
      <c r="Q156" s="16">
        <v>0</v>
      </c>
      <c r="R156" s="16">
        <v>0</v>
      </c>
      <c r="S156" s="16">
        <v>0</v>
      </c>
      <c r="T156" s="17">
        <f t="shared" si="14"/>
        <v>8</v>
      </c>
      <c r="U156" s="16">
        <v>0</v>
      </c>
      <c r="V156" s="17">
        <f t="shared" si="13"/>
        <v>8</v>
      </c>
      <c r="W156" s="19" t="s">
        <v>799</v>
      </c>
    </row>
    <row r="157" spans="1:23" ht="14.25" customHeight="1">
      <c r="A157" t="s">
        <v>477</v>
      </c>
      <c r="B157" s="32" t="s">
        <v>478</v>
      </c>
      <c r="C157" s="32" t="s">
        <v>477</v>
      </c>
      <c r="D157" s="32" t="s">
        <v>478</v>
      </c>
      <c r="E157" t="s">
        <v>222</v>
      </c>
      <c r="F157" s="16">
        <v>0</v>
      </c>
      <c r="G157" s="16">
        <v>0</v>
      </c>
      <c r="H157" s="16">
        <v>3</v>
      </c>
      <c r="I157" s="16">
        <v>0</v>
      </c>
      <c r="J157" s="16">
        <v>122</v>
      </c>
      <c r="K157" s="17">
        <f t="shared" si="11"/>
        <v>125</v>
      </c>
      <c r="L157" s="16">
        <v>38</v>
      </c>
      <c r="M157" s="17">
        <f t="shared" si="12"/>
        <v>163</v>
      </c>
      <c r="N157" s="13" t="s">
        <v>799</v>
      </c>
      <c r="O157" s="16">
        <v>55</v>
      </c>
      <c r="P157" s="16">
        <v>0</v>
      </c>
      <c r="Q157" s="16">
        <v>0</v>
      </c>
      <c r="R157" s="16">
        <v>0</v>
      </c>
      <c r="S157" s="16">
        <v>0</v>
      </c>
      <c r="T157" s="17">
        <f t="shared" si="14"/>
        <v>55</v>
      </c>
      <c r="U157" s="16">
        <v>17</v>
      </c>
      <c r="V157" s="17">
        <f t="shared" si="13"/>
        <v>72</v>
      </c>
      <c r="W157" s="19" t="s">
        <v>799</v>
      </c>
    </row>
    <row r="158" spans="1:23" ht="14.25" customHeight="1">
      <c r="A158" t="s">
        <v>479</v>
      </c>
      <c r="B158" s="32" t="s">
        <v>480</v>
      </c>
      <c r="C158" s="32" t="s">
        <v>479</v>
      </c>
      <c r="D158" s="32" t="s">
        <v>480</v>
      </c>
      <c r="E158" t="s">
        <v>234</v>
      </c>
      <c r="F158" s="16">
        <v>40</v>
      </c>
      <c r="G158" s="16">
        <v>0</v>
      </c>
      <c r="H158" s="16">
        <v>0</v>
      </c>
      <c r="I158" s="16">
        <v>19</v>
      </c>
      <c r="J158" s="16">
        <v>52</v>
      </c>
      <c r="K158" s="17">
        <f t="shared" si="11"/>
        <v>111</v>
      </c>
      <c r="L158" s="16">
        <v>0</v>
      </c>
      <c r="M158" s="17">
        <f t="shared" si="12"/>
        <v>111</v>
      </c>
      <c r="N158" s="13" t="s">
        <v>799</v>
      </c>
      <c r="O158" s="16">
        <v>108</v>
      </c>
      <c r="P158" s="16">
        <v>0</v>
      </c>
      <c r="Q158" s="16">
        <v>0</v>
      </c>
      <c r="R158" s="16">
        <v>5</v>
      </c>
      <c r="S158" s="16">
        <v>0</v>
      </c>
      <c r="T158" s="17">
        <f t="shared" si="14"/>
        <v>113</v>
      </c>
      <c r="U158" s="16">
        <v>2</v>
      </c>
      <c r="V158" s="17">
        <f t="shared" si="13"/>
        <v>115</v>
      </c>
      <c r="W158" s="19" t="s">
        <v>799</v>
      </c>
    </row>
    <row r="159" spans="1:23" ht="14.25" customHeight="1">
      <c r="A159" t="s">
        <v>481</v>
      </c>
      <c r="B159" s="32" t="s">
        <v>482</v>
      </c>
      <c r="C159" s="32" t="s">
        <v>481</v>
      </c>
      <c r="D159" s="32" t="s">
        <v>482</v>
      </c>
      <c r="E159" t="s">
        <v>231</v>
      </c>
      <c r="F159" s="16">
        <v>11</v>
      </c>
      <c r="G159" s="16">
        <v>0</v>
      </c>
      <c r="H159" s="16">
        <v>0</v>
      </c>
      <c r="I159" s="16">
        <v>0</v>
      </c>
      <c r="J159" s="16">
        <v>0</v>
      </c>
      <c r="K159" s="17">
        <f t="shared" si="11"/>
        <v>11</v>
      </c>
      <c r="L159" s="16">
        <v>0</v>
      </c>
      <c r="M159" s="17">
        <f t="shared" si="12"/>
        <v>11</v>
      </c>
      <c r="N159" s="13" t="s">
        <v>802</v>
      </c>
      <c r="O159" s="16">
        <v>34</v>
      </c>
      <c r="P159" s="16">
        <v>0</v>
      </c>
      <c r="Q159" s="16">
        <v>0</v>
      </c>
      <c r="R159" s="16">
        <v>77</v>
      </c>
      <c r="S159" s="16">
        <v>0</v>
      </c>
      <c r="T159" s="17">
        <f t="shared" si="14"/>
        <v>111</v>
      </c>
      <c r="U159" s="16">
        <v>0</v>
      </c>
      <c r="V159" s="17">
        <f t="shared" si="13"/>
        <v>111</v>
      </c>
      <c r="W159" s="19" t="s">
        <v>799</v>
      </c>
    </row>
    <row r="160" spans="1:23" ht="14.25" customHeight="1">
      <c r="A160" t="s">
        <v>483</v>
      </c>
      <c r="B160" s="32" t="s">
        <v>484</v>
      </c>
      <c r="C160" s="32" t="s">
        <v>483</v>
      </c>
      <c r="D160" s="32" t="s">
        <v>484</v>
      </c>
      <c r="E160" t="s">
        <v>222</v>
      </c>
      <c r="F160" s="16">
        <v>0</v>
      </c>
      <c r="G160" s="16">
        <v>8</v>
      </c>
      <c r="H160" s="16">
        <v>0</v>
      </c>
      <c r="I160" s="16">
        <v>28</v>
      </c>
      <c r="J160" s="16">
        <v>196</v>
      </c>
      <c r="K160" s="17">
        <f t="shared" si="11"/>
        <v>232</v>
      </c>
      <c r="L160" s="16">
        <v>0</v>
      </c>
      <c r="M160" s="17">
        <f t="shared" si="12"/>
        <v>232</v>
      </c>
      <c r="N160" s="13" t="s">
        <v>799</v>
      </c>
      <c r="O160" s="16">
        <v>57</v>
      </c>
      <c r="P160" s="16">
        <v>10</v>
      </c>
      <c r="Q160" s="16">
        <v>0</v>
      </c>
      <c r="R160" s="16">
        <v>53</v>
      </c>
      <c r="S160" s="16">
        <v>0</v>
      </c>
      <c r="T160" s="17">
        <f t="shared" si="14"/>
        <v>120</v>
      </c>
      <c r="U160" s="16">
        <v>31</v>
      </c>
      <c r="V160" s="17">
        <f t="shared" si="13"/>
        <v>151</v>
      </c>
      <c r="W160" s="19" t="s">
        <v>799</v>
      </c>
    </row>
    <row r="161" spans="1:23" ht="14.25" customHeight="1">
      <c r="A161" t="s">
        <v>485</v>
      </c>
      <c r="B161" s="32" t="s">
        <v>486</v>
      </c>
      <c r="C161" s="32" t="s">
        <v>485</v>
      </c>
      <c r="D161" s="32" t="s">
        <v>486</v>
      </c>
      <c r="E161" t="s">
        <v>243</v>
      </c>
      <c r="F161" s="16">
        <v>2</v>
      </c>
      <c r="G161" s="16">
        <v>85</v>
      </c>
      <c r="H161" s="16">
        <v>0</v>
      </c>
      <c r="I161" s="16">
        <v>63</v>
      </c>
      <c r="J161" s="16">
        <v>39</v>
      </c>
      <c r="K161" s="17">
        <f t="shared" si="11"/>
        <v>189</v>
      </c>
      <c r="L161" s="16">
        <v>0</v>
      </c>
      <c r="M161" s="17">
        <f t="shared" si="12"/>
        <v>189</v>
      </c>
      <c r="N161" s="13" t="s">
        <v>799</v>
      </c>
      <c r="O161" s="16">
        <v>2</v>
      </c>
      <c r="P161" s="16">
        <v>84</v>
      </c>
      <c r="Q161" s="16">
        <v>0</v>
      </c>
      <c r="R161" s="16">
        <v>94</v>
      </c>
      <c r="S161" s="16">
        <v>0</v>
      </c>
      <c r="T161" s="17">
        <f t="shared" si="14"/>
        <v>180</v>
      </c>
      <c r="U161" s="16">
        <v>101</v>
      </c>
      <c r="V161" s="17">
        <f t="shared" si="13"/>
        <v>281</v>
      </c>
      <c r="W161" s="19" t="s">
        <v>799</v>
      </c>
    </row>
    <row r="162" spans="1:23" ht="14.25" customHeight="1">
      <c r="A162" t="s">
        <v>487</v>
      </c>
      <c r="B162" s="32" t="s">
        <v>488</v>
      </c>
      <c r="C162" s="32" t="s">
        <v>487</v>
      </c>
      <c r="D162" s="32" t="s">
        <v>488</v>
      </c>
      <c r="E162" t="s">
        <v>320</v>
      </c>
      <c r="F162" s="16">
        <v>7</v>
      </c>
      <c r="G162" s="16">
        <v>0</v>
      </c>
      <c r="H162" s="16">
        <v>0</v>
      </c>
      <c r="I162" s="16">
        <v>2</v>
      </c>
      <c r="J162" s="16">
        <v>83</v>
      </c>
      <c r="K162" s="17">
        <f t="shared" si="11"/>
        <v>92</v>
      </c>
      <c r="L162" s="16">
        <v>0</v>
      </c>
      <c r="M162" s="17">
        <f t="shared" si="12"/>
        <v>92</v>
      </c>
      <c r="N162" s="13" t="s">
        <v>802</v>
      </c>
      <c r="O162" s="16">
        <v>28</v>
      </c>
      <c r="P162" s="16">
        <v>64</v>
      </c>
      <c r="Q162" s="16">
        <v>0</v>
      </c>
      <c r="R162" s="16">
        <v>2</v>
      </c>
      <c r="S162" s="16">
        <v>0</v>
      </c>
      <c r="T162" s="17">
        <f t="shared" si="14"/>
        <v>94</v>
      </c>
      <c r="U162" s="16">
        <v>0</v>
      </c>
      <c r="V162" s="17">
        <f t="shared" si="13"/>
        <v>94</v>
      </c>
      <c r="W162" s="19" t="s">
        <v>799</v>
      </c>
    </row>
    <row r="163" spans="1:23" ht="14.25" customHeight="1">
      <c r="A163" t="s">
        <v>489</v>
      </c>
      <c r="B163" s="32" t="s">
        <v>490</v>
      </c>
      <c r="C163" s="32" t="s">
        <v>489</v>
      </c>
      <c r="D163" s="32" t="s">
        <v>490</v>
      </c>
      <c r="E163" t="s">
        <v>248</v>
      </c>
      <c r="F163" s="16">
        <v>0</v>
      </c>
      <c r="G163" s="16">
        <v>0</v>
      </c>
      <c r="H163" s="16">
        <v>0</v>
      </c>
      <c r="I163" s="16">
        <v>0</v>
      </c>
      <c r="J163" s="16">
        <v>0</v>
      </c>
      <c r="K163" s="17">
        <f t="shared" si="11"/>
        <v>0</v>
      </c>
      <c r="L163" s="16">
        <v>0</v>
      </c>
      <c r="M163" s="17">
        <f t="shared" si="12"/>
        <v>0</v>
      </c>
      <c r="N163" s="13" t="s">
        <v>799</v>
      </c>
      <c r="O163" s="16">
        <v>39</v>
      </c>
      <c r="P163" s="16">
        <v>0</v>
      </c>
      <c r="Q163" s="16">
        <v>9</v>
      </c>
      <c r="R163" s="16">
        <v>20</v>
      </c>
      <c r="S163" s="16">
        <v>0</v>
      </c>
      <c r="T163" s="17">
        <f t="shared" si="14"/>
        <v>68</v>
      </c>
      <c r="U163" s="16">
        <v>20</v>
      </c>
      <c r="V163" s="17">
        <f t="shared" si="13"/>
        <v>88</v>
      </c>
      <c r="W163" s="19" t="s">
        <v>799</v>
      </c>
    </row>
    <row r="164" spans="1:23" ht="14.25" customHeight="1">
      <c r="A164" t="s">
        <v>491</v>
      </c>
      <c r="B164" s="32" t="s">
        <v>492</v>
      </c>
      <c r="C164" s="32" t="s">
        <v>491</v>
      </c>
      <c r="D164" s="32" t="s">
        <v>492</v>
      </c>
      <c r="E164" t="s">
        <v>222</v>
      </c>
      <c r="F164" s="16">
        <v>0</v>
      </c>
      <c r="G164" s="16">
        <v>0</v>
      </c>
      <c r="H164" s="16">
        <v>0</v>
      </c>
      <c r="I164" s="16">
        <v>3</v>
      </c>
      <c r="J164" s="16">
        <v>22</v>
      </c>
      <c r="K164" s="17">
        <f t="shared" si="11"/>
        <v>25</v>
      </c>
      <c r="L164" s="16">
        <v>0</v>
      </c>
      <c r="M164" s="17">
        <f t="shared" si="12"/>
        <v>25</v>
      </c>
      <c r="N164" s="13" t="s">
        <v>802</v>
      </c>
      <c r="O164" s="16">
        <v>170</v>
      </c>
      <c r="P164" s="16">
        <v>0</v>
      </c>
      <c r="Q164" s="16">
        <v>0</v>
      </c>
      <c r="R164" s="16">
        <v>64</v>
      </c>
      <c r="S164" s="16">
        <v>0</v>
      </c>
      <c r="T164" s="17">
        <f t="shared" si="14"/>
        <v>234</v>
      </c>
      <c r="U164" s="16">
        <v>25</v>
      </c>
      <c r="V164" s="17">
        <f t="shared" si="13"/>
        <v>259</v>
      </c>
      <c r="W164" s="19" t="s">
        <v>799</v>
      </c>
    </row>
    <row r="165" spans="1:23" ht="14.25" customHeight="1">
      <c r="A165" t="s">
        <v>495</v>
      </c>
      <c r="B165" s="32" t="s">
        <v>496</v>
      </c>
      <c r="C165" s="32" t="s">
        <v>495</v>
      </c>
      <c r="D165" s="32" t="s">
        <v>496</v>
      </c>
      <c r="E165" t="s">
        <v>320</v>
      </c>
      <c r="F165" s="16">
        <v>68</v>
      </c>
      <c r="G165" s="16">
        <v>0</v>
      </c>
      <c r="H165" s="16">
        <v>0</v>
      </c>
      <c r="I165" s="16">
        <v>24</v>
      </c>
      <c r="J165" s="16">
        <v>45</v>
      </c>
      <c r="K165" s="17">
        <f t="shared" si="11"/>
        <v>137</v>
      </c>
      <c r="L165" s="16">
        <v>0</v>
      </c>
      <c r="M165" s="17">
        <f t="shared" si="12"/>
        <v>137</v>
      </c>
      <c r="N165" s="13" t="s">
        <v>799</v>
      </c>
      <c r="O165" s="16">
        <v>170</v>
      </c>
      <c r="P165" s="16">
        <v>0</v>
      </c>
      <c r="Q165" s="16">
        <v>0</v>
      </c>
      <c r="R165" s="16">
        <v>43</v>
      </c>
      <c r="S165" s="16">
        <v>0</v>
      </c>
      <c r="T165" s="17">
        <f t="shared" si="14"/>
        <v>213</v>
      </c>
      <c r="U165" s="16">
        <v>175</v>
      </c>
      <c r="V165" s="17">
        <f t="shared" si="13"/>
        <v>388</v>
      </c>
      <c r="W165" s="19" t="s">
        <v>799</v>
      </c>
    </row>
    <row r="166" spans="1:23" ht="14.25" customHeight="1">
      <c r="A166" t="s">
        <v>497</v>
      </c>
      <c r="B166" s="32" t="s">
        <v>498</v>
      </c>
      <c r="C166" s="32" t="s">
        <v>497</v>
      </c>
      <c r="D166" s="32" t="s">
        <v>498</v>
      </c>
      <c r="E166" t="s">
        <v>231</v>
      </c>
      <c r="F166" s="16">
        <v>0</v>
      </c>
      <c r="G166" s="16">
        <v>0</v>
      </c>
      <c r="H166" s="16">
        <v>0</v>
      </c>
      <c r="I166" s="16">
        <v>48</v>
      </c>
      <c r="J166" s="16">
        <v>36</v>
      </c>
      <c r="K166" s="17">
        <f t="shared" si="11"/>
        <v>84</v>
      </c>
      <c r="L166" s="16">
        <v>0</v>
      </c>
      <c r="M166" s="17">
        <f t="shared" si="12"/>
        <v>84</v>
      </c>
      <c r="N166" s="13" t="s">
        <v>799</v>
      </c>
      <c r="O166" s="16">
        <v>86</v>
      </c>
      <c r="P166" s="16">
        <v>0</v>
      </c>
      <c r="Q166" s="16">
        <v>0</v>
      </c>
      <c r="R166" s="16">
        <v>51</v>
      </c>
      <c r="S166" s="16">
        <v>0</v>
      </c>
      <c r="T166" s="17">
        <f t="shared" si="14"/>
        <v>137</v>
      </c>
      <c r="U166" s="16">
        <v>14</v>
      </c>
      <c r="V166" s="17">
        <f t="shared" si="13"/>
        <v>151</v>
      </c>
      <c r="W166" s="19" t="s">
        <v>799</v>
      </c>
    </row>
    <row r="167" spans="1:23" ht="14.25" customHeight="1">
      <c r="A167" t="s">
        <v>499</v>
      </c>
      <c r="B167" s="32" t="s">
        <v>500</v>
      </c>
      <c r="C167" s="32" t="s">
        <v>499</v>
      </c>
      <c r="D167" s="32" t="s">
        <v>500</v>
      </c>
      <c r="E167" t="s">
        <v>222</v>
      </c>
      <c r="F167" s="16">
        <v>0</v>
      </c>
      <c r="G167" s="16">
        <v>0</v>
      </c>
      <c r="H167" s="16">
        <v>0</v>
      </c>
      <c r="I167" s="16">
        <v>0</v>
      </c>
      <c r="J167" s="16">
        <v>50</v>
      </c>
      <c r="K167" s="17">
        <f t="shared" si="11"/>
        <v>50</v>
      </c>
      <c r="L167" s="16">
        <v>0</v>
      </c>
      <c r="M167" s="17">
        <f t="shared" si="12"/>
        <v>50</v>
      </c>
      <c r="N167" s="13" t="s">
        <v>799</v>
      </c>
      <c r="O167" s="16">
        <v>53</v>
      </c>
      <c r="P167" s="16">
        <v>7</v>
      </c>
      <c r="Q167" s="16">
        <v>0</v>
      </c>
      <c r="R167" s="16">
        <v>33</v>
      </c>
      <c r="S167" s="16">
        <v>0</v>
      </c>
      <c r="T167" s="17">
        <f t="shared" si="14"/>
        <v>93</v>
      </c>
      <c r="U167" s="16">
        <v>10</v>
      </c>
      <c r="V167" s="17">
        <f t="shared" si="13"/>
        <v>103</v>
      </c>
      <c r="W167" s="19" t="s">
        <v>799</v>
      </c>
    </row>
    <row r="168" spans="1:23" ht="14.25" customHeight="1">
      <c r="A168" t="s">
        <v>501</v>
      </c>
      <c r="B168" s="32" t="s">
        <v>502</v>
      </c>
      <c r="C168" s="32" t="s">
        <v>501</v>
      </c>
      <c r="D168" s="32" t="s">
        <v>502</v>
      </c>
      <c r="E168" t="s">
        <v>248</v>
      </c>
      <c r="F168" s="16">
        <v>0</v>
      </c>
      <c r="G168" s="16">
        <v>0</v>
      </c>
      <c r="H168" s="16">
        <v>0</v>
      </c>
      <c r="I168" s="16">
        <v>2</v>
      </c>
      <c r="J168" s="16">
        <v>111</v>
      </c>
      <c r="K168" s="17">
        <f t="shared" si="11"/>
        <v>113</v>
      </c>
      <c r="L168" s="16">
        <v>0</v>
      </c>
      <c r="M168" s="17">
        <f t="shared" si="12"/>
        <v>113</v>
      </c>
      <c r="N168" s="13" t="s">
        <v>799</v>
      </c>
      <c r="O168" s="16">
        <v>48</v>
      </c>
      <c r="P168" s="16">
        <v>0</v>
      </c>
      <c r="Q168" s="16">
        <v>0</v>
      </c>
      <c r="R168" s="16">
        <v>30</v>
      </c>
      <c r="S168" s="16">
        <v>0</v>
      </c>
      <c r="T168" s="17">
        <f t="shared" si="14"/>
        <v>78</v>
      </c>
      <c r="U168" s="16">
        <v>20</v>
      </c>
      <c r="V168" s="17">
        <f t="shared" si="13"/>
        <v>98</v>
      </c>
      <c r="W168" s="19" t="s">
        <v>799</v>
      </c>
    </row>
    <row r="169" spans="1:23" ht="14.25" customHeight="1">
      <c r="A169" t="s">
        <v>852</v>
      </c>
      <c r="B169" s="32" t="s">
        <v>853</v>
      </c>
      <c r="C169" s="32" t="s">
        <v>852</v>
      </c>
      <c r="D169" s="32" t="s">
        <v>853</v>
      </c>
      <c r="E169" t="s">
        <v>222</v>
      </c>
      <c r="F169" s="16">
        <v>0</v>
      </c>
      <c r="G169" s="16">
        <v>0</v>
      </c>
      <c r="H169" s="16">
        <v>0</v>
      </c>
      <c r="I169" s="16">
        <v>0</v>
      </c>
      <c r="J169" s="16">
        <v>0</v>
      </c>
      <c r="K169" s="17">
        <f t="shared" si="11"/>
        <v>0</v>
      </c>
      <c r="L169" s="16">
        <v>0</v>
      </c>
      <c r="M169" s="17">
        <f t="shared" si="12"/>
        <v>0</v>
      </c>
      <c r="N169" s="13" t="s">
        <v>799</v>
      </c>
      <c r="O169" s="16">
        <v>7</v>
      </c>
      <c r="P169" s="16">
        <v>0</v>
      </c>
      <c r="Q169" s="16">
        <v>0</v>
      </c>
      <c r="R169" s="16">
        <v>29</v>
      </c>
      <c r="S169" s="16">
        <v>0</v>
      </c>
      <c r="T169" s="17">
        <f t="shared" si="14"/>
        <v>36</v>
      </c>
      <c r="U169" s="16">
        <v>0</v>
      </c>
      <c r="V169" s="17">
        <f t="shared" si="13"/>
        <v>36</v>
      </c>
      <c r="W169" s="19" t="s">
        <v>799</v>
      </c>
    </row>
    <row r="170" spans="1:23" ht="14.25" customHeight="1">
      <c r="A170" t="s">
        <v>503</v>
      </c>
      <c r="B170" s="32" t="s">
        <v>504</v>
      </c>
      <c r="C170" s="32" t="s">
        <v>503</v>
      </c>
      <c r="D170" s="32" t="s">
        <v>504</v>
      </c>
      <c r="E170" t="s">
        <v>253</v>
      </c>
      <c r="F170" s="16">
        <v>99</v>
      </c>
      <c r="G170" s="16">
        <v>0</v>
      </c>
      <c r="H170" s="16">
        <v>0</v>
      </c>
      <c r="I170" s="16">
        <v>14</v>
      </c>
      <c r="J170" s="16">
        <v>170</v>
      </c>
      <c r="K170" s="17">
        <f t="shared" si="11"/>
        <v>283</v>
      </c>
      <c r="L170" s="16">
        <v>0</v>
      </c>
      <c r="M170" s="17">
        <f t="shared" si="12"/>
        <v>283</v>
      </c>
      <c r="N170" s="13" t="s">
        <v>799</v>
      </c>
      <c r="O170" s="16">
        <v>92</v>
      </c>
      <c r="P170" s="16">
        <v>1</v>
      </c>
      <c r="Q170" s="16">
        <v>0</v>
      </c>
      <c r="R170" s="16">
        <v>80</v>
      </c>
      <c r="S170" s="16">
        <v>0</v>
      </c>
      <c r="T170" s="17">
        <f t="shared" si="14"/>
        <v>173</v>
      </c>
      <c r="U170" s="16">
        <v>0</v>
      </c>
      <c r="V170" s="17">
        <f t="shared" si="13"/>
        <v>173</v>
      </c>
      <c r="W170" s="19" t="s">
        <v>799</v>
      </c>
    </row>
    <row r="171" spans="1:23" ht="14.25" customHeight="1">
      <c r="A171" t="s">
        <v>505</v>
      </c>
      <c r="B171" t="s">
        <v>506</v>
      </c>
      <c r="C171" s="32" t="s">
        <v>505</v>
      </c>
      <c r="D171" t="s">
        <v>506</v>
      </c>
      <c r="E171" t="s">
        <v>219</v>
      </c>
      <c r="F171" s="16">
        <v>0</v>
      </c>
      <c r="G171" s="16">
        <v>0</v>
      </c>
      <c r="H171" s="16">
        <v>0</v>
      </c>
      <c r="I171" s="16">
        <v>0</v>
      </c>
      <c r="J171" s="16">
        <v>0</v>
      </c>
      <c r="K171" s="17">
        <f t="shared" si="11"/>
        <v>0</v>
      </c>
      <c r="L171" s="16">
        <v>0</v>
      </c>
      <c r="M171" s="17">
        <f t="shared" si="12"/>
        <v>0</v>
      </c>
      <c r="N171" s="13" t="s">
        <v>799</v>
      </c>
      <c r="O171" s="16">
        <v>0</v>
      </c>
      <c r="P171" s="16">
        <v>0</v>
      </c>
      <c r="Q171" s="16">
        <v>0</v>
      </c>
      <c r="R171" s="16">
        <v>60</v>
      </c>
      <c r="S171" s="16">
        <v>0</v>
      </c>
      <c r="T171" s="17">
        <f t="shared" si="14"/>
        <v>60</v>
      </c>
      <c r="U171" s="16">
        <v>5</v>
      </c>
      <c r="V171" s="17">
        <f t="shared" si="13"/>
        <v>65</v>
      </c>
      <c r="W171" s="19" t="s">
        <v>799</v>
      </c>
    </row>
    <row r="172" spans="1:23" ht="14.25" customHeight="1">
      <c r="A172" t="s">
        <v>767</v>
      </c>
      <c r="B172" s="32" t="s">
        <v>768</v>
      </c>
      <c r="C172" s="32" t="s">
        <v>767</v>
      </c>
      <c r="D172" s="32" t="s">
        <v>768</v>
      </c>
      <c r="E172" t="s">
        <v>253</v>
      </c>
      <c r="F172" s="16">
        <v>0</v>
      </c>
      <c r="G172" s="16">
        <v>0</v>
      </c>
      <c r="H172" s="16">
        <v>0</v>
      </c>
      <c r="I172" s="16">
        <v>0</v>
      </c>
      <c r="J172" s="16">
        <v>0</v>
      </c>
      <c r="K172" s="17">
        <f t="shared" si="11"/>
        <v>0</v>
      </c>
      <c r="L172" s="16">
        <v>0</v>
      </c>
      <c r="M172" s="17">
        <f t="shared" si="12"/>
        <v>0</v>
      </c>
      <c r="N172" s="13" t="s">
        <v>802</v>
      </c>
      <c r="O172" s="16">
        <v>32</v>
      </c>
      <c r="P172" s="16">
        <v>0</v>
      </c>
      <c r="Q172" s="16">
        <v>0</v>
      </c>
      <c r="R172" s="16">
        <v>0</v>
      </c>
      <c r="S172" s="16">
        <v>0</v>
      </c>
      <c r="T172" s="17">
        <f t="shared" si="14"/>
        <v>32</v>
      </c>
      <c r="U172" s="16">
        <v>0</v>
      </c>
      <c r="V172" s="17">
        <f t="shared" si="13"/>
        <v>32</v>
      </c>
      <c r="W172" s="19" t="s">
        <v>799</v>
      </c>
    </row>
    <row r="173" spans="1:23" ht="14.25" customHeight="1">
      <c r="A173" t="s">
        <v>507</v>
      </c>
      <c r="B173" s="32" t="s">
        <v>508</v>
      </c>
      <c r="C173" s="32" t="s">
        <v>507</v>
      </c>
      <c r="D173" s="32" t="s">
        <v>508</v>
      </c>
      <c r="E173" t="s">
        <v>231</v>
      </c>
      <c r="F173" s="16">
        <v>4</v>
      </c>
      <c r="G173" s="16">
        <v>0</v>
      </c>
      <c r="H173" s="16">
        <v>0</v>
      </c>
      <c r="I173" s="16">
        <v>0</v>
      </c>
      <c r="J173" s="16">
        <v>0</v>
      </c>
      <c r="K173" s="17">
        <f t="shared" si="11"/>
        <v>4</v>
      </c>
      <c r="L173" s="16">
        <v>0</v>
      </c>
      <c r="M173" s="17">
        <f t="shared" si="12"/>
        <v>4</v>
      </c>
      <c r="N173" s="13" t="s">
        <v>799</v>
      </c>
      <c r="O173" s="16">
        <v>27</v>
      </c>
      <c r="P173" s="16">
        <v>0</v>
      </c>
      <c r="Q173" s="16">
        <v>0</v>
      </c>
      <c r="R173" s="16">
        <v>8</v>
      </c>
      <c r="S173" s="16">
        <v>0</v>
      </c>
      <c r="T173" s="17">
        <f t="shared" si="14"/>
        <v>35</v>
      </c>
      <c r="U173" s="16">
        <v>42</v>
      </c>
      <c r="V173" s="17">
        <f t="shared" si="13"/>
        <v>77</v>
      </c>
      <c r="W173" s="19" t="s">
        <v>799</v>
      </c>
    </row>
    <row r="174" spans="1:23" ht="14.25" customHeight="1">
      <c r="A174" t="s">
        <v>509</v>
      </c>
      <c r="B174" s="32" t="s">
        <v>510</v>
      </c>
      <c r="C174" s="32" t="s">
        <v>509</v>
      </c>
      <c r="D174" s="32" t="s">
        <v>510</v>
      </c>
      <c r="E174" t="s">
        <v>243</v>
      </c>
      <c r="F174" s="16">
        <v>74</v>
      </c>
      <c r="G174" s="16">
        <v>0</v>
      </c>
      <c r="H174" s="16">
        <v>0</v>
      </c>
      <c r="I174" s="16">
        <v>79</v>
      </c>
      <c r="J174" s="16">
        <v>2</v>
      </c>
      <c r="K174" s="17">
        <f t="shared" si="11"/>
        <v>155</v>
      </c>
      <c r="L174" s="16">
        <v>55</v>
      </c>
      <c r="M174" s="17">
        <f t="shared" si="12"/>
        <v>210</v>
      </c>
      <c r="N174" s="13" t="s">
        <v>802</v>
      </c>
      <c r="O174" s="16">
        <v>48</v>
      </c>
      <c r="P174" s="16">
        <v>5</v>
      </c>
      <c r="Q174" s="16">
        <v>0</v>
      </c>
      <c r="R174" s="16">
        <v>8</v>
      </c>
      <c r="S174" s="16">
        <v>0</v>
      </c>
      <c r="T174" s="17">
        <f t="shared" si="14"/>
        <v>61</v>
      </c>
      <c r="U174" s="16">
        <v>0</v>
      </c>
      <c r="V174" s="17">
        <f t="shared" si="13"/>
        <v>61</v>
      </c>
      <c r="W174" s="19" t="s">
        <v>799</v>
      </c>
    </row>
    <row r="175" spans="1:23" ht="14.25" customHeight="1">
      <c r="A175" t="s">
        <v>769</v>
      </c>
      <c r="B175" t="s">
        <v>770</v>
      </c>
      <c r="C175" s="32" t="s">
        <v>769</v>
      </c>
      <c r="D175" t="s">
        <v>770</v>
      </c>
      <c r="E175" t="s">
        <v>219</v>
      </c>
      <c r="F175" s="16">
        <v>45</v>
      </c>
      <c r="G175" s="16">
        <v>0</v>
      </c>
      <c r="H175" s="16">
        <v>0</v>
      </c>
      <c r="I175" s="16">
        <v>0</v>
      </c>
      <c r="J175" s="16">
        <v>0</v>
      </c>
      <c r="K175" s="17">
        <f t="shared" si="11"/>
        <v>45</v>
      </c>
      <c r="L175" s="16">
        <v>0</v>
      </c>
      <c r="M175" s="17">
        <f t="shared" si="12"/>
        <v>45</v>
      </c>
      <c r="N175" s="13" t="s">
        <v>799</v>
      </c>
      <c r="O175" s="16">
        <v>1</v>
      </c>
      <c r="P175" s="16">
        <v>6</v>
      </c>
      <c r="Q175" s="16">
        <v>0</v>
      </c>
      <c r="R175" s="16">
        <v>0</v>
      </c>
      <c r="S175" s="16">
        <v>0</v>
      </c>
      <c r="T175" s="17">
        <f t="shared" si="14"/>
        <v>7</v>
      </c>
      <c r="U175" s="16">
        <v>0</v>
      </c>
      <c r="V175" s="17">
        <f t="shared" si="13"/>
        <v>7</v>
      </c>
      <c r="W175" s="19" t="s">
        <v>799</v>
      </c>
    </row>
    <row r="176" spans="1:23" ht="14.25" customHeight="1">
      <c r="A176" t="s">
        <v>511</v>
      </c>
      <c r="B176" s="32" t="s">
        <v>512</v>
      </c>
      <c r="C176" s="32" t="s">
        <v>511</v>
      </c>
      <c r="D176" s="32" t="s">
        <v>512</v>
      </c>
      <c r="E176" t="s">
        <v>253</v>
      </c>
      <c r="F176" s="16">
        <v>15</v>
      </c>
      <c r="G176" s="16">
        <v>60</v>
      </c>
      <c r="H176" s="16">
        <v>21</v>
      </c>
      <c r="I176" s="16">
        <v>109</v>
      </c>
      <c r="J176" s="16">
        <v>204</v>
      </c>
      <c r="K176" s="17">
        <f t="shared" si="11"/>
        <v>409</v>
      </c>
      <c r="L176" s="16">
        <v>494</v>
      </c>
      <c r="M176" s="17">
        <f t="shared" si="12"/>
        <v>903</v>
      </c>
      <c r="N176" s="13" t="s">
        <v>799</v>
      </c>
      <c r="O176" s="16">
        <v>112</v>
      </c>
      <c r="P176" s="16">
        <v>9</v>
      </c>
      <c r="Q176" s="16">
        <v>17</v>
      </c>
      <c r="R176" s="16">
        <v>81</v>
      </c>
      <c r="S176" s="16">
        <v>0</v>
      </c>
      <c r="T176" s="17">
        <f t="shared" si="14"/>
        <v>219</v>
      </c>
      <c r="U176" s="16">
        <v>208</v>
      </c>
      <c r="V176" s="17">
        <f t="shared" si="13"/>
        <v>427</v>
      </c>
      <c r="W176" s="19" t="s">
        <v>802</v>
      </c>
    </row>
    <row r="177" spans="1:23" ht="14.25" customHeight="1">
      <c r="A177" t="s">
        <v>513</v>
      </c>
      <c r="B177" t="s">
        <v>514</v>
      </c>
      <c r="C177" s="32" t="s">
        <v>513</v>
      </c>
      <c r="D177" t="s">
        <v>514</v>
      </c>
      <c r="E177" t="s">
        <v>219</v>
      </c>
      <c r="F177" s="16">
        <v>0</v>
      </c>
      <c r="G177" s="16">
        <v>0</v>
      </c>
      <c r="H177" s="16">
        <v>30</v>
      </c>
      <c r="I177" s="16">
        <v>0</v>
      </c>
      <c r="J177" s="16">
        <v>40</v>
      </c>
      <c r="K177" s="17">
        <f t="shared" si="11"/>
        <v>70</v>
      </c>
      <c r="L177" s="16">
        <v>568</v>
      </c>
      <c r="M177" s="17">
        <f t="shared" si="12"/>
        <v>638</v>
      </c>
      <c r="N177" s="13" t="s">
        <v>799</v>
      </c>
      <c r="O177" s="16">
        <v>0</v>
      </c>
      <c r="P177" s="16">
        <v>0</v>
      </c>
      <c r="Q177" s="16">
        <v>0</v>
      </c>
      <c r="R177" s="16">
        <v>49</v>
      </c>
      <c r="S177" s="16">
        <v>0</v>
      </c>
      <c r="T177" s="17">
        <f t="shared" si="14"/>
        <v>49</v>
      </c>
      <c r="U177" s="16">
        <v>0</v>
      </c>
      <c r="V177" s="17">
        <f t="shared" si="13"/>
        <v>49</v>
      </c>
      <c r="W177" s="19" t="s">
        <v>799</v>
      </c>
    </row>
    <row r="178" spans="1:23" ht="14.25" customHeight="1">
      <c r="A178" t="s">
        <v>515</v>
      </c>
      <c r="B178" s="32" t="s">
        <v>516</v>
      </c>
      <c r="C178" s="32" t="s">
        <v>515</v>
      </c>
      <c r="D178" s="32" t="s">
        <v>516</v>
      </c>
      <c r="E178" t="s">
        <v>320</v>
      </c>
      <c r="F178" s="16">
        <v>35</v>
      </c>
      <c r="G178" s="16">
        <v>0</v>
      </c>
      <c r="H178" s="16">
        <v>0</v>
      </c>
      <c r="I178" s="16">
        <v>5</v>
      </c>
      <c r="J178" s="16">
        <v>70</v>
      </c>
      <c r="K178" s="17">
        <f t="shared" si="11"/>
        <v>110</v>
      </c>
      <c r="L178" s="16">
        <v>0</v>
      </c>
      <c r="M178" s="17">
        <f t="shared" si="12"/>
        <v>110</v>
      </c>
      <c r="N178" s="13" t="s">
        <v>799</v>
      </c>
      <c r="O178" s="16">
        <v>88</v>
      </c>
      <c r="P178" s="16">
        <v>0</v>
      </c>
      <c r="Q178" s="16">
        <v>0</v>
      </c>
      <c r="R178" s="16">
        <v>23</v>
      </c>
      <c r="S178" s="16">
        <v>0</v>
      </c>
      <c r="T178" s="17">
        <f t="shared" si="14"/>
        <v>111</v>
      </c>
      <c r="U178" s="16">
        <v>0</v>
      </c>
      <c r="V178" s="17">
        <f t="shared" si="13"/>
        <v>111</v>
      </c>
      <c r="W178" s="19" t="s">
        <v>802</v>
      </c>
    </row>
    <row r="179" spans="1:23" ht="14.25" customHeight="1">
      <c r="A179" t="s">
        <v>517</v>
      </c>
      <c r="B179" s="32" t="s">
        <v>518</v>
      </c>
      <c r="C179" s="32" t="s">
        <v>517</v>
      </c>
      <c r="D179" s="32" t="s">
        <v>518</v>
      </c>
      <c r="E179" t="s">
        <v>248</v>
      </c>
      <c r="F179" s="16">
        <v>0</v>
      </c>
      <c r="G179" s="16">
        <v>0</v>
      </c>
      <c r="H179" s="16">
        <v>0</v>
      </c>
      <c r="I179" s="16">
        <v>0</v>
      </c>
      <c r="J179" s="16">
        <v>75</v>
      </c>
      <c r="K179" s="17">
        <f t="shared" si="11"/>
        <v>75</v>
      </c>
      <c r="L179" s="16">
        <v>0</v>
      </c>
      <c r="M179" s="17">
        <f t="shared" si="12"/>
        <v>75</v>
      </c>
      <c r="N179" s="13" t="s">
        <v>799</v>
      </c>
      <c r="O179" s="16">
        <v>4</v>
      </c>
      <c r="P179" s="16">
        <v>11</v>
      </c>
      <c r="Q179" s="16">
        <v>0</v>
      </c>
      <c r="R179" s="16">
        <v>5</v>
      </c>
      <c r="S179" s="16">
        <v>0</v>
      </c>
      <c r="T179" s="17">
        <f t="shared" si="14"/>
        <v>20</v>
      </c>
      <c r="U179" s="16">
        <v>9</v>
      </c>
      <c r="V179" s="17">
        <f t="shared" si="13"/>
        <v>29</v>
      </c>
      <c r="W179" s="19" t="s">
        <v>799</v>
      </c>
    </row>
    <row r="180" spans="1:23" ht="14.25" customHeight="1">
      <c r="A180" t="s">
        <v>519</v>
      </c>
      <c r="B180" s="32" t="s">
        <v>520</v>
      </c>
      <c r="C180" s="32" t="s">
        <v>519</v>
      </c>
      <c r="D180" s="32" t="s">
        <v>520</v>
      </c>
      <c r="E180" t="s">
        <v>219</v>
      </c>
      <c r="F180" s="16">
        <v>0</v>
      </c>
      <c r="G180" s="16">
        <v>0</v>
      </c>
      <c r="H180" s="16">
        <v>0</v>
      </c>
      <c r="I180" s="16">
        <v>2</v>
      </c>
      <c r="J180" s="16">
        <v>0</v>
      </c>
      <c r="K180" s="17">
        <f t="shared" si="11"/>
        <v>2</v>
      </c>
      <c r="L180" s="16">
        <v>0</v>
      </c>
      <c r="M180" s="17">
        <f t="shared" si="12"/>
        <v>2</v>
      </c>
      <c r="N180" s="13" t="s">
        <v>799</v>
      </c>
      <c r="O180" s="16">
        <v>0</v>
      </c>
      <c r="P180" s="16">
        <v>0</v>
      </c>
      <c r="Q180" s="16">
        <v>0</v>
      </c>
      <c r="R180" s="16">
        <v>4</v>
      </c>
      <c r="S180" s="16">
        <v>0</v>
      </c>
      <c r="T180" s="17">
        <f t="shared" si="14"/>
        <v>4</v>
      </c>
      <c r="U180" s="16">
        <v>0</v>
      </c>
      <c r="V180" s="17">
        <f t="shared" si="13"/>
        <v>4</v>
      </c>
      <c r="W180" s="19" t="s">
        <v>799</v>
      </c>
    </row>
    <row r="181" spans="1:23" ht="14.25" customHeight="1">
      <c r="A181" t="s">
        <v>521</v>
      </c>
      <c r="B181" s="32" t="s">
        <v>522</v>
      </c>
      <c r="C181" s="32" t="s">
        <v>521</v>
      </c>
      <c r="D181" s="32" t="s">
        <v>522</v>
      </c>
      <c r="E181" t="s">
        <v>253</v>
      </c>
      <c r="F181" s="16">
        <v>0</v>
      </c>
      <c r="G181" s="16">
        <v>0</v>
      </c>
      <c r="H181" s="16">
        <v>0</v>
      </c>
      <c r="I181" s="16">
        <v>0</v>
      </c>
      <c r="J181" s="16">
        <v>0</v>
      </c>
      <c r="K181" s="17">
        <f t="shared" si="11"/>
        <v>0</v>
      </c>
      <c r="L181" s="16">
        <v>0</v>
      </c>
      <c r="M181" s="17">
        <f t="shared" si="12"/>
        <v>0</v>
      </c>
      <c r="N181" s="13" t="s">
        <v>799</v>
      </c>
      <c r="O181" s="16">
        <v>6</v>
      </c>
      <c r="P181" s="16">
        <v>16</v>
      </c>
      <c r="Q181" s="16">
        <v>0</v>
      </c>
      <c r="R181" s="16">
        <v>9</v>
      </c>
      <c r="S181" s="16">
        <v>0</v>
      </c>
      <c r="T181" s="17">
        <f t="shared" si="14"/>
        <v>31</v>
      </c>
      <c r="U181" s="16">
        <v>17</v>
      </c>
      <c r="V181" s="17">
        <f t="shared" si="13"/>
        <v>48</v>
      </c>
      <c r="W181" s="19" t="s">
        <v>799</v>
      </c>
    </row>
    <row r="182" spans="1:23" ht="14.25" customHeight="1">
      <c r="A182" t="s">
        <v>822</v>
      </c>
      <c r="B182" s="32" t="s">
        <v>823</v>
      </c>
      <c r="C182" s="32" t="s">
        <v>493</v>
      </c>
      <c r="D182" s="32" t="s">
        <v>494</v>
      </c>
      <c r="E182" t="s">
        <v>234</v>
      </c>
      <c r="F182" s="16">
        <v>0</v>
      </c>
      <c r="G182" s="16">
        <v>0</v>
      </c>
      <c r="H182" s="16">
        <v>0</v>
      </c>
      <c r="I182" s="16">
        <v>0</v>
      </c>
      <c r="J182" s="16">
        <v>0</v>
      </c>
      <c r="K182" s="17">
        <f t="shared" si="11"/>
        <v>0</v>
      </c>
      <c r="L182" s="16">
        <v>0</v>
      </c>
      <c r="M182" s="17">
        <f t="shared" si="12"/>
        <v>0</v>
      </c>
      <c r="N182" s="13" t="s">
        <v>799</v>
      </c>
      <c r="O182" s="16">
        <v>0</v>
      </c>
      <c r="P182" s="16">
        <v>0</v>
      </c>
      <c r="Q182" s="16">
        <v>0</v>
      </c>
      <c r="R182" s="16">
        <v>0</v>
      </c>
      <c r="S182" s="16">
        <v>0</v>
      </c>
      <c r="T182" s="17">
        <f t="shared" si="14"/>
        <v>0</v>
      </c>
      <c r="U182" s="16">
        <v>7</v>
      </c>
      <c r="V182" s="17">
        <f t="shared" si="13"/>
        <v>7</v>
      </c>
      <c r="W182" s="19" t="s">
        <v>799</v>
      </c>
    </row>
    <row r="183" spans="1:23" ht="14.25" customHeight="1">
      <c r="A183" t="s">
        <v>523</v>
      </c>
      <c r="B183" s="32" t="s">
        <v>524</v>
      </c>
      <c r="C183" s="32" t="s">
        <v>523</v>
      </c>
      <c r="D183" s="32" t="s">
        <v>524</v>
      </c>
      <c r="E183" t="s">
        <v>253</v>
      </c>
      <c r="F183" s="16">
        <v>43</v>
      </c>
      <c r="G183" s="16">
        <v>0</v>
      </c>
      <c r="H183" s="16">
        <v>0</v>
      </c>
      <c r="I183" s="16">
        <v>14</v>
      </c>
      <c r="J183" s="16">
        <v>101</v>
      </c>
      <c r="K183" s="17">
        <f t="shared" si="11"/>
        <v>158</v>
      </c>
      <c r="L183" s="16">
        <v>102</v>
      </c>
      <c r="M183" s="17">
        <f t="shared" si="12"/>
        <v>260</v>
      </c>
      <c r="N183" s="13" t="s">
        <v>802</v>
      </c>
      <c r="O183" s="16">
        <v>119</v>
      </c>
      <c r="P183" s="16">
        <v>0</v>
      </c>
      <c r="Q183" s="16">
        <v>0</v>
      </c>
      <c r="R183" s="16">
        <v>32</v>
      </c>
      <c r="S183" s="16">
        <v>0</v>
      </c>
      <c r="T183" s="17">
        <f t="shared" si="14"/>
        <v>151</v>
      </c>
      <c r="U183" s="16">
        <v>0</v>
      </c>
      <c r="V183" s="17">
        <f t="shared" si="13"/>
        <v>151</v>
      </c>
      <c r="W183" s="19" t="s">
        <v>799</v>
      </c>
    </row>
    <row r="184" spans="1:23" ht="14.25" customHeight="1">
      <c r="A184" t="s">
        <v>771</v>
      </c>
      <c r="B184" s="32" t="s">
        <v>772</v>
      </c>
      <c r="C184" s="32" t="s">
        <v>771</v>
      </c>
      <c r="D184" s="32" t="s">
        <v>772</v>
      </c>
      <c r="E184" t="s">
        <v>231</v>
      </c>
      <c r="F184" s="16">
        <v>55</v>
      </c>
      <c r="G184" s="16">
        <v>0</v>
      </c>
      <c r="H184" s="16">
        <v>0</v>
      </c>
      <c r="I184" s="16">
        <v>12</v>
      </c>
      <c r="J184" s="16">
        <v>0</v>
      </c>
      <c r="K184" s="17">
        <f t="shared" si="11"/>
        <v>67</v>
      </c>
      <c r="L184" s="16">
        <v>0</v>
      </c>
      <c r="M184" s="17">
        <f t="shared" si="12"/>
        <v>67</v>
      </c>
      <c r="N184" s="13" t="s">
        <v>802</v>
      </c>
      <c r="O184" s="16">
        <v>170</v>
      </c>
      <c r="P184" s="16">
        <v>0</v>
      </c>
      <c r="Q184" s="16">
        <v>0</v>
      </c>
      <c r="R184" s="16">
        <v>22</v>
      </c>
      <c r="S184" s="16">
        <v>0</v>
      </c>
      <c r="T184" s="17">
        <f t="shared" si="14"/>
        <v>192</v>
      </c>
      <c r="U184" s="16">
        <v>0</v>
      </c>
      <c r="V184" s="17">
        <f t="shared" si="13"/>
        <v>192</v>
      </c>
      <c r="W184" s="19" t="s">
        <v>802</v>
      </c>
    </row>
    <row r="185" spans="1:23" ht="14.25" customHeight="1">
      <c r="A185" t="s">
        <v>525</v>
      </c>
      <c r="B185" s="32" t="s">
        <v>526</v>
      </c>
      <c r="C185" s="32" t="s">
        <v>525</v>
      </c>
      <c r="D185" s="32" t="s">
        <v>526</v>
      </c>
      <c r="E185" t="s">
        <v>253</v>
      </c>
      <c r="F185" s="16">
        <v>0</v>
      </c>
      <c r="G185" s="16">
        <v>0</v>
      </c>
      <c r="H185" s="16">
        <v>0</v>
      </c>
      <c r="I185" s="16">
        <v>24</v>
      </c>
      <c r="J185" s="16">
        <v>0</v>
      </c>
      <c r="K185" s="17">
        <f t="shared" si="11"/>
        <v>24</v>
      </c>
      <c r="L185" s="16">
        <v>56</v>
      </c>
      <c r="M185" s="17">
        <f t="shared" si="12"/>
        <v>80</v>
      </c>
      <c r="N185" s="13" t="s">
        <v>799</v>
      </c>
      <c r="O185" s="16">
        <v>3</v>
      </c>
      <c r="P185" s="16">
        <v>0</v>
      </c>
      <c r="Q185" s="16">
        <v>0</v>
      </c>
      <c r="R185" s="16">
        <v>0</v>
      </c>
      <c r="S185" s="16">
        <v>0</v>
      </c>
      <c r="T185" s="17">
        <f t="shared" si="14"/>
        <v>3</v>
      </c>
      <c r="U185" s="16">
        <v>8</v>
      </c>
      <c r="V185" s="17">
        <f t="shared" si="13"/>
        <v>11</v>
      </c>
      <c r="W185" s="19" t="s">
        <v>799</v>
      </c>
    </row>
    <row r="186" spans="1:23" ht="14.25" customHeight="1">
      <c r="A186" t="s">
        <v>527</v>
      </c>
      <c r="B186" s="32" t="s">
        <v>528</v>
      </c>
      <c r="C186" s="32" t="s">
        <v>527</v>
      </c>
      <c r="D186" s="32" t="s">
        <v>528</v>
      </c>
      <c r="E186" t="s">
        <v>219</v>
      </c>
      <c r="F186" s="16">
        <v>0</v>
      </c>
      <c r="G186" s="16">
        <v>0</v>
      </c>
      <c r="H186" s="16">
        <v>0</v>
      </c>
      <c r="I186" s="16">
        <v>6</v>
      </c>
      <c r="J186" s="16">
        <v>127</v>
      </c>
      <c r="K186" s="17">
        <f t="shared" si="11"/>
        <v>133</v>
      </c>
      <c r="L186" s="16">
        <v>0</v>
      </c>
      <c r="M186" s="17">
        <f t="shared" si="12"/>
        <v>133</v>
      </c>
      <c r="N186" s="13" t="s">
        <v>799</v>
      </c>
      <c r="O186" s="16">
        <v>0</v>
      </c>
      <c r="P186" s="16">
        <v>0</v>
      </c>
      <c r="Q186" s="16">
        <v>0</v>
      </c>
      <c r="R186" s="16">
        <v>15</v>
      </c>
      <c r="S186" s="16">
        <v>0</v>
      </c>
      <c r="T186" s="17">
        <f t="shared" si="14"/>
        <v>15</v>
      </c>
      <c r="U186" s="16">
        <v>0</v>
      </c>
      <c r="V186" s="17">
        <f t="shared" si="13"/>
        <v>15</v>
      </c>
      <c r="W186" s="19" t="s">
        <v>799</v>
      </c>
    </row>
    <row r="187" spans="1:23" ht="14.25" customHeight="1">
      <c r="A187" t="s">
        <v>529</v>
      </c>
      <c r="B187" s="32" t="s">
        <v>530</v>
      </c>
      <c r="C187" s="32" t="s">
        <v>529</v>
      </c>
      <c r="D187" s="32" t="s">
        <v>530</v>
      </c>
      <c r="E187" t="s">
        <v>234</v>
      </c>
      <c r="F187" s="16">
        <v>6</v>
      </c>
      <c r="G187" s="16">
        <v>0</v>
      </c>
      <c r="H187" s="16">
        <v>0</v>
      </c>
      <c r="I187" s="16">
        <v>0</v>
      </c>
      <c r="J187" s="16">
        <v>96</v>
      </c>
      <c r="K187" s="17">
        <f t="shared" si="11"/>
        <v>102</v>
      </c>
      <c r="L187" s="16">
        <v>0</v>
      </c>
      <c r="M187" s="17">
        <f t="shared" si="12"/>
        <v>102</v>
      </c>
      <c r="N187" s="13" t="s">
        <v>799</v>
      </c>
      <c r="O187" s="16">
        <v>79</v>
      </c>
      <c r="P187" s="16">
        <v>0</v>
      </c>
      <c r="Q187" s="16">
        <v>0</v>
      </c>
      <c r="R187" s="16">
        <v>43</v>
      </c>
      <c r="S187" s="16">
        <v>0</v>
      </c>
      <c r="T187" s="17">
        <f t="shared" si="14"/>
        <v>122</v>
      </c>
      <c r="U187" s="16">
        <v>15</v>
      </c>
      <c r="V187" s="17">
        <f t="shared" si="13"/>
        <v>137</v>
      </c>
      <c r="W187" s="19" t="s">
        <v>799</v>
      </c>
    </row>
    <row r="188" spans="1:23" ht="14.25" customHeight="1">
      <c r="A188" t="s">
        <v>531</v>
      </c>
      <c r="B188" t="s">
        <v>532</v>
      </c>
      <c r="C188" s="32" t="s">
        <v>531</v>
      </c>
      <c r="D188" t="s">
        <v>532</v>
      </c>
      <c r="E188" t="s">
        <v>248</v>
      </c>
      <c r="F188" s="16">
        <v>11</v>
      </c>
      <c r="G188" s="16">
        <v>0</v>
      </c>
      <c r="H188" s="16">
        <v>0</v>
      </c>
      <c r="I188" s="16">
        <v>6</v>
      </c>
      <c r="J188" s="16">
        <v>0</v>
      </c>
      <c r="K188" s="17">
        <f t="shared" si="11"/>
        <v>17</v>
      </c>
      <c r="L188" s="16">
        <v>0</v>
      </c>
      <c r="M188" s="17">
        <f t="shared" si="12"/>
        <v>17</v>
      </c>
      <c r="N188" s="13" t="s">
        <v>799</v>
      </c>
      <c r="O188" s="16">
        <v>22</v>
      </c>
      <c r="P188" s="16">
        <v>29</v>
      </c>
      <c r="Q188" s="16">
        <v>0</v>
      </c>
      <c r="R188" s="16">
        <v>13</v>
      </c>
      <c r="S188" s="16">
        <v>0</v>
      </c>
      <c r="T188" s="17">
        <f t="shared" si="14"/>
        <v>64</v>
      </c>
      <c r="U188" s="16">
        <v>0</v>
      </c>
      <c r="V188" s="17">
        <f t="shared" si="13"/>
        <v>64</v>
      </c>
      <c r="W188" s="19" t="s">
        <v>799</v>
      </c>
    </row>
    <row r="189" spans="1:23" ht="14.25" customHeight="1">
      <c r="A189" t="s">
        <v>773</v>
      </c>
      <c r="B189" s="32" t="s">
        <v>774</v>
      </c>
      <c r="C189" s="32" t="s">
        <v>773</v>
      </c>
      <c r="D189" s="32" t="s">
        <v>774</v>
      </c>
      <c r="E189" t="s">
        <v>219</v>
      </c>
      <c r="F189" s="16">
        <v>0</v>
      </c>
      <c r="G189" s="16">
        <v>0</v>
      </c>
      <c r="H189" s="16">
        <v>0</v>
      </c>
      <c r="I189" s="16">
        <v>0</v>
      </c>
      <c r="J189" s="16">
        <v>0</v>
      </c>
      <c r="K189" s="17">
        <f t="shared" si="11"/>
        <v>0</v>
      </c>
      <c r="L189" s="16">
        <v>12</v>
      </c>
      <c r="M189" s="17">
        <f t="shared" si="12"/>
        <v>12</v>
      </c>
      <c r="N189" s="13" t="s">
        <v>799</v>
      </c>
      <c r="O189" s="16">
        <v>14</v>
      </c>
      <c r="P189" s="16">
        <v>0</v>
      </c>
      <c r="Q189" s="16">
        <v>0</v>
      </c>
      <c r="R189" s="16">
        <v>23</v>
      </c>
      <c r="S189" s="16">
        <v>0</v>
      </c>
      <c r="T189" s="17">
        <f t="shared" si="14"/>
        <v>37</v>
      </c>
      <c r="U189" s="16">
        <v>0</v>
      </c>
      <c r="V189" s="17">
        <f t="shared" si="13"/>
        <v>37</v>
      </c>
      <c r="W189" s="19" t="s">
        <v>799</v>
      </c>
    </row>
    <row r="190" spans="1:23" ht="14.25" customHeight="1">
      <c r="A190" t="s">
        <v>533</v>
      </c>
      <c r="B190" s="32" t="s">
        <v>534</v>
      </c>
      <c r="C190" s="32" t="s">
        <v>533</v>
      </c>
      <c r="D190" s="32" t="s">
        <v>534</v>
      </c>
      <c r="E190" t="s">
        <v>222</v>
      </c>
      <c r="F190" s="16">
        <v>0</v>
      </c>
      <c r="G190" s="16">
        <v>0</v>
      </c>
      <c r="H190" s="16">
        <v>0</v>
      </c>
      <c r="I190" s="16">
        <v>0</v>
      </c>
      <c r="J190" s="16">
        <v>55</v>
      </c>
      <c r="K190" s="17">
        <f t="shared" si="11"/>
        <v>55</v>
      </c>
      <c r="L190" s="16">
        <v>0</v>
      </c>
      <c r="M190" s="17">
        <f t="shared" si="12"/>
        <v>55</v>
      </c>
      <c r="N190" s="13" t="s">
        <v>799</v>
      </c>
      <c r="O190" s="16">
        <v>42</v>
      </c>
      <c r="P190" s="16">
        <v>6</v>
      </c>
      <c r="Q190" s="16">
        <v>0</v>
      </c>
      <c r="R190" s="16">
        <v>52</v>
      </c>
      <c r="S190" s="16">
        <v>0</v>
      </c>
      <c r="T190" s="17">
        <f t="shared" si="14"/>
        <v>100</v>
      </c>
      <c r="U190" s="16">
        <v>0</v>
      </c>
      <c r="V190" s="17">
        <f t="shared" si="13"/>
        <v>100</v>
      </c>
      <c r="W190" s="19" t="s">
        <v>799</v>
      </c>
    </row>
    <row r="191" spans="1:23" ht="14.25" customHeight="1">
      <c r="A191" t="s">
        <v>775</v>
      </c>
      <c r="B191" s="32" t="s">
        <v>776</v>
      </c>
      <c r="C191" s="32" t="s">
        <v>775</v>
      </c>
      <c r="D191" s="32" t="s">
        <v>776</v>
      </c>
      <c r="E191" t="s">
        <v>219</v>
      </c>
      <c r="F191" s="16">
        <v>0</v>
      </c>
      <c r="G191" s="16">
        <v>0</v>
      </c>
      <c r="H191" s="16">
        <v>0</v>
      </c>
      <c r="I191" s="16">
        <v>2</v>
      </c>
      <c r="J191" s="16">
        <v>0</v>
      </c>
      <c r="K191" s="17">
        <f t="shared" si="11"/>
        <v>2</v>
      </c>
      <c r="L191" s="16">
        <v>15</v>
      </c>
      <c r="M191" s="17">
        <f t="shared" si="12"/>
        <v>17</v>
      </c>
      <c r="N191" s="13" t="s">
        <v>799</v>
      </c>
      <c r="O191" s="16">
        <v>0</v>
      </c>
      <c r="P191" s="16">
        <v>63</v>
      </c>
      <c r="Q191" s="16">
        <v>0</v>
      </c>
      <c r="R191" s="16">
        <v>28</v>
      </c>
      <c r="S191" s="16">
        <v>0</v>
      </c>
      <c r="T191" s="17">
        <f t="shared" si="14"/>
        <v>91</v>
      </c>
      <c r="U191" s="16">
        <v>15</v>
      </c>
      <c r="V191" s="17">
        <f t="shared" si="13"/>
        <v>106</v>
      </c>
      <c r="W191" s="19" t="s">
        <v>799</v>
      </c>
    </row>
    <row r="192" spans="1:23" ht="14.25" customHeight="1">
      <c r="A192" t="s">
        <v>777</v>
      </c>
      <c r="B192" s="32" t="s">
        <v>778</v>
      </c>
      <c r="C192" s="32" t="s">
        <v>777</v>
      </c>
      <c r="D192" s="32" t="s">
        <v>778</v>
      </c>
      <c r="E192" t="s">
        <v>222</v>
      </c>
      <c r="F192" s="16">
        <v>0</v>
      </c>
      <c r="G192" s="16">
        <v>0</v>
      </c>
      <c r="H192" s="16">
        <v>0</v>
      </c>
      <c r="I192" s="16">
        <v>4</v>
      </c>
      <c r="J192" s="16">
        <v>0</v>
      </c>
      <c r="K192" s="17">
        <f t="shared" si="11"/>
        <v>4</v>
      </c>
      <c r="L192" s="16">
        <v>0</v>
      </c>
      <c r="M192" s="17">
        <f t="shared" si="12"/>
        <v>4</v>
      </c>
      <c r="N192" s="13" t="s">
        <v>799</v>
      </c>
      <c r="O192" s="16">
        <v>11</v>
      </c>
      <c r="P192" s="16">
        <v>1</v>
      </c>
      <c r="Q192" s="16">
        <v>0</v>
      </c>
      <c r="R192" s="16">
        <v>4</v>
      </c>
      <c r="S192" s="16">
        <v>0</v>
      </c>
      <c r="T192" s="17">
        <f t="shared" si="14"/>
        <v>16</v>
      </c>
      <c r="U192" s="16">
        <v>12</v>
      </c>
      <c r="V192" s="17">
        <f t="shared" si="13"/>
        <v>28</v>
      </c>
      <c r="W192" s="19" t="s">
        <v>799</v>
      </c>
    </row>
    <row r="193" spans="1:23" ht="14.25" customHeight="1">
      <c r="A193" t="s">
        <v>824</v>
      </c>
      <c r="B193" t="s">
        <v>825</v>
      </c>
      <c r="C193" s="32" t="s">
        <v>493</v>
      </c>
      <c r="D193" t="s">
        <v>494</v>
      </c>
      <c r="E193" t="s">
        <v>234</v>
      </c>
      <c r="F193" s="16">
        <v>17</v>
      </c>
      <c r="G193" s="16">
        <v>0</v>
      </c>
      <c r="H193" s="16">
        <v>0</v>
      </c>
      <c r="I193" s="16">
        <v>3</v>
      </c>
      <c r="J193" s="16">
        <v>0</v>
      </c>
      <c r="K193" s="17">
        <f t="shared" si="11"/>
        <v>20</v>
      </c>
      <c r="L193" s="16">
        <v>0</v>
      </c>
      <c r="M193" s="17">
        <f t="shared" si="12"/>
        <v>20</v>
      </c>
      <c r="N193" s="13" t="s">
        <v>799</v>
      </c>
      <c r="O193" s="16">
        <v>10</v>
      </c>
      <c r="P193" s="16">
        <v>0</v>
      </c>
      <c r="Q193" s="16">
        <v>0</v>
      </c>
      <c r="R193" s="16">
        <v>0</v>
      </c>
      <c r="S193" s="16">
        <v>0</v>
      </c>
      <c r="T193" s="17">
        <f t="shared" si="14"/>
        <v>10</v>
      </c>
      <c r="U193" s="16">
        <v>0</v>
      </c>
      <c r="V193" s="17">
        <f t="shared" si="13"/>
        <v>10</v>
      </c>
      <c r="W193" s="19" t="s">
        <v>799</v>
      </c>
    </row>
    <row r="194" spans="1:23" ht="14.25" customHeight="1">
      <c r="A194" t="s">
        <v>535</v>
      </c>
      <c r="B194" s="32" t="s">
        <v>536</v>
      </c>
      <c r="C194" s="32" t="s">
        <v>535</v>
      </c>
      <c r="D194" s="32" t="s">
        <v>536</v>
      </c>
      <c r="E194" t="s">
        <v>253</v>
      </c>
      <c r="F194" s="16">
        <v>70</v>
      </c>
      <c r="G194" s="16">
        <v>16</v>
      </c>
      <c r="H194" s="16">
        <v>0</v>
      </c>
      <c r="I194" s="16">
        <v>200</v>
      </c>
      <c r="J194" s="16">
        <v>17</v>
      </c>
      <c r="K194" s="17">
        <f t="shared" si="11"/>
        <v>303</v>
      </c>
      <c r="L194" s="16">
        <v>0</v>
      </c>
      <c r="M194" s="17">
        <f t="shared" si="12"/>
        <v>303</v>
      </c>
      <c r="N194" s="13" t="s">
        <v>802</v>
      </c>
      <c r="O194" s="16">
        <v>20</v>
      </c>
      <c r="P194" s="16">
        <v>55</v>
      </c>
      <c r="Q194" s="16">
        <v>0</v>
      </c>
      <c r="R194" s="16">
        <v>121</v>
      </c>
      <c r="S194" s="16">
        <v>0</v>
      </c>
      <c r="T194" s="17">
        <f t="shared" si="14"/>
        <v>196</v>
      </c>
      <c r="U194" s="16">
        <v>933</v>
      </c>
      <c r="V194" s="17">
        <f t="shared" si="13"/>
        <v>1129</v>
      </c>
      <c r="W194" s="19" t="s">
        <v>799</v>
      </c>
    </row>
    <row r="195" spans="1:23" ht="14.25" customHeight="1">
      <c r="A195" t="s">
        <v>537</v>
      </c>
      <c r="B195" s="32" t="s">
        <v>538</v>
      </c>
      <c r="C195" s="32" t="s">
        <v>537</v>
      </c>
      <c r="D195" s="32" t="s">
        <v>538</v>
      </c>
      <c r="E195" t="s">
        <v>248</v>
      </c>
      <c r="F195" s="16">
        <v>0</v>
      </c>
      <c r="G195" s="16">
        <v>0</v>
      </c>
      <c r="H195" s="16">
        <v>0</v>
      </c>
      <c r="I195" s="16">
        <v>0</v>
      </c>
      <c r="J195" s="16">
        <v>98</v>
      </c>
      <c r="K195" s="17">
        <f t="shared" si="11"/>
        <v>98</v>
      </c>
      <c r="L195" s="16">
        <v>9</v>
      </c>
      <c r="M195" s="17">
        <f t="shared" si="12"/>
        <v>107</v>
      </c>
      <c r="N195" s="13" t="s">
        <v>799</v>
      </c>
      <c r="O195" s="16">
        <v>301</v>
      </c>
      <c r="P195" s="16">
        <v>0</v>
      </c>
      <c r="Q195" s="16">
        <v>0</v>
      </c>
      <c r="R195" s="16">
        <v>0</v>
      </c>
      <c r="S195" s="16">
        <v>0</v>
      </c>
      <c r="T195" s="17">
        <f t="shared" si="14"/>
        <v>301</v>
      </c>
      <c r="U195" s="16">
        <v>0</v>
      </c>
      <c r="V195" s="17">
        <f t="shared" si="13"/>
        <v>301</v>
      </c>
      <c r="W195" s="19" t="s">
        <v>799</v>
      </c>
    </row>
    <row r="196" spans="1:23" ht="14.25" customHeight="1">
      <c r="A196" t="s">
        <v>826</v>
      </c>
      <c r="B196" s="32" t="s">
        <v>827</v>
      </c>
      <c r="C196" s="32" t="s">
        <v>493</v>
      </c>
      <c r="D196" s="32" t="s">
        <v>494</v>
      </c>
      <c r="E196" t="s">
        <v>234</v>
      </c>
      <c r="F196" s="16">
        <v>4</v>
      </c>
      <c r="G196" s="16">
        <v>0</v>
      </c>
      <c r="H196" s="16">
        <v>0</v>
      </c>
      <c r="I196" s="16">
        <v>11</v>
      </c>
      <c r="J196" s="16">
        <v>0</v>
      </c>
      <c r="K196" s="17">
        <f t="shared" si="11"/>
        <v>15</v>
      </c>
      <c r="L196" s="16">
        <v>8</v>
      </c>
      <c r="M196" s="17">
        <f t="shared" si="12"/>
        <v>23</v>
      </c>
      <c r="N196" s="13" t="s">
        <v>799</v>
      </c>
      <c r="O196" s="16">
        <v>50</v>
      </c>
      <c r="P196" s="16">
        <v>35</v>
      </c>
      <c r="Q196" s="16">
        <v>0</v>
      </c>
      <c r="R196" s="16">
        <v>87</v>
      </c>
      <c r="S196" s="16">
        <v>0</v>
      </c>
      <c r="T196" s="17">
        <f t="shared" si="14"/>
        <v>172</v>
      </c>
      <c r="U196" s="16">
        <v>4</v>
      </c>
      <c r="V196" s="17">
        <f t="shared" si="13"/>
        <v>176</v>
      </c>
      <c r="W196" s="19" t="s">
        <v>799</v>
      </c>
    </row>
    <row r="197" spans="1:23" ht="14.25" customHeight="1">
      <c r="A197" t="s">
        <v>828</v>
      </c>
      <c r="B197" s="32" t="s">
        <v>829</v>
      </c>
      <c r="C197" s="32" t="s">
        <v>551</v>
      </c>
      <c r="D197" s="32" t="s">
        <v>552</v>
      </c>
      <c r="E197" t="s">
        <v>243</v>
      </c>
      <c r="F197" s="16">
        <v>0</v>
      </c>
      <c r="G197" s="16">
        <v>0</v>
      </c>
      <c r="H197" s="16">
        <v>0</v>
      </c>
      <c r="I197" s="16">
        <v>0</v>
      </c>
      <c r="J197" s="16">
        <v>143</v>
      </c>
      <c r="K197" s="17">
        <f t="shared" si="11"/>
        <v>143</v>
      </c>
      <c r="L197" s="16">
        <v>0</v>
      </c>
      <c r="M197" s="17">
        <f t="shared" si="12"/>
        <v>143</v>
      </c>
      <c r="N197" s="13" t="s">
        <v>799</v>
      </c>
      <c r="O197" s="16">
        <v>62</v>
      </c>
      <c r="P197" s="16">
        <v>4</v>
      </c>
      <c r="Q197" s="16">
        <v>0</v>
      </c>
      <c r="R197" s="16">
        <v>48</v>
      </c>
      <c r="S197" s="16">
        <v>0</v>
      </c>
      <c r="T197" s="17">
        <f t="shared" si="14"/>
        <v>114</v>
      </c>
      <c r="U197" s="16">
        <v>0</v>
      </c>
      <c r="V197" s="17">
        <f t="shared" si="13"/>
        <v>114</v>
      </c>
      <c r="W197" s="19" t="s">
        <v>799</v>
      </c>
    </row>
    <row r="198" spans="1:23" ht="14.25" customHeight="1">
      <c r="A198" t="s">
        <v>539</v>
      </c>
      <c r="B198" s="32" t="s">
        <v>540</v>
      </c>
      <c r="C198" s="32" t="s">
        <v>539</v>
      </c>
      <c r="D198" s="32" t="s">
        <v>540</v>
      </c>
      <c r="E198" t="s">
        <v>253</v>
      </c>
      <c r="F198" s="16">
        <v>97</v>
      </c>
      <c r="G198" s="16">
        <v>0</v>
      </c>
      <c r="H198" s="16">
        <v>0</v>
      </c>
      <c r="I198" s="16">
        <v>91</v>
      </c>
      <c r="J198" s="16">
        <v>56</v>
      </c>
      <c r="K198" s="17">
        <f t="shared" si="11"/>
        <v>244</v>
      </c>
      <c r="L198" s="16">
        <v>12</v>
      </c>
      <c r="M198" s="17">
        <f t="shared" si="12"/>
        <v>256</v>
      </c>
      <c r="N198" s="13" t="s">
        <v>799</v>
      </c>
      <c r="O198" s="16">
        <v>58</v>
      </c>
      <c r="P198" s="16">
        <v>2</v>
      </c>
      <c r="Q198" s="16">
        <v>0</v>
      </c>
      <c r="R198" s="16">
        <v>59</v>
      </c>
      <c r="S198" s="16">
        <v>0</v>
      </c>
      <c r="T198" s="17">
        <f t="shared" si="14"/>
        <v>119</v>
      </c>
      <c r="U198" s="16">
        <v>49</v>
      </c>
      <c r="V198" s="17">
        <f t="shared" si="13"/>
        <v>168</v>
      </c>
      <c r="W198" s="19" t="s">
        <v>799</v>
      </c>
    </row>
    <row r="199" spans="1:23" ht="14.25" customHeight="1">
      <c r="A199" t="s">
        <v>830</v>
      </c>
      <c r="B199" t="s">
        <v>831</v>
      </c>
      <c r="C199" s="32" t="s">
        <v>493</v>
      </c>
      <c r="D199" t="s">
        <v>494</v>
      </c>
      <c r="E199" t="s">
        <v>234</v>
      </c>
      <c r="F199" s="16">
        <v>3</v>
      </c>
      <c r="G199" s="16">
        <v>0</v>
      </c>
      <c r="H199" s="16">
        <v>0</v>
      </c>
      <c r="I199" s="16">
        <v>0</v>
      </c>
      <c r="J199" s="16">
        <v>91</v>
      </c>
      <c r="K199" s="17">
        <f t="shared" si="11"/>
        <v>94</v>
      </c>
      <c r="L199" s="16">
        <v>0</v>
      </c>
      <c r="M199" s="17">
        <f t="shared" si="12"/>
        <v>94</v>
      </c>
      <c r="N199" s="13" t="s">
        <v>799</v>
      </c>
      <c r="O199" s="16">
        <v>3</v>
      </c>
      <c r="P199" s="16">
        <v>0</v>
      </c>
      <c r="Q199" s="16">
        <v>0</v>
      </c>
      <c r="R199" s="16">
        <v>32</v>
      </c>
      <c r="S199" s="16">
        <v>0</v>
      </c>
      <c r="T199" s="17">
        <f t="shared" si="14"/>
        <v>35</v>
      </c>
      <c r="U199" s="16">
        <v>0</v>
      </c>
      <c r="V199" s="17">
        <f t="shared" si="13"/>
        <v>35</v>
      </c>
      <c r="W199" s="19" t="s">
        <v>799</v>
      </c>
    </row>
    <row r="200" spans="1:23" ht="14.25" customHeight="1">
      <c r="A200" t="s">
        <v>541</v>
      </c>
      <c r="B200" s="32" t="s">
        <v>542</v>
      </c>
      <c r="C200" s="32" t="s">
        <v>541</v>
      </c>
      <c r="D200" s="32" t="s">
        <v>542</v>
      </c>
      <c r="E200" t="s">
        <v>219</v>
      </c>
      <c r="F200" s="16">
        <v>0</v>
      </c>
      <c r="G200" s="16">
        <v>4</v>
      </c>
      <c r="H200" s="16">
        <v>0</v>
      </c>
      <c r="I200" s="16">
        <v>10</v>
      </c>
      <c r="J200" s="16">
        <v>0</v>
      </c>
      <c r="K200" s="17">
        <f t="shared" si="11"/>
        <v>14</v>
      </c>
      <c r="L200" s="16">
        <v>0</v>
      </c>
      <c r="M200" s="17">
        <f t="shared" si="12"/>
        <v>14</v>
      </c>
      <c r="N200" s="13" t="s">
        <v>802</v>
      </c>
      <c r="O200" s="16">
        <v>0</v>
      </c>
      <c r="P200" s="16">
        <v>0</v>
      </c>
      <c r="Q200" s="16">
        <v>0</v>
      </c>
      <c r="R200" s="16">
        <v>10</v>
      </c>
      <c r="S200" s="16">
        <v>0</v>
      </c>
      <c r="T200" s="17">
        <f t="shared" si="14"/>
        <v>10</v>
      </c>
      <c r="U200" s="16">
        <v>0</v>
      </c>
      <c r="V200" s="17">
        <f t="shared" si="13"/>
        <v>10</v>
      </c>
      <c r="W200" s="19" t="s">
        <v>799</v>
      </c>
    </row>
    <row r="201" spans="1:23" ht="14.25" customHeight="1">
      <c r="A201" t="s">
        <v>543</v>
      </c>
      <c r="B201" s="32" t="s">
        <v>544</v>
      </c>
      <c r="C201" s="32" t="s">
        <v>543</v>
      </c>
      <c r="D201" s="32" t="s">
        <v>544</v>
      </c>
      <c r="E201" t="s">
        <v>234</v>
      </c>
      <c r="F201" s="16">
        <v>6</v>
      </c>
      <c r="G201" s="16">
        <v>0</v>
      </c>
      <c r="H201" s="16">
        <v>0</v>
      </c>
      <c r="I201" s="16">
        <v>0</v>
      </c>
      <c r="J201" s="16">
        <v>113</v>
      </c>
      <c r="K201" s="17">
        <f t="shared" ref="K201:K263" si="15">SUM(F201:J201)</f>
        <v>119</v>
      </c>
      <c r="L201" s="16">
        <v>97</v>
      </c>
      <c r="M201" s="17">
        <f t="shared" ref="M201:M263" si="16">SUM(K201:L201)</f>
        <v>216</v>
      </c>
      <c r="N201" s="13" t="s">
        <v>799</v>
      </c>
      <c r="O201" s="16">
        <v>12</v>
      </c>
      <c r="P201" s="16">
        <v>0</v>
      </c>
      <c r="Q201" s="16">
        <v>0</v>
      </c>
      <c r="R201" s="16">
        <v>41</v>
      </c>
      <c r="S201" s="16">
        <v>0</v>
      </c>
      <c r="T201" s="17">
        <f t="shared" si="14"/>
        <v>53</v>
      </c>
      <c r="U201" s="16">
        <v>47</v>
      </c>
      <c r="V201" s="17">
        <f t="shared" ref="V201:V263" si="17">SUM(T201:U201)</f>
        <v>100</v>
      </c>
      <c r="W201" s="19" t="s">
        <v>799</v>
      </c>
    </row>
    <row r="202" spans="1:23" ht="14.25" customHeight="1">
      <c r="A202" t="s">
        <v>545</v>
      </c>
      <c r="B202" s="32" t="s">
        <v>546</v>
      </c>
      <c r="C202" s="32" t="s">
        <v>545</v>
      </c>
      <c r="D202" s="32" t="s">
        <v>546</v>
      </c>
      <c r="E202" t="s">
        <v>248</v>
      </c>
      <c r="F202" s="16">
        <v>152</v>
      </c>
      <c r="G202" s="16">
        <v>0</v>
      </c>
      <c r="H202" s="16">
        <v>6</v>
      </c>
      <c r="I202" s="16">
        <v>32</v>
      </c>
      <c r="J202" s="16">
        <v>0</v>
      </c>
      <c r="K202" s="17">
        <f t="shared" si="15"/>
        <v>190</v>
      </c>
      <c r="L202" s="16">
        <v>44</v>
      </c>
      <c r="M202" s="17">
        <f t="shared" si="16"/>
        <v>234</v>
      </c>
      <c r="N202" s="13" t="s">
        <v>799</v>
      </c>
      <c r="O202" s="16">
        <v>93</v>
      </c>
      <c r="P202" s="16">
        <v>0</v>
      </c>
      <c r="Q202" s="16">
        <v>0</v>
      </c>
      <c r="R202" s="16">
        <v>41</v>
      </c>
      <c r="S202" s="16">
        <v>0</v>
      </c>
      <c r="T202" s="17">
        <f t="shared" si="14"/>
        <v>134</v>
      </c>
      <c r="U202" s="16">
        <v>70</v>
      </c>
      <c r="V202" s="17">
        <f t="shared" si="17"/>
        <v>204</v>
      </c>
      <c r="W202" s="19" t="s">
        <v>799</v>
      </c>
    </row>
    <row r="203" spans="1:23" ht="14.25" customHeight="1">
      <c r="A203" t="s">
        <v>547</v>
      </c>
      <c r="B203" t="s">
        <v>548</v>
      </c>
      <c r="C203" s="32" t="s">
        <v>547</v>
      </c>
      <c r="D203" t="s">
        <v>548</v>
      </c>
      <c r="E203" t="s">
        <v>219</v>
      </c>
      <c r="F203" s="16">
        <v>0</v>
      </c>
      <c r="G203" s="16">
        <v>0</v>
      </c>
      <c r="H203" s="16">
        <v>0</v>
      </c>
      <c r="I203" s="16">
        <v>0</v>
      </c>
      <c r="J203" s="16">
        <v>152</v>
      </c>
      <c r="K203" s="17">
        <f t="shared" si="15"/>
        <v>152</v>
      </c>
      <c r="L203" s="16">
        <v>0</v>
      </c>
      <c r="M203" s="17">
        <f t="shared" si="16"/>
        <v>152</v>
      </c>
      <c r="N203" s="13" t="s">
        <v>799</v>
      </c>
      <c r="O203" s="16">
        <v>0</v>
      </c>
      <c r="P203" s="16">
        <v>0</v>
      </c>
      <c r="Q203" s="16">
        <v>0</v>
      </c>
      <c r="R203" s="16">
        <v>0</v>
      </c>
      <c r="S203" s="16">
        <v>0</v>
      </c>
      <c r="T203" s="17">
        <f t="shared" si="14"/>
        <v>0</v>
      </c>
      <c r="U203" s="16">
        <v>0</v>
      </c>
      <c r="V203" s="17">
        <f t="shared" si="17"/>
        <v>0</v>
      </c>
      <c r="W203" s="19" t="s">
        <v>799</v>
      </c>
    </row>
    <row r="204" spans="1:23" ht="14.25" customHeight="1">
      <c r="A204" t="s">
        <v>549</v>
      </c>
      <c r="B204" s="32" t="s">
        <v>550</v>
      </c>
      <c r="C204" s="32" t="s">
        <v>549</v>
      </c>
      <c r="D204" s="32" t="s">
        <v>550</v>
      </c>
      <c r="E204" t="s">
        <v>248</v>
      </c>
      <c r="F204" s="16">
        <v>0</v>
      </c>
      <c r="G204" s="16">
        <v>0</v>
      </c>
      <c r="H204" s="16">
        <v>0</v>
      </c>
      <c r="I204" s="16">
        <v>4</v>
      </c>
      <c r="J204" s="16">
        <v>0</v>
      </c>
      <c r="K204" s="17">
        <f t="shared" si="15"/>
        <v>4</v>
      </c>
      <c r="L204" s="16">
        <v>0</v>
      </c>
      <c r="M204" s="17">
        <f t="shared" si="16"/>
        <v>4</v>
      </c>
      <c r="N204" s="13" t="s">
        <v>799</v>
      </c>
      <c r="O204" s="16">
        <v>0</v>
      </c>
      <c r="P204" s="16">
        <v>0</v>
      </c>
      <c r="Q204" s="16">
        <v>0</v>
      </c>
      <c r="R204" s="16">
        <v>26</v>
      </c>
      <c r="S204" s="16">
        <v>0</v>
      </c>
      <c r="T204" s="17">
        <f t="shared" ref="T204:T267" si="18">SUM(O204:S204)</f>
        <v>26</v>
      </c>
      <c r="U204" s="16">
        <v>0</v>
      </c>
      <c r="V204" s="17">
        <f t="shared" si="17"/>
        <v>26</v>
      </c>
      <c r="W204" s="19" t="s">
        <v>799</v>
      </c>
    </row>
    <row r="205" spans="1:23" ht="14.25" customHeight="1">
      <c r="A205" t="s">
        <v>832</v>
      </c>
      <c r="B205" s="32" t="s">
        <v>833</v>
      </c>
      <c r="C205" s="32" t="s">
        <v>551</v>
      </c>
      <c r="D205" s="32" t="s">
        <v>552</v>
      </c>
      <c r="E205" t="s">
        <v>243</v>
      </c>
      <c r="F205" s="16">
        <v>2</v>
      </c>
      <c r="G205" s="16">
        <v>10</v>
      </c>
      <c r="H205" s="16">
        <v>0</v>
      </c>
      <c r="I205" s="16">
        <v>23</v>
      </c>
      <c r="J205" s="16">
        <v>84</v>
      </c>
      <c r="K205" s="17">
        <f t="shared" si="15"/>
        <v>119</v>
      </c>
      <c r="L205" s="16">
        <v>123</v>
      </c>
      <c r="M205" s="17">
        <f t="shared" si="16"/>
        <v>242</v>
      </c>
      <c r="N205" s="13" t="s">
        <v>799</v>
      </c>
      <c r="O205" s="16">
        <v>0</v>
      </c>
      <c r="P205" s="16">
        <v>0</v>
      </c>
      <c r="Q205" s="16">
        <v>0</v>
      </c>
      <c r="R205" s="16">
        <v>57</v>
      </c>
      <c r="S205" s="16">
        <v>0</v>
      </c>
      <c r="T205" s="17">
        <f t="shared" si="18"/>
        <v>57</v>
      </c>
      <c r="U205" s="16">
        <v>16</v>
      </c>
      <c r="V205" s="17">
        <f t="shared" si="17"/>
        <v>73</v>
      </c>
      <c r="W205" s="19" t="s">
        <v>799</v>
      </c>
    </row>
    <row r="206" spans="1:23" ht="14.25" customHeight="1">
      <c r="A206" t="s">
        <v>553</v>
      </c>
      <c r="B206" s="32" t="s">
        <v>554</v>
      </c>
      <c r="C206" s="32" t="s">
        <v>553</v>
      </c>
      <c r="D206" s="32" t="s">
        <v>554</v>
      </c>
      <c r="E206" t="s">
        <v>231</v>
      </c>
      <c r="F206" s="16">
        <v>0</v>
      </c>
      <c r="G206" s="16">
        <v>7</v>
      </c>
      <c r="H206" s="16">
        <v>0</v>
      </c>
      <c r="I206" s="16">
        <v>19</v>
      </c>
      <c r="J206" s="16">
        <v>63</v>
      </c>
      <c r="K206" s="17">
        <f t="shared" si="15"/>
        <v>89</v>
      </c>
      <c r="L206" s="16">
        <v>0</v>
      </c>
      <c r="M206" s="17">
        <f t="shared" si="16"/>
        <v>89</v>
      </c>
      <c r="N206" s="13" t="s">
        <v>799</v>
      </c>
      <c r="O206" s="16">
        <v>75</v>
      </c>
      <c r="P206" s="16">
        <v>10</v>
      </c>
      <c r="Q206" s="16">
        <v>0</v>
      </c>
      <c r="R206" s="16">
        <v>5</v>
      </c>
      <c r="S206" s="16">
        <v>0</v>
      </c>
      <c r="T206" s="17">
        <f t="shared" si="18"/>
        <v>90</v>
      </c>
      <c r="U206" s="16">
        <v>19</v>
      </c>
      <c r="V206" s="17">
        <f t="shared" si="17"/>
        <v>109</v>
      </c>
      <c r="W206" s="19" t="s">
        <v>799</v>
      </c>
    </row>
    <row r="207" spans="1:23" ht="14.25" customHeight="1">
      <c r="A207" t="s">
        <v>555</v>
      </c>
      <c r="B207" s="32" t="s">
        <v>556</v>
      </c>
      <c r="C207" s="32" t="s">
        <v>555</v>
      </c>
      <c r="D207" s="32" t="s">
        <v>556</v>
      </c>
      <c r="E207" t="s">
        <v>222</v>
      </c>
      <c r="F207" s="16">
        <v>4</v>
      </c>
      <c r="G207" s="16">
        <v>0</v>
      </c>
      <c r="H207" s="16">
        <v>0</v>
      </c>
      <c r="I207" s="16">
        <v>8</v>
      </c>
      <c r="J207" s="16">
        <v>425</v>
      </c>
      <c r="K207" s="17">
        <f t="shared" si="15"/>
        <v>437</v>
      </c>
      <c r="L207" s="16">
        <v>154</v>
      </c>
      <c r="M207" s="17">
        <f t="shared" si="16"/>
        <v>591</v>
      </c>
      <c r="N207" s="13" t="s">
        <v>799</v>
      </c>
      <c r="O207" s="16">
        <v>35</v>
      </c>
      <c r="P207" s="16">
        <v>0</v>
      </c>
      <c r="Q207" s="16">
        <v>0</v>
      </c>
      <c r="R207" s="16">
        <v>8</v>
      </c>
      <c r="S207" s="16">
        <v>0</v>
      </c>
      <c r="T207" s="17">
        <f t="shared" si="18"/>
        <v>43</v>
      </c>
      <c r="U207" s="16">
        <v>9</v>
      </c>
      <c r="V207" s="17">
        <f t="shared" si="17"/>
        <v>52</v>
      </c>
      <c r="W207" s="19" t="s">
        <v>802</v>
      </c>
    </row>
    <row r="208" spans="1:23" ht="14.25" customHeight="1">
      <c r="A208" t="s">
        <v>557</v>
      </c>
      <c r="B208" s="32" t="s">
        <v>558</v>
      </c>
      <c r="C208" s="32" t="s">
        <v>557</v>
      </c>
      <c r="D208" s="32" t="s">
        <v>558</v>
      </c>
      <c r="E208" t="s">
        <v>243</v>
      </c>
      <c r="F208" s="16">
        <v>0</v>
      </c>
      <c r="G208" s="16">
        <v>0</v>
      </c>
      <c r="H208" s="16">
        <v>0</v>
      </c>
      <c r="I208" s="16">
        <v>56</v>
      </c>
      <c r="J208" s="16">
        <v>159</v>
      </c>
      <c r="K208" s="17">
        <f t="shared" si="15"/>
        <v>215</v>
      </c>
      <c r="L208" s="16">
        <v>0</v>
      </c>
      <c r="M208" s="17">
        <f t="shared" si="16"/>
        <v>215</v>
      </c>
      <c r="N208" s="13" t="s">
        <v>799</v>
      </c>
      <c r="O208" s="16">
        <v>32</v>
      </c>
      <c r="P208" s="16">
        <v>49</v>
      </c>
      <c r="Q208" s="16">
        <v>0</v>
      </c>
      <c r="R208" s="16">
        <v>119</v>
      </c>
      <c r="S208" s="16">
        <v>0</v>
      </c>
      <c r="T208" s="17">
        <f t="shared" si="18"/>
        <v>200</v>
      </c>
      <c r="U208" s="16">
        <v>0</v>
      </c>
      <c r="V208" s="17">
        <f t="shared" si="17"/>
        <v>200</v>
      </c>
      <c r="W208" s="19" t="s">
        <v>799</v>
      </c>
    </row>
    <row r="209" spans="1:23" ht="14.25" customHeight="1">
      <c r="A209" t="s">
        <v>559</v>
      </c>
      <c r="B209" s="32" t="s">
        <v>560</v>
      </c>
      <c r="C209" s="32" t="s">
        <v>559</v>
      </c>
      <c r="D209" s="32" t="s">
        <v>560</v>
      </c>
      <c r="E209" t="s">
        <v>243</v>
      </c>
      <c r="F209" s="16">
        <v>0</v>
      </c>
      <c r="G209" s="16">
        <v>0</v>
      </c>
      <c r="H209" s="16">
        <v>8</v>
      </c>
      <c r="I209" s="16">
        <v>6</v>
      </c>
      <c r="J209" s="16">
        <v>103</v>
      </c>
      <c r="K209" s="17">
        <f t="shared" si="15"/>
        <v>117</v>
      </c>
      <c r="L209" s="16">
        <v>27</v>
      </c>
      <c r="M209" s="17">
        <f t="shared" si="16"/>
        <v>144</v>
      </c>
      <c r="N209" s="13" t="s">
        <v>799</v>
      </c>
      <c r="O209" s="16">
        <v>11</v>
      </c>
      <c r="P209" s="16">
        <v>0</v>
      </c>
      <c r="Q209" s="16">
        <v>4</v>
      </c>
      <c r="R209" s="16">
        <v>35</v>
      </c>
      <c r="S209" s="16">
        <v>0</v>
      </c>
      <c r="T209" s="17">
        <f t="shared" si="18"/>
        <v>50</v>
      </c>
      <c r="U209" s="16">
        <v>25</v>
      </c>
      <c r="V209" s="17">
        <f t="shared" si="17"/>
        <v>75</v>
      </c>
      <c r="W209" s="19" t="s">
        <v>799</v>
      </c>
    </row>
    <row r="210" spans="1:23" ht="14.25" customHeight="1">
      <c r="A210" t="s">
        <v>561</v>
      </c>
      <c r="B210" s="32" t="s">
        <v>562</v>
      </c>
      <c r="C210" s="32" t="s">
        <v>561</v>
      </c>
      <c r="D210" s="32" t="s">
        <v>562</v>
      </c>
      <c r="E210" t="s">
        <v>222</v>
      </c>
      <c r="F210" s="16">
        <v>0</v>
      </c>
      <c r="G210" s="16">
        <v>0</v>
      </c>
      <c r="H210" s="16">
        <v>0</v>
      </c>
      <c r="I210" s="16">
        <v>3</v>
      </c>
      <c r="J210" s="16">
        <v>190</v>
      </c>
      <c r="K210" s="17">
        <f t="shared" si="15"/>
        <v>193</v>
      </c>
      <c r="L210" s="16">
        <v>0</v>
      </c>
      <c r="M210" s="17">
        <f t="shared" si="16"/>
        <v>193</v>
      </c>
      <c r="N210" s="13" t="s">
        <v>799</v>
      </c>
      <c r="O210" s="16">
        <v>138</v>
      </c>
      <c r="P210" s="16">
        <v>0</v>
      </c>
      <c r="Q210" s="16">
        <v>0</v>
      </c>
      <c r="R210" s="16">
        <v>106</v>
      </c>
      <c r="S210" s="16">
        <v>0</v>
      </c>
      <c r="T210" s="17">
        <f t="shared" si="18"/>
        <v>244</v>
      </c>
      <c r="U210" s="16">
        <v>22</v>
      </c>
      <c r="V210" s="17">
        <f t="shared" si="17"/>
        <v>266</v>
      </c>
      <c r="W210" s="19" t="s">
        <v>799</v>
      </c>
    </row>
    <row r="211" spans="1:23" ht="14.25" customHeight="1">
      <c r="A211" t="s">
        <v>563</v>
      </c>
      <c r="B211" s="32" t="s">
        <v>564</v>
      </c>
      <c r="C211" s="32" t="s">
        <v>563</v>
      </c>
      <c r="D211" s="32" t="s">
        <v>564</v>
      </c>
      <c r="E211" t="s">
        <v>222</v>
      </c>
      <c r="F211" s="16">
        <v>28</v>
      </c>
      <c r="G211" s="16">
        <v>0</v>
      </c>
      <c r="H211" s="16">
        <v>0</v>
      </c>
      <c r="I211" s="16">
        <v>20</v>
      </c>
      <c r="J211" s="16">
        <v>35</v>
      </c>
      <c r="K211" s="17">
        <f t="shared" si="15"/>
        <v>83</v>
      </c>
      <c r="L211" s="16">
        <v>41</v>
      </c>
      <c r="M211" s="17">
        <f t="shared" si="16"/>
        <v>124</v>
      </c>
      <c r="N211" s="13" t="s">
        <v>799</v>
      </c>
      <c r="O211" s="16">
        <v>34</v>
      </c>
      <c r="P211" s="16">
        <v>0</v>
      </c>
      <c r="Q211" s="16">
        <v>0</v>
      </c>
      <c r="R211" s="16">
        <v>42</v>
      </c>
      <c r="S211" s="16">
        <v>0</v>
      </c>
      <c r="T211" s="17">
        <f t="shared" si="18"/>
        <v>76</v>
      </c>
      <c r="U211" s="16">
        <v>0</v>
      </c>
      <c r="V211" s="17">
        <f t="shared" si="17"/>
        <v>76</v>
      </c>
      <c r="W211" s="19" t="s">
        <v>799</v>
      </c>
    </row>
    <row r="212" spans="1:23" ht="14.25" customHeight="1">
      <c r="A212" t="s">
        <v>834</v>
      </c>
      <c r="B212" s="32" t="s">
        <v>835</v>
      </c>
      <c r="C212" s="32" t="s">
        <v>665</v>
      </c>
      <c r="D212" s="32" t="s">
        <v>666</v>
      </c>
      <c r="E212" t="s">
        <v>253</v>
      </c>
      <c r="F212" s="16">
        <v>0</v>
      </c>
      <c r="G212" s="16">
        <v>0</v>
      </c>
      <c r="H212" s="16">
        <v>0</v>
      </c>
      <c r="I212" s="16">
        <v>0</v>
      </c>
      <c r="J212" s="16">
        <v>0</v>
      </c>
      <c r="K212" s="17">
        <f t="shared" si="15"/>
        <v>0</v>
      </c>
      <c r="L212" s="16">
        <v>10</v>
      </c>
      <c r="M212" s="17">
        <f t="shared" si="16"/>
        <v>10</v>
      </c>
      <c r="N212" s="13" t="s">
        <v>802</v>
      </c>
      <c r="O212" s="16">
        <v>0</v>
      </c>
      <c r="P212" s="16">
        <v>13</v>
      </c>
      <c r="Q212" s="16">
        <v>0</v>
      </c>
      <c r="R212" s="16">
        <v>0</v>
      </c>
      <c r="S212" s="16">
        <v>0</v>
      </c>
      <c r="T212" s="17">
        <f t="shared" si="18"/>
        <v>13</v>
      </c>
      <c r="U212" s="16">
        <v>0</v>
      </c>
      <c r="V212" s="17">
        <f t="shared" si="17"/>
        <v>13</v>
      </c>
      <c r="W212" s="19" t="s">
        <v>799</v>
      </c>
    </row>
    <row r="213" spans="1:23" ht="14.25" customHeight="1">
      <c r="A213" t="s">
        <v>565</v>
      </c>
      <c r="B213" s="32" t="s">
        <v>566</v>
      </c>
      <c r="C213" s="32" t="s">
        <v>565</v>
      </c>
      <c r="D213" s="32" t="s">
        <v>566</v>
      </c>
      <c r="E213" t="s">
        <v>231</v>
      </c>
      <c r="F213" s="16">
        <v>0</v>
      </c>
      <c r="G213" s="16">
        <v>0</v>
      </c>
      <c r="H213" s="16">
        <v>0</v>
      </c>
      <c r="I213" s="16">
        <v>2</v>
      </c>
      <c r="J213" s="16">
        <v>124</v>
      </c>
      <c r="K213" s="17">
        <f t="shared" si="15"/>
        <v>126</v>
      </c>
      <c r="L213" s="16">
        <v>21</v>
      </c>
      <c r="M213" s="17">
        <f t="shared" si="16"/>
        <v>147</v>
      </c>
      <c r="N213" s="13" t="s">
        <v>799</v>
      </c>
      <c r="O213" s="16">
        <v>6</v>
      </c>
      <c r="P213" s="16">
        <v>0</v>
      </c>
      <c r="Q213" s="16">
        <v>25</v>
      </c>
      <c r="R213" s="16">
        <v>12</v>
      </c>
      <c r="S213" s="16">
        <v>0</v>
      </c>
      <c r="T213" s="17">
        <f t="shared" si="18"/>
        <v>43</v>
      </c>
      <c r="U213" s="16">
        <v>82</v>
      </c>
      <c r="V213" s="17">
        <f t="shared" si="17"/>
        <v>125</v>
      </c>
      <c r="W213" s="19" t="s">
        <v>799</v>
      </c>
    </row>
    <row r="214" spans="1:23" ht="14.25" customHeight="1">
      <c r="A214" t="s">
        <v>567</v>
      </c>
      <c r="B214" s="32" t="s">
        <v>568</v>
      </c>
      <c r="C214" s="32" t="s">
        <v>567</v>
      </c>
      <c r="D214" s="32" t="s">
        <v>568</v>
      </c>
      <c r="E214" t="s">
        <v>219</v>
      </c>
      <c r="F214" s="16">
        <v>13</v>
      </c>
      <c r="G214" s="16">
        <v>0</v>
      </c>
      <c r="H214" s="16">
        <v>0</v>
      </c>
      <c r="I214" s="16">
        <v>0</v>
      </c>
      <c r="J214" s="16">
        <v>0</v>
      </c>
      <c r="K214" s="17">
        <f t="shared" si="15"/>
        <v>13</v>
      </c>
      <c r="L214" s="16">
        <v>0</v>
      </c>
      <c r="M214" s="17">
        <f t="shared" si="16"/>
        <v>13</v>
      </c>
      <c r="N214" s="13" t="s">
        <v>802</v>
      </c>
      <c r="O214" s="16">
        <v>115</v>
      </c>
      <c r="P214" s="16">
        <v>0</v>
      </c>
      <c r="Q214" s="16">
        <v>0</v>
      </c>
      <c r="R214" s="16">
        <v>0</v>
      </c>
      <c r="S214" s="16">
        <v>0</v>
      </c>
      <c r="T214" s="17">
        <f t="shared" si="18"/>
        <v>115</v>
      </c>
      <c r="U214" s="16">
        <v>0</v>
      </c>
      <c r="V214" s="17">
        <f t="shared" si="17"/>
        <v>115</v>
      </c>
      <c r="W214" s="19" t="s">
        <v>799</v>
      </c>
    </row>
    <row r="215" spans="1:23" ht="14.25" customHeight="1">
      <c r="A215" t="s">
        <v>569</v>
      </c>
      <c r="B215" s="32" t="s">
        <v>570</v>
      </c>
      <c r="C215" s="32" t="s">
        <v>569</v>
      </c>
      <c r="D215" s="32" t="s">
        <v>570</v>
      </c>
      <c r="E215" t="s">
        <v>253</v>
      </c>
      <c r="F215" s="16">
        <v>15</v>
      </c>
      <c r="G215" s="16">
        <v>0</v>
      </c>
      <c r="H215" s="16">
        <v>0</v>
      </c>
      <c r="I215" s="16">
        <v>12</v>
      </c>
      <c r="J215" s="16">
        <v>0</v>
      </c>
      <c r="K215" s="17">
        <f t="shared" si="15"/>
        <v>27</v>
      </c>
      <c r="L215" s="16">
        <v>246</v>
      </c>
      <c r="M215" s="17">
        <f t="shared" si="16"/>
        <v>273</v>
      </c>
      <c r="N215" s="13" t="s">
        <v>799</v>
      </c>
      <c r="O215" s="16">
        <v>0</v>
      </c>
      <c r="P215" s="16">
        <v>2</v>
      </c>
      <c r="Q215" s="16">
        <v>18</v>
      </c>
      <c r="R215" s="16">
        <v>10</v>
      </c>
      <c r="S215" s="16">
        <v>0</v>
      </c>
      <c r="T215" s="17">
        <f t="shared" si="18"/>
        <v>30</v>
      </c>
      <c r="U215" s="16">
        <v>76</v>
      </c>
      <c r="V215" s="17">
        <f t="shared" si="17"/>
        <v>106</v>
      </c>
      <c r="W215" s="19" t="s">
        <v>802</v>
      </c>
    </row>
    <row r="216" spans="1:23" ht="14.25" customHeight="1">
      <c r="A216" t="s">
        <v>836</v>
      </c>
      <c r="B216" s="32" t="s">
        <v>837</v>
      </c>
      <c r="C216" s="32" t="s">
        <v>551</v>
      </c>
      <c r="D216" s="32" t="s">
        <v>552</v>
      </c>
      <c r="E216" t="s">
        <v>243</v>
      </c>
      <c r="F216" s="16">
        <v>4</v>
      </c>
      <c r="G216" s="16">
        <v>20</v>
      </c>
      <c r="H216" s="16">
        <v>0</v>
      </c>
      <c r="I216" s="16">
        <v>13</v>
      </c>
      <c r="J216" s="16">
        <v>9</v>
      </c>
      <c r="K216" s="17">
        <f t="shared" si="15"/>
        <v>46</v>
      </c>
      <c r="L216" s="16">
        <v>45</v>
      </c>
      <c r="M216" s="17">
        <f t="shared" si="16"/>
        <v>91</v>
      </c>
      <c r="N216" s="13" t="s">
        <v>799</v>
      </c>
      <c r="O216" s="16">
        <v>113</v>
      </c>
      <c r="P216" s="16">
        <v>10</v>
      </c>
      <c r="Q216" s="16">
        <v>9</v>
      </c>
      <c r="R216" s="16">
        <v>92</v>
      </c>
      <c r="S216" s="16">
        <v>0</v>
      </c>
      <c r="T216" s="17">
        <f t="shared" si="18"/>
        <v>224</v>
      </c>
      <c r="U216" s="16">
        <v>60</v>
      </c>
      <c r="V216" s="17">
        <f t="shared" si="17"/>
        <v>284</v>
      </c>
      <c r="W216" s="19" t="s">
        <v>799</v>
      </c>
    </row>
    <row r="217" spans="1:23" ht="14.25" customHeight="1">
      <c r="A217" t="s">
        <v>571</v>
      </c>
      <c r="B217" t="s">
        <v>572</v>
      </c>
      <c r="C217" s="32" t="s">
        <v>571</v>
      </c>
      <c r="D217" t="s">
        <v>572</v>
      </c>
      <c r="E217" t="s">
        <v>248</v>
      </c>
      <c r="F217" s="16">
        <v>0</v>
      </c>
      <c r="G217" s="16">
        <v>0</v>
      </c>
      <c r="H217" s="16">
        <v>0</v>
      </c>
      <c r="I217" s="16">
        <v>3</v>
      </c>
      <c r="J217" s="16">
        <v>0</v>
      </c>
      <c r="K217" s="17">
        <f t="shared" si="15"/>
        <v>3</v>
      </c>
      <c r="L217" s="16">
        <v>0</v>
      </c>
      <c r="M217" s="17">
        <f t="shared" si="16"/>
        <v>3</v>
      </c>
      <c r="N217" s="13" t="s">
        <v>799</v>
      </c>
      <c r="O217" s="16">
        <v>0</v>
      </c>
      <c r="P217" s="16">
        <v>20</v>
      </c>
      <c r="Q217" s="16">
        <v>0</v>
      </c>
      <c r="R217" s="16">
        <v>3</v>
      </c>
      <c r="S217" s="16">
        <v>0</v>
      </c>
      <c r="T217" s="17">
        <f t="shared" si="18"/>
        <v>23</v>
      </c>
      <c r="U217" s="16">
        <v>0</v>
      </c>
      <c r="V217" s="17">
        <f t="shared" si="17"/>
        <v>23</v>
      </c>
      <c r="W217" s="19" t="s">
        <v>799</v>
      </c>
    </row>
    <row r="218" spans="1:23" ht="14.25" customHeight="1">
      <c r="A218" t="s">
        <v>573</v>
      </c>
      <c r="B218" s="32" t="s">
        <v>574</v>
      </c>
      <c r="C218" s="32" t="s">
        <v>573</v>
      </c>
      <c r="D218" s="32" t="s">
        <v>574</v>
      </c>
      <c r="E218" t="s">
        <v>320</v>
      </c>
      <c r="F218" s="16">
        <v>3</v>
      </c>
      <c r="G218" s="16">
        <v>0</v>
      </c>
      <c r="H218" s="16">
        <v>0</v>
      </c>
      <c r="I218" s="16">
        <v>0</v>
      </c>
      <c r="J218" s="16">
        <v>69</v>
      </c>
      <c r="K218" s="17">
        <f t="shared" si="15"/>
        <v>72</v>
      </c>
      <c r="L218" s="16">
        <v>0</v>
      </c>
      <c r="M218" s="17">
        <f t="shared" si="16"/>
        <v>72</v>
      </c>
      <c r="N218" s="13" t="s">
        <v>802</v>
      </c>
      <c r="O218" s="16">
        <v>10</v>
      </c>
      <c r="P218" s="16">
        <v>0</v>
      </c>
      <c r="Q218" s="16">
        <v>0</v>
      </c>
      <c r="R218" s="16">
        <v>0</v>
      </c>
      <c r="S218" s="16">
        <v>0</v>
      </c>
      <c r="T218" s="17">
        <f t="shared" si="18"/>
        <v>10</v>
      </c>
      <c r="U218" s="16">
        <v>0</v>
      </c>
      <c r="V218" s="17">
        <f t="shared" si="17"/>
        <v>10</v>
      </c>
      <c r="W218" s="19" t="s">
        <v>799</v>
      </c>
    </row>
    <row r="219" spans="1:23" ht="14.25" customHeight="1">
      <c r="A219" t="s">
        <v>575</v>
      </c>
      <c r="B219" s="32" t="s">
        <v>576</v>
      </c>
      <c r="C219" s="32" t="s">
        <v>575</v>
      </c>
      <c r="D219" s="32" t="s">
        <v>576</v>
      </c>
      <c r="E219" t="s">
        <v>219</v>
      </c>
      <c r="F219" s="16">
        <v>0</v>
      </c>
      <c r="G219" s="16">
        <v>2</v>
      </c>
      <c r="H219" s="16">
        <v>0</v>
      </c>
      <c r="I219" s="16">
        <v>0</v>
      </c>
      <c r="J219" s="16">
        <v>9</v>
      </c>
      <c r="K219" s="17">
        <f t="shared" si="15"/>
        <v>11</v>
      </c>
      <c r="L219" s="16">
        <v>0</v>
      </c>
      <c r="M219" s="17">
        <f t="shared" si="16"/>
        <v>11</v>
      </c>
      <c r="N219" s="13" t="s">
        <v>799</v>
      </c>
      <c r="O219" s="16">
        <v>0</v>
      </c>
      <c r="P219" s="16">
        <v>27</v>
      </c>
      <c r="Q219" s="16">
        <v>0</v>
      </c>
      <c r="R219" s="16">
        <v>1</v>
      </c>
      <c r="S219" s="16">
        <v>0</v>
      </c>
      <c r="T219" s="17">
        <f t="shared" si="18"/>
        <v>28</v>
      </c>
      <c r="U219" s="16">
        <v>0</v>
      </c>
      <c r="V219" s="17">
        <f t="shared" si="17"/>
        <v>28</v>
      </c>
      <c r="W219" s="19" t="s">
        <v>799</v>
      </c>
    </row>
    <row r="220" spans="1:23" ht="14.25" customHeight="1">
      <c r="A220" t="s">
        <v>838</v>
      </c>
      <c r="B220" s="32" t="s">
        <v>839</v>
      </c>
      <c r="C220" s="32" t="s">
        <v>838</v>
      </c>
      <c r="D220" s="32" t="s">
        <v>839</v>
      </c>
      <c r="E220" t="s">
        <v>219</v>
      </c>
      <c r="F220" s="16">
        <v>0</v>
      </c>
      <c r="G220" s="16">
        <v>0</v>
      </c>
      <c r="H220" s="16">
        <v>0</v>
      </c>
      <c r="I220" s="16">
        <v>0</v>
      </c>
      <c r="J220" s="16">
        <v>0</v>
      </c>
      <c r="K220" s="17">
        <f t="shared" si="15"/>
        <v>0</v>
      </c>
      <c r="L220" s="16">
        <v>0</v>
      </c>
      <c r="M220" s="17">
        <f t="shared" si="16"/>
        <v>0</v>
      </c>
      <c r="N220" s="13" t="s">
        <v>799</v>
      </c>
      <c r="O220" s="16">
        <v>20</v>
      </c>
      <c r="P220" s="16">
        <v>31</v>
      </c>
      <c r="Q220" s="16">
        <v>0</v>
      </c>
      <c r="R220" s="16">
        <v>242</v>
      </c>
      <c r="S220" s="16">
        <v>0</v>
      </c>
      <c r="T220" s="17">
        <f t="shared" si="18"/>
        <v>293</v>
      </c>
      <c r="U220" s="16">
        <v>0</v>
      </c>
      <c r="V220" s="17">
        <f t="shared" si="17"/>
        <v>293</v>
      </c>
      <c r="W220" s="19" t="s">
        <v>799</v>
      </c>
    </row>
    <row r="221" spans="1:23" ht="14.25" customHeight="1">
      <c r="A221" t="s">
        <v>577</v>
      </c>
      <c r="B221" t="s">
        <v>578</v>
      </c>
      <c r="C221" s="32" t="s">
        <v>577</v>
      </c>
      <c r="D221" t="s">
        <v>578</v>
      </c>
      <c r="E221" t="s">
        <v>231</v>
      </c>
      <c r="F221" s="16">
        <v>2</v>
      </c>
      <c r="G221" s="16">
        <v>0</v>
      </c>
      <c r="H221" s="16">
        <v>0</v>
      </c>
      <c r="I221" s="16">
        <v>0</v>
      </c>
      <c r="J221" s="16">
        <v>0</v>
      </c>
      <c r="K221" s="17">
        <f t="shared" si="15"/>
        <v>2</v>
      </c>
      <c r="L221" s="16">
        <v>0</v>
      </c>
      <c r="M221" s="17">
        <f t="shared" si="16"/>
        <v>2</v>
      </c>
      <c r="N221" s="13" t="s">
        <v>802</v>
      </c>
      <c r="O221" s="16">
        <v>57</v>
      </c>
      <c r="P221" s="16">
        <v>2</v>
      </c>
      <c r="Q221" s="16">
        <v>0</v>
      </c>
      <c r="R221" s="16">
        <v>0</v>
      </c>
      <c r="S221" s="16">
        <v>0</v>
      </c>
      <c r="T221" s="17">
        <f t="shared" si="18"/>
        <v>59</v>
      </c>
      <c r="U221" s="16">
        <v>0</v>
      </c>
      <c r="V221" s="17">
        <f t="shared" si="17"/>
        <v>59</v>
      </c>
      <c r="W221" s="19" t="s">
        <v>799</v>
      </c>
    </row>
    <row r="222" spans="1:23" ht="14.25" customHeight="1">
      <c r="A222" t="s">
        <v>579</v>
      </c>
      <c r="B222" s="32" t="s">
        <v>580</v>
      </c>
      <c r="C222" s="32" t="s">
        <v>579</v>
      </c>
      <c r="D222" s="32" t="s">
        <v>580</v>
      </c>
      <c r="E222" t="s">
        <v>253</v>
      </c>
      <c r="F222" s="16">
        <v>43</v>
      </c>
      <c r="G222" s="16">
        <v>0</v>
      </c>
      <c r="H222" s="16">
        <v>0</v>
      </c>
      <c r="I222" s="16">
        <v>25</v>
      </c>
      <c r="J222" s="16">
        <v>119</v>
      </c>
      <c r="K222" s="17">
        <f t="shared" si="15"/>
        <v>187</v>
      </c>
      <c r="L222" s="16">
        <v>18</v>
      </c>
      <c r="M222" s="17">
        <f t="shared" si="16"/>
        <v>205</v>
      </c>
      <c r="N222" s="13" t="s">
        <v>799</v>
      </c>
      <c r="O222" s="16">
        <v>54</v>
      </c>
      <c r="P222" s="16">
        <v>0</v>
      </c>
      <c r="Q222" s="16">
        <v>0</v>
      </c>
      <c r="R222" s="16">
        <v>22</v>
      </c>
      <c r="S222" s="16">
        <v>0</v>
      </c>
      <c r="T222" s="17">
        <f t="shared" si="18"/>
        <v>76</v>
      </c>
      <c r="U222" s="16">
        <v>90</v>
      </c>
      <c r="V222" s="17">
        <f t="shared" si="17"/>
        <v>166</v>
      </c>
      <c r="W222" s="19" t="s">
        <v>799</v>
      </c>
    </row>
    <row r="223" spans="1:23" ht="14.25" customHeight="1">
      <c r="A223" t="s">
        <v>581</v>
      </c>
      <c r="B223" s="32" t="s">
        <v>582</v>
      </c>
      <c r="C223" s="32" t="s">
        <v>581</v>
      </c>
      <c r="D223" s="32" t="s">
        <v>582</v>
      </c>
      <c r="E223" t="s">
        <v>248</v>
      </c>
      <c r="F223" s="16">
        <v>20</v>
      </c>
      <c r="G223" s="16">
        <v>17</v>
      </c>
      <c r="H223" s="16">
        <v>0</v>
      </c>
      <c r="I223" s="16">
        <v>0</v>
      </c>
      <c r="J223" s="16">
        <v>10</v>
      </c>
      <c r="K223" s="17">
        <f t="shared" si="15"/>
        <v>47</v>
      </c>
      <c r="L223" s="16">
        <v>0</v>
      </c>
      <c r="M223" s="17">
        <f t="shared" si="16"/>
        <v>47</v>
      </c>
      <c r="N223" s="13" t="s">
        <v>799</v>
      </c>
      <c r="O223" s="16">
        <v>87</v>
      </c>
      <c r="P223" s="16">
        <v>0</v>
      </c>
      <c r="Q223" s="16">
        <v>0</v>
      </c>
      <c r="R223" s="16">
        <v>28</v>
      </c>
      <c r="S223" s="16">
        <v>0</v>
      </c>
      <c r="T223" s="17">
        <f t="shared" si="18"/>
        <v>115</v>
      </c>
      <c r="U223" s="16">
        <v>0</v>
      </c>
      <c r="V223" s="17">
        <f t="shared" si="17"/>
        <v>115</v>
      </c>
      <c r="W223" s="19" t="s">
        <v>799</v>
      </c>
    </row>
    <row r="224" spans="1:23" ht="14.25" customHeight="1">
      <c r="A224" t="s">
        <v>583</v>
      </c>
      <c r="B224" s="32" t="s">
        <v>584</v>
      </c>
      <c r="C224" s="32" t="s">
        <v>583</v>
      </c>
      <c r="D224" s="32" t="s">
        <v>584</v>
      </c>
      <c r="E224" t="s">
        <v>248</v>
      </c>
      <c r="F224" s="16">
        <v>3</v>
      </c>
      <c r="G224" s="16">
        <v>0</v>
      </c>
      <c r="H224" s="16">
        <v>0</v>
      </c>
      <c r="I224" s="16">
        <v>0</v>
      </c>
      <c r="J224" s="16">
        <v>0</v>
      </c>
      <c r="K224" s="17">
        <f t="shared" si="15"/>
        <v>3</v>
      </c>
      <c r="L224" s="16">
        <v>0</v>
      </c>
      <c r="M224" s="17">
        <f t="shared" si="16"/>
        <v>3</v>
      </c>
      <c r="N224" s="13" t="s">
        <v>799</v>
      </c>
      <c r="O224" s="16">
        <v>7</v>
      </c>
      <c r="P224" s="16">
        <v>0</v>
      </c>
      <c r="Q224" s="16">
        <v>0</v>
      </c>
      <c r="R224" s="16">
        <v>2</v>
      </c>
      <c r="S224" s="16">
        <v>0</v>
      </c>
      <c r="T224" s="17">
        <f t="shared" si="18"/>
        <v>9</v>
      </c>
      <c r="U224" s="16">
        <v>0</v>
      </c>
      <c r="V224" s="17">
        <f t="shared" si="17"/>
        <v>9</v>
      </c>
      <c r="W224" s="19" t="s">
        <v>799</v>
      </c>
    </row>
    <row r="225" spans="1:23" ht="14.25" customHeight="1">
      <c r="A225" t="s">
        <v>585</v>
      </c>
      <c r="B225" s="32" t="s">
        <v>586</v>
      </c>
      <c r="C225" s="32" t="s">
        <v>585</v>
      </c>
      <c r="D225" s="32" t="s">
        <v>586</v>
      </c>
      <c r="E225" t="s">
        <v>253</v>
      </c>
      <c r="F225" s="16">
        <v>0</v>
      </c>
      <c r="G225" s="16">
        <v>0</v>
      </c>
      <c r="H225" s="16">
        <v>0</v>
      </c>
      <c r="I225" s="16">
        <v>0</v>
      </c>
      <c r="J225" s="16">
        <v>32</v>
      </c>
      <c r="K225" s="17">
        <f t="shared" si="15"/>
        <v>32</v>
      </c>
      <c r="L225" s="16">
        <v>0</v>
      </c>
      <c r="M225" s="17">
        <f t="shared" si="16"/>
        <v>32</v>
      </c>
      <c r="N225" s="13" t="s">
        <v>799</v>
      </c>
      <c r="O225" s="16">
        <v>28</v>
      </c>
      <c r="P225" s="16">
        <v>21</v>
      </c>
      <c r="Q225" s="16">
        <v>0</v>
      </c>
      <c r="R225" s="16">
        <v>27</v>
      </c>
      <c r="S225" s="16">
        <v>0</v>
      </c>
      <c r="T225" s="17">
        <f t="shared" si="18"/>
        <v>76</v>
      </c>
      <c r="U225" s="16">
        <v>0</v>
      </c>
      <c r="V225" s="17">
        <f t="shared" si="17"/>
        <v>76</v>
      </c>
      <c r="W225" s="19" t="s">
        <v>799</v>
      </c>
    </row>
    <row r="226" spans="1:23" ht="14.25" customHeight="1">
      <c r="A226" t="s">
        <v>587</v>
      </c>
      <c r="B226" s="32" t="s">
        <v>588</v>
      </c>
      <c r="C226" s="32" t="s">
        <v>587</v>
      </c>
      <c r="D226" s="32" t="s">
        <v>588</v>
      </c>
      <c r="E226" t="s">
        <v>320</v>
      </c>
      <c r="F226" s="16">
        <v>93</v>
      </c>
      <c r="G226" s="16">
        <v>0</v>
      </c>
      <c r="H226" s="16">
        <v>0</v>
      </c>
      <c r="I226" s="16">
        <v>92</v>
      </c>
      <c r="J226" s="16">
        <v>0</v>
      </c>
      <c r="K226" s="17">
        <f t="shared" si="15"/>
        <v>185</v>
      </c>
      <c r="L226" s="16">
        <v>69</v>
      </c>
      <c r="M226" s="17">
        <f t="shared" si="16"/>
        <v>254</v>
      </c>
      <c r="N226" s="13" t="s">
        <v>799</v>
      </c>
      <c r="O226" s="16">
        <v>30</v>
      </c>
      <c r="P226" s="16">
        <v>6</v>
      </c>
      <c r="Q226" s="16">
        <v>0</v>
      </c>
      <c r="R226" s="16">
        <v>28</v>
      </c>
      <c r="S226" s="16">
        <v>0</v>
      </c>
      <c r="T226" s="17">
        <f t="shared" si="18"/>
        <v>64</v>
      </c>
      <c r="U226" s="16">
        <v>31</v>
      </c>
      <c r="V226" s="17">
        <f t="shared" si="17"/>
        <v>95</v>
      </c>
      <c r="W226" s="19" t="s">
        <v>799</v>
      </c>
    </row>
    <row r="227" spans="1:23" ht="14.25" customHeight="1">
      <c r="A227" t="s">
        <v>589</v>
      </c>
      <c r="B227" s="32" t="s">
        <v>590</v>
      </c>
      <c r="C227" s="32" t="s">
        <v>589</v>
      </c>
      <c r="D227" s="32" t="s">
        <v>590</v>
      </c>
      <c r="E227" t="s">
        <v>248</v>
      </c>
      <c r="F227" s="16">
        <v>73</v>
      </c>
      <c r="G227" s="16">
        <v>113</v>
      </c>
      <c r="H227" s="16">
        <v>0</v>
      </c>
      <c r="I227" s="16">
        <v>3</v>
      </c>
      <c r="J227" s="16">
        <v>0</v>
      </c>
      <c r="K227" s="17">
        <f t="shared" si="15"/>
        <v>189</v>
      </c>
      <c r="L227" s="16">
        <v>0</v>
      </c>
      <c r="M227" s="17">
        <f t="shared" si="16"/>
        <v>189</v>
      </c>
      <c r="N227" s="13" t="s">
        <v>799</v>
      </c>
      <c r="O227" s="16">
        <v>0</v>
      </c>
      <c r="P227" s="16">
        <v>0</v>
      </c>
      <c r="Q227" s="16">
        <v>0</v>
      </c>
      <c r="R227" s="16">
        <v>9</v>
      </c>
      <c r="S227" s="16">
        <v>0</v>
      </c>
      <c r="T227" s="17">
        <f t="shared" si="18"/>
        <v>9</v>
      </c>
      <c r="U227" s="16">
        <v>203</v>
      </c>
      <c r="V227" s="17">
        <f t="shared" si="17"/>
        <v>212</v>
      </c>
      <c r="W227" s="19" t="s">
        <v>799</v>
      </c>
    </row>
    <row r="228" spans="1:23" ht="14.25" customHeight="1">
      <c r="A228" t="s">
        <v>591</v>
      </c>
      <c r="B228" s="32" t="s">
        <v>592</v>
      </c>
      <c r="C228" s="32" t="s">
        <v>591</v>
      </c>
      <c r="D228" s="32" t="s">
        <v>592</v>
      </c>
      <c r="E228" t="s">
        <v>248</v>
      </c>
      <c r="F228" s="16">
        <v>19</v>
      </c>
      <c r="G228" s="16">
        <v>23</v>
      </c>
      <c r="H228" s="16">
        <v>0</v>
      </c>
      <c r="I228" s="16">
        <v>41</v>
      </c>
      <c r="J228" s="16">
        <v>65</v>
      </c>
      <c r="K228" s="17">
        <f t="shared" si="15"/>
        <v>148</v>
      </c>
      <c r="L228" s="16">
        <v>51</v>
      </c>
      <c r="M228" s="17">
        <f t="shared" si="16"/>
        <v>199</v>
      </c>
      <c r="N228" s="13" t="s">
        <v>799</v>
      </c>
      <c r="O228" s="16">
        <v>0</v>
      </c>
      <c r="P228" s="16">
        <v>86</v>
      </c>
      <c r="Q228" s="16">
        <v>0</v>
      </c>
      <c r="R228" s="16">
        <v>98</v>
      </c>
      <c r="S228" s="16">
        <v>0</v>
      </c>
      <c r="T228" s="17">
        <f t="shared" si="18"/>
        <v>184</v>
      </c>
      <c r="U228" s="16">
        <v>9</v>
      </c>
      <c r="V228" s="17">
        <f t="shared" si="17"/>
        <v>193</v>
      </c>
      <c r="W228" s="19" t="s">
        <v>799</v>
      </c>
    </row>
    <row r="229" spans="1:23" ht="14.25" customHeight="1">
      <c r="A229" t="s">
        <v>593</v>
      </c>
      <c r="B229" s="32" t="s">
        <v>594</v>
      </c>
      <c r="C229" s="32" t="s">
        <v>593</v>
      </c>
      <c r="D229" s="32" t="s">
        <v>594</v>
      </c>
      <c r="E229" t="s">
        <v>243</v>
      </c>
      <c r="F229" s="16">
        <v>0</v>
      </c>
      <c r="G229" s="16">
        <v>6</v>
      </c>
      <c r="H229" s="16">
        <v>0</v>
      </c>
      <c r="I229" s="16">
        <v>49</v>
      </c>
      <c r="J229" s="16">
        <v>0</v>
      </c>
      <c r="K229" s="17">
        <f t="shared" si="15"/>
        <v>55</v>
      </c>
      <c r="L229" s="16">
        <v>0</v>
      </c>
      <c r="M229" s="17">
        <f t="shared" si="16"/>
        <v>55</v>
      </c>
      <c r="N229" s="13" t="s">
        <v>799</v>
      </c>
      <c r="O229" s="16">
        <v>12</v>
      </c>
      <c r="P229" s="16">
        <v>5</v>
      </c>
      <c r="Q229" s="16">
        <v>0</v>
      </c>
      <c r="R229" s="16">
        <v>70</v>
      </c>
      <c r="S229" s="16">
        <v>0</v>
      </c>
      <c r="T229" s="17">
        <f t="shared" si="18"/>
        <v>87</v>
      </c>
      <c r="U229" s="16">
        <v>34</v>
      </c>
      <c r="V229" s="17">
        <f t="shared" si="17"/>
        <v>121</v>
      </c>
      <c r="W229" s="19" t="s">
        <v>802</v>
      </c>
    </row>
    <row r="230" spans="1:23" ht="14.25" customHeight="1">
      <c r="A230" t="s">
        <v>595</v>
      </c>
      <c r="B230" s="32" t="s">
        <v>596</v>
      </c>
      <c r="C230" s="32" t="s">
        <v>595</v>
      </c>
      <c r="D230" s="32" t="s">
        <v>596</v>
      </c>
      <c r="E230" t="s">
        <v>320</v>
      </c>
      <c r="F230" s="16">
        <v>150</v>
      </c>
      <c r="G230" s="16">
        <v>0</v>
      </c>
      <c r="H230" s="16">
        <v>0</v>
      </c>
      <c r="I230" s="16">
        <v>54</v>
      </c>
      <c r="J230" s="16">
        <v>85</v>
      </c>
      <c r="K230" s="17">
        <f t="shared" si="15"/>
        <v>289</v>
      </c>
      <c r="L230" s="16">
        <v>161</v>
      </c>
      <c r="M230" s="17">
        <f t="shared" si="16"/>
        <v>450</v>
      </c>
      <c r="N230" s="13" t="s">
        <v>802</v>
      </c>
      <c r="O230" s="16">
        <v>182</v>
      </c>
      <c r="P230" s="16">
        <v>2</v>
      </c>
      <c r="Q230" s="16">
        <v>0</v>
      </c>
      <c r="R230" s="16">
        <v>25</v>
      </c>
      <c r="S230" s="16">
        <v>0</v>
      </c>
      <c r="T230" s="17">
        <f t="shared" si="18"/>
        <v>209</v>
      </c>
      <c r="U230" s="16">
        <v>288</v>
      </c>
      <c r="V230" s="17">
        <f t="shared" si="17"/>
        <v>497</v>
      </c>
      <c r="W230" s="19" t="s">
        <v>802</v>
      </c>
    </row>
    <row r="231" spans="1:23" ht="14.25" customHeight="1">
      <c r="A231" t="s">
        <v>781</v>
      </c>
      <c r="B231" s="32" t="s">
        <v>782</v>
      </c>
      <c r="C231" s="32" t="s">
        <v>781</v>
      </c>
      <c r="D231" s="32" t="s">
        <v>782</v>
      </c>
      <c r="E231" t="s">
        <v>219</v>
      </c>
      <c r="F231" s="16">
        <v>17</v>
      </c>
      <c r="G231" s="16">
        <v>0</v>
      </c>
      <c r="H231" s="16">
        <v>0</v>
      </c>
      <c r="I231" s="16">
        <v>26</v>
      </c>
      <c r="J231" s="16">
        <v>0</v>
      </c>
      <c r="K231" s="17">
        <f t="shared" si="15"/>
        <v>43</v>
      </c>
      <c r="L231" s="16">
        <v>0</v>
      </c>
      <c r="M231" s="17">
        <f t="shared" si="16"/>
        <v>43</v>
      </c>
      <c r="N231" s="13" t="s">
        <v>799</v>
      </c>
      <c r="O231" s="16">
        <v>9</v>
      </c>
      <c r="P231" s="16">
        <v>0</v>
      </c>
      <c r="Q231" s="16">
        <v>0</v>
      </c>
      <c r="R231" s="16">
        <v>0</v>
      </c>
      <c r="S231" s="16">
        <v>0</v>
      </c>
      <c r="T231" s="17">
        <f t="shared" si="18"/>
        <v>9</v>
      </c>
      <c r="U231" s="16">
        <v>0</v>
      </c>
      <c r="V231" s="17">
        <f t="shared" si="17"/>
        <v>9</v>
      </c>
      <c r="W231" s="19" t="s">
        <v>799</v>
      </c>
    </row>
    <row r="232" spans="1:23" ht="14.25" customHeight="1">
      <c r="A232" t="s">
        <v>597</v>
      </c>
      <c r="B232" s="32" t="s">
        <v>598</v>
      </c>
      <c r="C232" s="32" t="s">
        <v>597</v>
      </c>
      <c r="D232" s="32" t="s">
        <v>598</v>
      </c>
      <c r="E232" t="s">
        <v>219</v>
      </c>
      <c r="F232" s="16">
        <v>1</v>
      </c>
      <c r="G232" s="16">
        <v>6</v>
      </c>
      <c r="H232" s="16">
        <v>0</v>
      </c>
      <c r="I232" s="16">
        <v>70</v>
      </c>
      <c r="J232" s="16">
        <v>14</v>
      </c>
      <c r="K232" s="17">
        <f t="shared" si="15"/>
        <v>91</v>
      </c>
      <c r="L232" s="16">
        <v>0</v>
      </c>
      <c r="M232" s="17">
        <f t="shared" si="16"/>
        <v>91</v>
      </c>
      <c r="N232" s="13" t="s">
        <v>802</v>
      </c>
      <c r="O232" s="16">
        <v>88</v>
      </c>
      <c r="P232" s="16">
        <v>30</v>
      </c>
      <c r="Q232" s="16">
        <v>0</v>
      </c>
      <c r="R232" s="16">
        <v>125</v>
      </c>
      <c r="S232" s="16">
        <v>0</v>
      </c>
      <c r="T232" s="17">
        <f t="shared" si="18"/>
        <v>243</v>
      </c>
      <c r="U232" s="16">
        <v>6</v>
      </c>
      <c r="V232" s="17">
        <f t="shared" si="17"/>
        <v>249</v>
      </c>
      <c r="W232" s="19" t="s">
        <v>799</v>
      </c>
    </row>
    <row r="233" spans="1:23" ht="14.25" customHeight="1">
      <c r="A233" t="s">
        <v>599</v>
      </c>
      <c r="B233" s="32" t="s">
        <v>600</v>
      </c>
      <c r="C233" s="32" t="s">
        <v>599</v>
      </c>
      <c r="D233" s="32" t="s">
        <v>600</v>
      </c>
      <c r="E233" t="s">
        <v>243</v>
      </c>
      <c r="F233" s="16">
        <v>15</v>
      </c>
      <c r="G233" s="16">
        <v>0</v>
      </c>
      <c r="H233" s="16">
        <v>0</v>
      </c>
      <c r="I233" s="16">
        <v>0</v>
      </c>
      <c r="J233" s="16">
        <v>0</v>
      </c>
      <c r="K233" s="17">
        <f t="shared" si="15"/>
        <v>15</v>
      </c>
      <c r="L233" s="16">
        <v>0</v>
      </c>
      <c r="M233" s="17">
        <f t="shared" si="16"/>
        <v>15</v>
      </c>
      <c r="N233" s="13" t="s">
        <v>799</v>
      </c>
      <c r="O233" s="16">
        <v>40</v>
      </c>
      <c r="P233" s="16">
        <v>0</v>
      </c>
      <c r="Q233" s="16">
        <v>0</v>
      </c>
      <c r="R233" s="16">
        <v>0</v>
      </c>
      <c r="S233" s="16">
        <v>0</v>
      </c>
      <c r="T233" s="17">
        <f t="shared" si="18"/>
        <v>40</v>
      </c>
      <c r="U233" s="16">
        <v>0</v>
      </c>
      <c r="V233" s="17">
        <f t="shared" si="17"/>
        <v>40</v>
      </c>
      <c r="W233" s="19" t="s">
        <v>799</v>
      </c>
    </row>
    <row r="234" spans="1:23" ht="14.25" customHeight="1">
      <c r="A234" t="s">
        <v>601</v>
      </c>
      <c r="B234" s="32" t="s">
        <v>602</v>
      </c>
      <c r="C234" s="32" t="s">
        <v>601</v>
      </c>
      <c r="D234" s="32" t="s">
        <v>602</v>
      </c>
      <c r="E234" t="s">
        <v>253</v>
      </c>
      <c r="F234" s="16">
        <v>42</v>
      </c>
      <c r="G234" s="16">
        <v>0</v>
      </c>
      <c r="H234" s="16">
        <v>0</v>
      </c>
      <c r="I234" s="16">
        <v>4</v>
      </c>
      <c r="J234" s="16">
        <v>188</v>
      </c>
      <c r="K234" s="17">
        <f t="shared" si="15"/>
        <v>234</v>
      </c>
      <c r="L234" s="16">
        <v>0</v>
      </c>
      <c r="M234" s="17">
        <f t="shared" si="16"/>
        <v>234</v>
      </c>
      <c r="N234" s="13" t="s">
        <v>799</v>
      </c>
      <c r="O234" s="16">
        <v>103</v>
      </c>
      <c r="P234" s="16">
        <v>0</v>
      </c>
      <c r="Q234" s="16">
        <v>0</v>
      </c>
      <c r="R234" s="16">
        <v>4</v>
      </c>
      <c r="S234" s="16">
        <v>0</v>
      </c>
      <c r="T234" s="17">
        <f t="shared" si="18"/>
        <v>107</v>
      </c>
      <c r="U234" s="16">
        <v>92</v>
      </c>
      <c r="V234" s="17">
        <f t="shared" si="17"/>
        <v>199</v>
      </c>
      <c r="W234" s="19" t="s">
        <v>799</v>
      </c>
    </row>
    <row r="235" spans="1:23" ht="14.25" customHeight="1">
      <c r="A235" t="s">
        <v>603</v>
      </c>
      <c r="B235" t="s">
        <v>604</v>
      </c>
      <c r="C235" s="32" t="s">
        <v>603</v>
      </c>
      <c r="D235" t="s">
        <v>604</v>
      </c>
      <c r="E235" t="s">
        <v>219</v>
      </c>
      <c r="F235" s="16">
        <v>3</v>
      </c>
      <c r="G235" s="16">
        <v>0</v>
      </c>
      <c r="H235" s="16">
        <v>0</v>
      </c>
      <c r="I235" s="16">
        <v>0</v>
      </c>
      <c r="J235" s="16">
        <v>0</v>
      </c>
      <c r="K235" s="17">
        <f t="shared" si="15"/>
        <v>3</v>
      </c>
      <c r="L235" s="16">
        <v>0</v>
      </c>
      <c r="M235" s="17">
        <f t="shared" si="16"/>
        <v>3</v>
      </c>
      <c r="N235" s="13" t="s">
        <v>799</v>
      </c>
      <c r="O235" s="16">
        <v>0</v>
      </c>
      <c r="P235" s="16">
        <v>26</v>
      </c>
      <c r="Q235" s="16">
        <v>0</v>
      </c>
      <c r="R235" s="16">
        <v>25</v>
      </c>
      <c r="S235" s="16">
        <v>0</v>
      </c>
      <c r="T235" s="17">
        <f t="shared" si="18"/>
        <v>51</v>
      </c>
      <c r="U235" s="16">
        <v>0</v>
      </c>
      <c r="V235" s="17">
        <f t="shared" si="17"/>
        <v>51</v>
      </c>
      <c r="W235" s="19" t="s">
        <v>799</v>
      </c>
    </row>
    <row r="236" spans="1:23" ht="14.25" customHeight="1">
      <c r="A236" t="s">
        <v>605</v>
      </c>
      <c r="B236" s="32" t="s">
        <v>606</v>
      </c>
      <c r="C236" s="32" t="s">
        <v>605</v>
      </c>
      <c r="D236" s="32" t="s">
        <v>606</v>
      </c>
      <c r="E236" t="s">
        <v>243</v>
      </c>
      <c r="F236" s="16">
        <v>6</v>
      </c>
      <c r="G236" s="16">
        <v>0</v>
      </c>
      <c r="H236" s="16">
        <v>0</v>
      </c>
      <c r="I236" s="16">
        <v>31</v>
      </c>
      <c r="J236" s="16">
        <v>95</v>
      </c>
      <c r="K236" s="17">
        <f t="shared" si="15"/>
        <v>132</v>
      </c>
      <c r="L236" s="16">
        <v>20</v>
      </c>
      <c r="M236" s="17">
        <f t="shared" si="16"/>
        <v>152</v>
      </c>
      <c r="N236" s="13" t="s">
        <v>799</v>
      </c>
      <c r="O236" s="16">
        <v>28</v>
      </c>
      <c r="P236" s="16">
        <v>7</v>
      </c>
      <c r="Q236" s="16">
        <v>10</v>
      </c>
      <c r="R236" s="16">
        <v>13</v>
      </c>
      <c r="S236" s="16">
        <v>0</v>
      </c>
      <c r="T236" s="17">
        <f t="shared" si="18"/>
        <v>58</v>
      </c>
      <c r="U236" s="16">
        <v>24</v>
      </c>
      <c r="V236" s="17">
        <f t="shared" si="17"/>
        <v>82</v>
      </c>
      <c r="W236" s="19" t="s">
        <v>799</v>
      </c>
    </row>
    <row r="237" spans="1:23" ht="14.25" customHeight="1">
      <c r="A237" t="s">
        <v>607</v>
      </c>
      <c r="B237" s="32" t="s">
        <v>608</v>
      </c>
      <c r="C237" s="32" t="s">
        <v>607</v>
      </c>
      <c r="D237" s="32" t="s">
        <v>608</v>
      </c>
      <c r="E237" t="s">
        <v>248</v>
      </c>
      <c r="F237" s="16">
        <v>288</v>
      </c>
      <c r="G237" s="16">
        <v>192</v>
      </c>
      <c r="H237" s="16">
        <v>7</v>
      </c>
      <c r="I237" s="16">
        <v>34</v>
      </c>
      <c r="J237" s="16">
        <v>257</v>
      </c>
      <c r="K237" s="17">
        <f t="shared" si="15"/>
        <v>778</v>
      </c>
      <c r="L237" s="16">
        <v>379</v>
      </c>
      <c r="M237" s="17">
        <f t="shared" si="16"/>
        <v>1157</v>
      </c>
      <c r="N237" s="13" t="s">
        <v>802</v>
      </c>
      <c r="O237" s="16">
        <v>204</v>
      </c>
      <c r="P237" s="16">
        <v>47</v>
      </c>
      <c r="Q237" s="16">
        <v>0</v>
      </c>
      <c r="R237" s="16">
        <v>70</v>
      </c>
      <c r="S237" s="16">
        <v>0</v>
      </c>
      <c r="T237" s="17">
        <f t="shared" si="18"/>
        <v>321</v>
      </c>
      <c r="U237" s="16">
        <v>390</v>
      </c>
      <c r="V237" s="17">
        <f t="shared" si="17"/>
        <v>711</v>
      </c>
      <c r="W237" s="19" t="s">
        <v>802</v>
      </c>
    </row>
    <row r="238" spans="1:23" ht="14.25" customHeight="1">
      <c r="A238" t="s">
        <v>609</v>
      </c>
      <c r="B238" s="32" t="s">
        <v>610</v>
      </c>
      <c r="C238" s="32" t="s">
        <v>609</v>
      </c>
      <c r="D238" s="32" t="s">
        <v>610</v>
      </c>
      <c r="E238" t="s">
        <v>231</v>
      </c>
      <c r="F238" s="16">
        <v>8</v>
      </c>
      <c r="G238" s="16">
        <v>0</v>
      </c>
      <c r="H238" s="16">
        <v>0</v>
      </c>
      <c r="I238" s="16">
        <v>9</v>
      </c>
      <c r="J238" s="16">
        <v>185</v>
      </c>
      <c r="K238" s="17">
        <f t="shared" si="15"/>
        <v>202</v>
      </c>
      <c r="L238" s="16">
        <v>5</v>
      </c>
      <c r="M238" s="17">
        <f t="shared" si="16"/>
        <v>207</v>
      </c>
      <c r="N238" s="13" t="s">
        <v>799</v>
      </c>
      <c r="O238" s="16">
        <v>8</v>
      </c>
      <c r="P238" s="16">
        <v>28</v>
      </c>
      <c r="Q238" s="16">
        <v>0</v>
      </c>
      <c r="R238" s="16">
        <v>20</v>
      </c>
      <c r="S238" s="16">
        <v>0</v>
      </c>
      <c r="T238" s="17">
        <f t="shared" si="18"/>
        <v>56</v>
      </c>
      <c r="U238" s="16">
        <v>14</v>
      </c>
      <c r="V238" s="17">
        <f t="shared" si="17"/>
        <v>70</v>
      </c>
      <c r="W238" s="19" t="s">
        <v>799</v>
      </c>
    </row>
    <row r="239" spans="1:23" ht="14.25" customHeight="1">
      <c r="A239" t="s">
        <v>611</v>
      </c>
      <c r="B239" s="32" t="s">
        <v>612</v>
      </c>
      <c r="C239" s="32" t="s">
        <v>611</v>
      </c>
      <c r="D239" s="32" t="s">
        <v>612</v>
      </c>
      <c r="E239" t="s">
        <v>219</v>
      </c>
      <c r="F239" s="16">
        <v>3</v>
      </c>
      <c r="G239" s="16">
        <v>0</v>
      </c>
      <c r="H239" s="16">
        <v>0</v>
      </c>
      <c r="I239" s="16">
        <v>1</v>
      </c>
      <c r="J239" s="16">
        <v>57</v>
      </c>
      <c r="K239" s="17">
        <f t="shared" si="15"/>
        <v>61</v>
      </c>
      <c r="L239" s="16">
        <v>56</v>
      </c>
      <c r="M239" s="17">
        <f t="shared" si="16"/>
        <v>117</v>
      </c>
      <c r="N239" s="13" t="s">
        <v>799</v>
      </c>
      <c r="O239" s="16">
        <v>126</v>
      </c>
      <c r="P239" s="16">
        <v>10</v>
      </c>
      <c r="Q239" s="16">
        <v>0</v>
      </c>
      <c r="R239" s="16">
        <v>101</v>
      </c>
      <c r="S239" s="16">
        <v>0</v>
      </c>
      <c r="T239" s="17">
        <f t="shared" si="18"/>
        <v>237</v>
      </c>
      <c r="U239" s="16">
        <v>0</v>
      </c>
      <c r="V239" s="17">
        <f t="shared" si="17"/>
        <v>237</v>
      </c>
      <c r="W239" s="19" t="s">
        <v>799</v>
      </c>
    </row>
    <row r="240" spans="1:23" ht="14.25" customHeight="1">
      <c r="A240" t="s">
        <v>613</v>
      </c>
      <c r="B240" s="32" t="s">
        <v>614</v>
      </c>
      <c r="C240" s="32" t="s">
        <v>613</v>
      </c>
      <c r="D240" s="32" t="s">
        <v>614</v>
      </c>
      <c r="E240" t="s">
        <v>243</v>
      </c>
      <c r="F240" s="16">
        <v>19</v>
      </c>
      <c r="G240" s="16">
        <v>6</v>
      </c>
      <c r="H240" s="16">
        <v>0</v>
      </c>
      <c r="I240" s="16">
        <v>8</v>
      </c>
      <c r="J240" s="16">
        <v>11</v>
      </c>
      <c r="K240" s="17">
        <f t="shared" si="15"/>
        <v>44</v>
      </c>
      <c r="L240" s="16">
        <v>0</v>
      </c>
      <c r="M240" s="17">
        <f t="shared" si="16"/>
        <v>44</v>
      </c>
      <c r="N240" s="13" t="s">
        <v>799</v>
      </c>
      <c r="O240" s="16">
        <v>24</v>
      </c>
      <c r="P240" s="16">
        <v>2</v>
      </c>
      <c r="Q240" s="16">
        <v>0</v>
      </c>
      <c r="R240" s="16">
        <v>58</v>
      </c>
      <c r="S240" s="16">
        <v>0</v>
      </c>
      <c r="T240" s="17">
        <f t="shared" si="18"/>
        <v>84</v>
      </c>
      <c r="U240" s="16">
        <v>0</v>
      </c>
      <c r="V240" s="17">
        <f t="shared" si="17"/>
        <v>84</v>
      </c>
      <c r="W240" s="19" t="s">
        <v>799</v>
      </c>
    </row>
    <row r="241" spans="1:23" ht="14.25" customHeight="1">
      <c r="A241" t="s">
        <v>615</v>
      </c>
      <c r="B241" s="32" t="s">
        <v>616</v>
      </c>
      <c r="C241" s="32" t="s">
        <v>615</v>
      </c>
      <c r="D241" s="32" t="s">
        <v>616</v>
      </c>
      <c r="E241" t="s">
        <v>219</v>
      </c>
      <c r="F241" s="16">
        <v>2</v>
      </c>
      <c r="G241" s="16">
        <v>57</v>
      </c>
      <c r="H241" s="16">
        <v>0</v>
      </c>
      <c r="I241" s="16">
        <v>106</v>
      </c>
      <c r="J241" s="16">
        <v>0</v>
      </c>
      <c r="K241" s="17">
        <f t="shared" si="15"/>
        <v>165</v>
      </c>
      <c r="L241" s="16">
        <v>0</v>
      </c>
      <c r="M241" s="17">
        <f t="shared" si="16"/>
        <v>165</v>
      </c>
      <c r="N241" s="13" t="s">
        <v>802</v>
      </c>
      <c r="O241" s="16">
        <v>27</v>
      </c>
      <c r="P241" s="16">
        <v>0</v>
      </c>
      <c r="Q241" s="16">
        <v>0</v>
      </c>
      <c r="R241" s="16">
        <v>67</v>
      </c>
      <c r="S241" s="16">
        <v>0</v>
      </c>
      <c r="T241" s="17">
        <f t="shared" si="18"/>
        <v>94</v>
      </c>
      <c r="U241" s="16">
        <v>0</v>
      </c>
      <c r="V241" s="17">
        <f t="shared" si="17"/>
        <v>94</v>
      </c>
      <c r="W241" s="19" t="s">
        <v>799</v>
      </c>
    </row>
    <row r="242" spans="1:23" ht="14.25" customHeight="1">
      <c r="A242" t="s">
        <v>617</v>
      </c>
      <c r="B242" s="32" t="s">
        <v>618</v>
      </c>
      <c r="C242" s="32" t="s">
        <v>617</v>
      </c>
      <c r="D242" s="32" t="s">
        <v>618</v>
      </c>
      <c r="E242" t="s">
        <v>231</v>
      </c>
      <c r="F242" s="16">
        <v>4</v>
      </c>
      <c r="G242" s="16">
        <v>0</v>
      </c>
      <c r="H242" s="16">
        <v>0</v>
      </c>
      <c r="I242" s="16">
        <v>0</v>
      </c>
      <c r="J242" s="16">
        <v>0</v>
      </c>
      <c r="K242" s="17">
        <f t="shared" si="15"/>
        <v>4</v>
      </c>
      <c r="L242" s="16">
        <v>0</v>
      </c>
      <c r="M242" s="17">
        <f t="shared" si="16"/>
        <v>4</v>
      </c>
      <c r="N242" s="13" t="s">
        <v>799</v>
      </c>
      <c r="O242" s="16">
        <v>27</v>
      </c>
      <c r="P242" s="16">
        <v>8</v>
      </c>
      <c r="Q242" s="16">
        <v>0</v>
      </c>
      <c r="R242" s="16">
        <v>21</v>
      </c>
      <c r="S242" s="16">
        <v>0</v>
      </c>
      <c r="T242" s="17">
        <f t="shared" si="18"/>
        <v>56</v>
      </c>
      <c r="U242" s="16">
        <v>0</v>
      </c>
      <c r="V242" s="17">
        <f t="shared" si="17"/>
        <v>56</v>
      </c>
      <c r="W242" s="19" t="s">
        <v>799</v>
      </c>
    </row>
    <row r="243" spans="1:23" ht="14.25" customHeight="1">
      <c r="A243" t="s">
        <v>619</v>
      </c>
      <c r="B243" s="32" t="s">
        <v>620</v>
      </c>
      <c r="C243" s="32" t="s">
        <v>619</v>
      </c>
      <c r="D243" s="32" t="s">
        <v>620</v>
      </c>
      <c r="E243" t="s">
        <v>231</v>
      </c>
      <c r="F243" s="16">
        <v>0</v>
      </c>
      <c r="G243" s="16">
        <v>0</v>
      </c>
      <c r="H243" s="16">
        <v>0</v>
      </c>
      <c r="I243" s="16">
        <v>153</v>
      </c>
      <c r="J243" s="16">
        <v>34</v>
      </c>
      <c r="K243" s="17">
        <f t="shared" si="15"/>
        <v>187</v>
      </c>
      <c r="L243" s="16">
        <v>0</v>
      </c>
      <c r="M243" s="17">
        <f t="shared" si="16"/>
        <v>187</v>
      </c>
      <c r="N243" s="13" t="s">
        <v>799</v>
      </c>
      <c r="O243" s="16">
        <v>0</v>
      </c>
      <c r="P243" s="16">
        <v>0</v>
      </c>
      <c r="Q243" s="16">
        <v>0</v>
      </c>
      <c r="R243" s="16">
        <v>0</v>
      </c>
      <c r="S243" s="16">
        <v>0</v>
      </c>
      <c r="T243" s="17">
        <f t="shared" si="18"/>
        <v>0</v>
      </c>
      <c r="U243" s="16">
        <v>0</v>
      </c>
      <c r="V243" s="17">
        <f t="shared" si="17"/>
        <v>0</v>
      </c>
      <c r="W243" s="19" t="s">
        <v>799</v>
      </c>
    </row>
    <row r="244" spans="1:23" ht="14.25" customHeight="1">
      <c r="A244" t="s">
        <v>621</v>
      </c>
      <c r="B244" t="s">
        <v>622</v>
      </c>
      <c r="C244" s="32" t="s">
        <v>621</v>
      </c>
      <c r="D244" t="s">
        <v>622</v>
      </c>
      <c r="E244" t="s">
        <v>219</v>
      </c>
      <c r="F244" s="16">
        <v>0</v>
      </c>
      <c r="G244" s="16">
        <v>0</v>
      </c>
      <c r="H244" s="16">
        <v>0</v>
      </c>
      <c r="I244" s="16">
        <v>0</v>
      </c>
      <c r="J244" s="16">
        <v>0</v>
      </c>
      <c r="K244" s="17">
        <f t="shared" si="15"/>
        <v>0</v>
      </c>
      <c r="L244" s="16">
        <v>0</v>
      </c>
      <c r="M244" s="17">
        <f t="shared" si="16"/>
        <v>0</v>
      </c>
      <c r="N244" s="13" t="s">
        <v>799</v>
      </c>
      <c r="O244" s="16">
        <v>54</v>
      </c>
      <c r="P244" s="16">
        <v>0</v>
      </c>
      <c r="Q244" s="16">
        <v>0</v>
      </c>
      <c r="R244" s="16">
        <v>34</v>
      </c>
      <c r="S244" s="16">
        <v>0</v>
      </c>
      <c r="T244" s="17">
        <f t="shared" si="18"/>
        <v>88</v>
      </c>
      <c r="U244" s="16">
        <v>0</v>
      </c>
      <c r="V244" s="17">
        <f t="shared" si="17"/>
        <v>88</v>
      </c>
      <c r="W244" s="19" t="s">
        <v>799</v>
      </c>
    </row>
    <row r="245" spans="1:23" ht="14.25" customHeight="1">
      <c r="A245" t="s">
        <v>623</v>
      </c>
      <c r="B245" s="32" t="s">
        <v>624</v>
      </c>
      <c r="C245" s="32" t="s">
        <v>623</v>
      </c>
      <c r="D245" s="32" t="s">
        <v>624</v>
      </c>
      <c r="E245" t="s">
        <v>243</v>
      </c>
      <c r="F245" s="16">
        <v>9</v>
      </c>
      <c r="G245" s="16">
        <v>0</v>
      </c>
      <c r="H245" s="16">
        <v>0</v>
      </c>
      <c r="I245" s="16">
        <v>0</v>
      </c>
      <c r="J245" s="16">
        <v>0</v>
      </c>
      <c r="K245" s="17">
        <f t="shared" si="15"/>
        <v>9</v>
      </c>
      <c r="L245" s="16">
        <v>90</v>
      </c>
      <c r="M245" s="17">
        <f t="shared" si="16"/>
        <v>99</v>
      </c>
      <c r="N245" s="13" t="s">
        <v>799</v>
      </c>
      <c r="O245" s="16">
        <v>9</v>
      </c>
      <c r="P245" s="16">
        <v>0</v>
      </c>
      <c r="Q245" s="16">
        <v>0</v>
      </c>
      <c r="R245" s="16">
        <v>10</v>
      </c>
      <c r="S245" s="16">
        <v>0</v>
      </c>
      <c r="T245" s="17">
        <f t="shared" si="18"/>
        <v>19</v>
      </c>
      <c r="U245" s="16">
        <v>35</v>
      </c>
      <c r="V245" s="17">
        <f t="shared" si="17"/>
        <v>54</v>
      </c>
      <c r="W245" s="19" t="s">
        <v>799</v>
      </c>
    </row>
    <row r="246" spans="1:23" ht="14.25" customHeight="1">
      <c r="A246" t="s">
        <v>625</v>
      </c>
      <c r="B246" s="32" t="s">
        <v>626</v>
      </c>
      <c r="C246" s="32" t="s">
        <v>625</v>
      </c>
      <c r="D246" s="32" t="s">
        <v>626</v>
      </c>
      <c r="E246" t="s">
        <v>243</v>
      </c>
      <c r="F246" s="16">
        <v>0</v>
      </c>
      <c r="G246" s="16">
        <v>0</v>
      </c>
      <c r="H246" s="16">
        <v>0</v>
      </c>
      <c r="I246" s="16">
        <v>0</v>
      </c>
      <c r="J246" s="16">
        <v>0</v>
      </c>
      <c r="K246" s="17">
        <f t="shared" si="15"/>
        <v>0</v>
      </c>
      <c r="L246" s="16">
        <v>5</v>
      </c>
      <c r="M246" s="17">
        <f t="shared" si="16"/>
        <v>5</v>
      </c>
      <c r="N246" s="13" t="s">
        <v>799</v>
      </c>
      <c r="O246" s="16">
        <v>30</v>
      </c>
      <c r="P246" s="16">
        <v>0</v>
      </c>
      <c r="Q246" s="16">
        <v>0</v>
      </c>
      <c r="R246" s="16">
        <v>5</v>
      </c>
      <c r="S246" s="16">
        <v>0</v>
      </c>
      <c r="T246" s="17">
        <f t="shared" si="18"/>
        <v>35</v>
      </c>
      <c r="U246" s="16">
        <v>0</v>
      </c>
      <c r="V246" s="17">
        <f t="shared" si="17"/>
        <v>35</v>
      </c>
      <c r="W246" s="19" t="s">
        <v>799</v>
      </c>
    </row>
    <row r="247" spans="1:23" ht="14.25" customHeight="1">
      <c r="A247" t="s">
        <v>627</v>
      </c>
      <c r="B247" s="32" t="s">
        <v>628</v>
      </c>
      <c r="C247" s="32" t="s">
        <v>627</v>
      </c>
      <c r="D247" s="32" t="s">
        <v>628</v>
      </c>
      <c r="E247" t="s">
        <v>253</v>
      </c>
      <c r="F247" s="16">
        <v>1</v>
      </c>
      <c r="G247" s="16">
        <v>0</v>
      </c>
      <c r="H247" s="16">
        <v>0</v>
      </c>
      <c r="I247" s="16">
        <v>15</v>
      </c>
      <c r="J247" s="16">
        <v>0</v>
      </c>
      <c r="K247" s="17">
        <f t="shared" si="15"/>
        <v>16</v>
      </c>
      <c r="L247" s="16">
        <v>98</v>
      </c>
      <c r="M247" s="17">
        <f t="shared" si="16"/>
        <v>114</v>
      </c>
      <c r="N247" s="13" t="s">
        <v>799</v>
      </c>
      <c r="O247" s="16">
        <v>1</v>
      </c>
      <c r="P247" s="16">
        <v>0</v>
      </c>
      <c r="Q247" s="16">
        <v>0</v>
      </c>
      <c r="R247" s="16">
        <v>42</v>
      </c>
      <c r="S247" s="16">
        <v>0</v>
      </c>
      <c r="T247" s="17">
        <f t="shared" si="18"/>
        <v>43</v>
      </c>
      <c r="U247" s="16">
        <v>0</v>
      </c>
      <c r="V247" s="17">
        <f t="shared" si="17"/>
        <v>43</v>
      </c>
      <c r="W247" s="19" t="s">
        <v>799</v>
      </c>
    </row>
    <row r="248" spans="1:23" ht="14.25" customHeight="1">
      <c r="A248" t="s">
        <v>629</v>
      </c>
      <c r="B248" s="32" t="s">
        <v>630</v>
      </c>
      <c r="C248" s="32" t="s">
        <v>629</v>
      </c>
      <c r="D248" s="32" t="s">
        <v>630</v>
      </c>
      <c r="E248" t="s">
        <v>219</v>
      </c>
      <c r="F248" s="16">
        <v>0</v>
      </c>
      <c r="G248" s="16">
        <v>0</v>
      </c>
      <c r="H248" s="16">
        <v>0</v>
      </c>
      <c r="I248" s="16">
        <v>65</v>
      </c>
      <c r="J248" s="16">
        <v>0</v>
      </c>
      <c r="K248" s="17">
        <f t="shared" si="15"/>
        <v>65</v>
      </c>
      <c r="L248" s="16">
        <v>0</v>
      </c>
      <c r="M248" s="17">
        <f t="shared" si="16"/>
        <v>65</v>
      </c>
      <c r="N248" s="13" t="s">
        <v>799</v>
      </c>
      <c r="O248" s="16">
        <v>0</v>
      </c>
      <c r="P248" s="16">
        <v>0</v>
      </c>
      <c r="Q248" s="16">
        <v>0</v>
      </c>
      <c r="R248" s="16">
        <v>0</v>
      </c>
      <c r="S248" s="16">
        <v>0</v>
      </c>
      <c r="T248" s="17">
        <f t="shared" si="18"/>
        <v>0</v>
      </c>
      <c r="U248" s="16">
        <v>0</v>
      </c>
      <c r="V248" s="17">
        <f t="shared" si="17"/>
        <v>0</v>
      </c>
      <c r="W248" s="19" t="s">
        <v>799</v>
      </c>
    </row>
    <row r="249" spans="1:23" ht="14.25" customHeight="1">
      <c r="A249" t="s">
        <v>631</v>
      </c>
      <c r="B249" s="32" t="s">
        <v>632</v>
      </c>
      <c r="C249" s="32" t="s">
        <v>631</v>
      </c>
      <c r="D249" s="32" t="s">
        <v>632</v>
      </c>
      <c r="E249" t="s">
        <v>231</v>
      </c>
      <c r="F249" s="16">
        <v>0</v>
      </c>
      <c r="G249" s="16">
        <v>0</v>
      </c>
      <c r="H249" s="16">
        <v>0</v>
      </c>
      <c r="I249" s="16">
        <v>2</v>
      </c>
      <c r="J249" s="16">
        <v>0</v>
      </c>
      <c r="K249" s="17">
        <f t="shared" si="15"/>
        <v>2</v>
      </c>
      <c r="L249" s="16">
        <v>0</v>
      </c>
      <c r="M249" s="17">
        <f t="shared" si="16"/>
        <v>2</v>
      </c>
      <c r="N249" s="13" t="s">
        <v>799</v>
      </c>
      <c r="O249" s="16">
        <v>53</v>
      </c>
      <c r="P249" s="16">
        <v>12</v>
      </c>
      <c r="Q249" s="16">
        <v>0</v>
      </c>
      <c r="R249" s="16">
        <v>32</v>
      </c>
      <c r="S249" s="16">
        <v>0</v>
      </c>
      <c r="T249" s="17">
        <f t="shared" si="18"/>
        <v>97</v>
      </c>
      <c r="U249" s="16">
        <v>0</v>
      </c>
      <c r="V249" s="17">
        <f t="shared" si="17"/>
        <v>97</v>
      </c>
      <c r="W249" s="19" t="s">
        <v>799</v>
      </c>
    </row>
    <row r="250" spans="1:23" ht="14.25" customHeight="1">
      <c r="A250" t="s">
        <v>633</v>
      </c>
      <c r="B250" s="32" t="s">
        <v>634</v>
      </c>
      <c r="C250" s="32" t="s">
        <v>633</v>
      </c>
      <c r="D250" s="32" t="s">
        <v>634</v>
      </c>
      <c r="E250" t="s">
        <v>219</v>
      </c>
      <c r="F250" s="16">
        <v>13</v>
      </c>
      <c r="G250" s="16">
        <v>0</v>
      </c>
      <c r="H250" s="16">
        <v>0</v>
      </c>
      <c r="I250" s="16">
        <v>0</v>
      </c>
      <c r="J250" s="16">
        <v>0</v>
      </c>
      <c r="K250" s="17">
        <f t="shared" si="15"/>
        <v>13</v>
      </c>
      <c r="L250" s="16">
        <v>0</v>
      </c>
      <c r="M250" s="17">
        <f t="shared" si="16"/>
        <v>13</v>
      </c>
      <c r="N250" s="13" t="s">
        <v>799</v>
      </c>
      <c r="O250" s="16">
        <v>72</v>
      </c>
      <c r="P250" s="16">
        <v>0</v>
      </c>
      <c r="Q250" s="16">
        <v>0</v>
      </c>
      <c r="R250" s="16">
        <v>0</v>
      </c>
      <c r="S250" s="16">
        <v>0</v>
      </c>
      <c r="T250" s="17">
        <f t="shared" si="18"/>
        <v>72</v>
      </c>
      <c r="U250" s="16">
        <v>0</v>
      </c>
      <c r="V250" s="17">
        <f t="shared" si="17"/>
        <v>72</v>
      </c>
      <c r="W250" s="19" t="s">
        <v>799</v>
      </c>
    </row>
    <row r="251" spans="1:23" ht="14.25" customHeight="1">
      <c r="A251" t="s">
        <v>635</v>
      </c>
      <c r="B251" s="32" t="s">
        <v>636</v>
      </c>
      <c r="C251" s="32" t="s">
        <v>635</v>
      </c>
      <c r="D251" s="32" t="s">
        <v>636</v>
      </c>
      <c r="E251" t="s">
        <v>234</v>
      </c>
      <c r="F251" s="16">
        <v>34</v>
      </c>
      <c r="G251" s="16">
        <v>0</v>
      </c>
      <c r="H251" s="16">
        <v>0</v>
      </c>
      <c r="I251" s="16">
        <v>8</v>
      </c>
      <c r="J251" s="16">
        <v>306</v>
      </c>
      <c r="K251" s="17">
        <f t="shared" si="15"/>
        <v>348</v>
      </c>
      <c r="L251" s="16">
        <v>20</v>
      </c>
      <c r="M251" s="17">
        <f t="shared" si="16"/>
        <v>368</v>
      </c>
      <c r="N251" s="13" t="s">
        <v>799</v>
      </c>
      <c r="O251" s="16">
        <v>97</v>
      </c>
      <c r="P251" s="16">
        <v>0</v>
      </c>
      <c r="Q251" s="16">
        <v>0</v>
      </c>
      <c r="R251" s="16">
        <v>52</v>
      </c>
      <c r="S251" s="16">
        <v>0</v>
      </c>
      <c r="T251" s="17">
        <f t="shared" si="18"/>
        <v>149</v>
      </c>
      <c r="U251" s="16">
        <v>92</v>
      </c>
      <c r="V251" s="17">
        <f t="shared" si="17"/>
        <v>241</v>
      </c>
      <c r="W251" s="19" t="s">
        <v>799</v>
      </c>
    </row>
    <row r="252" spans="1:23" ht="14.25" customHeight="1">
      <c r="A252" t="s">
        <v>637</v>
      </c>
      <c r="B252" s="32" t="s">
        <v>638</v>
      </c>
      <c r="C252" s="32" t="s">
        <v>637</v>
      </c>
      <c r="D252" s="32" t="s">
        <v>638</v>
      </c>
      <c r="E252" t="s">
        <v>248</v>
      </c>
      <c r="F252" s="16">
        <v>0</v>
      </c>
      <c r="G252" s="16">
        <v>0</v>
      </c>
      <c r="H252" s="16">
        <v>0</v>
      </c>
      <c r="I252" s="16">
        <v>0</v>
      </c>
      <c r="J252" s="16">
        <v>93</v>
      </c>
      <c r="K252" s="17">
        <f t="shared" si="15"/>
        <v>93</v>
      </c>
      <c r="L252" s="16">
        <v>131</v>
      </c>
      <c r="M252" s="17">
        <f t="shared" si="16"/>
        <v>224</v>
      </c>
      <c r="N252" s="13" t="s">
        <v>802</v>
      </c>
      <c r="O252" s="16">
        <v>29</v>
      </c>
      <c r="P252" s="16">
        <v>0</v>
      </c>
      <c r="Q252" s="16">
        <v>0</v>
      </c>
      <c r="R252" s="16">
        <v>0</v>
      </c>
      <c r="S252" s="16">
        <v>0</v>
      </c>
      <c r="T252" s="17">
        <f t="shared" si="18"/>
        <v>29</v>
      </c>
      <c r="U252" s="16">
        <v>3</v>
      </c>
      <c r="V252" s="17">
        <f t="shared" si="17"/>
        <v>32</v>
      </c>
      <c r="W252" s="19" t="s">
        <v>802</v>
      </c>
    </row>
    <row r="253" spans="1:23" ht="14.25" customHeight="1">
      <c r="A253" t="s">
        <v>639</v>
      </c>
      <c r="B253" s="32" t="s">
        <v>640</v>
      </c>
      <c r="C253" s="32" t="s">
        <v>639</v>
      </c>
      <c r="D253" s="32" t="s">
        <v>640</v>
      </c>
      <c r="E253" t="s">
        <v>253</v>
      </c>
      <c r="F253" s="16">
        <v>0</v>
      </c>
      <c r="G253" s="16">
        <v>0</v>
      </c>
      <c r="H253" s="16">
        <v>0</v>
      </c>
      <c r="I253" s="16">
        <v>0</v>
      </c>
      <c r="J253" s="16">
        <v>140</v>
      </c>
      <c r="K253" s="17">
        <f t="shared" si="15"/>
        <v>140</v>
      </c>
      <c r="L253" s="16">
        <v>243</v>
      </c>
      <c r="M253" s="17">
        <f t="shared" si="16"/>
        <v>383</v>
      </c>
      <c r="N253" s="13" t="s">
        <v>802</v>
      </c>
      <c r="O253" s="16">
        <v>12</v>
      </c>
      <c r="P253" s="16">
        <v>9</v>
      </c>
      <c r="Q253" s="16">
        <v>7</v>
      </c>
      <c r="R253" s="16">
        <v>87</v>
      </c>
      <c r="S253" s="16">
        <v>0</v>
      </c>
      <c r="T253" s="17">
        <f t="shared" si="18"/>
        <v>115</v>
      </c>
      <c r="U253" s="16">
        <v>235</v>
      </c>
      <c r="V253" s="17">
        <f t="shared" si="17"/>
        <v>350</v>
      </c>
      <c r="W253" s="19" t="s">
        <v>802</v>
      </c>
    </row>
    <row r="254" spans="1:23" ht="14.25" customHeight="1">
      <c r="A254" t="s">
        <v>641</v>
      </c>
      <c r="B254" s="32" t="s">
        <v>642</v>
      </c>
      <c r="C254" s="32" t="s">
        <v>641</v>
      </c>
      <c r="D254" s="32" t="s">
        <v>642</v>
      </c>
      <c r="E254" t="s">
        <v>248</v>
      </c>
      <c r="F254" s="16">
        <v>51</v>
      </c>
      <c r="G254" s="16">
        <v>41</v>
      </c>
      <c r="H254" s="16">
        <v>0</v>
      </c>
      <c r="I254" s="16">
        <v>15</v>
      </c>
      <c r="J254" s="16">
        <v>29</v>
      </c>
      <c r="K254" s="17">
        <f t="shared" si="15"/>
        <v>136</v>
      </c>
      <c r="L254" s="16">
        <v>0</v>
      </c>
      <c r="M254" s="17">
        <f t="shared" si="16"/>
        <v>136</v>
      </c>
      <c r="N254" s="13" t="s">
        <v>799</v>
      </c>
      <c r="O254" s="16">
        <v>51</v>
      </c>
      <c r="P254" s="16">
        <v>41</v>
      </c>
      <c r="Q254" s="16">
        <v>0</v>
      </c>
      <c r="R254" s="16">
        <v>52</v>
      </c>
      <c r="S254" s="16">
        <v>0</v>
      </c>
      <c r="T254" s="17">
        <f t="shared" si="18"/>
        <v>144</v>
      </c>
      <c r="U254" s="16">
        <v>0</v>
      </c>
      <c r="V254" s="17">
        <f t="shared" si="17"/>
        <v>144</v>
      </c>
      <c r="W254" s="19" t="s">
        <v>799</v>
      </c>
    </row>
    <row r="255" spans="1:23" ht="14.25" customHeight="1">
      <c r="A255" t="s">
        <v>643</v>
      </c>
      <c r="B255" s="32" t="s">
        <v>644</v>
      </c>
      <c r="C255" s="32" t="s">
        <v>643</v>
      </c>
      <c r="D255" s="32" t="s">
        <v>644</v>
      </c>
      <c r="E255" t="s">
        <v>231</v>
      </c>
      <c r="F255" s="16">
        <v>40</v>
      </c>
      <c r="G255" s="16">
        <v>5</v>
      </c>
      <c r="H255" s="16">
        <v>0</v>
      </c>
      <c r="I255" s="16">
        <v>9</v>
      </c>
      <c r="J255" s="16">
        <v>14</v>
      </c>
      <c r="K255" s="17">
        <f t="shared" si="15"/>
        <v>68</v>
      </c>
      <c r="L255" s="16">
        <v>255</v>
      </c>
      <c r="M255" s="17">
        <f t="shared" si="16"/>
        <v>323</v>
      </c>
      <c r="N255" s="13" t="s">
        <v>802</v>
      </c>
      <c r="O255" s="16">
        <v>74</v>
      </c>
      <c r="P255" s="16">
        <v>38</v>
      </c>
      <c r="Q255" s="16">
        <v>0</v>
      </c>
      <c r="R255" s="16">
        <v>95</v>
      </c>
      <c r="S255" s="16">
        <v>0</v>
      </c>
      <c r="T255" s="17">
        <f t="shared" si="18"/>
        <v>207</v>
      </c>
      <c r="U255" s="16">
        <v>0</v>
      </c>
      <c r="V255" s="17">
        <f t="shared" si="17"/>
        <v>207</v>
      </c>
      <c r="W255" s="19" t="s">
        <v>799</v>
      </c>
    </row>
    <row r="256" spans="1:23" ht="14.25" customHeight="1">
      <c r="A256" t="s">
        <v>645</v>
      </c>
      <c r="B256" s="32" t="s">
        <v>646</v>
      </c>
      <c r="C256" s="32" t="s">
        <v>645</v>
      </c>
      <c r="D256" s="32" t="s">
        <v>646</v>
      </c>
      <c r="E256" t="s">
        <v>219</v>
      </c>
      <c r="F256" s="16">
        <v>21</v>
      </c>
      <c r="G256" s="16">
        <v>0</v>
      </c>
      <c r="H256" s="16">
        <v>0</v>
      </c>
      <c r="I256" s="16">
        <v>15</v>
      </c>
      <c r="J256" s="16">
        <v>45</v>
      </c>
      <c r="K256" s="17">
        <f t="shared" si="15"/>
        <v>81</v>
      </c>
      <c r="L256" s="16">
        <v>0</v>
      </c>
      <c r="M256" s="17">
        <f t="shared" si="16"/>
        <v>81</v>
      </c>
      <c r="N256" s="13" t="s">
        <v>799</v>
      </c>
      <c r="O256" s="16">
        <v>36</v>
      </c>
      <c r="P256" s="16">
        <v>2</v>
      </c>
      <c r="Q256" s="16">
        <v>0</v>
      </c>
      <c r="R256" s="16">
        <v>43</v>
      </c>
      <c r="S256" s="16">
        <v>0</v>
      </c>
      <c r="T256" s="17">
        <f t="shared" si="18"/>
        <v>81</v>
      </c>
      <c r="U256" s="16">
        <v>0</v>
      </c>
      <c r="V256" s="17">
        <f t="shared" si="17"/>
        <v>81</v>
      </c>
      <c r="W256" s="19" t="s">
        <v>799</v>
      </c>
    </row>
    <row r="257" spans="1:23" ht="14.25" customHeight="1">
      <c r="A257" t="s">
        <v>647</v>
      </c>
      <c r="B257" s="32" t="s">
        <v>648</v>
      </c>
      <c r="C257" s="32" t="s">
        <v>647</v>
      </c>
      <c r="D257" s="32" t="s">
        <v>648</v>
      </c>
      <c r="E257" t="s">
        <v>219</v>
      </c>
      <c r="F257" s="16">
        <v>13</v>
      </c>
      <c r="G257" s="16">
        <v>0</v>
      </c>
      <c r="H257" s="16">
        <v>0</v>
      </c>
      <c r="I257" s="16">
        <v>9</v>
      </c>
      <c r="J257" s="16">
        <v>242</v>
      </c>
      <c r="K257" s="17">
        <f t="shared" si="15"/>
        <v>264</v>
      </c>
      <c r="L257" s="16">
        <v>0</v>
      </c>
      <c r="M257" s="17">
        <f t="shared" si="16"/>
        <v>264</v>
      </c>
      <c r="N257" s="13" t="s">
        <v>799</v>
      </c>
      <c r="O257" s="16">
        <v>19</v>
      </c>
      <c r="P257" s="16">
        <v>0</v>
      </c>
      <c r="Q257" s="16">
        <v>0</v>
      </c>
      <c r="R257" s="16">
        <v>4</v>
      </c>
      <c r="S257" s="16">
        <v>0</v>
      </c>
      <c r="T257" s="17">
        <f t="shared" si="18"/>
        <v>23</v>
      </c>
      <c r="U257" s="16">
        <v>0</v>
      </c>
      <c r="V257" s="17">
        <f t="shared" si="17"/>
        <v>23</v>
      </c>
      <c r="W257" s="19" t="s">
        <v>799</v>
      </c>
    </row>
    <row r="258" spans="1:23" ht="14.25" customHeight="1">
      <c r="A258" t="s">
        <v>649</v>
      </c>
      <c r="B258" s="32" t="s">
        <v>650</v>
      </c>
      <c r="C258" s="32" t="s">
        <v>649</v>
      </c>
      <c r="D258" s="32" t="s">
        <v>650</v>
      </c>
      <c r="E258" t="s">
        <v>231</v>
      </c>
      <c r="F258" s="16">
        <v>0</v>
      </c>
      <c r="G258" s="16">
        <v>0</v>
      </c>
      <c r="H258" s="16">
        <v>0</v>
      </c>
      <c r="I258" s="16">
        <v>16</v>
      </c>
      <c r="J258" s="16">
        <v>1</v>
      </c>
      <c r="K258" s="17">
        <f t="shared" si="15"/>
        <v>17</v>
      </c>
      <c r="L258" s="16">
        <v>0</v>
      </c>
      <c r="M258" s="17">
        <f t="shared" si="16"/>
        <v>17</v>
      </c>
      <c r="N258" s="13" t="s">
        <v>799</v>
      </c>
      <c r="O258" s="16">
        <v>62</v>
      </c>
      <c r="P258" s="16">
        <v>0</v>
      </c>
      <c r="Q258" s="16">
        <v>0</v>
      </c>
      <c r="R258" s="16">
        <v>38</v>
      </c>
      <c r="S258" s="16">
        <v>0</v>
      </c>
      <c r="T258" s="17">
        <f t="shared" si="18"/>
        <v>100</v>
      </c>
      <c r="U258" s="16">
        <v>0</v>
      </c>
      <c r="V258" s="17">
        <f t="shared" si="17"/>
        <v>100</v>
      </c>
      <c r="W258" s="19" t="s">
        <v>799</v>
      </c>
    </row>
    <row r="259" spans="1:23" ht="14.25" customHeight="1">
      <c r="A259" t="s">
        <v>651</v>
      </c>
      <c r="B259" s="32" t="s">
        <v>652</v>
      </c>
      <c r="C259" s="32" t="s">
        <v>651</v>
      </c>
      <c r="D259" s="32" t="s">
        <v>652</v>
      </c>
      <c r="E259" t="s">
        <v>219</v>
      </c>
      <c r="F259" s="16">
        <v>0</v>
      </c>
      <c r="G259" s="16">
        <v>0</v>
      </c>
      <c r="H259" s="16">
        <v>4</v>
      </c>
      <c r="I259" s="16">
        <v>0</v>
      </c>
      <c r="J259" s="16">
        <v>0</v>
      </c>
      <c r="K259" s="17">
        <f t="shared" si="15"/>
        <v>4</v>
      </c>
      <c r="L259" s="16">
        <v>7</v>
      </c>
      <c r="M259" s="17">
        <f t="shared" si="16"/>
        <v>11</v>
      </c>
      <c r="N259" s="13" t="s">
        <v>799</v>
      </c>
      <c r="O259" s="16">
        <v>18</v>
      </c>
      <c r="P259" s="16">
        <v>0</v>
      </c>
      <c r="Q259" s="16">
        <v>0</v>
      </c>
      <c r="R259" s="16">
        <v>41</v>
      </c>
      <c r="S259" s="16">
        <v>0</v>
      </c>
      <c r="T259" s="17">
        <f t="shared" si="18"/>
        <v>59</v>
      </c>
      <c r="U259" s="16">
        <v>11</v>
      </c>
      <c r="V259" s="17">
        <f t="shared" si="17"/>
        <v>70</v>
      </c>
      <c r="W259" s="19" t="s">
        <v>799</v>
      </c>
    </row>
    <row r="260" spans="1:23" ht="14.25" customHeight="1">
      <c r="A260" t="s">
        <v>653</v>
      </c>
      <c r="B260" s="32" t="s">
        <v>654</v>
      </c>
      <c r="C260" s="32" t="s">
        <v>653</v>
      </c>
      <c r="D260" s="32" t="s">
        <v>654</v>
      </c>
      <c r="E260" t="s">
        <v>243</v>
      </c>
      <c r="F260" s="16">
        <v>0</v>
      </c>
      <c r="G260" s="16">
        <v>0</v>
      </c>
      <c r="H260" s="16">
        <v>0</v>
      </c>
      <c r="I260" s="16">
        <v>2</v>
      </c>
      <c r="J260" s="16">
        <v>41</v>
      </c>
      <c r="K260" s="17">
        <f t="shared" si="15"/>
        <v>43</v>
      </c>
      <c r="L260" s="16">
        <v>62</v>
      </c>
      <c r="M260" s="17">
        <f t="shared" si="16"/>
        <v>105</v>
      </c>
      <c r="N260" s="13" t="s">
        <v>799</v>
      </c>
      <c r="O260" s="16">
        <v>4</v>
      </c>
      <c r="P260" s="16">
        <v>0</v>
      </c>
      <c r="Q260" s="16">
        <v>0</v>
      </c>
      <c r="R260" s="16">
        <v>10</v>
      </c>
      <c r="S260" s="16">
        <v>0</v>
      </c>
      <c r="T260" s="17">
        <f t="shared" si="18"/>
        <v>14</v>
      </c>
      <c r="U260" s="16">
        <v>29</v>
      </c>
      <c r="V260" s="17">
        <f t="shared" si="17"/>
        <v>43</v>
      </c>
      <c r="W260" s="19" t="s">
        <v>799</v>
      </c>
    </row>
    <row r="261" spans="1:23" ht="14.25" customHeight="1">
      <c r="A261" t="s">
        <v>655</v>
      </c>
      <c r="B261" s="32" t="s">
        <v>656</v>
      </c>
      <c r="C261" s="32" t="s">
        <v>655</v>
      </c>
      <c r="D261" s="32" t="s">
        <v>656</v>
      </c>
      <c r="E261" t="s">
        <v>253</v>
      </c>
      <c r="F261" s="16">
        <v>98</v>
      </c>
      <c r="G261" s="16">
        <v>0</v>
      </c>
      <c r="H261" s="16">
        <v>0</v>
      </c>
      <c r="I261" s="16">
        <v>0</v>
      </c>
      <c r="J261" s="16">
        <v>52</v>
      </c>
      <c r="K261" s="17">
        <f t="shared" si="15"/>
        <v>150</v>
      </c>
      <c r="L261" s="16">
        <v>18</v>
      </c>
      <c r="M261" s="17">
        <f t="shared" si="16"/>
        <v>168</v>
      </c>
      <c r="N261" s="13" t="s">
        <v>799</v>
      </c>
      <c r="O261" s="16">
        <v>42</v>
      </c>
      <c r="P261" s="16">
        <v>0</v>
      </c>
      <c r="Q261" s="16">
        <v>20</v>
      </c>
      <c r="R261" s="16">
        <v>39</v>
      </c>
      <c r="S261" s="16">
        <v>0</v>
      </c>
      <c r="T261" s="17">
        <f t="shared" si="18"/>
        <v>101</v>
      </c>
      <c r="U261" s="16">
        <v>123</v>
      </c>
      <c r="V261" s="17">
        <f t="shared" si="17"/>
        <v>224</v>
      </c>
      <c r="W261" s="19" t="s">
        <v>802</v>
      </c>
    </row>
    <row r="262" spans="1:23" ht="14.25" customHeight="1">
      <c r="A262" t="s">
        <v>657</v>
      </c>
      <c r="B262" s="32" t="s">
        <v>658</v>
      </c>
      <c r="C262" s="32" t="s">
        <v>657</v>
      </c>
      <c r="D262" s="32" t="s">
        <v>658</v>
      </c>
      <c r="E262" t="s">
        <v>222</v>
      </c>
      <c r="F262" s="16">
        <v>88</v>
      </c>
      <c r="G262" s="16">
        <v>0</v>
      </c>
      <c r="H262" s="16">
        <v>0</v>
      </c>
      <c r="I262" s="16">
        <v>24</v>
      </c>
      <c r="J262" s="16">
        <v>20</v>
      </c>
      <c r="K262" s="17">
        <f t="shared" si="15"/>
        <v>132</v>
      </c>
      <c r="L262" s="16">
        <v>0</v>
      </c>
      <c r="M262" s="17">
        <f t="shared" si="16"/>
        <v>132</v>
      </c>
      <c r="N262" s="13" t="s">
        <v>802</v>
      </c>
      <c r="O262" s="16">
        <v>7</v>
      </c>
      <c r="P262" s="16">
        <v>0</v>
      </c>
      <c r="Q262" s="16">
        <v>0</v>
      </c>
      <c r="R262" s="16">
        <v>0</v>
      </c>
      <c r="S262" s="16">
        <v>0</v>
      </c>
      <c r="T262" s="17">
        <f t="shared" si="18"/>
        <v>7</v>
      </c>
      <c r="U262" s="16">
        <v>0</v>
      </c>
      <c r="V262" s="17">
        <f t="shared" si="17"/>
        <v>7</v>
      </c>
      <c r="W262" s="19" t="s">
        <v>799</v>
      </c>
    </row>
    <row r="263" spans="1:23" ht="14.25" customHeight="1">
      <c r="A263" t="s">
        <v>659</v>
      </c>
      <c r="B263" s="32" t="s">
        <v>660</v>
      </c>
      <c r="C263" s="32" t="s">
        <v>659</v>
      </c>
      <c r="D263" s="32" t="s">
        <v>660</v>
      </c>
      <c r="E263" t="s">
        <v>222</v>
      </c>
      <c r="F263" s="16">
        <v>156</v>
      </c>
      <c r="G263" s="16">
        <v>28</v>
      </c>
      <c r="H263" s="16">
        <v>0</v>
      </c>
      <c r="I263" s="16">
        <v>54</v>
      </c>
      <c r="J263" s="16">
        <v>83</v>
      </c>
      <c r="K263" s="17">
        <f t="shared" si="15"/>
        <v>321</v>
      </c>
      <c r="L263" s="16">
        <v>190</v>
      </c>
      <c r="M263" s="17">
        <f t="shared" si="16"/>
        <v>511</v>
      </c>
      <c r="N263" s="13" t="s">
        <v>802</v>
      </c>
      <c r="O263" s="16">
        <v>84</v>
      </c>
      <c r="P263" s="16">
        <v>61</v>
      </c>
      <c r="Q263" s="16">
        <v>0</v>
      </c>
      <c r="R263" s="16">
        <v>134</v>
      </c>
      <c r="S263" s="16">
        <v>0</v>
      </c>
      <c r="T263" s="17">
        <f t="shared" si="18"/>
        <v>279</v>
      </c>
      <c r="U263" s="16">
        <v>145</v>
      </c>
      <c r="V263" s="17">
        <f t="shared" si="17"/>
        <v>424</v>
      </c>
      <c r="W263" s="19" t="s">
        <v>799</v>
      </c>
    </row>
    <row r="264" spans="1:23" ht="14.25" customHeight="1">
      <c r="A264" t="s">
        <v>661</v>
      </c>
      <c r="B264" s="32" t="s">
        <v>662</v>
      </c>
      <c r="C264" s="32" t="s">
        <v>661</v>
      </c>
      <c r="D264" s="32" t="s">
        <v>662</v>
      </c>
      <c r="E264" t="s">
        <v>219</v>
      </c>
      <c r="F264" s="16">
        <v>27</v>
      </c>
      <c r="G264" s="16">
        <v>0</v>
      </c>
      <c r="H264" s="16">
        <v>0</v>
      </c>
      <c r="I264" s="16">
        <v>0</v>
      </c>
      <c r="J264" s="16">
        <v>29</v>
      </c>
      <c r="K264" s="17">
        <f t="shared" ref="K264:K278" si="19">SUM(F264:J264)</f>
        <v>56</v>
      </c>
      <c r="L264" s="16">
        <v>0</v>
      </c>
      <c r="M264" s="17">
        <f t="shared" ref="M264:M278" si="20">SUM(K264:L264)</f>
        <v>56</v>
      </c>
      <c r="N264" s="13" t="s">
        <v>802</v>
      </c>
      <c r="O264" s="16">
        <v>115</v>
      </c>
      <c r="P264" s="16">
        <v>0</v>
      </c>
      <c r="Q264" s="16">
        <v>0</v>
      </c>
      <c r="R264" s="16">
        <v>31</v>
      </c>
      <c r="S264" s="16">
        <v>0</v>
      </c>
      <c r="T264" s="17">
        <f t="shared" si="18"/>
        <v>146</v>
      </c>
      <c r="U264" s="16">
        <v>0</v>
      </c>
      <c r="V264" s="17">
        <f t="shared" ref="V264:V278" si="21">SUM(T264:U264)</f>
        <v>146</v>
      </c>
      <c r="W264" s="19" t="s">
        <v>799</v>
      </c>
    </row>
    <row r="265" spans="1:23" ht="14.25" customHeight="1">
      <c r="A265" t="s">
        <v>663</v>
      </c>
      <c r="B265" s="32" t="s">
        <v>664</v>
      </c>
      <c r="C265" s="32" t="s">
        <v>663</v>
      </c>
      <c r="D265" s="32" t="s">
        <v>664</v>
      </c>
      <c r="E265" t="s">
        <v>231</v>
      </c>
      <c r="F265" s="16">
        <v>0</v>
      </c>
      <c r="G265" s="16">
        <v>0</v>
      </c>
      <c r="H265" s="16">
        <v>0</v>
      </c>
      <c r="I265" s="16">
        <v>6</v>
      </c>
      <c r="J265" s="16">
        <v>63</v>
      </c>
      <c r="K265" s="17">
        <f t="shared" si="19"/>
        <v>69</v>
      </c>
      <c r="L265" s="16">
        <v>0</v>
      </c>
      <c r="M265" s="17">
        <f t="shared" si="20"/>
        <v>69</v>
      </c>
      <c r="N265" s="13" t="s">
        <v>799</v>
      </c>
      <c r="O265" s="16">
        <v>0</v>
      </c>
      <c r="P265" s="16">
        <v>29</v>
      </c>
      <c r="Q265" s="16">
        <v>0</v>
      </c>
      <c r="R265" s="16">
        <v>40</v>
      </c>
      <c r="S265" s="16">
        <v>0</v>
      </c>
      <c r="T265" s="17">
        <f t="shared" si="18"/>
        <v>69</v>
      </c>
      <c r="U265" s="16">
        <v>0</v>
      </c>
      <c r="V265" s="17">
        <f t="shared" si="21"/>
        <v>69</v>
      </c>
      <c r="W265" s="19" t="s">
        <v>799</v>
      </c>
    </row>
    <row r="266" spans="1:23" ht="14.25" customHeight="1">
      <c r="A266" t="s">
        <v>667</v>
      </c>
      <c r="B266" s="32" t="s">
        <v>668</v>
      </c>
      <c r="C266" s="32" t="s">
        <v>667</v>
      </c>
      <c r="D266" s="32" t="s">
        <v>668</v>
      </c>
      <c r="E266" t="s">
        <v>253</v>
      </c>
      <c r="F266" s="16">
        <v>157</v>
      </c>
      <c r="G266" s="16">
        <v>0</v>
      </c>
      <c r="H266" s="16">
        <v>0</v>
      </c>
      <c r="I266" s="16">
        <v>25</v>
      </c>
      <c r="J266" s="16">
        <v>215</v>
      </c>
      <c r="K266" s="17">
        <f t="shared" si="19"/>
        <v>397</v>
      </c>
      <c r="L266" s="16">
        <v>22</v>
      </c>
      <c r="M266" s="17">
        <f t="shared" si="20"/>
        <v>419</v>
      </c>
      <c r="N266" s="13" t="s">
        <v>799</v>
      </c>
      <c r="O266" s="16">
        <v>144</v>
      </c>
      <c r="P266" s="16">
        <v>0</v>
      </c>
      <c r="Q266" s="16">
        <v>0</v>
      </c>
      <c r="R266" s="16">
        <v>88</v>
      </c>
      <c r="S266" s="16">
        <v>0</v>
      </c>
      <c r="T266" s="17">
        <f t="shared" si="18"/>
        <v>232</v>
      </c>
      <c r="U266" s="16">
        <v>29</v>
      </c>
      <c r="V266" s="17">
        <f t="shared" si="21"/>
        <v>261</v>
      </c>
      <c r="W266" s="19" t="s">
        <v>802</v>
      </c>
    </row>
    <row r="267" spans="1:23" ht="14.25" customHeight="1">
      <c r="A267" t="s">
        <v>669</v>
      </c>
      <c r="B267" s="32" t="s">
        <v>670</v>
      </c>
      <c r="C267" s="32" t="s">
        <v>669</v>
      </c>
      <c r="D267" s="32" t="s">
        <v>670</v>
      </c>
      <c r="E267" t="s">
        <v>243</v>
      </c>
      <c r="F267" s="16">
        <v>11</v>
      </c>
      <c r="G267" s="16">
        <v>3</v>
      </c>
      <c r="H267" s="16">
        <v>62</v>
      </c>
      <c r="I267" s="16">
        <v>75</v>
      </c>
      <c r="J267" s="16">
        <v>65</v>
      </c>
      <c r="K267" s="17">
        <f t="shared" si="19"/>
        <v>216</v>
      </c>
      <c r="L267" s="16">
        <v>309</v>
      </c>
      <c r="M267" s="17">
        <f t="shared" si="20"/>
        <v>525</v>
      </c>
      <c r="N267" s="13" t="s">
        <v>802</v>
      </c>
      <c r="O267" s="16">
        <v>60</v>
      </c>
      <c r="P267" s="16">
        <v>30</v>
      </c>
      <c r="Q267" s="16">
        <v>0</v>
      </c>
      <c r="R267" s="16">
        <v>141</v>
      </c>
      <c r="S267" s="16">
        <v>0</v>
      </c>
      <c r="T267" s="17">
        <f t="shared" si="18"/>
        <v>231</v>
      </c>
      <c r="U267" s="16">
        <v>62</v>
      </c>
      <c r="V267" s="17">
        <f t="shared" si="21"/>
        <v>293</v>
      </c>
      <c r="W267" s="19" t="s">
        <v>799</v>
      </c>
    </row>
    <row r="268" spans="1:23" ht="14.25" customHeight="1">
      <c r="A268" t="s">
        <v>671</v>
      </c>
      <c r="B268" s="32" t="s">
        <v>672</v>
      </c>
      <c r="C268" s="32" t="s">
        <v>671</v>
      </c>
      <c r="D268" s="32" t="s">
        <v>672</v>
      </c>
      <c r="E268" t="s">
        <v>219</v>
      </c>
      <c r="F268" s="16">
        <v>9</v>
      </c>
      <c r="G268" s="16">
        <v>0</v>
      </c>
      <c r="H268" s="16">
        <v>0</v>
      </c>
      <c r="I268" s="16">
        <v>136</v>
      </c>
      <c r="J268" s="16">
        <v>80</v>
      </c>
      <c r="K268" s="17">
        <f t="shared" si="19"/>
        <v>225</v>
      </c>
      <c r="L268" s="16">
        <v>0</v>
      </c>
      <c r="M268" s="17">
        <f t="shared" si="20"/>
        <v>225</v>
      </c>
      <c r="N268" s="13" t="s">
        <v>799</v>
      </c>
      <c r="O268" s="16">
        <v>48</v>
      </c>
      <c r="P268" s="16">
        <v>107</v>
      </c>
      <c r="Q268" s="16">
        <v>0</v>
      </c>
      <c r="R268" s="16">
        <v>74</v>
      </c>
      <c r="S268" s="16">
        <v>0</v>
      </c>
      <c r="T268" s="17">
        <f t="shared" ref="T268:T278" si="22">SUM(O268:S268)</f>
        <v>229</v>
      </c>
      <c r="U268" s="16">
        <v>1</v>
      </c>
      <c r="V268" s="17">
        <f t="shared" si="21"/>
        <v>230</v>
      </c>
      <c r="W268" s="19" t="s">
        <v>799</v>
      </c>
    </row>
    <row r="269" spans="1:23" ht="14.25" customHeight="1">
      <c r="A269" t="s">
        <v>783</v>
      </c>
      <c r="B269" s="32" t="s">
        <v>784</v>
      </c>
      <c r="C269" s="32" t="s">
        <v>783</v>
      </c>
      <c r="D269" s="32" t="s">
        <v>784</v>
      </c>
      <c r="E269" t="s">
        <v>219</v>
      </c>
      <c r="F269" s="16">
        <v>0</v>
      </c>
      <c r="G269" s="16">
        <v>0</v>
      </c>
      <c r="H269" s="16">
        <v>0</v>
      </c>
      <c r="I269" s="16">
        <v>0</v>
      </c>
      <c r="J269" s="16">
        <v>0</v>
      </c>
      <c r="K269" s="17">
        <f t="shared" si="19"/>
        <v>0</v>
      </c>
      <c r="L269" s="16">
        <v>3</v>
      </c>
      <c r="M269" s="17">
        <f t="shared" si="20"/>
        <v>3</v>
      </c>
      <c r="N269" s="13" t="s">
        <v>799</v>
      </c>
      <c r="O269" s="16">
        <v>21</v>
      </c>
      <c r="P269" s="16">
        <v>0</v>
      </c>
      <c r="Q269" s="16">
        <v>0</v>
      </c>
      <c r="R269" s="16">
        <v>27</v>
      </c>
      <c r="S269" s="16">
        <v>0</v>
      </c>
      <c r="T269" s="17">
        <f t="shared" si="22"/>
        <v>48</v>
      </c>
      <c r="U269" s="16">
        <v>0</v>
      </c>
      <c r="V269" s="17">
        <f t="shared" si="21"/>
        <v>48</v>
      </c>
      <c r="W269" s="19" t="s">
        <v>799</v>
      </c>
    </row>
    <row r="270" spans="1:23" ht="14.25" customHeight="1">
      <c r="A270" t="s">
        <v>673</v>
      </c>
      <c r="B270" s="32" t="s">
        <v>674</v>
      </c>
      <c r="C270" s="32" t="s">
        <v>673</v>
      </c>
      <c r="D270" s="32" t="s">
        <v>674</v>
      </c>
      <c r="E270" t="s">
        <v>253</v>
      </c>
      <c r="F270" s="16">
        <v>153</v>
      </c>
      <c r="G270" s="16">
        <v>0</v>
      </c>
      <c r="H270" s="16">
        <v>0</v>
      </c>
      <c r="I270" s="16">
        <v>7</v>
      </c>
      <c r="J270" s="16">
        <v>30</v>
      </c>
      <c r="K270" s="17">
        <f t="shared" si="19"/>
        <v>190</v>
      </c>
      <c r="L270" s="16">
        <v>30</v>
      </c>
      <c r="M270" s="17">
        <f t="shared" si="20"/>
        <v>220</v>
      </c>
      <c r="N270" s="13" t="s">
        <v>799</v>
      </c>
      <c r="O270" s="16">
        <v>283</v>
      </c>
      <c r="P270" s="16">
        <v>0</v>
      </c>
      <c r="Q270" s="16">
        <v>0</v>
      </c>
      <c r="R270" s="16">
        <v>20</v>
      </c>
      <c r="S270" s="16">
        <v>0</v>
      </c>
      <c r="T270" s="17">
        <f t="shared" si="22"/>
        <v>303</v>
      </c>
      <c r="U270" s="16">
        <v>82</v>
      </c>
      <c r="V270" s="17">
        <f t="shared" si="21"/>
        <v>385</v>
      </c>
      <c r="W270" s="19" t="s">
        <v>802</v>
      </c>
    </row>
    <row r="271" spans="1:23" ht="14.25" customHeight="1">
      <c r="A271" t="s">
        <v>675</v>
      </c>
      <c r="B271" t="s">
        <v>676</v>
      </c>
      <c r="C271" s="32" t="s">
        <v>675</v>
      </c>
      <c r="D271" t="s">
        <v>676</v>
      </c>
      <c r="E271" t="s">
        <v>219</v>
      </c>
      <c r="F271" s="16">
        <v>0</v>
      </c>
      <c r="G271" s="16">
        <v>0</v>
      </c>
      <c r="H271" s="16">
        <v>0</v>
      </c>
      <c r="I271" s="16">
        <v>0</v>
      </c>
      <c r="J271" s="16">
        <v>0</v>
      </c>
      <c r="K271" s="17">
        <f t="shared" si="19"/>
        <v>0</v>
      </c>
      <c r="L271" s="16">
        <v>0</v>
      </c>
      <c r="M271" s="17">
        <f t="shared" si="20"/>
        <v>0</v>
      </c>
      <c r="N271" s="13" t="s">
        <v>799</v>
      </c>
      <c r="O271" s="16">
        <v>36</v>
      </c>
      <c r="P271" s="16">
        <v>25</v>
      </c>
      <c r="Q271" s="16">
        <v>0</v>
      </c>
      <c r="R271" s="16">
        <v>18</v>
      </c>
      <c r="S271" s="16">
        <v>0</v>
      </c>
      <c r="T271" s="17">
        <f t="shared" si="22"/>
        <v>79</v>
      </c>
      <c r="U271" s="16">
        <v>0</v>
      </c>
      <c r="V271" s="17">
        <f t="shared" si="21"/>
        <v>79</v>
      </c>
      <c r="W271" s="19" t="s">
        <v>799</v>
      </c>
    </row>
    <row r="272" spans="1:23" ht="14.25" customHeight="1">
      <c r="A272" t="s">
        <v>677</v>
      </c>
      <c r="B272" s="32" t="s">
        <v>678</v>
      </c>
      <c r="C272" s="32" t="s">
        <v>677</v>
      </c>
      <c r="D272" s="32" t="s">
        <v>678</v>
      </c>
      <c r="E272" t="s">
        <v>219</v>
      </c>
      <c r="F272" s="16">
        <v>15</v>
      </c>
      <c r="G272" s="16">
        <v>0</v>
      </c>
      <c r="H272" s="16">
        <v>0</v>
      </c>
      <c r="I272" s="16">
        <v>10</v>
      </c>
      <c r="J272" s="16">
        <v>38</v>
      </c>
      <c r="K272" s="17">
        <f t="shared" si="19"/>
        <v>63</v>
      </c>
      <c r="L272" s="16">
        <v>0</v>
      </c>
      <c r="M272" s="17">
        <f t="shared" si="20"/>
        <v>63</v>
      </c>
      <c r="N272" s="13" t="s">
        <v>799</v>
      </c>
      <c r="O272" s="16">
        <v>15</v>
      </c>
      <c r="P272" s="16">
        <v>23</v>
      </c>
      <c r="Q272" s="16">
        <v>0</v>
      </c>
      <c r="R272" s="16">
        <v>30</v>
      </c>
      <c r="S272" s="16">
        <v>0</v>
      </c>
      <c r="T272" s="17">
        <f t="shared" si="22"/>
        <v>68</v>
      </c>
      <c r="U272" s="16">
        <v>0</v>
      </c>
      <c r="V272" s="17">
        <f t="shared" si="21"/>
        <v>68</v>
      </c>
      <c r="W272" s="19" t="s">
        <v>799</v>
      </c>
    </row>
    <row r="273" spans="1:23" ht="14.25" customHeight="1">
      <c r="A273" t="s">
        <v>679</v>
      </c>
      <c r="B273" s="32" t="s">
        <v>680</v>
      </c>
      <c r="C273" s="32" t="s">
        <v>679</v>
      </c>
      <c r="D273" s="32" t="s">
        <v>680</v>
      </c>
      <c r="E273" t="s">
        <v>248</v>
      </c>
      <c r="F273" s="16">
        <v>10</v>
      </c>
      <c r="G273" s="16">
        <v>0</v>
      </c>
      <c r="H273" s="16">
        <v>0</v>
      </c>
      <c r="I273" s="16">
        <v>4</v>
      </c>
      <c r="J273" s="16">
        <v>161</v>
      </c>
      <c r="K273" s="17">
        <f t="shared" si="19"/>
        <v>175</v>
      </c>
      <c r="L273" s="16">
        <v>0</v>
      </c>
      <c r="M273" s="17">
        <f t="shared" si="20"/>
        <v>175</v>
      </c>
      <c r="N273" s="13" t="s">
        <v>799</v>
      </c>
      <c r="O273" s="16">
        <v>294</v>
      </c>
      <c r="P273" s="16">
        <v>0</v>
      </c>
      <c r="Q273" s="16">
        <v>0</v>
      </c>
      <c r="R273" s="16">
        <v>35</v>
      </c>
      <c r="S273" s="16">
        <v>0</v>
      </c>
      <c r="T273" s="17">
        <f t="shared" si="22"/>
        <v>329</v>
      </c>
      <c r="U273" s="16">
        <v>213</v>
      </c>
      <c r="V273" s="17">
        <f t="shared" si="21"/>
        <v>542</v>
      </c>
      <c r="W273" s="19" t="s">
        <v>799</v>
      </c>
    </row>
    <row r="274" spans="1:23" ht="14.25" customHeight="1">
      <c r="A274" t="s">
        <v>681</v>
      </c>
      <c r="B274" s="32" t="s">
        <v>682</v>
      </c>
      <c r="C274" s="32" t="s">
        <v>681</v>
      </c>
      <c r="D274" s="32" t="s">
        <v>682</v>
      </c>
      <c r="E274" t="s">
        <v>248</v>
      </c>
      <c r="F274" s="16">
        <v>0</v>
      </c>
      <c r="G274" s="16">
        <v>0</v>
      </c>
      <c r="H274" s="16">
        <v>0</v>
      </c>
      <c r="I274" s="16">
        <v>0</v>
      </c>
      <c r="J274" s="16">
        <v>92</v>
      </c>
      <c r="K274" s="17">
        <f t="shared" si="19"/>
        <v>92</v>
      </c>
      <c r="L274" s="16">
        <v>6</v>
      </c>
      <c r="M274" s="17">
        <f t="shared" si="20"/>
        <v>98</v>
      </c>
      <c r="N274" s="13" t="s">
        <v>799</v>
      </c>
      <c r="O274" s="16">
        <v>65</v>
      </c>
      <c r="P274" s="16">
        <v>37</v>
      </c>
      <c r="Q274" s="16">
        <v>0</v>
      </c>
      <c r="R274" s="16">
        <v>59</v>
      </c>
      <c r="S274" s="16">
        <v>0</v>
      </c>
      <c r="T274" s="17">
        <f t="shared" si="22"/>
        <v>161</v>
      </c>
      <c r="U274" s="16">
        <v>0</v>
      </c>
      <c r="V274" s="17">
        <f t="shared" si="21"/>
        <v>161</v>
      </c>
      <c r="W274" s="19" t="s">
        <v>799</v>
      </c>
    </row>
    <row r="275" spans="1:23" ht="14.25" customHeight="1">
      <c r="A275" t="s">
        <v>685</v>
      </c>
      <c r="B275" s="32" t="s">
        <v>686</v>
      </c>
      <c r="C275" s="32" t="s">
        <v>685</v>
      </c>
      <c r="D275" s="32" t="s">
        <v>686</v>
      </c>
      <c r="E275" t="s">
        <v>248</v>
      </c>
      <c r="F275" s="16">
        <v>15</v>
      </c>
      <c r="G275" s="16">
        <v>0</v>
      </c>
      <c r="H275" s="16">
        <v>0</v>
      </c>
      <c r="I275" s="16">
        <v>6</v>
      </c>
      <c r="J275" s="16">
        <v>131</v>
      </c>
      <c r="K275" s="17">
        <f t="shared" si="19"/>
        <v>152</v>
      </c>
      <c r="L275" s="16">
        <v>0</v>
      </c>
      <c r="M275" s="17">
        <f t="shared" si="20"/>
        <v>152</v>
      </c>
      <c r="N275" s="13" t="s">
        <v>799</v>
      </c>
      <c r="O275" s="16">
        <v>15</v>
      </c>
      <c r="P275" s="16">
        <v>18</v>
      </c>
      <c r="Q275" s="16">
        <v>0</v>
      </c>
      <c r="R275" s="16">
        <v>22</v>
      </c>
      <c r="S275" s="16">
        <v>0</v>
      </c>
      <c r="T275" s="17">
        <f t="shared" si="22"/>
        <v>55</v>
      </c>
      <c r="U275" s="16">
        <v>0</v>
      </c>
      <c r="V275" s="17">
        <f t="shared" si="21"/>
        <v>55</v>
      </c>
      <c r="W275" s="19" t="s">
        <v>799</v>
      </c>
    </row>
    <row r="276" spans="1:23" ht="14.25" customHeight="1">
      <c r="A276" t="s">
        <v>687</v>
      </c>
      <c r="B276" s="32" t="s">
        <v>688</v>
      </c>
      <c r="C276" s="32" t="s">
        <v>687</v>
      </c>
      <c r="D276" s="32" t="s">
        <v>688</v>
      </c>
      <c r="E276" t="s">
        <v>253</v>
      </c>
      <c r="F276" s="16">
        <v>123</v>
      </c>
      <c r="G276" s="16">
        <v>0</v>
      </c>
      <c r="H276" s="16">
        <v>0</v>
      </c>
      <c r="I276" s="16">
        <v>87</v>
      </c>
      <c r="J276" s="16">
        <v>0</v>
      </c>
      <c r="K276" s="17">
        <f t="shared" si="19"/>
        <v>210</v>
      </c>
      <c r="L276" s="16">
        <v>12</v>
      </c>
      <c r="M276" s="17">
        <f t="shared" si="20"/>
        <v>222</v>
      </c>
      <c r="N276" s="13" t="s">
        <v>799</v>
      </c>
      <c r="O276" s="16">
        <v>92</v>
      </c>
      <c r="P276" s="16">
        <v>0</v>
      </c>
      <c r="Q276" s="16">
        <v>0</v>
      </c>
      <c r="R276" s="16">
        <v>24</v>
      </c>
      <c r="S276" s="16">
        <v>0</v>
      </c>
      <c r="T276" s="17">
        <f t="shared" si="22"/>
        <v>116</v>
      </c>
      <c r="U276" s="16">
        <v>31</v>
      </c>
      <c r="V276" s="17">
        <f t="shared" si="21"/>
        <v>147</v>
      </c>
      <c r="W276" s="19" t="s">
        <v>799</v>
      </c>
    </row>
    <row r="277" spans="1:23" ht="14.25" customHeight="1">
      <c r="A277" t="s">
        <v>689</v>
      </c>
      <c r="B277" s="32" t="s">
        <v>690</v>
      </c>
      <c r="C277" s="32" t="s">
        <v>689</v>
      </c>
      <c r="D277" s="32" t="s">
        <v>690</v>
      </c>
      <c r="E277" t="s">
        <v>248</v>
      </c>
      <c r="F277" s="16">
        <v>0</v>
      </c>
      <c r="G277" s="16">
        <v>0</v>
      </c>
      <c r="H277" s="16">
        <v>0</v>
      </c>
      <c r="I277" s="16">
        <v>0</v>
      </c>
      <c r="J277" s="16">
        <v>158</v>
      </c>
      <c r="K277" s="17">
        <f t="shared" si="19"/>
        <v>158</v>
      </c>
      <c r="L277" s="16">
        <v>0</v>
      </c>
      <c r="M277" s="17">
        <f t="shared" si="20"/>
        <v>158</v>
      </c>
      <c r="N277" s="13" t="s">
        <v>799</v>
      </c>
      <c r="O277" s="16">
        <v>50</v>
      </c>
      <c r="P277" s="16">
        <v>9</v>
      </c>
      <c r="Q277" s="16">
        <v>0</v>
      </c>
      <c r="R277" s="16">
        <v>33</v>
      </c>
      <c r="S277" s="16">
        <v>0</v>
      </c>
      <c r="T277" s="17">
        <f t="shared" si="22"/>
        <v>92</v>
      </c>
      <c r="U277" s="16">
        <v>42</v>
      </c>
      <c r="V277" s="17">
        <f t="shared" si="21"/>
        <v>134</v>
      </c>
      <c r="W277" s="19" t="s">
        <v>802</v>
      </c>
    </row>
    <row r="278" spans="1:23" ht="14.25" customHeight="1">
      <c r="A278" t="s">
        <v>691</v>
      </c>
      <c r="B278" s="32" t="s">
        <v>692</v>
      </c>
      <c r="C278" s="32" t="s">
        <v>691</v>
      </c>
      <c r="D278" s="32" t="s">
        <v>692</v>
      </c>
      <c r="E278" t="s">
        <v>234</v>
      </c>
      <c r="F278" s="16">
        <v>0</v>
      </c>
      <c r="G278" s="16">
        <v>0</v>
      </c>
      <c r="H278" s="16">
        <v>0</v>
      </c>
      <c r="I278" s="16">
        <v>10</v>
      </c>
      <c r="J278" s="16">
        <v>0</v>
      </c>
      <c r="K278" s="17">
        <f t="shared" si="19"/>
        <v>10</v>
      </c>
      <c r="L278" s="16">
        <v>0</v>
      </c>
      <c r="M278" s="17">
        <f t="shared" si="20"/>
        <v>10</v>
      </c>
      <c r="N278" s="13" t="s">
        <v>799</v>
      </c>
      <c r="O278" s="16">
        <v>0</v>
      </c>
      <c r="P278" s="16">
        <v>37</v>
      </c>
      <c r="Q278" s="16">
        <v>0</v>
      </c>
      <c r="R278" s="16">
        <v>39</v>
      </c>
      <c r="S278" s="16">
        <v>0</v>
      </c>
      <c r="T278" s="17">
        <f t="shared" si="22"/>
        <v>76</v>
      </c>
      <c r="U278" s="16">
        <v>67</v>
      </c>
      <c r="V278" s="17">
        <f t="shared" si="21"/>
        <v>143</v>
      </c>
      <c r="W278" s="19" t="s">
        <v>799</v>
      </c>
    </row>
    <row r="279" spans="1:23" ht="14.25" customHeight="1">
      <c r="F279" s="18">
        <f t="shared" ref="F279:M279" si="23">SUM(F11:F278)</f>
        <v>5451</v>
      </c>
      <c r="G279" s="18">
        <f t="shared" si="23"/>
        <v>1853</v>
      </c>
      <c r="H279" s="18">
        <f t="shared" si="23"/>
        <v>375</v>
      </c>
      <c r="I279" s="18">
        <f t="shared" si="23"/>
        <v>4252</v>
      </c>
      <c r="J279" s="18">
        <f t="shared" si="23"/>
        <v>15042</v>
      </c>
      <c r="K279" s="18">
        <f t="shared" si="23"/>
        <v>26973</v>
      </c>
      <c r="L279" s="18">
        <f t="shared" si="23"/>
        <v>10077</v>
      </c>
      <c r="M279" s="18">
        <f t="shared" si="23"/>
        <v>37050</v>
      </c>
      <c r="N279" s="13" t="s">
        <v>802</v>
      </c>
      <c r="O279" s="18">
        <f t="shared" ref="O279:V279" si="24">SUM(O11:O278)</f>
        <v>13949</v>
      </c>
      <c r="P279" s="18">
        <f t="shared" si="24"/>
        <v>3108</v>
      </c>
      <c r="Q279" s="18">
        <f t="shared" si="24"/>
        <v>190</v>
      </c>
      <c r="R279" s="18">
        <f t="shared" si="24"/>
        <v>9260</v>
      </c>
      <c r="S279" s="18">
        <f t="shared" si="24"/>
        <v>32</v>
      </c>
      <c r="T279" s="18">
        <f t="shared" si="24"/>
        <v>26539</v>
      </c>
      <c r="U279" s="18">
        <f t="shared" si="24"/>
        <v>9603</v>
      </c>
      <c r="V279" s="18">
        <f t="shared" si="24"/>
        <v>36142</v>
      </c>
      <c r="W279" s="19" t="s">
        <v>802</v>
      </c>
    </row>
    <row r="280" spans="1:23" ht="14.25" customHeight="1">
      <c r="F280" s="17"/>
      <c r="G280" s="17"/>
      <c r="H280" s="17"/>
      <c r="I280" s="17"/>
      <c r="J280" s="17"/>
      <c r="K280" s="17"/>
      <c r="L280" s="17"/>
      <c r="M280" s="17"/>
      <c r="N280" s="17"/>
      <c r="O280" s="17"/>
      <c r="P280" s="17"/>
      <c r="Q280" s="17"/>
      <c r="R280" s="17"/>
      <c r="S280" s="17"/>
      <c r="T280" s="17"/>
      <c r="U280" s="17"/>
      <c r="V280" s="17"/>
      <c r="W280" s="11"/>
    </row>
    <row r="281" spans="1:23" ht="14.25" customHeight="1">
      <c r="A281" s="159" t="s">
        <v>693</v>
      </c>
      <c r="F281" s="7"/>
      <c r="G281" s="17"/>
      <c r="H281" s="17"/>
      <c r="I281" s="17"/>
      <c r="J281" s="17"/>
      <c r="K281" s="17"/>
      <c r="L281" s="17"/>
      <c r="M281" s="17"/>
      <c r="N281" s="17"/>
      <c r="O281" s="7"/>
      <c r="P281" s="17"/>
      <c r="Q281" s="17"/>
      <c r="R281" s="17"/>
      <c r="S281" s="17"/>
      <c r="T281" s="17"/>
      <c r="U281" s="17"/>
      <c r="V281" s="17"/>
      <c r="W281" s="11"/>
    </row>
    <row r="282" spans="1:23" ht="14.25" customHeight="1">
      <c r="A282" t="s">
        <v>785</v>
      </c>
      <c r="B282" s="32" t="s">
        <v>786</v>
      </c>
      <c r="C282" s="32"/>
      <c r="D282" s="32"/>
      <c r="E282" t="s">
        <v>696</v>
      </c>
      <c r="F282" s="16">
        <v>0</v>
      </c>
      <c r="G282" s="16">
        <v>0</v>
      </c>
      <c r="H282" s="16">
        <v>0</v>
      </c>
      <c r="I282" s="16">
        <v>0</v>
      </c>
      <c r="J282" s="7" t="s">
        <v>55</v>
      </c>
      <c r="K282" s="17">
        <f t="shared" ref="K282" si="25">SUM(F282:J282)</f>
        <v>0</v>
      </c>
      <c r="L282" s="16">
        <v>75</v>
      </c>
      <c r="M282" s="17">
        <f t="shared" ref="M282:M283" si="26">SUM(K282:L282)</f>
        <v>75</v>
      </c>
      <c r="N282" s="16"/>
      <c r="O282" s="16">
        <v>0</v>
      </c>
      <c r="P282" s="16">
        <v>0</v>
      </c>
      <c r="Q282" s="16">
        <v>0</v>
      </c>
      <c r="R282" s="16">
        <v>0</v>
      </c>
      <c r="S282" s="7" t="s">
        <v>55</v>
      </c>
      <c r="T282" s="17">
        <f t="shared" ref="T282:T283" si="27">SUM(O282:R282)</f>
        <v>0</v>
      </c>
      <c r="U282" s="16">
        <v>157</v>
      </c>
      <c r="V282" s="17">
        <f t="shared" ref="V282:V283" si="28">SUM(T282:U282)</f>
        <v>157</v>
      </c>
      <c r="W282" s="19"/>
    </row>
    <row r="283" spans="1:23" ht="14.25" customHeight="1">
      <c r="A283" t="s">
        <v>854</v>
      </c>
      <c r="B283" t="s">
        <v>855</v>
      </c>
      <c r="C283"/>
      <c r="D283"/>
      <c r="E283" t="s">
        <v>696</v>
      </c>
      <c r="F283" s="16">
        <v>0</v>
      </c>
      <c r="G283" s="16">
        <v>0</v>
      </c>
      <c r="H283" s="16">
        <v>0</v>
      </c>
      <c r="I283" s="16">
        <v>0</v>
      </c>
      <c r="J283" s="7" t="s">
        <v>55</v>
      </c>
      <c r="K283" s="17">
        <f t="shared" ref="K283" si="29">SUM(F283:J283)</f>
        <v>0</v>
      </c>
      <c r="L283" s="16">
        <v>0</v>
      </c>
      <c r="M283" s="17">
        <f t="shared" si="26"/>
        <v>0</v>
      </c>
      <c r="N283" s="16"/>
      <c r="O283" s="16">
        <v>0</v>
      </c>
      <c r="P283" s="16">
        <v>0</v>
      </c>
      <c r="Q283" s="16">
        <v>0</v>
      </c>
      <c r="R283" s="16">
        <v>0</v>
      </c>
      <c r="S283" s="7" t="s">
        <v>55</v>
      </c>
      <c r="T283" s="17">
        <f t="shared" si="27"/>
        <v>0</v>
      </c>
      <c r="U283" s="16">
        <v>6</v>
      </c>
      <c r="V283" s="17">
        <f t="shared" si="28"/>
        <v>6</v>
      </c>
      <c r="W283" s="13"/>
    </row>
    <row r="284" spans="1:23" ht="14.25" customHeight="1">
      <c r="A284" t="s">
        <v>697</v>
      </c>
      <c r="B284" t="s">
        <v>698</v>
      </c>
      <c r="C284"/>
      <c r="D284"/>
      <c r="E284" t="s">
        <v>696</v>
      </c>
      <c r="F284" s="16">
        <v>0</v>
      </c>
      <c r="G284" s="16">
        <v>0</v>
      </c>
      <c r="H284" s="16">
        <v>0</v>
      </c>
      <c r="I284" s="16">
        <v>0</v>
      </c>
      <c r="J284" s="7" t="s">
        <v>55</v>
      </c>
      <c r="K284" s="17">
        <f t="shared" ref="K284:K290" si="30">SUM(F284:J284)</f>
        <v>0</v>
      </c>
      <c r="L284" s="16">
        <v>6</v>
      </c>
      <c r="M284" s="17">
        <f t="shared" ref="M284:M290" si="31">SUM(K284:L284)</f>
        <v>6</v>
      </c>
      <c r="N284" s="16"/>
      <c r="O284" s="16">
        <v>0</v>
      </c>
      <c r="P284" s="16">
        <v>0</v>
      </c>
      <c r="Q284" s="16">
        <v>0</v>
      </c>
      <c r="R284" s="16">
        <v>0</v>
      </c>
      <c r="S284" s="7" t="s">
        <v>55</v>
      </c>
      <c r="T284" s="17">
        <f t="shared" ref="T284:T290" si="32">SUM(O284:R284)</f>
        <v>0</v>
      </c>
      <c r="U284" s="16">
        <v>0</v>
      </c>
      <c r="V284" s="17">
        <f t="shared" ref="V284:V290" si="33">SUM(T284:U284)</f>
        <v>0</v>
      </c>
      <c r="W284" s="19"/>
    </row>
    <row r="285" spans="1:23" ht="14.25" customHeight="1">
      <c r="A285" t="s">
        <v>842</v>
      </c>
      <c r="B285" t="s">
        <v>843</v>
      </c>
      <c r="C285"/>
      <c r="D285"/>
      <c r="E285" t="s">
        <v>696</v>
      </c>
      <c r="F285" s="16">
        <v>0</v>
      </c>
      <c r="G285" s="16">
        <v>0</v>
      </c>
      <c r="H285" s="16">
        <v>0</v>
      </c>
      <c r="I285" s="16">
        <v>0</v>
      </c>
      <c r="J285" s="7" t="s">
        <v>55</v>
      </c>
      <c r="K285" s="17">
        <f t="shared" si="30"/>
        <v>0</v>
      </c>
      <c r="L285" s="16">
        <v>17</v>
      </c>
      <c r="M285" s="17">
        <f t="shared" si="31"/>
        <v>17</v>
      </c>
      <c r="N285" s="16"/>
      <c r="O285" s="16">
        <v>0</v>
      </c>
      <c r="P285" s="16">
        <v>0</v>
      </c>
      <c r="Q285" s="16">
        <v>0</v>
      </c>
      <c r="R285" s="16">
        <v>0</v>
      </c>
      <c r="S285" s="7" t="s">
        <v>55</v>
      </c>
      <c r="T285" s="17">
        <f t="shared" si="32"/>
        <v>0</v>
      </c>
      <c r="U285" s="16">
        <v>0</v>
      </c>
      <c r="V285" s="17">
        <f t="shared" si="33"/>
        <v>0</v>
      </c>
      <c r="W285" s="19"/>
    </row>
    <row r="286" spans="1:23" ht="14.25" customHeight="1">
      <c r="A286" t="s">
        <v>699</v>
      </c>
      <c r="B286" s="32" t="s">
        <v>700</v>
      </c>
      <c r="C286" s="32"/>
      <c r="D286" s="32"/>
      <c r="E286" t="s">
        <v>696</v>
      </c>
      <c r="F286" s="16">
        <v>0</v>
      </c>
      <c r="G286" s="16">
        <v>0</v>
      </c>
      <c r="H286" s="16">
        <v>0</v>
      </c>
      <c r="I286" s="16">
        <v>0</v>
      </c>
      <c r="J286" s="7" t="s">
        <v>55</v>
      </c>
      <c r="K286" s="17">
        <f t="shared" si="30"/>
        <v>0</v>
      </c>
      <c r="L286" s="16">
        <v>92</v>
      </c>
      <c r="M286" s="17">
        <f t="shared" si="31"/>
        <v>92</v>
      </c>
      <c r="N286" s="16"/>
      <c r="O286" s="16">
        <v>0</v>
      </c>
      <c r="P286" s="16">
        <v>0</v>
      </c>
      <c r="Q286" s="16">
        <v>0</v>
      </c>
      <c r="R286" s="16">
        <v>0</v>
      </c>
      <c r="S286" s="7" t="s">
        <v>55</v>
      </c>
      <c r="T286" s="17">
        <f t="shared" si="32"/>
        <v>0</v>
      </c>
      <c r="U286" s="16">
        <v>0</v>
      </c>
      <c r="V286" s="17">
        <f t="shared" si="33"/>
        <v>0</v>
      </c>
      <c r="W286" s="19"/>
    </row>
    <row r="287" spans="1:23" ht="14.25" customHeight="1">
      <c r="A287" t="s">
        <v>789</v>
      </c>
      <c r="B287" t="s">
        <v>790</v>
      </c>
      <c r="C287"/>
      <c r="D287"/>
      <c r="E287" t="s">
        <v>696</v>
      </c>
      <c r="F287" s="16">
        <v>0</v>
      </c>
      <c r="G287" s="16">
        <v>0</v>
      </c>
      <c r="H287" s="16">
        <v>0</v>
      </c>
      <c r="I287" s="16">
        <v>0</v>
      </c>
      <c r="J287" s="7" t="s">
        <v>55</v>
      </c>
      <c r="K287" s="17">
        <f t="shared" ref="K287" si="34">SUM(F287:J287)</f>
        <v>0</v>
      </c>
      <c r="L287" s="16">
        <v>14</v>
      </c>
      <c r="M287" s="17">
        <f t="shared" si="31"/>
        <v>14</v>
      </c>
      <c r="N287" s="13"/>
      <c r="O287" s="16">
        <v>0</v>
      </c>
      <c r="P287" s="16">
        <v>0</v>
      </c>
      <c r="Q287" s="16">
        <v>0</v>
      </c>
      <c r="R287" s="16">
        <v>0</v>
      </c>
      <c r="S287" s="7" t="s">
        <v>55</v>
      </c>
      <c r="T287" s="17">
        <f t="shared" ref="T287" si="35">SUM(O287:R287)</f>
        <v>0</v>
      </c>
      <c r="U287" s="16">
        <v>0</v>
      </c>
      <c r="V287" s="17">
        <f t="shared" si="33"/>
        <v>0</v>
      </c>
      <c r="W287" s="19"/>
    </row>
    <row r="288" spans="1:23" ht="14.25" customHeight="1">
      <c r="A288" t="s">
        <v>709</v>
      </c>
      <c r="B288" s="32" t="s">
        <v>710</v>
      </c>
      <c r="C288" s="32"/>
      <c r="D288" s="32"/>
      <c r="E288" t="s">
        <v>696</v>
      </c>
      <c r="F288" s="16">
        <v>0</v>
      </c>
      <c r="G288" s="16">
        <v>0</v>
      </c>
      <c r="H288" s="16">
        <v>0</v>
      </c>
      <c r="I288" s="16">
        <v>0</v>
      </c>
      <c r="J288" s="7" t="s">
        <v>55</v>
      </c>
      <c r="K288" s="17">
        <f t="shared" si="30"/>
        <v>0</v>
      </c>
      <c r="L288" s="16">
        <v>0</v>
      </c>
      <c r="M288" s="17">
        <f t="shared" si="31"/>
        <v>0</v>
      </c>
      <c r="N288" s="16"/>
      <c r="O288" s="16">
        <v>0</v>
      </c>
      <c r="P288" s="16">
        <v>0</v>
      </c>
      <c r="Q288" s="16">
        <v>0</v>
      </c>
      <c r="R288" s="16">
        <v>0</v>
      </c>
      <c r="S288" s="7" t="s">
        <v>55</v>
      </c>
      <c r="T288" s="17">
        <f t="shared" si="32"/>
        <v>0</v>
      </c>
      <c r="U288" s="16">
        <v>343</v>
      </c>
      <c r="V288" s="17">
        <f t="shared" si="33"/>
        <v>343</v>
      </c>
      <c r="W288" s="19"/>
    </row>
    <row r="289" spans="1:23" ht="14.25" customHeight="1">
      <c r="A289" t="s">
        <v>711</v>
      </c>
      <c r="B289" s="32" t="s">
        <v>712</v>
      </c>
      <c r="C289" s="32"/>
      <c r="D289" s="32"/>
      <c r="E289" t="s">
        <v>696</v>
      </c>
      <c r="F289" s="8">
        <v>177</v>
      </c>
      <c r="G289" s="16">
        <v>0</v>
      </c>
      <c r="H289" s="16">
        <v>0</v>
      </c>
      <c r="I289" s="16">
        <v>0</v>
      </c>
      <c r="J289" s="7" t="s">
        <v>55</v>
      </c>
      <c r="K289" s="17">
        <f t="shared" ref="K289" si="36">SUM(F289:J289)</f>
        <v>177</v>
      </c>
      <c r="L289" s="16">
        <v>551</v>
      </c>
      <c r="M289" s="17">
        <f t="shared" ref="M289" si="37">SUM(K289:L289)</f>
        <v>728</v>
      </c>
      <c r="N289" s="13"/>
      <c r="O289" s="16">
        <v>0</v>
      </c>
      <c r="P289" s="16">
        <v>0</v>
      </c>
      <c r="Q289" s="16">
        <v>0</v>
      </c>
      <c r="R289" s="16">
        <v>0</v>
      </c>
      <c r="S289" s="7" t="s">
        <v>55</v>
      </c>
      <c r="T289" s="17">
        <f t="shared" ref="T289" si="38">SUM(O289:R289)</f>
        <v>0</v>
      </c>
      <c r="U289" s="16">
        <v>588</v>
      </c>
      <c r="V289" s="17">
        <f t="shared" ref="V289" si="39">SUM(T289:U289)</f>
        <v>588</v>
      </c>
      <c r="W289" s="19"/>
    </row>
    <row r="290" spans="1:23" ht="14.25" customHeight="1">
      <c r="A290" t="s">
        <v>715</v>
      </c>
      <c r="B290" t="s">
        <v>716</v>
      </c>
      <c r="C290"/>
      <c r="D290"/>
      <c r="E290" t="s">
        <v>696</v>
      </c>
      <c r="F290" s="16">
        <v>0</v>
      </c>
      <c r="G290" s="16">
        <v>0</v>
      </c>
      <c r="H290" s="16">
        <v>0</v>
      </c>
      <c r="I290" s="16">
        <v>0</v>
      </c>
      <c r="J290" s="7" t="s">
        <v>55</v>
      </c>
      <c r="K290" s="17">
        <f t="shared" si="30"/>
        <v>0</v>
      </c>
      <c r="L290" s="16">
        <v>90</v>
      </c>
      <c r="M290" s="17">
        <f t="shared" si="31"/>
        <v>90</v>
      </c>
      <c r="N290" s="13"/>
      <c r="O290" s="16">
        <v>0</v>
      </c>
      <c r="P290" s="16">
        <v>0</v>
      </c>
      <c r="Q290" s="16">
        <v>0</v>
      </c>
      <c r="R290" s="16">
        <v>0</v>
      </c>
      <c r="S290" s="7" t="s">
        <v>55</v>
      </c>
      <c r="T290" s="17">
        <f t="shared" si="32"/>
        <v>0</v>
      </c>
      <c r="U290" s="16">
        <v>0</v>
      </c>
      <c r="V290" s="17">
        <f t="shared" si="33"/>
        <v>0</v>
      </c>
      <c r="W290" s="19"/>
    </row>
    <row r="291" spans="1:23" ht="15">
      <c r="F291" s="18">
        <f>SUM(F282:F290)</f>
        <v>177</v>
      </c>
      <c r="G291" s="18">
        <f>SUM(G282:G290)</f>
        <v>0</v>
      </c>
      <c r="H291" s="18">
        <f>SUM(H282:H290)</f>
        <v>0</v>
      </c>
      <c r="I291" s="18">
        <f>SUM(I282:I290)</f>
        <v>0</v>
      </c>
      <c r="J291" s="20" t="s">
        <v>55</v>
      </c>
      <c r="K291" s="18">
        <f>SUM(K282:K290)</f>
        <v>177</v>
      </c>
      <c r="L291" s="18">
        <f>SUM(L282:L290)</f>
        <v>845</v>
      </c>
      <c r="M291" s="18">
        <f>SUM(M282:M290)</f>
        <v>1022</v>
      </c>
      <c r="N291" s="13"/>
      <c r="O291" s="18">
        <f>SUM(O282:O290)</f>
        <v>0</v>
      </c>
      <c r="P291" s="18">
        <f t="shared" ref="P291:V291" si="40">SUM(P282:P290)</f>
        <v>0</v>
      </c>
      <c r="Q291" s="18">
        <f t="shared" si="40"/>
        <v>0</v>
      </c>
      <c r="R291" s="18">
        <f t="shared" si="40"/>
        <v>0</v>
      </c>
      <c r="S291" s="28" t="s">
        <v>55</v>
      </c>
      <c r="T291" s="18">
        <f t="shared" si="40"/>
        <v>0</v>
      </c>
      <c r="U291" s="18">
        <f t="shared" si="40"/>
        <v>1094</v>
      </c>
      <c r="V291" s="18">
        <f t="shared" si="40"/>
        <v>1094</v>
      </c>
      <c r="W291" s="13"/>
    </row>
    <row r="292" spans="1:23" ht="15">
      <c r="B292" s="1"/>
      <c r="C292" s="1"/>
      <c r="D292" s="1"/>
      <c r="F292" s="16"/>
      <c r="G292" s="16"/>
      <c r="H292" s="16"/>
      <c r="I292" s="16"/>
      <c r="J292" s="16"/>
      <c r="K292" s="16"/>
      <c r="L292" s="16"/>
      <c r="M292" s="16"/>
      <c r="N292" s="16"/>
      <c r="O292" s="16"/>
      <c r="P292" s="16"/>
      <c r="Q292" s="16"/>
      <c r="R292" s="16"/>
      <c r="S292" s="16"/>
      <c r="T292" s="16"/>
      <c r="U292" s="16"/>
      <c r="V292" s="16"/>
      <c r="W292" s="11"/>
    </row>
    <row r="293" spans="1:23" ht="15">
      <c r="B293" s="1" t="s">
        <v>719</v>
      </c>
      <c r="C293" s="1"/>
      <c r="D293" s="1"/>
      <c r="F293" s="16"/>
      <c r="G293" s="16"/>
      <c r="H293" s="16"/>
      <c r="I293" s="16"/>
      <c r="J293" s="16"/>
      <c r="K293" s="16"/>
      <c r="L293" s="16"/>
      <c r="M293" s="16"/>
      <c r="N293" s="16"/>
      <c r="O293" s="16"/>
      <c r="P293" s="16"/>
      <c r="Q293" s="16"/>
      <c r="R293" s="16"/>
      <c r="S293" s="16"/>
      <c r="T293" s="16"/>
      <c r="U293" s="16"/>
      <c r="V293" s="16"/>
      <c r="W293" s="11"/>
    </row>
    <row r="294" spans="1:23" ht="14.45">
      <c r="F294" s="16"/>
      <c r="G294" s="16"/>
      <c r="H294" s="16"/>
      <c r="I294" s="16"/>
      <c r="J294" s="16"/>
      <c r="K294" s="16"/>
      <c r="L294" s="16"/>
      <c r="M294" s="16"/>
      <c r="N294" s="16"/>
      <c r="O294" s="16"/>
      <c r="P294" s="16"/>
      <c r="Q294" s="16"/>
      <c r="R294" s="16"/>
      <c r="S294" s="16"/>
      <c r="T294" s="16"/>
      <c r="U294" s="16"/>
      <c r="V294" s="16"/>
      <c r="W294" s="11"/>
    </row>
    <row r="295" spans="1:23" ht="15">
      <c r="A295" s="163" t="s">
        <v>720</v>
      </c>
      <c r="B295" s="32" t="s">
        <v>721</v>
      </c>
      <c r="C295" s="32"/>
      <c r="D295" s="32"/>
      <c r="E295" t="s">
        <v>222</v>
      </c>
      <c r="F295" s="31">
        <v>550</v>
      </c>
      <c r="G295" s="31">
        <v>103</v>
      </c>
      <c r="H295" s="31">
        <v>65</v>
      </c>
      <c r="I295" s="31">
        <v>309</v>
      </c>
      <c r="J295" s="31">
        <v>2175</v>
      </c>
      <c r="K295" s="17">
        <f t="shared" ref="K295:K303" si="41">SUM(F295:J295)</f>
        <v>3202</v>
      </c>
      <c r="L295" s="31">
        <v>1647</v>
      </c>
      <c r="M295" s="17">
        <f>SUM(K295:L295)</f>
        <v>4849</v>
      </c>
      <c r="N295" s="13" t="s">
        <v>802</v>
      </c>
      <c r="O295" s="31">
        <v>1431</v>
      </c>
      <c r="P295" s="31">
        <v>190</v>
      </c>
      <c r="Q295" s="31">
        <v>0</v>
      </c>
      <c r="R295" s="31">
        <v>908</v>
      </c>
      <c r="S295" s="31">
        <v>12</v>
      </c>
      <c r="T295" s="17">
        <f t="shared" ref="T295:T303" si="42">SUM(O295:S295)</f>
        <v>2541</v>
      </c>
      <c r="U295" s="31">
        <f>663-12</f>
        <v>651</v>
      </c>
      <c r="V295" s="17">
        <f>SUM(T295:U295)</f>
        <v>3192</v>
      </c>
      <c r="W295" s="13"/>
    </row>
    <row r="296" spans="1:23" ht="15">
      <c r="A296" s="163" t="s">
        <v>722</v>
      </c>
      <c r="B296" s="32" t="s">
        <v>723</v>
      </c>
      <c r="C296" s="32"/>
      <c r="D296" s="32"/>
      <c r="E296" s="4" t="s">
        <v>231</v>
      </c>
      <c r="F296" s="31">
        <v>583</v>
      </c>
      <c r="G296" s="31">
        <v>310</v>
      </c>
      <c r="H296" s="31">
        <v>22</v>
      </c>
      <c r="I296" s="31">
        <v>662</v>
      </c>
      <c r="J296" s="31">
        <v>1173</v>
      </c>
      <c r="K296" s="17">
        <f t="shared" si="41"/>
        <v>2750</v>
      </c>
      <c r="L296" s="31">
        <v>1043</v>
      </c>
      <c r="M296" s="17">
        <f>SUM(K296:L296)</f>
        <v>3793</v>
      </c>
      <c r="N296" s="13" t="s">
        <v>802</v>
      </c>
      <c r="O296" s="31">
        <v>1808</v>
      </c>
      <c r="P296" s="31">
        <v>330</v>
      </c>
      <c r="Q296" s="31">
        <v>34</v>
      </c>
      <c r="R296" s="31">
        <v>1197</v>
      </c>
      <c r="S296" s="31">
        <v>0</v>
      </c>
      <c r="T296" s="17">
        <f t="shared" si="42"/>
        <v>3369</v>
      </c>
      <c r="U296" s="31">
        <v>886</v>
      </c>
      <c r="V296" s="17">
        <f>SUM(T296:U296)</f>
        <v>4255</v>
      </c>
      <c r="W296" s="13" t="s">
        <v>802</v>
      </c>
    </row>
    <row r="297" spans="1:23" ht="15">
      <c r="A297" s="163" t="s">
        <v>724</v>
      </c>
      <c r="B297" s="32" t="s">
        <v>725</v>
      </c>
      <c r="C297" s="32"/>
      <c r="D297" s="32"/>
      <c r="E297" s="4" t="s">
        <v>696</v>
      </c>
      <c r="F297" s="31">
        <v>177</v>
      </c>
      <c r="G297" s="31">
        <v>0</v>
      </c>
      <c r="H297" s="31">
        <v>0</v>
      </c>
      <c r="I297" s="31">
        <v>0</v>
      </c>
      <c r="J297" s="7" t="s">
        <v>55</v>
      </c>
      <c r="K297" s="17">
        <f t="shared" si="41"/>
        <v>177</v>
      </c>
      <c r="L297" s="31">
        <v>845</v>
      </c>
      <c r="M297" s="17">
        <f>SUM(K297:L297)</f>
        <v>1022</v>
      </c>
      <c r="N297" s="13" t="s">
        <v>802</v>
      </c>
      <c r="O297" s="31">
        <v>0</v>
      </c>
      <c r="P297" s="31">
        <v>0</v>
      </c>
      <c r="Q297" s="31">
        <v>0</v>
      </c>
      <c r="R297" s="31">
        <v>0</v>
      </c>
      <c r="S297" s="7" t="s">
        <v>55</v>
      </c>
      <c r="T297" s="17">
        <f t="shared" si="42"/>
        <v>0</v>
      </c>
      <c r="U297" s="31">
        <v>1094</v>
      </c>
      <c r="V297" s="17">
        <f>SUM(T297:U297)</f>
        <v>1094</v>
      </c>
      <c r="W297" s="13"/>
    </row>
    <row r="298" spans="1:23" ht="15">
      <c r="A298" s="163" t="s">
        <v>726</v>
      </c>
      <c r="B298" s="32" t="s">
        <v>727</v>
      </c>
      <c r="C298" s="32"/>
      <c r="D298" s="32"/>
      <c r="E298" t="s">
        <v>320</v>
      </c>
      <c r="F298" s="31">
        <v>555</v>
      </c>
      <c r="G298" s="31">
        <v>3</v>
      </c>
      <c r="H298" s="31">
        <v>0</v>
      </c>
      <c r="I298" s="31">
        <v>302</v>
      </c>
      <c r="J298" s="31">
        <v>571</v>
      </c>
      <c r="K298" s="17">
        <f t="shared" si="41"/>
        <v>1431</v>
      </c>
      <c r="L298" s="31">
        <v>322</v>
      </c>
      <c r="M298" s="17">
        <f t="shared" ref="M298:M300" si="43">SUM(K298:L298)</f>
        <v>1753</v>
      </c>
      <c r="N298" s="13" t="s">
        <v>802</v>
      </c>
      <c r="O298" s="31">
        <v>1390</v>
      </c>
      <c r="P298" s="31">
        <v>182</v>
      </c>
      <c r="Q298" s="31">
        <v>6</v>
      </c>
      <c r="R298" s="31">
        <v>360</v>
      </c>
      <c r="S298" s="31">
        <v>10</v>
      </c>
      <c r="T298" s="17">
        <f t="shared" si="42"/>
        <v>1948</v>
      </c>
      <c r="U298" s="31">
        <f>1044-10</f>
        <v>1034</v>
      </c>
      <c r="V298" s="17">
        <f t="shared" ref="V298:V300" si="44">SUM(T298:U298)</f>
        <v>2982</v>
      </c>
      <c r="W298" s="13" t="s">
        <v>802</v>
      </c>
    </row>
    <row r="299" spans="1:23" ht="15">
      <c r="A299" s="163" t="s">
        <v>728</v>
      </c>
      <c r="B299" s="32" t="s">
        <v>729</v>
      </c>
      <c r="C299" s="32"/>
      <c r="D299" s="32"/>
      <c r="E299" t="s">
        <v>253</v>
      </c>
      <c r="F299" s="31">
        <v>1776</v>
      </c>
      <c r="G299" s="31">
        <v>214</v>
      </c>
      <c r="H299" s="31">
        <v>105</v>
      </c>
      <c r="I299" s="31">
        <v>878</v>
      </c>
      <c r="J299" s="31">
        <v>3239</v>
      </c>
      <c r="K299" s="17">
        <f t="shared" si="41"/>
        <v>6212</v>
      </c>
      <c r="L299" s="31">
        <v>2716</v>
      </c>
      <c r="M299" s="17">
        <f t="shared" si="43"/>
        <v>8928</v>
      </c>
      <c r="N299" s="13" t="s">
        <v>802</v>
      </c>
      <c r="O299" s="31">
        <v>2738</v>
      </c>
      <c r="P299" s="31">
        <v>406</v>
      </c>
      <c r="Q299" s="31">
        <v>68</v>
      </c>
      <c r="R299" s="31">
        <v>1578</v>
      </c>
      <c r="S299" s="31">
        <v>0</v>
      </c>
      <c r="T299" s="17">
        <f t="shared" si="42"/>
        <v>4790</v>
      </c>
      <c r="U299" s="31">
        <v>2935</v>
      </c>
      <c r="V299" s="17">
        <f t="shared" si="44"/>
        <v>7725</v>
      </c>
      <c r="W299" s="13" t="s">
        <v>802</v>
      </c>
    </row>
    <row r="300" spans="1:23" ht="15">
      <c r="A300" s="163" t="s">
        <v>730</v>
      </c>
      <c r="B300" s="32" t="s">
        <v>731</v>
      </c>
      <c r="C300" s="32"/>
      <c r="D300" s="32"/>
      <c r="E300" t="s">
        <v>219</v>
      </c>
      <c r="F300" s="31">
        <v>562</v>
      </c>
      <c r="G300" s="31">
        <v>317</v>
      </c>
      <c r="H300" s="31">
        <v>89</v>
      </c>
      <c r="I300" s="31">
        <v>837</v>
      </c>
      <c r="J300" s="31">
        <v>2329</v>
      </c>
      <c r="K300" s="17">
        <f t="shared" si="41"/>
        <v>4134</v>
      </c>
      <c r="L300" s="31">
        <v>1482</v>
      </c>
      <c r="M300" s="17">
        <f t="shared" si="43"/>
        <v>5616</v>
      </c>
      <c r="N300" s="13" t="s">
        <v>802</v>
      </c>
      <c r="O300" s="31">
        <v>2623</v>
      </c>
      <c r="P300" s="31">
        <v>799</v>
      </c>
      <c r="Q300" s="31">
        <v>21</v>
      </c>
      <c r="R300" s="31">
        <v>2476</v>
      </c>
      <c r="S300" s="31">
        <v>0</v>
      </c>
      <c r="T300" s="17">
        <f t="shared" si="42"/>
        <v>5919</v>
      </c>
      <c r="U300" s="31">
        <v>1047</v>
      </c>
      <c r="V300" s="17">
        <f t="shared" si="44"/>
        <v>6966</v>
      </c>
      <c r="W300" s="13" t="s">
        <v>802</v>
      </c>
    </row>
    <row r="301" spans="1:23" ht="15">
      <c r="A301" s="163" t="s">
        <v>732</v>
      </c>
      <c r="B301" s="32" t="s">
        <v>733</v>
      </c>
      <c r="C301" s="32"/>
      <c r="D301" s="32"/>
      <c r="E301" s="4" t="s">
        <v>243</v>
      </c>
      <c r="F301" s="31">
        <v>197</v>
      </c>
      <c r="G301" s="31">
        <v>361</v>
      </c>
      <c r="H301" s="31">
        <v>70</v>
      </c>
      <c r="I301" s="31">
        <v>677</v>
      </c>
      <c r="J301" s="31">
        <v>1640</v>
      </c>
      <c r="K301" s="17">
        <f t="shared" si="41"/>
        <v>2945</v>
      </c>
      <c r="L301" s="31">
        <v>1286</v>
      </c>
      <c r="M301" s="17">
        <f>SUM(K301:L301)</f>
        <v>4231</v>
      </c>
      <c r="N301" s="13" t="s">
        <v>802</v>
      </c>
      <c r="O301" s="31">
        <v>1003</v>
      </c>
      <c r="P301" s="31">
        <v>439</v>
      </c>
      <c r="Q301" s="31">
        <v>23</v>
      </c>
      <c r="R301" s="31">
        <v>1166</v>
      </c>
      <c r="S301" s="31">
        <v>0</v>
      </c>
      <c r="T301" s="17">
        <f t="shared" si="42"/>
        <v>2631</v>
      </c>
      <c r="U301" s="31">
        <v>997</v>
      </c>
      <c r="V301" s="17">
        <f>SUM(T301:U301)</f>
        <v>3628</v>
      </c>
      <c r="W301" s="13" t="s">
        <v>802</v>
      </c>
    </row>
    <row r="302" spans="1:23" ht="15">
      <c r="A302" s="163" t="s">
        <v>734</v>
      </c>
      <c r="B302" s="32" t="s">
        <v>735</v>
      </c>
      <c r="C302" s="32"/>
      <c r="D302" s="32"/>
      <c r="E302" t="s">
        <v>248</v>
      </c>
      <c r="F302" s="31">
        <v>943</v>
      </c>
      <c r="G302" s="31">
        <v>434</v>
      </c>
      <c r="H302" s="31">
        <v>13</v>
      </c>
      <c r="I302" s="31">
        <v>316</v>
      </c>
      <c r="J302" s="31">
        <v>2000</v>
      </c>
      <c r="K302" s="17">
        <f t="shared" si="41"/>
        <v>3706</v>
      </c>
      <c r="L302" s="31">
        <v>872</v>
      </c>
      <c r="M302" s="17">
        <f>SUM(K302:L302)</f>
        <v>4578</v>
      </c>
      <c r="N302" s="13" t="s">
        <v>802</v>
      </c>
      <c r="O302" s="31">
        <v>1962</v>
      </c>
      <c r="P302" s="31">
        <v>469</v>
      </c>
      <c r="Q302" s="31">
        <v>9</v>
      </c>
      <c r="R302" s="31">
        <v>931</v>
      </c>
      <c r="S302" s="31">
        <v>10</v>
      </c>
      <c r="T302" s="17">
        <f t="shared" si="42"/>
        <v>3381</v>
      </c>
      <c r="U302" s="31">
        <f>1283-10</f>
        <v>1273</v>
      </c>
      <c r="V302" s="17">
        <f>SUM(T302:U302)</f>
        <v>4654</v>
      </c>
      <c r="W302" s="13" t="s">
        <v>802</v>
      </c>
    </row>
    <row r="303" spans="1:23" ht="15">
      <c r="A303" s="163" t="s">
        <v>736</v>
      </c>
      <c r="B303" s="32" t="s">
        <v>737</v>
      </c>
      <c r="C303" s="32"/>
      <c r="D303" s="32"/>
      <c r="E303" t="s">
        <v>234</v>
      </c>
      <c r="F303" s="31">
        <v>285</v>
      </c>
      <c r="G303" s="31">
        <v>111</v>
      </c>
      <c r="H303" s="31">
        <v>11</v>
      </c>
      <c r="I303" s="31">
        <v>271</v>
      </c>
      <c r="J303" s="31">
        <v>1915</v>
      </c>
      <c r="K303" s="17">
        <f t="shared" si="41"/>
        <v>2593</v>
      </c>
      <c r="L303" s="31">
        <v>709</v>
      </c>
      <c r="M303" s="17">
        <f t="shared" ref="M303" si="45">SUM(K303:L303)</f>
        <v>3302</v>
      </c>
      <c r="N303" s="13" t="s">
        <v>802</v>
      </c>
      <c r="O303" s="31">
        <v>994</v>
      </c>
      <c r="P303" s="31">
        <v>293</v>
      </c>
      <c r="Q303" s="31">
        <v>29</v>
      </c>
      <c r="R303" s="31">
        <v>644</v>
      </c>
      <c r="S303" s="31">
        <v>0</v>
      </c>
      <c r="T303" s="17">
        <f t="shared" si="42"/>
        <v>1960</v>
      </c>
      <c r="U303" s="31">
        <v>780</v>
      </c>
      <c r="V303" s="17">
        <f t="shared" ref="V303" si="46">SUM(T303:U303)</f>
        <v>2740</v>
      </c>
      <c r="W303" s="13" t="s">
        <v>802</v>
      </c>
    </row>
    <row r="304" spans="1:23" ht="15">
      <c r="A304" s="26" t="s">
        <v>738</v>
      </c>
      <c r="B304" s="26"/>
      <c r="C304" s="26"/>
      <c r="D304" s="26"/>
      <c r="E304" s="26"/>
      <c r="F304" s="18">
        <f t="shared" ref="F304:M304" si="47">SUM(F295:F303)</f>
        <v>5628</v>
      </c>
      <c r="G304" s="18">
        <f t="shared" si="47"/>
        <v>1853</v>
      </c>
      <c r="H304" s="18">
        <f t="shared" si="47"/>
        <v>375</v>
      </c>
      <c r="I304" s="18">
        <f t="shared" si="47"/>
        <v>4252</v>
      </c>
      <c r="J304" s="18">
        <f t="shared" si="47"/>
        <v>15042</v>
      </c>
      <c r="K304" s="18">
        <f t="shared" si="47"/>
        <v>27150</v>
      </c>
      <c r="L304" s="18">
        <f t="shared" si="47"/>
        <v>10922</v>
      </c>
      <c r="M304" s="18">
        <f t="shared" si="47"/>
        <v>38072</v>
      </c>
      <c r="N304" s="13" t="s">
        <v>802</v>
      </c>
      <c r="O304" s="18">
        <f t="shared" ref="O304:V304" si="48">SUM(O295:O303)</f>
        <v>13949</v>
      </c>
      <c r="P304" s="18">
        <f t="shared" si="48"/>
        <v>3108</v>
      </c>
      <c r="Q304" s="18">
        <f t="shared" si="48"/>
        <v>190</v>
      </c>
      <c r="R304" s="18">
        <f t="shared" si="48"/>
        <v>9260</v>
      </c>
      <c r="S304" s="18">
        <f t="shared" si="48"/>
        <v>32</v>
      </c>
      <c r="T304" s="18">
        <f t="shared" si="48"/>
        <v>26539</v>
      </c>
      <c r="U304" s="18">
        <f t="shared" si="48"/>
        <v>10697</v>
      </c>
      <c r="V304" s="18">
        <f t="shared" si="48"/>
        <v>37236</v>
      </c>
      <c r="W304" s="13" t="s">
        <v>802</v>
      </c>
    </row>
    <row r="305" spans="1:22">
      <c r="F305" s="16"/>
      <c r="G305" s="16"/>
      <c r="H305" s="16"/>
      <c r="I305" s="16"/>
      <c r="J305" s="16"/>
      <c r="K305" s="16"/>
      <c r="L305" s="16"/>
      <c r="M305" s="16"/>
      <c r="N305" s="16"/>
      <c r="O305" s="16"/>
      <c r="P305" s="16"/>
      <c r="Q305" s="16"/>
      <c r="R305" s="16"/>
      <c r="S305" s="16"/>
      <c r="T305" s="16"/>
      <c r="U305" s="16"/>
      <c r="V305" s="16"/>
    </row>
    <row r="306" spans="1:22" ht="14.45">
      <c r="A306" s="32" t="s">
        <v>844</v>
      </c>
      <c r="F306" s="31"/>
      <c r="G306" s="31"/>
      <c r="H306" s="31"/>
      <c r="I306" s="31"/>
      <c r="J306" s="31"/>
      <c r="K306" s="31"/>
      <c r="L306" s="31"/>
      <c r="M306" s="31"/>
      <c r="N306" s="31"/>
      <c r="O306" s="31"/>
      <c r="P306" s="31"/>
      <c r="Q306" s="31"/>
      <c r="R306" s="31"/>
      <c r="S306" s="31"/>
      <c r="T306" s="31"/>
      <c r="U306" s="31"/>
      <c r="V306" s="31"/>
    </row>
    <row r="307" spans="1:22">
      <c r="A307" s="4" t="s">
        <v>208</v>
      </c>
      <c r="L307" s="16"/>
    </row>
  </sheetData>
  <mergeCells count="2">
    <mergeCell ref="F8:M8"/>
    <mergeCell ref="O8:V8"/>
  </mergeCells>
  <pageMargins left="0.70866141732283472" right="0.70866141732283472" top="0.55118110236220474" bottom="0.55118110236220474" header="0.31496062992125984" footer="0.31496062992125984"/>
  <pageSetup paperSize="9" scale="56" fitToHeight="0" orientation="landscape" r:id="rId1"/>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1811F-90AE-4F31-8592-CA9C05B78A82}">
  <sheetPr>
    <pageSetUpPr fitToPage="1"/>
  </sheetPr>
  <dimension ref="A1:V314"/>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customWidth="1"/>
    <col min="6" max="7" width="10.85546875" style="4" customWidth="1"/>
    <col min="8" max="8" width="11" style="4" customWidth="1"/>
    <col min="9" max="13" width="10.85546875" style="4" customWidth="1"/>
    <col min="14" max="14" width="4" style="4" customWidth="1"/>
    <col min="15" max="16" width="10.85546875" style="4" customWidth="1"/>
    <col min="17" max="17" width="11" style="4" customWidth="1"/>
    <col min="18" max="21" width="10.85546875" style="4" customWidth="1"/>
    <col min="22" max="22" width="4" style="4" customWidth="1"/>
    <col min="23" max="16384" width="8.5703125" style="4"/>
  </cols>
  <sheetData>
    <row r="1" spans="1:22">
      <c r="U1" s="56" t="str">
        <f>'Table 1'!S1</f>
        <v>Publication date:  5 December 2024</v>
      </c>
    </row>
    <row r="2" spans="1:22" ht="18">
      <c r="A2" s="185" t="s">
        <v>36</v>
      </c>
      <c r="B2"/>
      <c r="C2"/>
      <c r="D2"/>
      <c r="E2"/>
      <c r="F2"/>
      <c r="G2"/>
      <c r="H2"/>
      <c r="I2"/>
      <c r="J2"/>
      <c r="K2"/>
      <c r="L2"/>
      <c r="M2"/>
      <c r="N2"/>
      <c r="O2"/>
      <c r="P2"/>
      <c r="Q2"/>
      <c r="R2"/>
      <c r="S2"/>
      <c r="T2"/>
      <c r="U2"/>
    </row>
    <row r="3" spans="1:22" ht="12.95">
      <c r="A3" s="1" t="s">
        <v>37</v>
      </c>
      <c r="B3" s="1"/>
      <c r="C3" s="1"/>
      <c r="D3" s="1"/>
      <c r="E3" s="1"/>
      <c r="F3" s="1"/>
      <c r="G3" s="1"/>
      <c r="H3" s="1"/>
      <c r="I3" s="1"/>
      <c r="J3" s="1"/>
      <c r="K3" s="1"/>
      <c r="L3" s="1"/>
      <c r="M3" s="1"/>
      <c r="N3" s="1"/>
      <c r="O3" s="1"/>
      <c r="P3" s="1"/>
      <c r="Q3" s="1"/>
      <c r="R3" s="1"/>
      <c r="S3" s="1"/>
      <c r="T3" s="1"/>
      <c r="U3" s="1"/>
    </row>
    <row r="4" spans="1:22" ht="8.25" customHeight="1"/>
    <row r="5" spans="1:22" ht="18.75" customHeight="1">
      <c r="A5" s="3" t="s">
        <v>856</v>
      </c>
    </row>
    <row r="6" spans="1:22" ht="18.75" customHeight="1">
      <c r="A6" s="3" t="s">
        <v>857</v>
      </c>
    </row>
    <row r="7" spans="1:22" ht="14.25" customHeight="1"/>
    <row r="8" spans="1:22" ht="14.25" customHeight="1">
      <c r="F8" s="200" t="s">
        <v>211</v>
      </c>
      <c r="G8" s="201"/>
      <c r="H8" s="201"/>
      <c r="I8" s="201"/>
      <c r="J8" s="201"/>
      <c r="K8" s="202"/>
      <c r="L8" s="202"/>
      <c r="M8" s="202"/>
      <c r="N8" s="93"/>
      <c r="O8" s="200" t="s">
        <v>212</v>
      </c>
      <c r="P8" s="203"/>
      <c r="Q8" s="203"/>
      <c r="R8" s="203"/>
      <c r="S8" s="210"/>
      <c r="T8" s="210"/>
      <c r="U8" s="210"/>
    </row>
    <row r="9" spans="1:22" ht="51" customHeight="1">
      <c r="A9" s="15" t="s">
        <v>858</v>
      </c>
      <c r="B9" s="14" t="s">
        <v>859</v>
      </c>
      <c r="C9" s="15" t="s">
        <v>797</v>
      </c>
      <c r="D9" s="14" t="s">
        <v>798</v>
      </c>
      <c r="E9" s="15" t="s">
        <v>215</v>
      </c>
      <c r="F9" s="57" t="s">
        <v>43</v>
      </c>
      <c r="G9" s="57" t="s">
        <v>44</v>
      </c>
      <c r="H9" s="57" t="s">
        <v>45</v>
      </c>
      <c r="I9" s="57" t="s">
        <v>46</v>
      </c>
      <c r="J9" s="51" t="s">
        <v>47</v>
      </c>
      <c r="K9" s="76" t="s">
        <v>48</v>
      </c>
      <c r="L9" s="51" t="s">
        <v>49</v>
      </c>
      <c r="M9" s="55" t="s">
        <v>50</v>
      </c>
      <c r="N9" s="58"/>
      <c r="O9" s="57" t="s">
        <v>43</v>
      </c>
      <c r="P9" s="57" t="s">
        <v>44</v>
      </c>
      <c r="Q9" s="57" t="s">
        <v>45</v>
      </c>
      <c r="R9" s="57" t="s">
        <v>46</v>
      </c>
      <c r="S9" s="76" t="s">
        <v>48</v>
      </c>
      <c r="T9" s="51" t="s">
        <v>49</v>
      </c>
      <c r="U9" s="55" t="s">
        <v>50</v>
      </c>
    </row>
    <row r="10" spans="1:22" ht="25.5" customHeight="1">
      <c r="A10" s="60" t="s">
        <v>216</v>
      </c>
      <c r="B10" s="59"/>
      <c r="C10" s="59"/>
      <c r="D10" s="59"/>
      <c r="E10" s="59"/>
      <c r="F10" s="59"/>
      <c r="G10" s="59"/>
      <c r="H10" s="59"/>
      <c r="I10" s="59"/>
      <c r="J10" s="59"/>
      <c r="K10" s="59"/>
      <c r="L10" s="59"/>
      <c r="M10" s="59"/>
      <c r="N10" s="59"/>
      <c r="O10" s="59"/>
      <c r="P10" s="59"/>
      <c r="Q10" s="59"/>
      <c r="R10" s="59"/>
      <c r="S10" s="59"/>
      <c r="T10" s="59"/>
      <c r="U10" s="59"/>
    </row>
    <row r="11" spans="1:22" ht="14.25" customHeight="1">
      <c r="A11" t="s">
        <v>217</v>
      </c>
      <c r="B11" s="32" t="s">
        <v>218</v>
      </c>
      <c r="C11" s="32" t="s">
        <v>217</v>
      </c>
      <c r="D11" s="32" t="s">
        <v>218</v>
      </c>
      <c r="E11" t="s">
        <v>219</v>
      </c>
      <c r="F11" s="16">
        <v>0</v>
      </c>
      <c r="G11" s="16">
        <v>32</v>
      </c>
      <c r="H11" s="16">
        <v>0</v>
      </c>
      <c r="I11" s="16">
        <v>0</v>
      </c>
      <c r="J11" s="16">
        <v>0</v>
      </c>
      <c r="K11" s="17">
        <f t="shared" ref="K11" si="0">SUM(F11:J11)</f>
        <v>32</v>
      </c>
      <c r="L11" s="16">
        <v>0</v>
      </c>
      <c r="M11" s="17">
        <f t="shared" ref="M11" si="1">SUM(K11:L11)</f>
        <v>32</v>
      </c>
      <c r="N11" s="19" t="s">
        <v>799</v>
      </c>
      <c r="O11" s="16">
        <v>0</v>
      </c>
      <c r="P11" s="16">
        <v>0</v>
      </c>
      <c r="Q11" s="16">
        <v>0</v>
      </c>
      <c r="R11" s="16">
        <v>10</v>
      </c>
      <c r="S11" s="17">
        <f t="shared" ref="S11" si="2">SUM(O11:R11)</f>
        <v>10</v>
      </c>
      <c r="T11" s="16">
        <v>0</v>
      </c>
      <c r="U11" s="17">
        <f t="shared" ref="U11" si="3">SUM(S11:T11)</f>
        <v>10</v>
      </c>
      <c r="V11" s="19"/>
    </row>
    <row r="12" spans="1:22" ht="14.25" customHeight="1">
      <c r="A12" t="s">
        <v>800</v>
      </c>
      <c r="B12" s="32" t="s">
        <v>801</v>
      </c>
      <c r="C12" s="32" t="s">
        <v>800</v>
      </c>
      <c r="D12" s="32" t="s">
        <v>801</v>
      </c>
      <c r="E12" t="s">
        <v>253</v>
      </c>
      <c r="F12" s="16">
        <v>7</v>
      </c>
      <c r="G12" s="16">
        <v>0</v>
      </c>
      <c r="H12" s="16">
        <v>0</v>
      </c>
      <c r="I12" s="16">
        <v>0</v>
      </c>
      <c r="J12" s="16">
        <v>0</v>
      </c>
      <c r="K12" s="17">
        <f t="shared" ref="K12:K74" si="4">SUM(F12:J12)</f>
        <v>7</v>
      </c>
      <c r="L12" s="16">
        <v>0</v>
      </c>
      <c r="M12" s="17">
        <f t="shared" ref="M12:M74" si="5">SUM(K12:L12)</f>
        <v>7</v>
      </c>
      <c r="N12" s="19" t="s">
        <v>802</v>
      </c>
      <c r="O12" s="16">
        <v>7</v>
      </c>
      <c r="P12" s="16">
        <v>0</v>
      </c>
      <c r="Q12" s="16">
        <v>0</v>
      </c>
      <c r="R12" s="16">
        <v>2</v>
      </c>
      <c r="S12" s="17">
        <f t="shared" ref="S12:S74" si="6">SUM(O12:R12)</f>
        <v>9</v>
      </c>
      <c r="T12" s="16">
        <v>10</v>
      </c>
      <c r="U12" s="17">
        <f t="shared" ref="U12:U74" si="7">SUM(S12:T12)</f>
        <v>19</v>
      </c>
      <c r="V12" s="19"/>
    </row>
    <row r="13" spans="1:22" ht="14.25" customHeight="1">
      <c r="A13" t="s">
        <v>220</v>
      </c>
      <c r="B13" s="32" t="s">
        <v>221</v>
      </c>
      <c r="C13" s="32" t="s">
        <v>220</v>
      </c>
      <c r="D13" s="32" t="s">
        <v>221</v>
      </c>
      <c r="E13" t="s">
        <v>222</v>
      </c>
      <c r="F13" s="16">
        <v>28</v>
      </c>
      <c r="G13" s="16">
        <v>6</v>
      </c>
      <c r="H13" s="16">
        <v>0</v>
      </c>
      <c r="I13" s="16">
        <v>0</v>
      </c>
      <c r="J13" s="16">
        <v>34</v>
      </c>
      <c r="K13" s="17">
        <f t="shared" si="4"/>
        <v>68</v>
      </c>
      <c r="L13" s="16">
        <v>19</v>
      </c>
      <c r="M13" s="17">
        <f t="shared" si="5"/>
        <v>87</v>
      </c>
      <c r="N13" s="19" t="s">
        <v>799</v>
      </c>
      <c r="O13" s="16">
        <v>42</v>
      </c>
      <c r="P13" s="16">
        <v>0</v>
      </c>
      <c r="Q13" s="16">
        <v>0</v>
      </c>
      <c r="R13" s="16">
        <v>34</v>
      </c>
      <c r="S13" s="17">
        <f t="shared" si="6"/>
        <v>76</v>
      </c>
      <c r="T13" s="16">
        <v>20</v>
      </c>
      <c r="U13" s="17">
        <f t="shared" si="7"/>
        <v>96</v>
      </c>
      <c r="V13" s="19"/>
    </row>
    <row r="14" spans="1:22" ht="14.25" customHeight="1">
      <c r="A14" t="s">
        <v>223</v>
      </c>
      <c r="B14" s="32" t="s">
        <v>224</v>
      </c>
      <c r="C14" s="32" t="s">
        <v>223</v>
      </c>
      <c r="D14" s="32" t="s">
        <v>224</v>
      </c>
      <c r="E14" t="s">
        <v>219</v>
      </c>
      <c r="F14" s="16">
        <v>6</v>
      </c>
      <c r="G14" s="16">
        <v>0</v>
      </c>
      <c r="H14" s="16">
        <v>0</v>
      </c>
      <c r="I14" s="16">
        <v>3</v>
      </c>
      <c r="J14" s="16">
        <v>70</v>
      </c>
      <c r="K14" s="17">
        <f t="shared" si="4"/>
        <v>79</v>
      </c>
      <c r="L14" s="16">
        <v>0</v>
      </c>
      <c r="M14" s="17">
        <f t="shared" si="5"/>
        <v>79</v>
      </c>
      <c r="N14" s="19" t="s">
        <v>799</v>
      </c>
      <c r="O14" s="16">
        <v>35</v>
      </c>
      <c r="P14" s="16">
        <v>41</v>
      </c>
      <c r="Q14" s="16">
        <v>0</v>
      </c>
      <c r="R14" s="16">
        <v>74</v>
      </c>
      <c r="S14" s="17">
        <f t="shared" si="6"/>
        <v>150</v>
      </c>
      <c r="T14" s="16">
        <v>0</v>
      </c>
      <c r="U14" s="17">
        <f t="shared" si="7"/>
        <v>150</v>
      </c>
      <c r="V14" s="19"/>
    </row>
    <row r="15" spans="1:22" ht="14.25" customHeight="1">
      <c r="A15" t="s">
        <v>225</v>
      </c>
      <c r="B15" s="32" t="s">
        <v>226</v>
      </c>
      <c r="C15" s="32" t="s">
        <v>225</v>
      </c>
      <c r="D15" s="32" t="s">
        <v>226</v>
      </c>
      <c r="E15" t="s">
        <v>222</v>
      </c>
      <c r="F15" s="16">
        <v>64</v>
      </c>
      <c r="G15" s="16">
        <v>0</v>
      </c>
      <c r="H15" s="16">
        <v>0</v>
      </c>
      <c r="I15" s="16">
        <v>35</v>
      </c>
      <c r="J15" s="16">
        <v>0</v>
      </c>
      <c r="K15" s="17">
        <f t="shared" si="4"/>
        <v>99</v>
      </c>
      <c r="L15" s="16">
        <v>0</v>
      </c>
      <c r="M15" s="17">
        <f t="shared" si="5"/>
        <v>99</v>
      </c>
      <c r="N15" s="19" t="s">
        <v>799</v>
      </c>
      <c r="O15" s="16">
        <v>25</v>
      </c>
      <c r="P15" s="16">
        <v>0</v>
      </c>
      <c r="Q15" s="16">
        <v>0</v>
      </c>
      <c r="R15" s="16">
        <v>25</v>
      </c>
      <c r="S15" s="17">
        <f t="shared" si="6"/>
        <v>50</v>
      </c>
      <c r="T15" s="16">
        <v>0</v>
      </c>
      <c r="U15" s="17">
        <f t="shared" si="7"/>
        <v>50</v>
      </c>
      <c r="V15" s="19"/>
    </row>
    <row r="16" spans="1:22" ht="14.25" customHeight="1">
      <c r="A16" t="s">
        <v>227</v>
      </c>
      <c r="B16" s="32" t="s">
        <v>228</v>
      </c>
      <c r="C16" s="32" t="s">
        <v>227</v>
      </c>
      <c r="D16" s="32" t="s">
        <v>228</v>
      </c>
      <c r="E16" t="s">
        <v>219</v>
      </c>
      <c r="F16" s="16">
        <v>168</v>
      </c>
      <c r="G16" s="16">
        <v>17</v>
      </c>
      <c r="H16" s="16">
        <v>0</v>
      </c>
      <c r="I16" s="16">
        <v>15</v>
      </c>
      <c r="J16" s="16">
        <v>43</v>
      </c>
      <c r="K16" s="17">
        <f t="shared" si="4"/>
        <v>243</v>
      </c>
      <c r="L16" s="16">
        <v>143</v>
      </c>
      <c r="M16" s="17">
        <f t="shared" si="5"/>
        <v>386</v>
      </c>
      <c r="N16" s="19" t="s">
        <v>799</v>
      </c>
      <c r="O16" s="16">
        <v>120</v>
      </c>
      <c r="P16" s="16">
        <v>0</v>
      </c>
      <c r="Q16" s="16">
        <v>0</v>
      </c>
      <c r="R16" s="16">
        <v>26</v>
      </c>
      <c r="S16" s="17">
        <f t="shared" si="6"/>
        <v>146</v>
      </c>
      <c r="T16" s="16">
        <v>209</v>
      </c>
      <c r="U16" s="17">
        <f t="shared" si="7"/>
        <v>355</v>
      </c>
      <c r="V16" s="19"/>
    </row>
    <row r="17" spans="1:22" ht="14.25" customHeight="1">
      <c r="A17" t="s">
        <v>229</v>
      </c>
      <c r="B17" s="32" t="s">
        <v>230</v>
      </c>
      <c r="C17" s="32" t="s">
        <v>229</v>
      </c>
      <c r="D17" s="32" t="s">
        <v>230</v>
      </c>
      <c r="E17" t="s">
        <v>231</v>
      </c>
      <c r="F17" s="16">
        <v>30</v>
      </c>
      <c r="G17" s="16">
        <v>29</v>
      </c>
      <c r="H17" s="16">
        <v>0</v>
      </c>
      <c r="I17" s="16">
        <v>8</v>
      </c>
      <c r="J17" s="16">
        <v>0</v>
      </c>
      <c r="K17" s="17">
        <f t="shared" si="4"/>
        <v>67</v>
      </c>
      <c r="L17" s="16">
        <v>6</v>
      </c>
      <c r="M17" s="17">
        <f t="shared" si="5"/>
        <v>73</v>
      </c>
      <c r="N17" s="19" t="s">
        <v>799</v>
      </c>
      <c r="O17" s="16">
        <v>39</v>
      </c>
      <c r="P17" s="16">
        <v>0</v>
      </c>
      <c r="Q17" s="16">
        <v>0</v>
      </c>
      <c r="R17" s="16">
        <v>4</v>
      </c>
      <c r="S17" s="17">
        <f t="shared" si="6"/>
        <v>43</v>
      </c>
      <c r="T17" s="16">
        <v>0</v>
      </c>
      <c r="U17" s="17">
        <f t="shared" si="7"/>
        <v>43</v>
      </c>
      <c r="V17" s="19"/>
    </row>
    <row r="18" spans="1:22" ht="14.25" customHeight="1">
      <c r="A18" t="s">
        <v>232</v>
      </c>
      <c r="B18" s="32" t="s">
        <v>233</v>
      </c>
      <c r="C18" s="32" t="s">
        <v>232</v>
      </c>
      <c r="D18" s="32" t="s">
        <v>233</v>
      </c>
      <c r="E18" t="s">
        <v>234</v>
      </c>
      <c r="F18" s="16">
        <v>26</v>
      </c>
      <c r="G18" s="16">
        <v>0</v>
      </c>
      <c r="H18" s="16">
        <v>0</v>
      </c>
      <c r="I18" s="16">
        <v>0</v>
      </c>
      <c r="J18" s="16">
        <v>20</v>
      </c>
      <c r="K18" s="17">
        <f t="shared" si="4"/>
        <v>46</v>
      </c>
      <c r="L18" s="16">
        <v>5</v>
      </c>
      <c r="M18" s="17">
        <f t="shared" si="5"/>
        <v>51</v>
      </c>
      <c r="N18" s="19" t="s">
        <v>799</v>
      </c>
      <c r="O18" s="16">
        <v>137</v>
      </c>
      <c r="P18" s="16">
        <v>0</v>
      </c>
      <c r="Q18" s="16">
        <v>0</v>
      </c>
      <c r="R18" s="16">
        <v>34</v>
      </c>
      <c r="S18" s="17">
        <f t="shared" si="6"/>
        <v>171</v>
      </c>
      <c r="T18" s="16">
        <v>19</v>
      </c>
      <c r="U18" s="17">
        <f t="shared" si="7"/>
        <v>190</v>
      </c>
      <c r="V18" s="19"/>
    </row>
    <row r="19" spans="1:22" ht="14.25" customHeight="1">
      <c r="A19" t="s">
        <v>235</v>
      </c>
      <c r="B19" s="32" t="s">
        <v>236</v>
      </c>
      <c r="C19" s="32" t="s">
        <v>235</v>
      </c>
      <c r="D19" s="32" t="s">
        <v>236</v>
      </c>
      <c r="E19" t="s">
        <v>231</v>
      </c>
      <c r="F19" s="16">
        <v>0</v>
      </c>
      <c r="G19" s="16">
        <v>0</v>
      </c>
      <c r="H19" s="16">
        <v>0</v>
      </c>
      <c r="I19" s="16">
        <v>14</v>
      </c>
      <c r="J19" s="16">
        <v>0</v>
      </c>
      <c r="K19" s="17">
        <f t="shared" si="4"/>
        <v>14</v>
      </c>
      <c r="L19" s="16">
        <v>0</v>
      </c>
      <c r="M19" s="17">
        <f t="shared" si="5"/>
        <v>14</v>
      </c>
      <c r="N19" s="19" t="s">
        <v>799</v>
      </c>
      <c r="O19" s="16">
        <v>0</v>
      </c>
      <c r="P19" s="16">
        <v>0</v>
      </c>
      <c r="Q19" s="16">
        <v>0</v>
      </c>
      <c r="R19" s="16">
        <v>29</v>
      </c>
      <c r="S19" s="17">
        <f t="shared" si="6"/>
        <v>29</v>
      </c>
      <c r="T19" s="16">
        <v>95</v>
      </c>
      <c r="U19" s="17">
        <f t="shared" si="7"/>
        <v>124</v>
      </c>
      <c r="V19" s="19"/>
    </row>
    <row r="20" spans="1:22" ht="14.25" customHeight="1">
      <c r="A20" t="s">
        <v>237</v>
      </c>
      <c r="B20" s="32" t="s">
        <v>238</v>
      </c>
      <c r="C20" s="32" t="s">
        <v>237</v>
      </c>
      <c r="D20" s="32" t="s">
        <v>238</v>
      </c>
      <c r="E20" t="s">
        <v>219</v>
      </c>
      <c r="F20" s="16">
        <v>58</v>
      </c>
      <c r="G20" s="16">
        <v>37</v>
      </c>
      <c r="H20" s="16">
        <v>0</v>
      </c>
      <c r="I20" s="16">
        <v>10</v>
      </c>
      <c r="J20" s="16">
        <v>9</v>
      </c>
      <c r="K20" s="17">
        <f t="shared" si="4"/>
        <v>114</v>
      </c>
      <c r="L20" s="16">
        <v>64</v>
      </c>
      <c r="M20" s="17">
        <f t="shared" si="5"/>
        <v>178</v>
      </c>
      <c r="N20" s="19" t="s">
        <v>802</v>
      </c>
      <c r="O20" s="16">
        <v>128</v>
      </c>
      <c r="P20" s="16">
        <v>31</v>
      </c>
      <c r="Q20" s="16">
        <v>8</v>
      </c>
      <c r="R20" s="16">
        <v>52</v>
      </c>
      <c r="S20" s="17">
        <f t="shared" si="6"/>
        <v>219</v>
      </c>
      <c r="T20" s="16">
        <v>78</v>
      </c>
      <c r="U20" s="17">
        <f t="shared" si="7"/>
        <v>297</v>
      </c>
      <c r="V20" s="19"/>
    </row>
    <row r="21" spans="1:22" ht="14.25" customHeight="1">
      <c r="A21" t="s">
        <v>239</v>
      </c>
      <c r="B21" s="32" t="s">
        <v>240</v>
      </c>
      <c r="C21" s="32" t="s">
        <v>239</v>
      </c>
      <c r="D21" s="32" t="s">
        <v>240</v>
      </c>
      <c r="E21" t="s">
        <v>222</v>
      </c>
      <c r="F21" s="16">
        <v>23</v>
      </c>
      <c r="G21" s="16">
        <v>0</v>
      </c>
      <c r="H21" s="16">
        <v>0</v>
      </c>
      <c r="I21" s="16">
        <v>25</v>
      </c>
      <c r="J21" s="16">
        <v>43</v>
      </c>
      <c r="K21" s="17">
        <f t="shared" si="4"/>
        <v>91</v>
      </c>
      <c r="L21" s="16">
        <v>0</v>
      </c>
      <c r="M21" s="17">
        <f t="shared" si="5"/>
        <v>91</v>
      </c>
      <c r="N21" s="19" t="s">
        <v>799</v>
      </c>
      <c r="O21" s="16">
        <v>17</v>
      </c>
      <c r="P21" s="16">
        <v>0</v>
      </c>
      <c r="Q21" s="16">
        <v>0</v>
      </c>
      <c r="R21" s="16">
        <v>16</v>
      </c>
      <c r="S21" s="17">
        <f t="shared" si="6"/>
        <v>33</v>
      </c>
      <c r="T21" s="16">
        <v>51</v>
      </c>
      <c r="U21" s="17">
        <f t="shared" si="7"/>
        <v>84</v>
      </c>
      <c r="V21" s="19"/>
    </row>
    <row r="22" spans="1:22" ht="14.25" customHeight="1">
      <c r="A22" t="s">
        <v>241</v>
      </c>
      <c r="B22" s="32" t="s">
        <v>242</v>
      </c>
      <c r="C22" s="32" t="s">
        <v>241</v>
      </c>
      <c r="D22" s="32" t="s">
        <v>242</v>
      </c>
      <c r="E22" t="s">
        <v>243</v>
      </c>
      <c r="F22" s="16">
        <v>15</v>
      </c>
      <c r="G22" s="16">
        <v>0</v>
      </c>
      <c r="H22" s="16">
        <v>0</v>
      </c>
      <c r="I22" s="16">
        <v>0</v>
      </c>
      <c r="J22" s="16">
        <v>16</v>
      </c>
      <c r="K22" s="17">
        <f t="shared" si="4"/>
        <v>31</v>
      </c>
      <c r="L22" s="16">
        <v>0</v>
      </c>
      <c r="M22" s="17">
        <f t="shared" si="5"/>
        <v>31</v>
      </c>
      <c r="N22" s="19" t="s">
        <v>799</v>
      </c>
      <c r="O22" s="16">
        <v>15</v>
      </c>
      <c r="P22" s="16">
        <v>0</v>
      </c>
      <c r="Q22" s="16">
        <v>0</v>
      </c>
      <c r="R22" s="16">
        <v>0</v>
      </c>
      <c r="S22" s="17">
        <f t="shared" si="6"/>
        <v>15</v>
      </c>
      <c r="T22" s="16">
        <v>0</v>
      </c>
      <c r="U22" s="17">
        <f t="shared" si="7"/>
        <v>15</v>
      </c>
      <c r="V22" s="19"/>
    </row>
    <row r="23" spans="1:22" ht="14.25" customHeight="1">
      <c r="A23" t="s">
        <v>244</v>
      </c>
      <c r="B23" s="32" t="s">
        <v>245</v>
      </c>
      <c r="C23" s="32" t="s">
        <v>244</v>
      </c>
      <c r="D23" s="32" t="s">
        <v>245</v>
      </c>
      <c r="E23" t="s">
        <v>231</v>
      </c>
      <c r="F23" s="16">
        <v>54</v>
      </c>
      <c r="G23" s="16">
        <v>0</v>
      </c>
      <c r="H23" s="16">
        <v>0</v>
      </c>
      <c r="I23" s="16">
        <v>23</v>
      </c>
      <c r="J23" s="16">
        <v>0</v>
      </c>
      <c r="K23" s="17">
        <f t="shared" si="4"/>
        <v>77</v>
      </c>
      <c r="L23" s="16">
        <v>32</v>
      </c>
      <c r="M23" s="17">
        <f t="shared" si="5"/>
        <v>109</v>
      </c>
      <c r="N23" s="19" t="s">
        <v>802</v>
      </c>
      <c r="O23" s="16">
        <v>129</v>
      </c>
      <c r="P23" s="16">
        <v>4</v>
      </c>
      <c r="Q23" s="16">
        <v>0</v>
      </c>
      <c r="R23" s="16">
        <v>68</v>
      </c>
      <c r="S23" s="17">
        <f t="shared" si="6"/>
        <v>201</v>
      </c>
      <c r="T23" s="16">
        <v>112</v>
      </c>
      <c r="U23" s="17">
        <f t="shared" si="7"/>
        <v>313</v>
      </c>
      <c r="V23" s="19"/>
    </row>
    <row r="24" spans="1:22" ht="14.25" customHeight="1">
      <c r="A24" t="s">
        <v>246</v>
      </c>
      <c r="B24" s="32" t="s">
        <v>247</v>
      </c>
      <c r="C24" s="32" t="s">
        <v>246</v>
      </c>
      <c r="D24" s="32" t="s">
        <v>247</v>
      </c>
      <c r="E24" t="s">
        <v>248</v>
      </c>
      <c r="F24" s="16">
        <v>9</v>
      </c>
      <c r="G24" s="16">
        <v>58</v>
      </c>
      <c r="H24" s="16">
        <v>0</v>
      </c>
      <c r="I24" s="16">
        <v>25</v>
      </c>
      <c r="J24" s="16">
        <v>87</v>
      </c>
      <c r="K24" s="17">
        <f t="shared" si="4"/>
        <v>179</v>
      </c>
      <c r="L24" s="16">
        <v>458</v>
      </c>
      <c r="M24" s="17">
        <f t="shared" si="5"/>
        <v>637</v>
      </c>
      <c r="N24" s="19" t="s">
        <v>799</v>
      </c>
      <c r="O24" s="16">
        <v>56</v>
      </c>
      <c r="P24" s="16">
        <v>143</v>
      </c>
      <c r="Q24" s="16">
        <v>0</v>
      </c>
      <c r="R24" s="16">
        <v>76</v>
      </c>
      <c r="S24" s="17">
        <f t="shared" si="6"/>
        <v>275</v>
      </c>
      <c r="T24" s="16">
        <v>121</v>
      </c>
      <c r="U24" s="17">
        <f t="shared" si="7"/>
        <v>396</v>
      </c>
      <c r="V24" s="19"/>
    </row>
    <row r="25" spans="1:22" ht="14.25" customHeight="1">
      <c r="A25" t="s">
        <v>249</v>
      </c>
      <c r="B25" s="32" t="s">
        <v>250</v>
      </c>
      <c r="C25" s="32" t="s">
        <v>249</v>
      </c>
      <c r="D25" s="32" t="s">
        <v>250</v>
      </c>
      <c r="E25" t="s">
        <v>222</v>
      </c>
      <c r="F25" s="16">
        <v>12</v>
      </c>
      <c r="G25" s="16">
        <v>10</v>
      </c>
      <c r="H25" s="16">
        <v>0</v>
      </c>
      <c r="I25" s="16">
        <v>0</v>
      </c>
      <c r="J25" s="16">
        <v>11</v>
      </c>
      <c r="K25" s="17">
        <f t="shared" si="4"/>
        <v>33</v>
      </c>
      <c r="L25" s="16">
        <v>0</v>
      </c>
      <c r="M25" s="17">
        <f t="shared" si="5"/>
        <v>33</v>
      </c>
      <c r="N25" s="19" t="s">
        <v>799</v>
      </c>
      <c r="O25" s="16">
        <v>12</v>
      </c>
      <c r="P25" s="16">
        <v>23</v>
      </c>
      <c r="Q25" s="16">
        <v>0</v>
      </c>
      <c r="R25" s="16">
        <v>23</v>
      </c>
      <c r="S25" s="17">
        <f t="shared" si="6"/>
        <v>58</v>
      </c>
      <c r="T25" s="16">
        <v>0</v>
      </c>
      <c r="U25" s="17">
        <f t="shared" si="7"/>
        <v>58</v>
      </c>
      <c r="V25" s="19"/>
    </row>
    <row r="26" spans="1:22" ht="14.25" customHeight="1">
      <c r="A26" t="s">
        <v>251</v>
      </c>
      <c r="B26" s="32" t="s">
        <v>252</v>
      </c>
      <c r="C26" s="32" t="s">
        <v>251</v>
      </c>
      <c r="D26" s="32" t="s">
        <v>252</v>
      </c>
      <c r="E26" t="s">
        <v>253</v>
      </c>
      <c r="F26" s="16">
        <v>0</v>
      </c>
      <c r="G26" s="16">
        <v>3</v>
      </c>
      <c r="H26" s="16">
        <v>0</v>
      </c>
      <c r="I26" s="16">
        <v>15</v>
      </c>
      <c r="J26" s="16">
        <v>83</v>
      </c>
      <c r="K26" s="17">
        <f t="shared" si="4"/>
        <v>101</v>
      </c>
      <c r="L26" s="16">
        <v>69</v>
      </c>
      <c r="M26" s="17">
        <f t="shared" si="5"/>
        <v>170</v>
      </c>
      <c r="N26" s="19" t="s">
        <v>799</v>
      </c>
      <c r="O26" s="16">
        <v>0</v>
      </c>
      <c r="P26" s="16">
        <v>3</v>
      </c>
      <c r="Q26" s="16">
        <v>0</v>
      </c>
      <c r="R26" s="16">
        <v>0</v>
      </c>
      <c r="S26" s="17">
        <f t="shared" si="6"/>
        <v>3</v>
      </c>
      <c r="T26" s="16">
        <v>101</v>
      </c>
      <c r="U26" s="17">
        <f t="shared" si="7"/>
        <v>104</v>
      </c>
      <c r="V26" s="19"/>
    </row>
    <row r="27" spans="1:22" ht="14.25" customHeight="1">
      <c r="A27" t="s">
        <v>254</v>
      </c>
      <c r="B27" s="32" t="s">
        <v>255</v>
      </c>
      <c r="C27" s="32" t="s">
        <v>254</v>
      </c>
      <c r="D27" s="32" t="s">
        <v>255</v>
      </c>
      <c r="E27" t="s">
        <v>253</v>
      </c>
      <c r="F27" s="16">
        <v>6</v>
      </c>
      <c r="G27" s="16">
        <v>0</v>
      </c>
      <c r="H27" s="16">
        <v>0</v>
      </c>
      <c r="I27" s="16">
        <v>0</v>
      </c>
      <c r="J27" s="16">
        <v>0</v>
      </c>
      <c r="K27" s="17">
        <f t="shared" si="4"/>
        <v>6</v>
      </c>
      <c r="L27" s="16">
        <v>0</v>
      </c>
      <c r="M27" s="17">
        <f t="shared" si="5"/>
        <v>6</v>
      </c>
      <c r="N27" s="19" t="s">
        <v>799</v>
      </c>
      <c r="O27" s="16">
        <v>53</v>
      </c>
      <c r="P27" s="16">
        <v>0</v>
      </c>
      <c r="Q27" s="16">
        <v>0</v>
      </c>
      <c r="R27" s="16">
        <v>0</v>
      </c>
      <c r="S27" s="17">
        <f t="shared" si="6"/>
        <v>53</v>
      </c>
      <c r="T27" s="16">
        <v>0</v>
      </c>
      <c r="U27" s="17">
        <f t="shared" si="7"/>
        <v>53</v>
      </c>
      <c r="V27" s="19"/>
    </row>
    <row r="28" spans="1:22" ht="14.25" customHeight="1">
      <c r="A28" t="s">
        <v>256</v>
      </c>
      <c r="B28" s="32" t="s">
        <v>257</v>
      </c>
      <c r="C28" s="32" t="s">
        <v>256</v>
      </c>
      <c r="D28" s="32" t="s">
        <v>257</v>
      </c>
      <c r="E28" t="s">
        <v>222</v>
      </c>
      <c r="F28" s="16">
        <v>8</v>
      </c>
      <c r="G28" s="16">
        <v>0</v>
      </c>
      <c r="H28" s="16">
        <v>0</v>
      </c>
      <c r="I28" s="16">
        <v>1</v>
      </c>
      <c r="J28" s="16">
        <v>20</v>
      </c>
      <c r="K28" s="17">
        <f t="shared" si="4"/>
        <v>29</v>
      </c>
      <c r="L28" s="16">
        <v>8</v>
      </c>
      <c r="M28" s="17">
        <f t="shared" si="5"/>
        <v>37</v>
      </c>
      <c r="N28" s="19" t="s">
        <v>799</v>
      </c>
      <c r="O28" s="16">
        <v>13</v>
      </c>
      <c r="P28" s="16">
        <v>8</v>
      </c>
      <c r="Q28" s="16">
        <v>0</v>
      </c>
      <c r="R28" s="16">
        <v>6</v>
      </c>
      <c r="S28" s="17">
        <f t="shared" si="6"/>
        <v>27</v>
      </c>
      <c r="T28" s="16">
        <v>111</v>
      </c>
      <c r="U28" s="17">
        <f t="shared" si="7"/>
        <v>138</v>
      </c>
      <c r="V28" s="19"/>
    </row>
    <row r="29" spans="1:22" ht="14.25" customHeight="1">
      <c r="A29" t="s">
        <v>258</v>
      </c>
      <c r="B29" s="32" t="s">
        <v>259</v>
      </c>
      <c r="C29" s="32" t="s">
        <v>258</v>
      </c>
      <c r="D29" s="32" t="s">
        <v>259</v>
      </c>
      <c r="E29" t="s">
        <v>253</v>
      </c>
      <c r="F29" s="16">
        <v>34</v>
      </c>
      <c r="G29" s="16">
        <v>0</v>
      </c>
      <c r="H29" s="16">
        <v>0</v>
      </c>
      <c r="I29" s="16">
        <v>35</v>
      </c>
      <c r="J29" s="16">
        <v>18</v>
      </c>
      <c r="K29" s="17">
        <f t="shared" si="4"/>
        <v>87</v>
      </c>
      <c r="L29" s="16">
        <v>33</v>
      </c>
      <c r="M29" s="17">
        <f t="shared" si="5"/>
        <v>120</v>
      </c>
      <c r="N29" s="19" t="s">
        <v>799</v>
      </c>
      <c r="O29" s="16">
        <v>13</v>
      </c>
      <c r="P29" s="16">
        <v>0</v>
      </c>
      <c r="Q29" s="16">
        <v>0</v>
      </c>
      <c r="R29" s="16">
        <v>14</v>
      </c>
      <c r="S29" s="17">
        <f t="shared" si="6"/>
        <v>27</v>
      </c>
      <c r="T29" s="16">
        <v>43</v>
      </c>
      <c r="U29" s="17">
        <f t="shared" si="7"/>
        <v>70</v>
      </c>
      <c r="V29" s="19"/>
    </row>
    <row r="30" spans="1:22" ht="14.25" customHeight="1">
      <c r="A30" t="s">
        <v>260</v>
      </c>
      <c r="B30" s="32" t="s">
        <v>261</v>
      </c>
      <c r="C30" s="32" t="s">
        <v>260</v>
      </c>
      <c r="D30" s="32" t="s">
        <v>261</v>
      </c>
      <c r="E30" t="s">
        <v>222</v>
      </c>
      <c r="F30" s="16">
        <v>0</v>
      </c>
      <c r="G30" s="16">
        <v>53</v>
      </c>
      <c r="H30" s="16">
        <v>0</v>
      </c>
      <c r="I30" s="16">
        <v>1</v>
      </c>
      <c r="J30" s="16">
        <v>8</v>
      </c>
      <c r="K30" s="17">
        <f t="shared" si="4"/>
        <v>62</v>
      </c>
      <c r="L30" s="16">
        <v>0</v>
      </c>
      <c r="M30" s="17">
        <f t="shared" si="5"/>
        <v>62</v>
      </c>
      <c r="N30" s="19" t="s">
        <v>799</v>
      </c>
      <c r="O30" s="16">
        <v>58</v>
      </c>
      <c r="P30" s="16">
        <v>25</v>
      </c>
      <c r="Q30" s="16">
        <v>0</v>
      </c>
      <c r="R30" s="16">
        <v>19</v>
      </c>
      <c r="S30" s="17">
        <f t="shared" si="6"/>
        <v>102</v>
      </c>
      <c r="T30" s="16">
        <v>17</v>
      </c>
      <c r="U30" s="17">
        <f t="shared" si="7"/>
        <v>119</v>
      </c>
      <c r="V30" s="19"/>
    </row>
    <row r="31" spans="1:22" ht="14.25" customHeight="1">
      <c r="A31" t="s">
        <v>262</v>
      </c>
      <c r="B31" s="32" t="s">
        <v>263</v>
      </c>
      <c r="C31" s="32" t="s">
        <v>262</v>
      </c>
      <c r="D31" s="32" t="s">
        <v>263</v>
      </c>
      <c r="E31" t="s">
        <v>243</v>
      </c>
      <c r="F31" s="16">
        <v>0</v>
      </c>
      <c r="G31" s="16">
        <v>0</v>
      </c>
      <c r="H31" s="16">
        <v>0</v>
      </c>
      <c r="I31" s="16">
        <v>1</v>
      </c>
      <c r="J31" s="16">
        <v>19</v>
      </c>
      <c r="K31" s="17">
        <f t="shared" si="4"/>
        <v>20</v>
      </c>
      <c r="L31" s="16">
        <v>0</v>
      </c>
      <c r="M31" s="17">
        <f t="shared" si="5"/>
        <v>20</v>
      </c>
      <c r="N31" s="19" t="s">
        <v>799</v>
      </c>
      <c r="O31" s="16">
        <v>0</v>
      </c>
      <c r="P31" s="16">
        <v>19</v>
      </c>
      <c r="Q31" s="16">
        <v>0</v>
      </c>
      <c r="R31" s="16">
        <v>1</v>
      </c>
      <c r="S31" s="17">
        <f t="shared" si="6"/>
        <v>20</v>
      </c>
      <c r="T31" s="16">
        <v>0</v>
      </c>
      <c r="U31" s="17">
        <f t="shared" si="7"/>
        <v>20</v>
      </c>
      <c r="V31" s="19"/>
    </row>
    <row r="32" spans="1:22" ht="14.25" customHeight="1">
      <c r="A32" t="s">
        <v>264</v>
      </c>
      <c r="B32" s="32" t="s">
        <v>265</v>
      </c>
      <c r="C32" s="32" t="s">
        <v>264</v>
      </c>
      <c r="D32" s="32" t="s">
        <v>265</v>
      </c>
      <c r="E32" t="s">
        <v>219</v>
      </c>
      <c r="F32" s="16">
        <v>0</v>
      </c>
      <c r="G32" s="16">
        <v>63</v>
      </c>
      <c r="H32" s="16">
        <v>0</v>
      </c>
      <c r="I32" s="16">
        <v>94</v>
      </c>
      <c r="J32" s="16">
        <v>0</v>
      </c>
      <c r="K32" s="17">
        <f t="shared" si="4"/>
        <v>157</v>
      </c>
      <c r="L32" s="16">
        <v>0</v>
      </c>
      <c r="M32" s="17">
        <f t="shared" si="5"/>
        <v>157</v>
      </c>
      <c r="N32" s="19" t="s">
        <v>802</v>
      </c>
      <c r="O32" s="16">
        <v>57</v>
      </c>
      <c r="P32" s="16">
        <v>0</v>
      </c>
      <c r="Q32" s="16">
        <v>0</v>
      </c>
      <c r="R32" s="16">
        <v>114</v>
      </c>
      <c r="S32" s="17">
        <f t="shared" si="6"/>
        <v>171</v>
      </c>
      <c r="T32" s="16">
        <v>0</v>
      </c>
      <c r="U32" s="17">
        <f t="shared" si="7"/>
        <v>171</v>
      </c>
      <c r="V32" s="19"/>
    </row>
    <row r="33" spans="1:22" ht="14.25" customHeight="1">
      <c r="A33" t="s">
        <v>266</v>
      </c>
      <c r="B33" s="32" t="s">
        <v>267</v>
      </c>
      <c r="C33" s="32" t="s">
        <v>266</v>
      </c>
      <c r="D33" s="32" t="s">
        <v>267</v>
      </c>
      <c r="E33" t="s">
        <v>234</v>
      </c>
      <c r="F33" s="16">
        <v>53</v>
      </c>
      <c r="G33" s="16">
        <v>0</v>
      </c>
      <c r="H33" s="16">
        <v>0</v>
      </c>
      <c r="I33" s="16">
        <v>0</v>
      </c>
      <c r="J33" s="16">
        <v>72</v>
      </c>
      <c r="K33" s="17">
        <f t="shared" si="4"/>
        <v>125</v>
      </c>
      <c r="L33" s="16">
        <v>0</v>
      </c>
      <c r="M33" s="17">
        <f t="shared" si="5"/>
        <v>125</v>
      </c>
      <c r="N33" s="19" t="s">
        <v>799</v>
      </c>
      <c r="O33" s="16">
        <v>70</v>
      </c>
      <c r="P33" s="16">
        <v>7</v>
      </c>
      <c r="Q33" s="16">
        <v>0</v>
      </c>
      <c r="R33" s="16">
        <v>33</v>
      </c>
      <c r="S33" s="17">
        <f t="shared" si="6"/>
        <v>110</v>
      </c>
      <c r="T33" s="16">
        <v>28</v>
      </c>
      <c r="U33" s="17">
        <f t="shared" si="7"/>
        <v>138</v>
      </c>
      <c r="V33" s="19"/>
    </row>
    <row r="34" spans="1:22" ht="14.25" customHeight="1">
      <c r="A34" t="s">
        <v>268</v>
      </c>
      <c r="B34" s="32" t="s">
        <v>269</v>
      </c>
      <c r="C34" s="32" t="s">
        <v>268</v>
      </c>
      <c r="D34" s="32" t="s">
        <v>269</v>
      </c>
      <c r="E34" t="s">
        <v>231</v>
      </c>
      <c r="F34" s="16">
        <v>70</v>
      </c>
      <c r="G34" s="16">
        <v>20</v>
      </c>
      <c r="H34" s="16">
        <v>0</v>
      </c>
      <c r="I34" s="16">
        <v>43</v>
      </c>
      <c r="J34" s="16">
        <v>0</v>
      </c>
      <c r="K34" s="17">
        <f t="shared" si="4"/>
        <v>133</v>
      </c>
      <c r="L34" s="16">
        <v>6</v>
      </c>
      <c r="M34" s="17">
        <f t="shared" si="5"/>
        <v>139</v>
      </c>
      <c r="N34" s="19" t="s">
        <v>799</v>
      </c>
      <c r="O34" s="16">
        <v>106</v>
      </c>
      <c r="P34" s="16">
        <v>9</v>
      </c>
      <c r="Q34" s="16">
        <v>0</v>
      </c>
      <c r="R34" s="16">
        <v>47</v>
      </c>
      <c r="S34" s="17">
        <f t="shared" si="6"/>
        <v>162</v>
      </c>
      <c r="T34" s="16">
        <v>0</v>
      </c>
      <c r="U34" s="17">
        <f t="shared" si="7"/>
        <v>162</v>
      </c>
      <c r="V34" s="19"/>
    </row>
    <row r="35" spans="1:22" ht="14.25" customHeight="1">
      <c r="A35" t="s">
        <v>270</v>
      </c>
      <c r="B35" s="32" t="s">
        <v>271</v>
      </c>
      <c r="C35" s="32" t="s">
        <v>270</v>
      </c>
      <c r="D35" s="32" t="s">
        <v>271</v>
      </c>
      <c r="E35" t="s">
        <v>231</v>
      </c>
      <c r="F35" s="16">
        <v>2</v>
      </c>
      <c r="G35" s="16">
        <v>2</v>
      </c>
      <c r="H35" s="16">
        <v>0</v>
      </c>
      <c r="I35" s="16">
        <v>9</v>
      </c>
      <c r="J35" s="16">
        <v>9</v>
      </c>
      <c r="K35" s="17">
        <f t="shared" si="4"/>
        <v>22</v>
      </c>
      <c r="L35" s="16">
        <v>0</v>
      </c>
      <c r="M35" s="17">
        <f t="shared" si="5"/>
        <v>22</v>
      </c>
      <c r="N35" s="19" t="s">
        <v>799</v>
      </c>
      <c r="O35" s="16">
        <v>26</v>
      </c>
      <c r="P35" s="16">
        <v>2</v>
      </c>
      <c r="Q35" s="16">
        <v>0</v>
      </c>
      <c r="R35" s="16">
        <v>9</v>
      </c>
      <c r="S35" s="17">
        <f t="shared" si="6"/>
        <v>37</v>
      </c>
      <c r="T35" s="16">
        <v>0</v>
      </c>
      <c r="U35" s="17">
        <f t="shared" si="7"/>
        <v>37</v>
      </c>
      <c r="V35" s="19"/>
    </row>
    <row r="36" spans="1:22" ht="14.25" customHeight="1">
      <c r="A36" t="s">
        <v>741</v>
      </c>
      <c r="B36" s="32" t="s">
        <v>742</v>
      </c>
      <c r="C36" s="32" t="s">
        <v>741</v>
      </c>
      <c r="D36" s="32" t="s">
        <v>742</v>
      </c>
      <c r="E36" t="s">
        <v>231</v>
      </c>
      <c r="F36" s="16">
        <v>3</v>
      </c>
      <c r="G36" s="16">
        <v>0</v>
      </c>
      <c r="H36" s="16">
        <v>0</v>
      </c>
      <c r="I36" s="16">
        <v>1</v>
      </c>
      <c r="J36" s="16">
        <v>0</v>
      </c>
      <c r="K36" s="17">
        <f t="shared" si="4"/>
        <v>4</v>
      </c>
      <c r="L36" s="16">
        <v>68</v>
      </c>
      <c r="M36" s="17">
        <f t="shared" si="5"/>
        <v>72</v>
      </c>
      <c r="N36" s="19" t="s">
        <v>799</v>
      </c>
      <c r="O36" s="16">
        <v>0</v>
      </c>
      <c r="P36" s="16">
        <v>0</v>
      </c>
      <c r="Q36" s="16">
        <v>0</v>
      </c>
      <c r="R36" s="16">
        <v>0</v>
      </c>
      <c r="S36" s="17">
        <f t="shared" si="6"/>
        <v>0</v>
      </c>
      <c r="T36" s="16">
        <v>0</v>
      </c>
      <c r="U36" s="17">
        <f t="shared" si="7"/>
        <v>0</v>
      </c>
      <c r="V36" s="19"/>
    </row>
    <row r="37" spans="1:22" ht="14.25" customHeight="1">
      <c r="A37" t="s">
        <v>272</v>
      </c>
      <c r="B37" s="32" t="s">
        <v>273</v>
      </c>
      <c r="C37" s="32" t="s">
        <v>272</v>
      </c>
      <c r="D37" s="32" t="s">
        <v>273</v>
      </c>
      <c r="E37" t="s">
        <v>219</v>
      </c>
      <c r="F37" s="16">
        <v>18</v>
      </c>
      <c r="G37" s="16">
        <v>0</v>
      </c>
      <c r="H37" s="16">
        <v>0</v>
      </c>
      <c r="I37" s="16">
        <v>0</v>
      </c>
      <c r="J37" s="16">
        <v>133</v>
      </c>
      <c r="K37" s="17">
        <f t="shared" si="4"/>
        <v>151</v>
      </c>
      <c r="L37" s="16">
        <v>0</v>
      </c>
      <c r="M37" s="17">
        <f t="shared" si="5"/>
        <v>151</v>
      </c>
      <c r="N37" s="19" t="s">
        <v>799</v>
      </c>
      <c r="O37" s="16">
        <v>8</v>
      </c>
      <c r="P37" s="16">
        <v>0</v>
      </c>
      <c r="Q37" s="16">
        <v>0</v>
      </c>
      <c r="R37" s="16">
        <v>48</v>
      </c>
      <c r="S37" s="17">
        <f t="shared" si="6"/>
        <v>56</v>
      </c>
      <c r="T37" s="16">
        <v>0</v>
      </c>
      <c r="U37" s="17">
        <f t="shared" si="7"/>
        <v>56</v>
      </c>
      <c r="V37" s="19"/>
    </row>
    <row r="38" spans="1:22" ht="14.25" customHeight="1">
      <c r="A38" t="s">
        <v>274</v>
      </c>
      <c r="B38" s="32" t="s">
        <v>275</v>
      </c>
      <c r="C38" s="32" t="s">
        <v>274</v>
      </c>
      <c r="D38" s="32" t="s">
        <v>275</v>
      </c>
      <c r="E38" t="s">
        <v>243</v>
      </c>
      <c r="F38" s="16">
        <v>13</v>
      </c>
      <c r="G38" s="16">
        <v>76</v>
      </c>
      <c r="H38" s="16">
        <v>25</v>
      </c>
      <c r="I38" s="16">
        <v>73</v>
      </c>
      <c r="J38" s="16">
        <v>42</v>
      </c>
      <c r="K38" s="17">
        <f t="shared" si="4"/>
        <v>229</v>
      </c>
      <c r="L38" s="16">
        <v>263</v>
      </c>
      <c r="M38" s="17">
        <f t="shared" si="5"/>
        <v>492</v>
      </c>
      <c r="N38" s="19" t="s">
        <v>802</v>
      </c>
      <c r="O38" s="16">
        <v>83</v>
      </c>
      <c r="P38" s="16">
        <v>52</v>
      </c>
      <c r="Q38" s="16">
        <v>0</v>
      </c>
      <c r="R38" s="16">
        <v>140</v>
      </c>
      <c r="S38" s="17">
        <f t="shared" si="6"/>
        <v>275</v>
      </c>
      <c r="T38" s="16">
        <v>248</v>
      </c>
      <c r="U38" s="17">
        <f t="shared" si="7"/>
        <v>523</v>
      </c>
      <c r="V38" s="19"/>
    </row>
    <row r="39" spans="1:22" ht="14.25" customHeight="1">
      <c r="A39" t="s">
        <v>276</v>
      </c>
      <c r="B39" s="32" t="s">
        <v>277</v>
      </c>
      <c r="C39" s="32" t="s">
        <v>276</v>
      </c>
      <c r="D39" s="32" t="s">
        <v>277</v>
      </c>
      <c r="E39" t="s">
        <v>231</v>
      </c>
      <c r="F39" s="16">
        <v>8</v>
      </c>
      <c r="G39" s="16">
        <v>41</v>
      </c>
      <c r="H39" s="16">
        <v>0</v>
      </c>
      <c r="I39" s="16">
        <v>22</v>
      </c>
      <c r="J39" s="16">
        <v>157</v>
      </c>
      <c r="K39" s="17">
        <f t="shared" si="4"/>
        <v>228</v>
      </c>
      <c r="L39" s="16">
        <v>0</v>
      </c>
      <c r="M39" s="17">
        <f t="shared" si="5"/>
        <v>228</v>
      </c>
      <c r="N39" s="19" t="s">
        <v>799</v>
      </c>
      <c r="O39" s="16">
        <v>8</v>
      </c>
      <c r="P39" s="16">
        <v>6</v>
      </c>
      <c r="Q39" s="16">
        <v>0</v>
      </c>
      <c r="R39" s="16">
        <v>5</v>
      </c>
      <c r="S39" s="17">
        <f t="shared" si="6"/>
        <v>19</v>
      </c>
      <c r="T39" s="16">
        <v>0</v>
      </c>
      <c r="U39" s="17">
        <f t="shared" si="7"/>
        <v>19</v>
      </c>
      <c r="V39" s="19"/>
    </row>
    <row r="40" spans="1:22" ht="14.25" customHeight="1">
      <c r="A40" t="s">
        <v>743</v>
      </c>
      <c r="B40" s="32" t="s">
        <v>744</v>
      </c>
      <c r="C40" s="32" t="s">
        <v>743</v>
      </c>
      <c r="D40" s="32" t="s">
        <v>744</v>
      </c>
      <c r="E40" t="s">
        <v>248</v>
      </c>
      <c r="F40" s="16">
        <v>12</v>
      </c>
      <c r="G40" s="16">
        <v>0</v>
      </c>
      <c r="H40" s="16">
        <v>0</v>
      </c>
      <c r="I40" s="16">
        <v>0</v>
      </c>
      <c r="J40" s="16">
        <v>0</v>
      </c>
      <c r="K40" s="17">
        <f t="shared" si="4"/>
        <v>12</v>
      </c>
      <c r="L40" s="16">
        <v>0</v>
      </c>
      <c r="M40" s="17">
        <f t="shared" si="5"/>
        <v>12</v>
      </c>
      <c r="N40" s="19" t="s">
        <v>799</v>
      </c>
      <c r="O40" s="16">
        <v>12</v>
      </c>
      <c r="P40" s="16">
        <v>6</v>
      </c>
      <c r="Q40" s="16">
        <v>0</v>
      </c>
      <c r="R40" s="16">
        <v>0</v>
      </c>
      <c r="S40" s="17">
        <f t="shared" si="6"/>
        <v>18</v>
      </c>
      <c r="T40" s="16">
        <v>0</v>
      </c>
      <c r="U40" s="17">
        <f t="shared" si="7"/>
        <v>18</v>
      </c>
      <c r="V40" s="19"/>
    </row>
    <row r="41" spans="1:22" ht="14.25" customHeight="1">
      <c r="A41" t="s">
        <v>278</v>
      </c>
      <c r="B41" s="32" t="s">
        <v>279</v>
      </c>
      <c r="C41" s="32" t="s">
        <v>278</v>
      </c>
      <c r="D41" s="32" t="s">
        <v>279</v>
      </c>
      <c r="E41" t="s">
        <v>231</v>
      </c>
      <c r="F41" s="16">
        <v>70</v>
      </c>
      <c r="G41" s="16">
        <v>0</v>
      </c>
      <c r="H41" s="16">
        <v>0</v>
      </c>
      <c r="I41" s="16">
        <v>0</v>
      </c>
      <c r="J41" s="16">
        <v>0</v>
      </c>
      <c r="K41" s="17">
        <f t="shared" si="4"/>
        <v>70</v>
      </c>
      <c r="L41" s="16">
        <v>0</v>
      </c>
      <c r="M41" s="17">
        <f t="shared" si="5"/>
        <v>70</v>
      </c>
      <c r="N41" s="19" t="s">
        <v>799</v>
      </c>
      <c r="O41" s="16">
        <v>22</v>
      </c>
      <c r="P41" s="16">
        <v>0</v>
      </c>
      <c r="Q41" s="16">
        <v>0</v>
      </c>
      <c r="R41" s="16">
        <v>5</v>
      </c>
      <c r="S41" s="17">
        <f t="shared" si="6"/>
        <v>27</v>
      </c>
      <c r="T41" s="16">
        <v>0</v>
      </c>
      <c r="U41" s="17">
        <f t="shared" si="7"/>
        <v>27</v>
      </c>
      <c r="V41" s="19"/>
    </row>
    <row r="42" spans="1:22" ht="14.25" customHeight="1">
      <c r="A42" t="s">
        <v>280</v>
      </c>
      <c r="B42" s="32" t="s">
        <v>281</v>
      </c>
      <c r="C42" s="32" t="s">
        <v>280</v>
      </c>
      <c r="D42" s="32" t="s">
        <v>281</v>
      </c>
      <c r="E42" t="s">
        <v>222</v>
      </c>
      <c r="F42" s="16">
        <v>0</v>
      </c>
      <c r="G42" s="16">
        <v>0</v>
      </c>
      <c r="H42" s="16">
        <v>0</v>
      </c>
      <c r="I42" s="16">
        <v>4</v>
      </c>
      <c r="J42" s="16">
        <v>0</v>
      </c>
      <c r="K42" s="17">
        <f t="shared" si="4"/>
        <v>4</v>
      </c>
      <c r="L42" s="16">
        <v>18</v>
      </c>
      <c r="M42" s="17">
        <f t="shared" si="5"/>
        <v>22</v>
      </c>
      <c r="N42" s="19" t="s">
        <v>799</v>
      </c>
      <c r="O42" s="16">
        <v>17</v>
      </c>
      <c r="P42" s="16">
        <v>0</v>
      </c>
      <c r="Q42" s="16">
        <v>0</v>
      </c>
      <c r="R42" s="16">
        <v>23</v>
      </c>
      <c r="S42" s="17">
        <f t="shared" si="6"/>
        <v>40</v>
      </c>
      <c r="T42" s="16">
        <v>0</v>
      </c>
      <c r="U42" s="17">
        <f t="shared" si="7"/>
        <v>40</v>
      </c>
      <c r="V42" s="19"/>
    </row>
    <row r="43" spans="1:22" ht="14.25" customHeight="1">
      <c r="A43" t="s">
        <v>282</v>
      </c>
      <c r="B43" s="32" t="s">
        <v>283</v>
      </c>
      <c r="C43" s="32" t="s">
        <v>282</v>
      </c>
      <c r="D43" s="32" t="s">
        <v>283</v>
      </c>
      <c r="E43" t="s">
        <v>219</v>
      </c>
      <c r="F43" s="16">
        <v>111</v>
      </c>
      <c r="G43" s="16">
        <v>8</v>
      </c>
      <c r="H43" s="16">
        <v>0</v>
      </c>
      <c r="I43" s="16">
        <v>21</v>
      </c>
      <c r="J43" s="16">
        <v>0</v>
      </c>
      <c r="K43" s="17">
        <f t="shared" si="4"/>
        <v>140</v>
      </c>
      <c r="L43" s="16">
        <v>58</v>
      </c>
      <c r="M43" s="17">
        <f t="shared" si="5"/>
        <v>198</v>
      </c>
      <c r="N43" s="19" t="s">
        <v>802</v>
      </c>
      <c r="O43" s="16">
        <v>242</v>
      </c>
      <c r="P43" s="16">
        <v>31</v>
      </c>
      <c r="Q43" s="16">
        <v>0</v>
      </c>
      <c r="R43" s="16">
        <v>89</v>
      </c>
      <c r="S43" s="17">
        <f t="shared" si="6"/>
        <v>362</v>
      </c>
      <c r="T43" s="16">
        <v>10</v>
      </c>
      <c r="U43" s="17">
        <f t="shared" si="7"/>
        <v>372</v>
      </c>
      <c r="V43" s="19"/>
    </row>
    <row r="44" spans="1:22" ht="14.25" customHeight="1">
      <c r="A44" t="s">
        <v>284</v>
      </c>
      <c r="B44" s="32" t="s">
        <v>285</v>
      </c>
      <c r="C44" s="32" t="s">
        <v>284</v>
      </c>
      <c r="D44" s="32" t="s">
        <v>285</v>
      </c>
      <c r="E44" t="s">
        <v>253</v>
      </c>
      <c r="F44" s="16">
        <v>82</v>
      </c>
      <c r="G44" s="16">
        <v>0</v>
      </c>
      <c r="H44" s="16">
        <v>0</v>
      </c>
      <c r="I44" s="16">
        <v>0</v>
      </c>
      <c r="J44" s="16">
        <v>0</v>
      </c>
      <c r="K44" s="17">
        <f t="shared" si="4"/>
        <v>82</v>
      </c>
      <c r="L44" s="16">
        <v>15</v>
      </c>
      <c r="M44" s="17">
        <f t="shared" si="5"/>
        <v>97</v>
      </c>
      <c r="N44" s="19" t="s">
        <v>799</v>
      </c>
      <c r="O44" s="16">
        <v>112</v>
      </c>
      <c r="P44" s="16">
        <v>0</v>
      </c>
      <c r="Q44" s="16">
        <v>0</v>
      </c>
      <c r="R44" s="16">
        <v>0</v>
      </c>
      <c r="S44" s="17">
        <f t="shared" si="6"/>
        <v>112</v>
      </c>
      <c r="T44" s="16">
        <v>11</v>
      </c>
      <c r="U44" s="17">
        <f t="shared" si="7"/>
        <v>123</v>
      </c>
      <c r="V44" s="19"/>
    </row>
    <row r="45" spans="1:22" ht="14.25" customHeight="1">
      <c r="A45" t="s">
        <v>286</v>
      </c>
      <c r="B45" s="32" t="s">
        <v>287</v>
      </c>
      <c r="C45" s="32" t="s">
        <v>286</v>
      </c>
      <c r="D45" s="32" t="s">
        <v>287</v>
      </c>
      <c r="E45" t="s">
        <v>253</v>
      </c>
      <c r="F45" s="16">
        <v>46</v>
      </c>
      <c r="G45" s="16">
        <v>0</v>
      </c>
      <c r="H45" s="16">
        <v>0</v>
      </c>
      <c r="I45" s="16">
        <v>0</v>
      </c>
      <c r="J45" s="16">
        <v>0</v>
      </c>
      <c r="K45" s="17">
        <f t="shared" si="4"/>
        <v>46</v>
      </c>
      <c r="L45" s="16">
        <v>0</v>
      </c>
      <c r="M45" s="17">
        <f t="shared" si="5"/>
        <v>46</v>
      </c>
      <c r="N45" s="19" t="s">
        <v>799</v>
      </c>
      <c r="O45" s="16">
        <v>11</v>
      </c>
      <c r="P45" s="16">
        <v>0</v>
      </c>
      <c r="Q45" s="16">
        <v>0</v>
      </c>
      <c r="R45" s="16">
        <v>15</v>
      </c>
      <c r="S45" s="17">
        <f t="shared" si="6"/>
        <v>26</v>
      </c>
      <c r="T45" s="16">
        <v>0</v>
      </c>
      <c r="U45" s="17">
        <f t="shared" si="7"/>
        <v>26</v>
      </c>
      <c r="V45" s="19"/>
    </row>
    <row r="46" spans="1:22" ht="14.25" customHeight="1">
      <c r="A46" t="s">
        <v>288</v>
      </c>
      <c r="B46" s="32" t="s">
        <v>289</v>
      </c>
      <c r="C46" s="32" t="s">
        <v>288</v>
      </c>
      <c r="D46" s="32" t="s">
        <v>289</v>
      </c>
      <c r="E46" t="s">
        <v>234</v>
      </c>
      <c r="F46" s="16">
        <v>0</v>
      </c>
      <c r="G46" s="16">
        <v>8</v>
      </c>
      <c r="H46" s="16">
        <v>0</v>
      </c>
      <c r="I46" s="16">
        <v>0</v>
      </c>
      <c r="J46" s="16">
        <v>296</v>
      </c>
      <c r="K46" s="17">
        <f t="shared" si="4"/>
        <v>304</v>
      </c>
      <c r="L46" s="16">
        <v>5</v>
      </c>
      <c r="M46" s="17">
        <f t="shared" si="5"/>
        <v>309</v>
      </c>
      <c r="N46" s="19" t="s">
        <v>799</v>
      </c>
      <c r="O46" s="16">
        <v>21</v>
      </c>
      <c r="P46" s="16">
        <v>8</v>
      </c>
      <c r="Q46" s="16">
        <v>0</v>
      </c>
      <c r="R46" s="16">
        <v>0</v>
      </c>
      <c r="S46" s="17">
        <f t="shared" si="6"/>
        <v>29</v>
      </c>
      <c r="T46" s="16">
        <v>5</v>
      </c>
      <c r="U46" s="17">
        <f t="shared" si="7"/>
        <v>34</v>
      </c>
      <c r="V46" s="19"/>
    </row>
    <row r="47" spans="1:22" ht="14.25" customHeight="1">
      <c r="A47" t="s">
        <v>290</v>
      </c>
      <c r="B47" s="32" t="s">
        <v>291</v>
      </c>
      <c r="C47" s="32" t="s">
        <v>290</v>
      </c>
      <c r="D47" s="32" t="s">
        <v>291</v>
      </c>
      <c r="E47" t="s">
        <v>231</v>
      </c>
      <c r="F47" s="16">
        <v>21</v>
      </c>
      <c r="G47" s="16">
        <v>0</v>
      </c>
      <c r="H47" s="16">
        <v>0</v>
      </c>
      <c r="I47" s="16">
        <v>0</v>
      </c>
      <c r="J47" s="16">
        <v>0</v>
      </c>
      <c r="K47" s="17">
        <f t="shared" si="4"/>
        <v>21</v>
      </c>
      <c r="L47" s="16">
        <v>0</v>
      </c>
      <c r="M47" s="17">
        <f t="shared" si="5"/>
        <v>21</v>
      </c>
      <c r="N47" s="19" t="s">
        <v>799</v>
      </c>
      <c r="O47" s="16">
        <v>65</v>
      </c>
      <c r="P47" s="16">
        <v>0</v>
      </c>
      <c r="Q47" s="16">
        <v>0</v>
      </c>
      <c r="R47" s="16">
        <v>0</v>
      </c>
      <c r="S47" s="17">
        <f t="shared" si="6"/>
        <v>65</v>
      </c>
      <c r="T47" s="16">
        <v>0</v>
      </c>
      <c r="U47" s="17">
        <f t="shared" si="7"/>
        <v>65</v>
      </c>
      <c r="V47" s="19"/>
    </row>
    <row r="48" spans="1:22" ht="14.25" customHeight="1">
      <c r="A48" t="s">
        <v>803</v>
      </c>
      <c r="B48" s="32" t="s">
        <v>804</v>
      </c>
      <c r="C48" s="32" t="s">
        <v>803</v>
      </c>
      <c r="D48" s="32" t="s">
        <v>804</v>
      </c>
      <c r="E48" t="s">
        <v>248</v>
      </c>
      <c r="F48" s="16">
        <v>32</v>
      </c>
      <c r="G48" s="16">
        <v>0</v>
      </c>
      <c r="H48" s="16">
        <v>0</v>
      </c>
      <c r="I48" s="16">
        <v>10</v>
      </c>
      <c r="J48" s="16">
        <v>0</v>
      </c>
      <c r="K48" s="17">
        <f t="shared" si="4"/>
        <v>42</v>
      </c>
      <c r="L48" s="16">
        <v>0</v>
      </c>
      <c r="M48" s="17">
        <f t="shared" si="5"/>
        <v>42</v>
      </c>
      <c r="N48" s="19" t="s">
        <v>799</v>
      </c>
      <c r="O48" s="16">
        <v>0</v>
      </c>
      <c r="P48" s="16">
        <v>0</v>
      </c>
      <c r="Q48" s="16">
        <v>0</v>
      </c>
      <c r="R48" s="16">
        <v>11</v>
      </c>
      <c r="S48" s="17">
        <f t="shared" si="6"/>
        <v>11</v>
      </c>
      <c r="T48" s="16">
        <v>20</v>
      </c>
      <c r="U48" s="17">
        <f t="shared" si="7"/>
        <v>31</v>
      </c>
      <c r="V48" s="19"/>
    </row>
    <row r="49" spans="1:22" ht="14.25" customHeight="1">
      <c r="A49" t="s">
        <v>292</v>
      </c>
      <c r="B49" s="32" t="s">
        <v>293</v>
      </c>
      <c r="C49" s="32" t="s">
        <v>292</v>
      </c>
      <c r="D49" s="32" t="s">
        <v>293</v>
      </c>
      <c r="E49" t="s">
        <v>219</v>
      </c>
      <c r="F49" s="16">
        <v>33</v>
      </c>
      <c r="G49" s="16">
        <v>35</v>
      </c>
      <c r="H49" s="16">
        <v>0</v>
      </c>
      <c r="I49" s="16">
        <v>9</v>
      </c>
      <c r="J49" s="16">
        <v>35</v>
      </c>
      <c r="K49" s="17">
        <f t="shared" si="4"/>
        <v>112</v>
      </c>
      <c r="L49" s="16">
        <v>0</v>
      </c>
      <c r="M49" s="17">
        <f t="shared" si="5"/>
        <v>112</v>
      </c>
      <c r="N49" s="19" t="s">
        <v>799</v>
      </c>
      <c r="O49" s="16">
        <v>30</v>
      </c>
      <c r="P49" s="16">
        <v>0</v>
      </c>
      <c r="Q49" s="16">
        <v>0</v>
      </c>
      <c r="R49" s="16">
        <v>17</v>
      </c>
      <c r="S49" s="17">
        <f t="shared" si="6"/>
        <v>47</v>
      </c>
      <c r="T49" s="16">
        <v>0</v>
      </c>
      <c r="U49" s="17">
        <f t="shared" si="7"/>
        <v>47</v>
      </c>
      <c r="V49" s="19"/>
    </row>
    <row r="50" spans="1:22" ht="14.25" customHeight="1">
      <c r="A50" t="s">
        <v>805</v>
      </c>
      <c r="B50" s="32" t="s">
        <v>806</v>
      </c>
      <c r="C50" s="32" t="s">
        <v>805</v>
      </c>
      <c r="D50" s="32" t="s">
        <v>806</v>
      </c>
      <c r="E50" t="s">
        <v>253</v>
      </c>
      <c r="F50" s="16">
        <v>17</v>
      </c>
      <c r="G50" s="16">
        <v>0</v>
      </c>
      <c r="H50" s="16">
        <v>0</v>
      </c>
      <c r="I50" s="16">
        <v>1</v>
      </c>
      <c r="J50" s="16">
        <v>0</v>
      </c>
      <c r="K50" s="17">
        <f t="shared" si="4"/>
        <v>18</v>
      </c>
      <c r="L50" s="16">
        <v>0</v>
      </c>
      <c r="M50" s="17">
        <f t="shared" si="5"/>
        <v>18</v>
      </c>
      <c r="N50" s="19" t="s">
        <v>799</v>
      </c>
      <c r="O50" s="16">
        <v>84</v>
      </c>
      <c r="P50" s="16">
        <v>0</v>
      </c>
      <c r="Q50" s="16">
        <v>0</v>
      </c>
      <c r="R50" s="16">
        <v>10</v>
      </c>
      <c r="S50" s="17">
        <f t="shared" si="6"/>
        <v>94</v>
      </c>
      <c r="T50" s="16">
        <v>29</v>
      </c>
      <c r="U50" s="17">
        <f t="shared" si="7"/>
        <v>123</v>
      </c>
      <c r="V50" s="19"/>
    </row>
    <row r="51" spans="1:22" ht="14.25" customHeight="1">
      <c r="A51" t="s">
        <v>296</v>
      </c>
      <c r="B51" s="32" t="s">
        <v>297</v>
      </c>
      <c r="C51" s="32" t="s">
        <v>296</v>
      </c>
      <c r="D51" s="32" t="s">
        <v>297</v>
      </c>
      <c r="E51" t="s">
        <v>231</v>
      </c>
      <c r="F51" s="16">
        <v>168</v>
      </c>
      <c r="G51" s="16">
        <v>57</v>
      </c>
      <c r="H51" s="16">
        <v>0</v>
      </c>
      <c r="I51" s="16">
        <v>206</v>
      </c>
      <c r="J51" s="16">
        <v>0</v>
      </c>
      <c r="K51" s="17">
        <f t="shared" si="4"/>
        <v>431</v>
      </c>
      <c r="L51" s="16">
        <v>0</v>
      </c>
      <c r="M51" s="17">
        <f t="shared" si="5"/>
        <v>431</v>
      </c>
      <c r="N51" s="19" t="s">
        <v>802</v>
      </c>
      <c r="O51" s="16">
        <v>164</v>
      </c>
      <c r="P51" s="16">
        <v>17</v>
      </c>
      <c r="Q51" s="16">
        <v>0</v>
      </c>
      <c r="R51" s="16">
        <v>126</v>
      </c>
      <c r="S51" s="17">
        <f t="shared" si="6"/>
        <v>307</v>
      </c>
      <c r="T51" s="16">
        <v>39</v>
      </c>
      <c r="U51" s="17">
        <f t="shared" si="7"/>
        <v>346</v>
      </c>
      <c r="V51" s="19"/>
    </row>
    <row r="52" spans="1:22" ht="14.25" customHeight="1">
      <c r="A52" t="s">
        <v>745</v>
      </c>
      <c r="B52" s="32" t="s">
        <v>746</v>
      </c>
      <c r="C52" s="32" t="s">
        <v>745</v>
      </c>
      <c r="D52" s="32" t="s">
        <v>746</v>
      </c>
      <c r="E52" t="s">
        <v>222</v>
      </c>
      <c r="F52" s="16">
        <v>37</v>
      </c>
      <c r="G52" s="16">
        <v>0</v>
      </c>
      <c r="H52" s="16">
        <v>0</v>
      </c>
      <c r="I52" s="16">
        <v>10</v>
      </c>
      <c r="J52" s="16">
        <v>0</v>
      </c>
      <c r="K52" s="17">
        <f t="shared" si="4"/>
        <v>47</v>
      </c>
      <c r="L52" s="16">
        <v>0</v>
      </c>
      <c r="M52" s="17">
        <f t="shared" si="5"/>
        <v>47</v>
      </c>
      <c r="N52" s="19" t="s">
        <v>799</v>
      </c>
      <c r="O52" s="16">
        <v>51</v>
      </c>
      <c r="P52" s="16">
        <v>0</v>
      </c>
      <c r="Q52" s="16">
        <v>0</v>
      </c>
      <c r="R52" s="16">
        <v>16</v>
      </c>
      <c r="S52" s="17">
        <f t="shared" si="6"/>
        <v>67</v>
      </c>
      <c r="T52" s="16">
        <v>0</v>
      </c>
      <c r="U52" s="17">
        <f t="shared" si="7"/>
        <v>67</v>
      </c>
      <c r="V52" s="19"/>
    </row>
    <row r="53" spans="1:22" ht="14.25" customHeight="1">
      <c r="A53" t="s">
        <v>298</v>
      </c>
      <c r="B53" s="32" t="s">
        <v>299</v>
      </c>
      <c r="C53" s="32" t="s">
        <v>298</v>
      </c>
      <c r="D53" s="32" t="s">
        <v>299</v>
      </c>
      <c r="E53" t="s">
        <v>231</v>
      </c>
      <c r="F53" s="16">
        <v>19</v>
      </c>
      <c r="G53" s="16">
        <v>0</v>
      </c>
      <c r="H53" s="16">
        <v>0</v>
      </c>
      <c r="I53" s="16">
        <v>0</v>
      </c>
      <c r="J53" s="16">
        <v>61</v>
      </c>
      <c r="K53" s="17">
        <f t="shared" si="4"/>
        <v>80</v>
      </c>
      <c r="L53" s="16">
        <v>44</v>
      </c>
      <c r="M53" s="17">
        <f t="shared" si="5"/>
        <v>124</v>
      </c>
      <c r="N53" s="19" t="s">
        <v>802</v>
      </c>
      <c r="O53" s="16">
        <v>73</v>
      </c>
      <c r="P53" s="16">
        <v>0</v>
      </c>
      <c r="Q53" s="16">
        <v>0</v>
      </c>
      <c r="R53" s="16">
        <v>16</v>
      </c>
      <c r="S53" s="17">
        <f t="shared" si="6"/>
        <v>89</v>
      </c>
      <c r="T53" s="16">
        <v>35</v>
      </c>
      <c r="U53" s="17">
        <f t="shared" si="7"/>
        <v>124</v>
      </c>
      <c r="V53" s="19"/>
    </row>
    <row r="54" spans="1:22" ht="14.25" customHeight="1">
      <c r="A54" t="s">
        <v>300</v>
      </c>
      <c r="B54" s="32" t="s">
        <v>301</v>
      </c>
      <c r="C54" s="32" t="s">
        <v>300</v>
      </c>
      <c r="D54" s="32" t="s">
        <v>301</v>
      </c>
      <c r="E54" t="s">
        <v>243</v>
      </c>
      <c r="F54" s="16">
        <v>0</v>
      </c>
      <c r="G54" s="16">
        <v>0</v>
      </c>
      <c r="H54" s="16">
        <v>0</v>
      </c>
      <c r="I54" s="16">
        <v>0</v>
      </c>
      <c r="J54" s="16">
        <v>67</v>
      </c>
      <c r="K54" s="17">
        <f t="shared" si="4"/>
        <v>67</v>
      </c>
      <c r="L54" s="16">
        <v>0</v>
      </c>
      <c r="M54" s="17">
        <f t="shared" si="5"/>
        <v>67</v>
      </c>
      <c r="N54" s="19" t="s">
        <v>799</v>
      </c>
      <c r="O54" s="16">
        <v>0</v>
      </c>
      <c r="P54" s="16">
        <v>8</v>
      </c>
      <c r="Q54" s="16">
        <v>0</v>
      </c>
      <c r="R54" s="16">
        <v>0</v>
      </c>
      <c r="S54" s="17">
        <f t="shared" si="6"/>
        <v>8</v>
      </c>
      <c r="T54" s="16">
        <v>0</v>
      </c>
      <c r="U54" s="17">
        <f t="shared" si="7"/>
        <v>8</v>
      </c>
      <c r="V54" s="19"/>
    </row>
    <row r="55" spans="1:22" ht="14.25" customHeight="1">
      <c r="A55" t="s">
        <v>302</v>
      </c>
      <c r="B55" s="32" t="s">
        <v>303</v>
      </c>
      <c r="C55" s="32" t="s">
        <v>302</v>
      </c>
      <c r="D55" s="32" t="s">
        <v>303</v>
      </c>
      <c r="E55" t="s">
        <v>219</v>
      </c>
      <c r="F55" s="16">
        <v>0</v>
      </c>
      <c r="G55" s="16">
        <v>0</v>
      </c>
      <c r="H55" s="16">
        <v>0</v>
      </c>
      <c r="I55" s="16">
        <v>25</v>
      </c>
      <c r="J55" s="16">
        <v>0</v>
      </c>
      <c r="K55" s="17">
        <f t="shared" si="4"/>
        <v>25</v>
      </c>
      <c r="L55" s="16">
        <v>0</v>
      </c>
      <c r="M55" s="17">
        <f t="shared" si="5"/>
        <v>25</v>
      </c>
      <c r="N55" s="19" t="s">
        <v>799</v>
      </c>
      <c r="O55" s="16">
        <v>90</v>
      </c>
      <c r="P55" s="16">
        <v>0</v>
      </c>
      <c r="Q55" s="16">
        <v>0</v>
      </c>
      <c r="R55" s="16">
        <v>50</v>
      </c>
      <c r="S55" s="17">
        <f t="shared" si="6"/>
        <v>140</v>
      </c>
      <c r="T55" s="16">
        <v>0</v>
      </c>
      <c r="U55" s="17">
        <f t="shared" si="7"/>
        <v>140</v>
      </c>
      <c r="V55" s="19"/>
    </row>
    <row r="56" spans="1:22" ht="14.25" customHeight="1">
      <c r="A56" t="s">
        <v>304</v>
      </c>
      <c r="B56" s="32" t="s">
        <v>305</v>
      </c>
      <c r="C56" s="32" t="s">
        <v>304</v>
      </c>
      <c r="D56" s="32" t="s">
        <v>305</v>
      </c>
      <c r="E56" t="s">
        <v>253</v>
      </c>
      <c r="F56" s="16">
        <v>274</v>
      </c>
      <c r="G56" s="16">
        <v>0</v>
      </c>
      <c r="H56" s="16">
        <v>0</v>
      </c>
      <c r="I56" s="16">
        <v>69</v>
      </c>
      <c r="J56" s="16">
        <v>3</v>
      </c>
      <c r="K56" s="17">
        <f t="shared" si="4"/>
        <v>346</v>
      </c>
      <c r="L56" s="16">
        <v>24</v>
      </c>
      <c r="M56" s="17">
        <f t="shared" si="5"/>
        <v>370</v>
      </c>
      <c r="N56" s="19" t="s">
        <v>802</v>
      </c>
      <c r="O56" s="16">
        <v>195</v>
      </c>
      <c r="P56" s="16">
        <v>0</v>
      </c>
      <c r="Q56" s="16">
        <v>6</v>
      </c>
      <c r="R56" s="16">
        <v>68</v>
      </c>
      <c r="S56" s="17">
        <f t="shared" si="6"/>
        <v>269</v>
      </c>
      <c r="T56" s="16">
        <v>153</v>
      </c>
      <c r="U56" s="17">
        <f t="shared" si="7"/>
        <v>422</v>
      </c>
      <c r="V56" s="19"/>
    </row>
    <row r="57" spans="1:22" ht="14.25" customHeight="1">
      <c r="A57" t="s">
        <v>306</v>
      </c>
      <c r="B57" s="32" t="s">
        <v>307</v>
      </c>
      <c r="C57" s="32" t="s">
        <v>306</v>
      </c>
      <c r="D57" s="32" t="s">
        <v>307</v>
      </c>
      <c r="E57" t="s">
        <v>253</v>
      </c>
      <c r="F57" s="16">
        <v>134</v>
      </c>
      <c r="G57" s="16">
        <v>25</v>
      </c>
      <c r="H57" s="16">
        <v>4</v>
      </c>
      <c r="I57" s="16">
        <v>96</v>
      </c>
      <c r="J57" s="16">
        <v>173</v>
      </c>
      <c r="K57" s="17">
        <f t="shared" si="4"/>
        <v>432</v>
      </c>
      <c r="L57" s="16">
        <v>141</v>
      </c>
      <c r="M57" s="17">
        <f t="shared" si="5"/>
        <v>573</v>
      </c>
      <c r="N57" s="19" t="s">
        <v>802</v>
      </c>
      <c r="O57" s="16">
        <v>145</v>
      </c>
      <c r="P57" s="16">
        <v>0</v>
      </c>
      <c r="Q57" s="16">
        <v>0</v>
      </c>
      <c r="R57" s="16">
        <v>105</v>
      </c>
      <c r="S57" s="17">
        <f t="shared" si="6"/>
        <v>250</v>
      </c>
      <c r="T57" s="16">
        <v>56</v>
      </c>
      <c r="U57" s="17">
        <f t="shared" si="7"/>
        <v>306</v>
      </c>
      <c r="V57" s="19"/>
    </row>
    <row r="58" spans="1:22" ht="14.25" customHeight="1">
      <c r="A58" t="s">
        <v>308</v>
      </c>
      <c r="B58" s="32" t="s">
        <v>309</v>
      </c>
      <c r="C58" s="32" t="s">
        <v>308</v>
      </c>
      <c r="D58" s="32" t="s">
        <v>309</v>
      </c>
      <c r="E58" t="s">
        <v>222</v>
      </c>
      <c r="F58" s="16">
        <v>0</v>
      </c>
      <c r="G58" s="16">
        <v>50</v>
      </c>
      <c r="H58" s="16">
        <v>0</v>
      </c>
      <c r="I58" s="16">
        <v>0</v>
      </c>
      <c r="J58" s="16">
        <v>0</v>
      </c>
      <c r="K58" s="17">
        <f t="shared" si="4"/>
        <v>50</v>
      </c>
      <c r="L58" s="16">
        <v>67</v>
      </c>
      <c r="M58" s="17">
        <f t="shared" si="5"/>
        <v>117</v>
      </c>
      <c r="N58" s="19" t="s">
        <v>799</v>
      </c>
      <c r="O58" s="16">
        <v>0</v>
      </c>
      <c r="P58" s="16">
        <v>0</v>
      </c>
      <c r="Q58" s="16">
        <v>0</v>
      </c>
      <c r="R58" s="16">
        <v>0</v>
      </c>
      <c r="S58" s="17">
        <f t="shared" si="6"/>
        <v>0</v>
      </c>
      <c r="T58" s="16">
        <v>1</v>
      </c>
      <c r="U58" s="17">
        <f t="shared" si="7"/>
        <v>1</v>
      </c>
      <c r="V58" s="19"/>
    </row>
    <row r="59" spans="1:22" ht="14.25" customHeight="1">
      <c r="A59" t="s">
        <v>310</v>
      </c>
      <c r="B59" s="32" t="s">
        <v>311</v>
      </c>
      <c r="C59" s="32" t="s">
        <v>310</v>
      </c>
      <c r="D59" s="32" t="s">
        <v>311</v>
      </c>
      <c r="E59" t="s">
        <v>219</v>
      </c>
      <c r="F59" s="16">
        <v>62</v>
      </c>
      <c r="G59" s="16">
        <v>54</v>
      </c>
      <c r="H59" s="16">
        <v>0</v>
      </c>
      <c r="I59" s="16">
        <v>55</v>
      </c>
      <c r="J59" s="16">
        <v>0</v>
      </c>
      <c r="K59" s="17">
        <f t="shared" si="4"/>
        <v>171</v>
      </c>
      <c r="L59" s="16">
        <v>0</v>
      </c>
      <c r="M59" s="17">
        <f t="shared" si="5"/>
        <v>171</v>
      </c>
      <c r="N59" s="19" t="s">
        <v>799</v>
      </c>
      <c r="O59" s="16">
        <v>34</v>
      </c>
      <c r="P59" s="16">
        <v>0</v>
      </c>
      <c r="Q59" s="16">
        <v>0</v>
      </c>
      <c r="R59" s="16">
        <v>36</v>
      </c>
      <c r="S59" s="17">
        <f t="shared" si="6"/>
        <v>70</v>
      </c>
      <c r="T59" s="16">
        <v>81</v>
      </c>
      <c r="U59" s="17">
        <f t="shared" si="7"/>
        <v>151</v>
      </c>
      <c r="V59" s="19"/>
    </row>
    <row r="60" spans="1:22" ht="14.25" customHeight="1">
      <c r="A60" t="s">
        <v>747</v>
      </c>
      <c r="B60" s="32" t="s">
        <v>748</v>
      </c>
      <c r="C60" s="32" t="s">
        <v>747</v>
      </c>
      <c r="D60" s="32" t="s">
        <v>748</v>
      </c>
      <c r="E60" t="s">
        <v>253</v>
      </c>
      <c r="F60" s="16">
        <v>87</v>
      </c>
      <c r="G60" s="16">
        <v>0</v>
      </c>
      <c r="H60" s="16">
        <v>0</v>
      </c>
      <c r="I60" s="16">
        <v>29</v>
      </c>
      <c r="J60" s="16">
        <v>0</v>
      </c>
      <c r="K60" s="17">
        <f t="shared" si="4"/>
        <v>116</v>
      </c>
      <c r="L60" s="16">
        <v>8</v>
      </c>
      <c r="M60" s="17">
        <f t="shared" si="5"/>
        <v>124</v>
      </c>
      <c r="N60" s="19" t="s">
        <v>799</v>
      </c>
      <c r="O60" s="16">
        <v>0</v>
      </c>
      <c r="P60" s="16">
        <v>16</v>
      </c>
      <c r="Q60" s="16">
        <v>0</v>
      </c>
      <c r="R60" s="16">
        <v>6</v>
      </c>
      <c r="S60" s="17">
        <f t="shared" si="6"/>
        <v>22</v>
      </c>
      <c r="T60" s="16">
        <v>69</v>
      </c>
      <c r="U60" s="17">
        <f t="shared" si="7"/>
        <v>91</v>
      </c>
      <c r="V60" s="19"/>
    </row>
    <row r="61" spans="1:22" ht="14.25" customHeight="1">
      <c r="A61" t="s">
        <v>312</v>
      </c>
      <c r="B61" s="32" t="s">
        <v>313</v>
      </c>
      <c r="C61" s="32" t="s">
        <v>312</v>
      </c>
      <c r="D61" s="32" t="s">
        <v>313</v>
      </c>
      <c r="E61" t="s">
        <v>231</v>
      </c>
      <c r="F61" s="16">
        <v>33</v>
      </c>
      <c r="G61" s="16">
        <v>0</v>
      </c>
      <c r="H61" s="16">
        <v>0</v>
      </c>
      <c r="I61" s="16">
        <v>8</v>
      </c>
      <c r="J61" s="16">
        <v>0</v>
      </c>
      <c r="K61" s="17">
        <f t="shared" si="4"/>
        <v>41</v>
      </c>
      <c r="L61" s="16">
        <v>0</v>
      </c>
      <c r="M61" s="17">
        <f t="shared" si="5"/>
        <v>41</v>
      </c>
      <c r="N61" s="19" t="s">
        <v>799</v>
      </c>
      <c r="O61" s="16">
        <v>45</v>
      </c>
      <c r="P61" s="16">
        <v>0</v>
      </c>
      <c r="Q61" s="16">
        <v>0</v>
      </c>
      <c r="R61" s="16">
        <v>7</v>
      </c>
      <c r="S61" s="17">
        <f t="shared" si="6"/>
        <v>52</v>
      </c>
      <c r="T61" s="16">
        <v>77</v>
      </c>
      <c r="U61" s="17">
        <f t="shared" si="7"/>
        <v>129</v>
      </c>
      <c r="V61" s="19"/>
    </row>
    <row r="62" spans="1:22" ht="14.25" customHeight="1">
      <c r="A62" t="s">
        <v>807</v>
      </c>
      <c r="B62" s="32" t="s">
        <v>808</v>
      </c>
      <c r="C62" s="32" t="s">
        <v>807</v>
      </c>
      <c r="D62" s="32" t="s">
        <v>808</v>
      </c>
      <c r="E62" t="s">
        <v>253</v>
      </c>
      <c r="F62" s="16">
        <v>0</v>
      </c>
      <c r="G62" s="16">
        <v>8</v>
      </c>
      <c r="H62" s="16">
        <v>0</v>
      </c>
      <c r="I62" s="16">
        <v>0</v>
      </c>
      <c r="J62" s="16">
        <v>10</v>
      </c>
      <c r="K62" s="17">
        <f t="shared" si="4"/>
        <v>18</v>
      </c>
      <c r="L62" s="16">
        <v>99</v>
      </c>
      <c r="M62" s="17">
        <f t="shared" si="5"/>
        <v>117</v>
      </c>
      <c r="N62" s="19" t="s">
        <v>799</v>
      </c>
      <c r="O62" s="16">
        <v>26</v>
      </c>
      <c r="P62" s="16">
        <v>0</v>
      </c>
      <c r="Q62" s="16">
        <v>0</v>
      </c>
      <c r="R62" s="16">
        <v>0</v>
      </c>
      <c r="S62" s="17">
        <f t="shared" si="6"/>
        <v>26</v>
      </c>
      <c r="T62" s="16">
        <v>0</v>
      </c>
      <c r="U62" s="17">
        <f t="shared" si="7"/>
        <v>26</v>
      </c>
      <c r="V62" s="19"/>
    </row>
    <row r="63" spans="1:22" ht="14.25" customHeight="1">
      <c r="A63" t="s">
        <v>860</v>
      </c>
      <c r="B63" s="32" t="s">
        <v>861</v>
      </c>
      <c r="C63" s="32" t="s">
        <v>483</v>
      </c>
      <c r="D63" s="32" t="s">
        <v>484</v>
      </c>
      <c r="E63" t="s">
        <v>222</v>
      </c>
      <c r="F63" s="16">
        <v>0</v>
      </c>
      <c r="G63" s="16">
        <v>0</v>
      </c>
      <c r="H63" s="16">
        <v>0</v>
      </c>
      <c r="I63" s="16">
        <v>5</v>
      </c>
      <c r="J63" s="16">
        <v>0</v>
      </c>
      <c r="K63" s="17">
        <f t="shared" si="4"/>
        <v>5</v>
      </c>
      <c r="L63" s="16">
        <v>0</v>
      </c>
      <c r="M63" s="17">
        <f t="shared" si="5"/>
        <v>5</v>
      </c>
      <c r="N63" s="19" t="s">
        <v>799</v>
      </c>
      <c r="O63" s="16">
        <v>28</v>
      </c>
      <c r="P63" s="16">
        <v>0</v>
      </c>
      <c r="Q63" s="16">
        <v>0</v>
      </c>
      <c r="R63" s="16">
        <v>55</v>
      </c>
      <c r="S63" s="17">
        <f t="shared" si="6"/>
        <v>83</v>
      </c>
      <c r="T63" s="16">
        <v>0</v>
      </c>
      <c r="U63" s="17">
        <f t="shared" si="7"/>
        <v>83</v>
      </c>
      <c r="V63" s="19"/>
    </row>
    <row r="64" spans="1:22" ht="14.25" customHeight="1">
      <c r="A64" t="s">
        <v>314</v>
      </c>
      <c r="B64" s="32" t="s">
        <v>315</v>
      </c>
      <c r="C64" s="32" t="s">
        <v>314</v>
      </c>
      <c r="D64" s="32" t="s">
        <v>315</v>
      </c>
      <c r="E64" t="s">
        <v>243</v>
      </c>
      <c r="F64" s="16">
        <v>80</v>
      </c>
      <c r="G64" s="16">
        <v>56</v>
      </c>
      <c r="H64" s="16">
        <v>0</v>
      </c>
      <c r="I64" s="16">
        <v>65</v>
      </c>
      <c r="J64" s="16">
        <v>0</v>
      </c>
      <c r="K64" s="17">
        <f t="shared" si="4"/>
        <v>201</v>
      </c>
      <c r="L64" s="16">
        <v>35</v>
      </c>
      <c r="M64" s="17">
        <f t="shared" si="5"/>
        <v>236</v>
      </c>
      <c r="N64" s="19" t="s">
        <v>802</v>
      </c>
      <c r="O64" s="16">
        <v>239</v>
      </c>
      <c r="P64" s="16">
        <v>5</v>
      </c>
      <c r="Q64" s="16">
        <v>0</v>
      </c>
      <c r="R64" s="16">
        <v>97</v>
      </c>
      <c r="S64" s="17">
        <f t="shared" si="6"/>
        <v>341</v>
      </c>
      <c r="T64" s="16">
        <v>46</v>
      </c>
      <c r="U64" s="17">
        <f t="shared" si="7"/>
        <v>387</v>
      </c>
      <c r="V64" s="19"/>
    </row>
    <row r="65" spans="1:22" ht="14.25" customHeight="1">
      <c r="A65" t="s">
        <v>316</v>
      </c>
      <c r="B65" s="32" t="s">
        <v>317</v>
      </c>
      <c r="C65" s="32" t="s">
        <v>316</v>
      </c>
      <c r="D65" s="32" t="s">
        <v>317</v>
      </c>
      <c r="E65" t="s">
        <v>243</v>
      </c>
      <c r="F65" s="16">
        <v>0</v>
      </c>
      <c r="G65" s="16">
        <v>0</v>
      </c>
      <c r="H65" s="16">
        <v>0</v>
      </c>
      <c r="I65" s="16">
        <v>3</v>
      </c>
      <c r="J65" s="16">
        <v>0</v>
      </c>
      <c r="K65" s="17">
        <f t="shared" si="4"/>
        <v>3</v>
      </c>
      <c r="L65" s="16">
        <v>0</v>
      </c>
      <c r="M65" s="17">
        <f t="shared" si="5"/>
        <v>3</v>
      </c>
      <c r="N65" s="19" t="s">
        <v>799</v>
      </c>
      <c r="O65" s="16">
        <v>0</v>
      </c>
      <c r="P65" s="16">
        <v>0</v>
      </c>
      <c r="Q65" s="16">
        <v>0</v>
      </c>
      <c r="R65" s="16">
        <v>4</v>
      </c>
      <c r="S65" s="17">
        <f t="shared" si="6"/>
        <v>4</v>
      </c>
      <c r="T65" s="16">
        <v>0</v>
      </c>
      <c r="U65" s="17">
        <f t="shared" si="7"/>
        <v>4</v>
      </c>
      <c r="V65" s="19"/>
    </row>
    <row r="66" spans="1:22" ht="14.25" customHeight="1">
      <c r="A66" t="s">
        <v>318</v>
      </c>
      <c r="B66" s="32" t="s">
        <v>319</v>
      </c>
      <c r="C66" s="32" t="s">
        <v>318</v>
      </c>
      <c r="D66" s="32" t="s">
        <v>319</v>
      </c>
      <c r="E66" t="s">
        <v>320</v>
      </c>
      <c r="F66" s="16">
        <v>173</v>
      </c>
      <c r="G66" s="16">
        <v>28</v>
      </c>
      <c r="H66" s="16">
        <v>15</v>
      </c>
      <c r="I66" s="16">
        <v>77</v>
      </c>
      <c r="J66" s="16">
        <v>39</v>
      </c>
      <c r="K66" s="17">
        <f t="shared" si="4"/>
        <v>332</v>
      </c>
      <c r="L66" s="16">
        <v>45</v>
      </c>
      <c r="M66" s="17">
        <f t="shared" si="5"/>
        <v>377</v>
      </c>
      <c r="N66" s="19" t="s">
        <v>802</v>
      </c>
      <c r="O66" s="16">
        <v>220</v>
      </c>
      <c r="P66" s="16">
        <v>7</v>
      </c>
      <c r="Q66" s="16">
        <v>0</v>
      </c>
      <c r="R66" s="16">
        <v>168</v>
      </c>
      <c r="S66" s="17">
        <f t="shared" si="6"/>
        <v>395</v>
      </c>
      <c r="T66" s="16">
        <v>189</v>
      </c>
      <c r="U66" s="17">
        <f t="shared" si="7"/>
        <v>584</v>
      </c>
      <c r="V66" s="19"/>
    </row>
    <row r="67" spans="1:22" ht="14.25" customHeight="1">
      <c r="A67" t="s">
        <v>321</v>
      </c>
      <c r="B67" s="32" t="s">
        <v>322</v>
      </c>
      <c r="C67" s="32" t="s">
        <v>321</v>
      </c>
      <c r="D67" s="32" t="s">
        <v>322</v>
      </c>
      <c r="E67" t="s">
        <v>248</v>
      </c>
      <c r="F67" s="16">
        <v>39</v>
      </c>
      <c r="G67" s="16">
        <v>0</v>
      </c>
      <c r="H67" s="16">
        <v>0</v>
      </c>
      <c r="I67" s="16">
        <v>0</v>
      </c>
      <c r="J67" s="16">
        <v>94</v>
      </c>
      <c r="K67" s="17">
        <f t="shared" si="4"/>
        <v>133</v>
      </c>
      <c r="L67" s="16">
        <v>37</v>
      </c>
      <c r="M67" s="17">
        <f t="shared" si="5"/>
        <v>170</v>
      </c>
      <c r="N67" s="19" t="s">
        <v>802</v>
      </c>
      <c r="O67" s="16">
        <v>152</v>
      </c>
      <c r="P67" s="16">
        <v>0</v>
      </c>
      <c r="Q67" s="16">
        <v>0</v>
      </c>
      <c r="R67" s="16">
        <v>9</v>
      </c>
      <c r="S67" s="17">
        <f t="shared" si="6"/>
        <v>161</v>
      </c>
      <c r="T67" s="16">
        <v>0</v>
      </c>
      <c r="U67" s="17">
        <f t="shared" si="7"/>
        <v>161</v>
      </c>
      <c r="V67" s="19"/>
    </row>
    <row r="68" spans="1:22" ht="14.25" customHeight="1">
      <c r="A68" t="s">
        <v>809</v>
      </c>
      <c r="B68" s="32" t="s">
        <v>810</v>
      </c>
      <c r="C68" s="32" t="s">
        <v>809</v>
      </c>
      <c r="D68" s="32" t="s">
        <v>810</v>
      </c>
      <c r="E68" t="s">
        <v>234</v>
      </c>
      <c r="F68" s="16">
        <v>11</v>
      </c>
      <c r="G68" s="16">
        <v>0</v>
      </c>
      <c r="H68" s="16">
        <v>0</v>
      </c>
      <c r="I68" s="16">
        <v>27</v>
      </c>
      <c r="J68" s="16">
        <v>0</v>
      </c>
      <c r="K68" s="17">
        <f t="shared" si="4"/>
        <v>38</v>
      </c>
      <c r="L68" s="16">
        <v>26</v>
      </c>
      <c r="M68" s="17">
        <f t="shared" si="5"/>
        <v>64</v>
      </c>
      <c r="N68" s="19" t="s">
        <v>799</v>
      </c>
      <c r="O68" s="16">
        <v>4</v>
      </c>
      <c r="P68" s="16">
        <v>0</v>
      </c>
      <c r="Q68" s="16">
        <v>0</v>
      </c>
      <c r="R68" s="16">
        <v>0</v>
      </c>
      <c r="S68" s="17">
        <f t="shared" si="6"/>
        <v>4</v>
      </c>
      <c r="T68" s="16">
        <v>0</v>
      </c>
      <c r="U68" s="17">
        <f t="shared" si="7"/>
        <v>4</v>
      </c>
      <c r="V68" s="19"/>
    </row>
    <row r="69" spans="1:22" ht="14.25" customHeight="1">
      <c r="A69" t="s">
        <v>749</v>
      </c>
      <c r="B69" s="32" t="s">
        <v>750</v>
      </c>
      <c r="C69" s="32" t="s">
        <v>749</v>
      </c>
      <c r="D69" s="32" t="s">
        <v>750</v>
      </c>
      <c r="E69" t="s">
        <v>219</v>
      </c>
      <c r="F69" s="16">
        <v>1</v>
      </c>
      <c r="G69" s="16">
        <v>48</v>
      </c>
      <c r="H69" s="16">
        <v>0</v>
      </c>
      <c r="I69" s="16">
        <v>21</v>
      </c>
      <c r="J69" s="16">
        <v>0</v>
      </c>
      <c r="K69" s="17">
        <f t="shared" si="4"/>
        <v>70</v>
      </c>
      <c r="L69" s="16">
        <v>100</v>
      </c>
      <c r="M69" s="17">
        <f t="shared" si="5"/>
        <v>170</v>
      </c>
      <c r="N69" s="19" t="s">
        <v>799</v>
      </c>
      <c r="O69" s="16">
        <v>0</v>
      </c>
      <c r="P69" s="16">
        <v>28</v>
      </c>
      <c r="Q69" s="16">
        <v>0</v>
      </c>
      <c r="R69" s="16">
        <v>27</v>
      </c>
      <c r="S69" s="17">
        <f t="shared" si="6"/>
        <v>55</v>
      </c>
      <c r="T69" s="16">
        <v>95</v>
      </c>
      <c r="U69" s="17">
        <f t="shared" si="7"/>
        <v>150</v>
      </c>
      <c r="V69" s="19"/>
    </row>
    <row r="70" spans="1:22" ht="14.25" customHeight="1">
      <c r="A70" t="s">
        <v>325</v>
      </c>
      <c r="B70" s="32" t="s">
        <v>326</v>
      </c>
      <c r="C70" s="32" t="s">
        <v>325</v>
      </c>
      <c r="D70" s="32" t="s">
        <v>326</v>
      </c>
      <c r="E70" t="s">
        <v>231</v>
      </c>
      <c r="F70" s="16">
        <v>59</v>
      </c>
      <c r="G70" s="16">
        <v>0</v>
      </c>
      <c r="H70" s="16">
        <v>0</v>
      </c>
      <c r="I70" s="16">
        <v>0</v>
      </c>
      <c r="J70" s="16">
        <v>0</v>
      </c>
      <c r="K70" s="17">
        <f t="shared" si="4"/>
        <v>59</v>
      </c>
      <c r="L70" s="16">
        <v>10</v>
      </c>
      <c r="M70" s="17">
        <f t="shared" si="5"/>
        <v>69</v>
      </c>
      <c r="N70" s="19" t="s">
        <v>799</v>
      </c>
      <c r="O70" s="16">
        <v>20</v>
      </c>
      <c r="P70" s="16">
        <v>0</v>
      </c>
      <c r="Q70" s="16">
        <v>0</v>
      </c>
      <c r="R70" s="16">
        <v>0</v>
      </c>
      <c r="S70" s="17">
        <f t="shared" si="6"/>
        <v>20</v>
      </c>
      <c r="T70" s="16">
        <v>0</v>
      </c>
      <c r="U70" s="17">
        <f t="shared" si="7"/>
        <v>20</v>
      </c>
      <c r="V70" s="19"/>
    </row>
    <row r="71" spans="1:22" ht="14.25" customHeight="1">
      <c r="A71" t="s">
        <v>327</v>
      </c>
      <c r="B71" s="32" t="s">
        <v>328</v>
      </c>
      <c r="C71" s="32" t="s">
        <v>327</v>
      </c>
      <c r="D71" s="32" t="s">
        <v>328</v>
      </c>
      <c r="E71" t="s">
        <v>320</v>
      </c>
      <c r="F71" s="16">
        <v>36</v>
      </c>
      <c r="G71" s="16">
        <v>0</v>
      </c>
      <c r="H71" s="16">
        <v>0</v>
      </c>
      <c r="I71" s="16">
        <v>27</v>
      </c>
      <c r="J71" s="16">
        <v>0</v>
      </c>
      <c r="K71" s="17">
        <f t="shared" si="4"/>
        <v>63</v>
      </c>
      <c r="L71" s="16">
        <v>108</v>
      </c>
      <c r="M71" s="17">
        <f t="shared" si="5"/>
        <v>171</v>
      </c>
      <c r="N71" s="19" t="s">
        <v>799</v>
      </c>
      <c r="O71" s="16">
        <v>110</v>
      </c>
      <c r="P71" s="16">
        <v>0</v>
      </c>
      <c r="Q71" s="16">
        <v>0</v>
      </c>
      <c r="R71" s="16">
        <v>24</v>
      </c>
      <c r="S71" s="17">
        <f t="shared" si="6"/>
        <v>134</v>
      </c>
      <c r="T71" s="16">
        <v>41</v>
      </c>
      <c r="U71" s="17">
        <f t="shared" si="7"/>
        <v>175</v>
      </c>
      <c r="V71" s="19"/>
    </row>
    <row r="72" spans="1:22" ht="14.25" customHeight="1">
      <c r="A72" t="s">
        <v>329</v>
      </c>
      <c r="B72" s="32" t="s">
        <v>330</v>
      </c>
      <c r="C72" s="32" t="s">
        <v>329</v>
      </c>
      <c r="D72" s="32" t="s">
        <v>330</v>
      </c>
      <c r="E72" t="s">
        <v>219</v>
      </c>
      <c r="F72" s="16">
        <v>0</v>
      </c>
      <c r="G72" s="16">
        <v>0</v>
      </c>
      <c r="H72" s="16">
        <v>0</v>
      </c>
      <c r="I72" s="16">
        <v>33</v>
      </c>
      <c r="J72" s="16">
        <v>0</v>
      </c>
      <c r="K72" s="17">
        <f t="shared" si="4"/>
        <v>33</v>
      </c>
      <c r="L72" s="16">
        <v>0</v>
      </c>
      <c r="M72" s="17">
        <f t="shared" si="5"/>
        <v>33</v>
      </c>
      <c r="N72" s="19" t="s">
        <v>799</v>
      </c>
      <c r="O72" s="16">
        <v>11</v>
      </c>
      <c r="P72" s="16">
        <v>0</v>
      </c>
      <c r="Q72" s="16">
        <v>0</v>
      </c>
      <c r="R72" s="16">
        <v>40</v>
      </c>
      <c r="S72" s="17">
        <f t="shared" si="6"/>
        <v>51</v>
      </c>
      <c r="T72" s="16">
        <v>0</v>
      </c>
      <c r="U72" s="17">
        <f t="shared" si="7"/>
        <v>51</v>
      </c>
      <c r="V72" s="19"/>
    </row>
    <row r="73" spans="1:22" ht="14.25" customHeight="1">
      <c r="A73" t="s">
        <v>862</v>
      </c>
      <c r="B73" s="32" t="s">
        <v>863</v>
      </c>
      <c r="C73" s="32" t="s">
        <v>659</v>
      </c>
      <c r="D73" s="32" t="s">
        <v>660</v>
      </c>
      <c r="E73" t="s">
        <v>222</v>
      </c>
      <c r="F73" s="16">
        <v>20</v>
      </c>
      <c r="G73" s="16">
        <v>0</v>
      </c>
      <c r="H73" s="16">
        <v>0</v>
      </c>
      <c r="I73" s="16">
        <v>19</v>
      </c>
      <c r="J73" s="16">
        <v>0</v>
      </c>
      <c r="K73" s="17">
        <f t="shared" si="4"/>
        <v>39</v>
      </c>
      <c r="L73" s="16">
        <v>0</v>
      </c>
      <c r="M73" s="17">
        <f t="shared" si="5"/>
        <v>39</v>
      </c>
      <c r="N73" s="19" t="s">
        <v>799</v>
      </c>
      <c r="O73" s="16">
        <v>79</v>
      </c>
      <c r="P73" s="16">
        <v>0</v>
      </c>
      <c r="Q73" s="16">
        <v>0</v>
      </c>
      <c r="R73" s="16">
        <v>39</v>
      </c>
      <c r="S73" s="17">
        <f t="shared" si="6"/>
        <v>118</v>
      </c>
      <c r="T73" s="16">
        <v>14</v>
      </c>
      <c r="U73" s="17">
        <f t="shared" si="7"/>
        <v>132</v>
      </c>
      <c r="V73" s="19"/>
    </row>
    <row r="74" spans="1:22" ht="14.25" customHeight="1">
      <c r="A74" t="s">
        <v>331</v>
      </c>
      <c r="B74" s="32" t="s">
        <v>332</v>
      </c>
      <c r="C74" s="32" t="s">
        <v>331</v>
      </c>
      <c r="D74" s="32" t="s">
        <v>332</v>
      </c>
      <c r="E74" t="s">
        <v>222</v>
      </c>
      <c r="F74" s="16">
        <v>29</v>
      </c>
      <c r="G74" s="16">
        <v>0</v>
      </c>
      <c r="H74" s="16">
        <v>0</v>
      </c>
      <c r="I74" s="16">
        <v>11</v>
      </c>
      <c r="J74" s="16">
        <v>0</v>
      </c>
      <c r="K74" s="17">
        <f t="shared" si="4"/>
        <v>40</v>
      </c>
      <c r="L74" s="16">
        <v>44</v>
      </c>
      <c r="M74" s="17">
        <f t="shared" si="5"/>
        <v>84</v>
      </c>
      <c r="N74" s="19" t="s">
        <v>799</v>
      </c>
      <c r="O74" s="16">
        <v>21</v>
      </c>
      <c r="P74" s="16">
        <v>0</v>
      </c>
      <c r="Q74" s="16">
        <v>0</v>
      </c>
      <c r="R74" s="16">
        <v>11</v>
      </c>
      <c r="S74" s="17">
        <f t="shared" si="6"/>
        <v>32</v>
      </c>
      <c r="T74" s="16">
        <v>56</v>
      </c>
      <c r="U74" s="17">
        <f t="shared" si="7"/>
        <v>88</v>
      </c>
      <c r="V74" s="19"/>
    </row>
    <row r="75" spans="1:22" ht="14.25" customHeight="1">
      <c r="A75" t="s">
        <v>333</v>
      </c>
      <c r="B75" s="32" t="s">
        <v>334</v>
      </c>
      <c r="C75" s="32" t="s">
        <v>333</v>
      </c>
      <c r="D75" s="32" t="s">
        <v>334</v>
      </c>
      <c r="E75" t="s">
        <v>222</v>
      </c>
      <c r="F75" s="16">
        <v>7</v>
      </c>
      <c r="G75" s="16">
        <v>0</v>
      </c>
      <c r="H75" s="16">
        <v>0</v>
      </c>
      <c r="I75" s="16">
        <v>11</v>
      </c>
      <c r="J75" s="16">
        <v>57</v>
      </c>
      <c r="K75" s="17">
        <f t="shared" ref="K75:K138" si="8">SUM(F75:J75)</f>
        <v>75</v>
      </c>
      <c r="L75" s="16">
        <v>0</v>
      </c>
      <c r="M75" s="17">
        <f t="shared" ref="M75:M138" si="9">SUM(K75:L75)</f>
        <v>75</v>
      </c>
      <c r="N75" s="19" t="s">
        <v>802</v>
      </c>
      <c r="O75" s="16">
        <v>11</v>
      </c>
      <c r="P75" s="16">
        <v>0</v>
      </c>
      <c r="Q75" s="16">
        <v>0</v>
      </c>
      <c r="R75" s="16">
        <v>11</v>
      </c>
      <c r="S75" s="17">
        <f t="shared" ref="S75:S138" si="10">SUM(O75:R75)</f>
        <v>22</v>
      </c>
      <c r="T75" s="16">
        <v>0</v>
      </c>
      <c r="U75" s="17">
        <f t="shared" ref="U75:U138" si="11">SUM(S75:T75)</f>
        <v>22</v>
      </c>
      <c r="V75" s="19"/>
    </row>
    <row r="76" spans="1:22" ht="14.25" customHeight="1">
      <c r="A76" t="s">
        <v>335</v>
      </c>
      <c r="B76" s="32" t="s">
        <v>336</v>
      </c>
      <c r="C76" s="32" t="s">
        <v>335</v>
      </c>
      <c r="D76" s="32" t="s">
        <v>336</v>
      </c>
      <c r="E76" t="s">
        <v>234</v>
      </c>
      <c r="F76" s="16">
        <v>115</v>
      </c>
      <c r="G76" s="16">
        <v>0</v>
      </c>
      <c r="H76" s="16">
        <v>0</v>
      </c>
      <c r="I76" s="16">
        <v>3</v>
      </c>
      <c r="J76" s="16">
        <v>74</v>
      </c>
      <c r="K76" s="17">
        <f t="shared" si="8"/>
        <v>192</v>
      </c>
      <c r="L76" s="16">
        <v>118</v>
      </c>
      <c r="M76" s="17">
        <f t="shared" si="9"/>
        <v>310</v>
      </c>
      <c r="N76" s="19" t="s">
        <v>802</v>
      </c>
      <c r="O76" s="16">
        <v>13</v>
      </c>
      <c r="P76" s="16">
        <v>0</v>
      </c>
      <c r="Q76" s="16">
        <v>2</v>
      </c>
      <c r="R76" s="16">
        <v>33</v>
      </c>
      <c r="S76" s="17">
        <f t="shared" si="10"/>
        <v>48</v>
      </c>
      <c r="T76" s="16">
        <v>179</v>
      </c>
      <c r="U76" s="17">
        <f t="shared" si="11"/>
        <v>227</v>
      </c>
      <c r="V76" s="19"/>
    </row>
    <row r="77" spans="1:22" ht="14.25" customHeight="1">
      <c r="A77" t="s">
        <v>337</v>
      </c>
      <c r="B77" s="32" t="s">
        <v>338</v>
      </c>
      <c r="C77" s="32" t="s">
        <v>337</v>
      </c>
      <c r="D77" s="32" t="s">
        <v>338</v>
      </c>
      <c r="E77" t="s">
        <v>243</v>
      </c>
      <c r="F77" s="16">
        <v>108</v>
      </c>
      <c r="G77" s="16">
        <v>17</v>
      </c>
      <c r="H77" s="16">
        <v>0</v>
      </c>
      <c r="I77" s="16">
        <v>65</v>
      </c>
      <c r="J77" s="16">
        <v>84</v>
      </c>
      <c r="K77" s="17">
        <f t="shared" si="8"/>
        <v>274</v>
      </c>
      <c r="L77" s="16">
        <v>42</v>
      </c>
      <c r="M77" s="17">
        <f t="shared" si="9"/>
        <v>316</v>
      </c>
      <c r="N77" s="19" t="s">
        <v>799</v>
      </c>
      <c r="O77" s="16">
        <v>131</v>
      </c>
      <c r="P77" s="16">
        <v>0</v>
      </c>
      <c r="Q77" s="16">
        <v>0</v>
      </c>
      <c r="R77" s="16">
        <v>18</v>
      </c>
      <c r="S77" s="17">
        <f t="shared" si="10"/>
        <v>149</v>
      </c>
      <c r="T77" s="16">
        <v>28</v>
      </c>
      <c r="U77" s="17">
        <f t="shared" si="11"/>
        <v>177</v>
      </c>
      <c r="V77" s="19"/>
    </row>
    <row r="78" spans="1:22" ht="14.25" customHeight="1">
      <c r="A78" t="s">
        <v>339</v>
      </c>
      <c r="B78" s="32" t="s">
        <v>340</v>
      </c>
      <c r="C78" s="32" t="s">
        <v>339</v>
      </c>
      <c r="D78" s="32" t="s">
        <v>340</v>
      </c>
      <c r="E78" t="s">
        <v>219</v>
      </c>
      <c r="F78" s="16">
        <v>53</v>
      </c>
      <c r="G78" s="16">
        <v>0</v>
      </c>
      <c r="H78" s="16">
        <v>0</v>
      </c>
      <c r="I78" s="16">
        <v>20</v>
      </c>
      <c r="J78" s="16">
        <v>0</v>
      </c>
      <c r="K78" s="17">
        <f t="shared" si="8"/>
        <v>73</v>
      </c>
      <c r="L78" s="16">
        <v>0</v>
      </c>
      <c r="M78" s="17">
        <f t="shared" si="9"/>
        <v>73</v>
      </c>
      <c r="N78" s="19" t="s">
        <v>802</v>
      </c>
      <c r="O78" s="16">
        <v>17</v>
      </c>
      <c r="P78" s="16">
        <v>0</v>
      </c>
      <c r="Q78" s="16">
        <v>0</v>
      </c>
      <c r="R78" s="16">
        <v>17</v>
      </c>
      <c r="S78" s="17">
        <f t="shared" si="10"/>
        <v>34</v>
      </c>
      <c r="T78" s="16">
        <v>4</v>
      </c>
      <c r="U78" s="17">
        <f t="shared" si="11"/>
        <v>38</v>
      </c>
      <c r="V78" s="19"/>
    </row>
    <row r="79" spans="1:22" ht="14.25" customHeight="1">
      <c r="A79" t="s">
        <v>341</v>
      </c>
      <c r="B79" s="32" t="s">
        <v>342</v>
      </c>
      <c r="C79" s="32" t="s">
        <v>341</v>
      </c>
      <c r="D79" s="32" t="s">
        <v>342</v>
      </c>
      <c r="E79" t="s">
        <v>248</v>
      </c>
      <c r="F79" s="16">
        <v>0</v>
      </c>
      <c r="G79" s="16">
        <v>25</v>
      </c>
      <c r="H79" s="16">
        <v>0</v>
      </c>
      <c r="I79" s="16">
        <v>0</v>
      </c>
      <c r="J79" s="16">
        <v>187</v>
      </c>
      <c r="K79" s="17">
        <f t="shared" si="8"/>
        <v>212</v>
      </c>
      <c r="L79" s="16">
        <v>81</v>
      </c>
      <c r="M79" s="17">
        <f t="shared" si="9"/>
        <v>293</v>
      </c>
      <c r="N79" s="19" t="s">
        <v>802</v>
      </c>
      <c r="O79" s="16">
        <v>70</v>
      </c>
      <c r="P79" s="16">
        <v>3</v>
      </c>
      <c r="Q79" s="16">
        <v>0</v>
      </c>
      <c r="R79" s="16">
        <v>0</v>
      </c>
      <c r="S79" s="17">
        <f t="shared" si="10"/>
        <v>73</v>
      </c>
      <c r="T79" s="16">
        <v>0</v>
      </c>
      <c r="U79" s="17">
        <f t="shared" si="11"/>
        <v>73</v>
      </c>
      <c r="V79" s="19"/>
    </row>
    <row r="80" spans="1:22" ht="14.25" customHeight="1">
      <c r="A80" t="s">
        <v>343</v>
      </c>
      <c r="B80" s="32" t="s">
        <v>344</v>
      </c>
      <c r="C80" s="32" t="s">
        <v>343</v>
      </c>
      <c r="D80" s="32" t="s">
        <v>344</v>
      </c>
      <c r="E80" t="s">
        <v>231</v>
      </c>
      <c r="F80" s="16">
        <v>21</v>
      </c>
      <c r="G80" s="16">
        <v>41</v>
      </c>
      <c r="H80" s="16">
        <v>0</v>
      </c>
      <c r="I80" s="16">
        <v>49</v>
      </c>
      <c r="J80" s="16">
        <v>0</v>
      </c>
      <c r="K80" s="17">
        <f t="shared" si="8"/>
        <v>111</v>
      </c>
      <c r="L80" s="16">
        <v>0</v>
      </c>
      <c r="M80" s="17">
        <f t="shared" si="9"/>
        <v>111</v>
      </c>
      <c r="N80" s="19" t="s">
        <v>802</v>
      </c>
      <c r="O80" s="16">
        <v>34</v>
      </c>
      <c r="P80" s="16">
        <v>0</v>
      </c>
      <c r="Q80" s="16">
        <v>0</v>
      </c>
      <c r="R80" s="16">
        <v>47</v>
      </c>
      <c r="S80" s="17">
        <f t="shared" si="10"/>
        <v>81</v>
      </c>
      <c r="T80" s="16">
        <v>0</v>
      </c>
      <c r="U80" s="17">
        <f t="shared" si="11"/>
        <v>81</v>
      </c>
      <c r="V80" s="19"/>
    </row>
    <row r="81" spans="1:22" ht="14.25" customHeight="1">
      <c r="A81" t="s">
        <v>345</v>
      </c>
      <c r="B81" s="32" t="s">
        <v>346</v>
      </c>
      <c r="C81" s="32" t="s">
        <v>345</v>
      </c>
      <c r="D81" s="32" t="s">
        <v>346</v>
      </c>
      <c r="E81" t="s">
        <v>243</v>
      </c>
      <c r="F81" s="16">
        <v>76</v>
      </c>
      <c r="G81" s="16">
        <v>0</v>
      </c>
      <c r="H81" s="16">
        <v>0</v>
      </c>
      <c r="I81" s="16">
        <v>14</v>
      </c>
      <c r="J81" s="16">
        <v>0</v>
      </c>
      <c r="K81" s="17">
        <f t="shared" si="8"/>
        <v>90</v>
      </c>
      <c r="L81" s="16">
        <v>0</v>
      </c>
      <c r="M81" s="17">
        <f t="shared" si="9"/>
        <v>90</v>
      </c>
      <c r="N81" s="19" t="s">
        <v>799</v>
      </c>
      <c r="O81" s="16">
        <v>36</v>
      </c>
      <c r="P81" s="16">
        <v>0</v>
      </c>
      <c r="Q81" s="16">
        <v>0</v>
      </c>
      <c r="R81" s="16">
        <v>23</v>
      </c>
      <c r="S81" s="17">
        <f t="shared" si="10"/>
        <v>59</v>
      </c>
      <c r="T81" s="16">
        <v>6</v>
      </c>
      <c r="U81" s="17">
        <f t="shared" si="11"/>
        <v>65</v>
      </c>
      <c r="V81" s="19"/>
    </row>
    <row r="82" spans="1:22" ht="14.25" customHeight="1">
      <c r="A82" t="s">
        <v>347</v>
      </c>
      <c r="B82" s="32" t="s">
        <v>348</v>
      </c>
      <c r="C82" s="32" t="s">
        <v>347</v>
      </c>
      <c r="D82" s="32" t="s">
        <v>348</v>
      </c>
      <c r="E82" t="s">
        <v>219</v>
      </c>
      <c r="F82" s="16">
        <v>22</v>
      </c>
      <c r="G82" s="16">
        <v>0</v>
      </c>
      <c r="H82" s="16">
        <v>0</v>
      </c>
      <c r="I82" s="16">
        <v>0</v>
      </c>
      <c r="J82" s="16">
        <v>183</v>
      </c>
      <c r="K82" s="17">
        <f t="shared" si="8"/>
        <v>205</v>
      </c>
      <c r="L82" s="16">
        <v>0</v>
      </c>
      <c r="M82" s="17">
        <f t="shared" si="9"/>
        <v>205</v>
      </c>
      <c r="N82" s="19" t="s">
        <v>799</v>
      </c>
      <c r="O82" s="16">
        <v>25</v>
      </c>
      <c r="P82" s="16">
        <v>0</v>
      </c>
      <c r="Q82" s="16">
        <v>0</v>
      </c>
      <c r="R82" s="16">
        <v>23</v>
      </c>
      <c r="S82" s="17">
        <f t="shared" si="10"/>
        <v>48</v>
      </c>
      <c r="T82" s="16">
        <v>64</v>
      </c>
      <c r="U82" s="17">
        <f t="shared" si="11"/>
        <v>112</v>
      </c>
      <c r="V82" s="19"/>
    </row>
    <row r="83" spans="1:22" ht="14.25" customHeight="1">
      <c r="A83" t="s">
        <v>349</v>
      </c>
      <c r="B83" s="32" t="s">
        <v>350</v>
      </c>
      <c r="C83" s="32" t="s">
        <v>349</v>
      </c>
      <c r="D83" s="32" t="s">
        <v>350</v>
      </c>
      <c r="E83" t="s">
        <v>231</v>
      </c>
      <c r="F83" s="16">
        <v>22</v>
      </c>
      <c r="G83" s="16">
        <v>0</v>
      </c>
      <c r="H83" s="16">
        <v>0</v>
      </c>
      <c r="I83" s="16">
        <v>10</v>
      </c>
      <c r="J83" s="16">
        <v>0</v>
      </c>
      <c r="K83" s="17">
        <f t="shared" si="8"/>
        <v>32</v>
      </c>
      <c r="L83" s="16">
        <v>0</v>
      </c>
      <c r="M83" s="17">
        <f t="shared" si="9"/>
        <v>32</v>
      </c>
      <c r="N83" s="19" t="s">
        <v>802</v>
      </c>
      <c r="O83" s="16">
        <v>73</v>
      </c>
      <c r="P83" s="16">
        <v>15</v>
      </c>
      <c r="Q83" s="16">
        <v>0</v>
      </c>
      <c r="R83" s="16">
        <v>124</v>
      </c>
      <c r="S83" s="17">
        <f t="shared" si="10"/>
        <v>212</v>
      </c>
      <c r="T83" s="16">
        <v>0</v>
      </c>
      <c r="U83" s="17">
        <f t="shared" si="11"/>
        <v>212</v>
      </c>
      <c r="V83" s="19"/>
    </row>
    <row r="84" spans="1:22" ht="14.25" customHeight="1">
      <c r="A84" t="s">
        <v>351</v>
      </c>
      <c r="B84" s="32" t="s">
        <v>352</v>
      </c>
      <c r="C84" s="32" t="s">
        <v>351</v>
      </c>
      <c r="D84" s="32" t="s">
        <v>352</v>
      </c>
      <c r="E84" t="s">
        <v>222</v>
      </c>
      <c r="F84" s="16">
        <v>47</v>
      </c>
      <c r="G84" s="16">
        <v>0</v>
      </c>
      <c r="H84" s="16">
        <v>0</v>
      </c>
      <c r="I84" s="16">
        <v>17</v>
      </c>
      <c r="J84" s="16">
        <v>0</v>
      </c>
      <c r="K84" s="17">
        <f t="shared" si="8"/>
        <v>64</v>
      </c>
      <c r="L84" s="16">
        <v>0</v>
      </c>
      <c r="M84" s="17">
        <f t="shared" si="9"/>
        <v>64</v>
      </c>
      <c r="N84" s="19" t="s">
        <v>802</v>
      </c>
      <c r="O84" s="16">
        <v>61</v>
      </c>
      <c r="P84" s="16">
        <v>0</v>
      </c>
      <c r="Q84" s="16">
        <v>0</v>
      </c>
      <c r="R84" s="16">
        <v>21</v>
      </c>
      <c r="S84" s="17">
        <f t="shared" si="10"/>
        <v>82</v>
      </c>
      <c r="T84" s="16">
        <v>8</v>
      </c>
      <c r="U84" s="17">
        <f t="shared" si="11"/>
        <v>90</v>
      </c>
      <c r="V84" s="19"/>
    </row>
    <row r="85" spans="1:22" ht="14.25" customHeight="1">
      <c r="A85" t="s">
        <v>864</v>
      </c>
      <c r="B85" s="32" t="s">
        <v>865</v>
      </c>
      <c r="C85" s="32" t="s">
        <v>483</v>
      </c>
      <c r="D85" s="32" t="s">
        <v>484</v>
      </c>
      <c r="E85" t="s">
        <v>222</v>
      </c>
      <c r="F85" s="16">
        <v>8</v>
      </c>
      <c r="G85" s="16">
        <v>0</v>
      </c>
      <c r="H85" s="16">
        <v>0</v>
      </c>
      <c r="I85" s="16">
        <v>0</v>
      </c>
      <c r="J85" s="16">
        <v>3</v>
      </c>
      <c r="K85" s="17">
        <f t="shared" si="8"/>
        <v>11</v>
      </c>
      <c r="L85" s="16">
        <v>0</v>
      </c>
      <c r="M85" s="17">
        <f t="shared" si="9"/>
        <v>11</v>
      </c>
      <c r="N85" s="19" t="s">
        <v>799</v>
      </c>
      <c r="O85" s="16">
        <v>8</v>
      </c>
      <c r="P85" s="16">
        <v>0</v>
      </c>
      <c r="Q85" s="16">
        <v>0</v>
      </c>
      <c r="R85" s="16">
        <v>23</v>
      </c>
      <c r="S85" s="17">
        <f t="shared" si="10"/>
        <v>31</v>
      </c>
      <c r="T85" s="16">
        <v>28</v>
      </c>
      <c r="U85" s="17">
        <f t="shared" si="11"/>
        <v>59</v>
      </c>
      <c r="V85" s="19"/>
    </row>
    <row r="86" spans="1:22" ht="14.25" customHeight="1">
      <c r="A86" t="s">
        <v>353</v>
      </c>
      <c r="B86" s="32" t="s">
        <v>354</v>
      </c>
      <c r="C86" s="32" t="s">
        <v>353</v>
      </c>
      <c r="D86" s="32" t="s">
        <v>354</v>
      </c>
      <c r="E86" t="s">
        <v>234</v>
      </c>
      <c r="F86" s="16">
        <v>97</v>
      </c>
      <c r="G86" s="16">
        <v>0</v>
      </c>
      <c r="H86" s="16">
        <v>0</v>
      </c>
      <c r="I86" s="16">
        <v>85</v>
      </c>
      <c r="J86" s="16">
        <v>0</v>
      </c>
      <c r="K86" s="17">
        <f t="shared" si="8"/>
        <v>182</v>
      </c>
      <c r="L86" s="16">
        <v>5</v>
      </c>
      <c r="M86" s="17">
        <f t="shared" si="9"/>
        <v>187</v>
      </c>
      <c r="N86" s="19" t="s">
        <v>799</v>
      </c>
      <c r="O86" s="16">
        <v>90</v>
      </c>
      <c r="P86" s="16">
        <v>3</v>
      </c>
      <c r="Q86" s="16">
        <v>0</v>
      </c>
      <c r="R86" s="16">
        <v>39</v>
      </c>
      <c r="S86" s="17">
        <f t="shared" si="10"/>
        <v>132</v>
      </c>
      <c r="T86" s="16">
        <v>82</v>
      </c>
      <c r="U86" s="17">
        <f t="shared" si="11"/>
        <v>214</v>
      </c>
      <c r="V86" s="19"/>
    </row>
    <row r="87" spans="1:22" ht="14.25" customHeight="1">
      <c r="A87" t="s">
        <v>355</v>
      </c>
      <c r="B87" s="32" t="s">
        <v>356</v>
      </c>
      <c r="C87" s="32" t="s">
        <v>355</v>
      </c>
      <c r="D87" s="32" t="s">
        <v>356</v>
      </c>
      <c r="E87" t="s">
        <v>248</v>
      </c>
      <c r="F87" s="16">
        <v>63</v>
      </c>
      <c r="G87" s="16">
        <v>0</v>
      </c>
      <c r="H87" s="16">
        <v>0</v>
      </c>
      <c r="I87" s="16">
        <v>23</v>
      </c>
      <c r="J87" s="16">
        <v>13</v>
      </c>
      <c r="K87" s="17">
        <f t="shared" si="8"/>
        <v>99</v>
      </c>
      <c r="L87" s="16">
        <v>0</v>
      </c>
      <c r="M87" s="17">
        <f t="shared" si="9"/>
        <v>99</v>
      </c>
      <c r="N87" s="19" t="s">
        <v>799</v>
      </c>
      <c r="O87" s="16">
        <v>98</v>
      </c>
      <c r="P87" s="16">
        <v>0</v>
      </c>
      <c r="Q87" s="16">
        <v>0</v>
      </c>
      <c r="R87" s="16">
        <v>19</v>
      </c>
      <c r="S87" s="17">
        <f t="shared" si="10"/>
        <v>117</v>
      </c>
      <c r="T87" s="16">
        <v>0</v>
      </c>
      <c r="U87" s="17">
        <f t="shared" si="11"/>
        <v>117</v>
      </c>
      <c r="V87" s="19"/>
    </row>
    <row r="88" spans="1:22" ht="14.25" customHeight="1">
      <c r="A88" t="s">
        <v>357</v>
      </c>
      <c r="B88" s="32" t="s">
        <v>358</v>
      </c>
      <c r="C88" s="32" t="s">
        <v>357</v>
      </c>
      <c r="D88" s="32" t="s">
        <v>358</v>
      </c>
      <c r="E88" t="s">
        <v>231</v>
      </c>
      <c r="F88" s="16">
        <v>71</v>
      </c>
      <c r="G88" s="16">
        <v>29</v>
      </c>
      <c r="H88" s="16">
        <v>0</v>
      </c>
      <c r="I88" s="16">
        <v>6</v>
      </c>
      <c r="J88" s="16">
        <v>0</v>
      </c>
      <c r="K88" s="17">
        <f t="shared" si="8"/>
        <v>106</v>
      </c>
      <c r="L88" s="16">
        <v>0</v>
      </c>
      <c r="M88" s="17">
        <f t="shared" si="9"/>
        <v>106</v>
      </c>
      <c r="N88" s="19" t="s">
        <v>802</v>
      </c>
      <c r="O88" s="16">
        <v>64</v>
      </c>
      <c r="P88" s="16">
        <v>7</v>
      </c>
      <c r="Q88" s="16">
        <v>0</v>
      </c>
      <c r="R88" s="16">
        <v>15</v>
      </c>
      <c r="S88" s="17">
        <f t="shared" si="10"/>
        <v>86</v>
      </c>
      <c r="T88" s="16">
        <v>0</v>
      </c>
      <c r="U88" s="17">
        <f t="shared" si="11"/>
        <v>86</v>
      </c>
      <c r="V88" s="19"/>
    </row>
    <row r="89" spans="1:22" ht="14.25" customHeight="1">
      <c r="A89" t="s">
        <v>359</v>
      </c>
      <c r="B89" s="32" t="s">
        <v>360</v>
      </c>
      <c r="C89" s="32" t="s">
        <v>359</v>
      </c>
      <c r="D89" s="32" t="s">
        <v>360</v>
      </c>
      <c r="E89" t="s">
        <v>219</v>
      </c>
      <c r="F89" s="16">
        <v>2</v>
      </c>
      <c r="G89" s="16">
        <v>0</v>
      </c>
      <c r="H89" s="16">
        <v>0</v>
      </c>
      <c r="I89" s="16">
        <v>0</v>
      </c>
      <c r="J89" s="16">
        <v>0</v>
      </c>
      <c r="K89" s="17">
        <f t="shared" si="8"/>
        <v>2</v>
      </c>
      <c r="L89" s="16">
        <v>0</v>
      </c>
      <c r="M89" s="17">
        <f t="shared" si="9"/>
        <v>2</v>
      </c>
      <c r="N89" s="19" t="s">
        <v>799</v>
      </c>
      <c r="O89" s="16">
        <v>2</v>
      </c>
      <c r="P89" s="16">
        <v>0</v>
      </c>
      <c r="Q89" s="16">
        <v>0</v>
      </c>
      <c r="R89" s="16">
        <v>0</v>
      </c>
      <c r="S89" s="17">
        <f t="shared" si="10"/>
        <v>2</v>
      </c>
      <c r="T89" s="16">
        <v>0</v>
      </c>
      <c r="U89" s="17">
        <f t="shared" si="11"/>
        <v>2</v>
      </c>
      <c r="V89" s="19"/>
    </row>
    <row r="90" spans="1:22" ht="14.25" customHeight="1">
      <c r="A90" t="s">
        <v>361</v>
      </c>
      <c r="B90" s="32" t="s">
        <v>362</v>
      </c>
      <c r="C90" s="32" t="s">
        <v>361</v>
      </c>
      <c r="D90" s="32" t="s">
        <v>362</v>
      </c>
      <c r="E90" t="s">
        <v>219</v>
      </c>
      <c r="F90" s="16">
        <v>11</v>
      </c>
      <c r="G90" s="16">
        <v>3</v>
      </c>
      <c r="H90" s="16">
        <v>0</v>
      </c>
      <c r="I90" s="16">
        <v>5</v>
      </c>
      <c r="J90" s="16">
        <v>75</v>
      </c>
      <c r="K90" s="17">
        <f t="shared" si="8"/>
        <v>94</v>
      </c>
      <c r="L90" s="16">
        <v>0</v>
      </c>
      <c r="M90" s="17">
        <f t="shared" si="9"/>
        <v>94</v>
      </c>
      <c r="N90" s="19" t="s">
        <v>799</v>
      </c>
      <c r="O90" s="16">
        <v>52</v>
      </c>
      <c r="P90" s="16">
        <v>24</v>
      </c>
      <c r="Q90" s="16">
        <v>0</v>
      </c>
      <c r="R90" s="16">
        <v>53</v>
      </c>
      <c r="S90" s="17">
        <f t="shared" si="10"/>
        <v>129</v>
      </c>
      <c r="T90" s="16">
        <v>0</v>
      </c>
      <c r="U90" s="17">
        <f t="shared" si="11"/>
        <v>129</v>
      </c>
      <c r="V90" s="19"/>
    </row>
    <row r="91" spans="1:22" ht="14.25" customHeight="1">
      <c r="A91" t="s">
        <v>811</v>
      </c>
      <c r="B91" s="32" t="s">
        <v>812</v>
      </c>
      <c r="C91" s="32" t="s">
        <v>811</v>
      </c>
      <c r="D91" s="32" t="s">
        <v>812</v>
      </c>
      <c r="E91" t="s">
        <v>253</v>
      </c>
      <c r="F91" s="16">
        <v>25</v>
      </c>
      <c r="G91" s="16">
        <v>0</v>
      </c>
      <c r="H91" s="16">
        <v>0</v>
      </c>
      <c r="I91" s="16">
        <v>35</v>
      </c>
      <c r="J91" s="16">
        <v>0</v>
      </c>
      <c r="K91" s="17">
        <f t="shared" si="8"/>
        <v>60</v>
      </c>
      <c r="L91" s="16">
        <v>36</v>
      </c>
      <c r="M91" s="17">
        <f t="shared" si="9"/>
        <v>96</v>
      </c>
      <c r="N91" s="19" t="s">
        <v>799</v>
      </c>
      <c r="O91" s="16">
        <v>0</v>
      </c>
      <c r="P91" s="16">
        <v>0</v>
      </c>
      <c r="Q91" s="16">
        <v>0</v>
      </c>
      <c r="R91" s="16">
        <v>0</v>
      </c>
      <c r="S91" s="17">
        <f t="shared" si="10"/>
        <v>0</v>
      </c>
      <c r="T91" s="16">
        <v>2</v>
      </c>
      <c r="U91" s="17">
        <f t="shared" si="11"/>
        <v>2</v>
      </c>
      <c r="V91" s="19"/>
    </row>
    <row r="92" spans="1:22" ht="14.25" customHeight="1">
      <c r="A92" t="s">
        <v>751</v>
      </c>
      <c r="B92" s="32" t="s">
        <v>752</v>
      </c>
      <c r="C92" s="32" t="s">
        <v>751</v>
      </c>
      <c r="D92" s="32" t="s">
        <v>752</v>
      </c>
      <c r="E92" t="s">
        <v>219</v>
      </c>
      <c r="F92" s="16">
        <v>3</v>
      </c>
      <c r="G92" s="16">
        <v>0</v>
      </c>
      <c r="H92" s="16">
        <v>0</v>
      </c>
      <c r="I92" s="16">
        <v>8</v>
      </c>
      <c r="J92" s="16">
        <v>0</v>
      </c>
      <c r="K92" s="17">
        <f t="shared" si="8"/>
        <v>11</v>
      </c>
      <c r="L92" s="16">
        <v>0</v>
      </c>
      <c r="M92" s="17">
        <f t="shared" si="9"/>
        <v>11</v>
      </c>
      <c r="N92" s="19" t="s">
        <v>802</v>
      </c>
      <c r="O92" s="16">
        <v>66</v>
      </c>
      <c r="P92" s="16">
        <v>0</v>
      </c>
      <c r="Q92" s="16">
        <v>0</v>
      </c>
      <c r="R92" s="16">
        <v>62</v>
      </c>
      <c r="S92" s="17">
        <f t="shared" si="10"/>
        <v>128</v>
      </c>
      <c r="T92" s="16">
        <v>0</v>
      </c>
      <c r="U92" s="17">
        <f t="shared" si="11"/>
        <v>128</v>
      </c>
      <c r="V92" s="19"/>
    </row>
    <row r="93" spans="1:22" ht="14.25" customHeight="1">
      <c r="A93" t="s">
        <v>363</v>
      </c>
      <c r="B93" s="32" t="s">
        <v>364</v>
      </c>
      <c r="C93" s="32" t="s">
        <v>363</v>
      </c>
      <c r="D93" s="32" t="s">
        <v>364</v>
      </c>
      <c r="E93" t="s">
        <v>231</v>
      </c>
      <c r="F93" s="16">
        <v>22</v>
      </c>
      <c r="G93" s="16">
        <v>0</v>
      </c>
      <c r="H93" s="16">
        <v>0</v>
      </c>
      <c r="I93" s="16">
        <v>0</v>
      </c>
      <c r="J93" s="16">
        <v>0</v>
      </c>
      <c r="K93" s="17">
        <f t="shared" si="8"/>
        <v>22</v>
      </c>
      <c r="L93" s="16">
        <v>0</v>
      </c>
      <c r="M93" s="17">
        <f t="shared" si="9"/>
        <v>22</v>
      </c>
      <c r="N93" s="19" t="s">
        <v>799</v>
      </c>
      <c r="O93" s="16">
        <v>25</v>
      </c>
      <c r="P93" s="16">
        <v>0</v>
      </c>
      <c r="Q93" s="16">
        <v>0</v>
      </c>
      <c r="R93" s="16">
        <v>0</v>
      </c>
      <c r="S93" s="17">
        <f t="shared" si="10"/>
        <v>25</v>
      </c>
      <c r="T93" s="16">
        <v>0</v>
      </c>
      <c r="U93" s="17">
        <f t="shared" si="11"/>
        <v>25</v>
      </c>
      <c r="V93" s="19"/>
    </row>
    <row r="94" spans="1:22" ht="14.25" customHeight="1">
      <c r="A94" t="s">
        <v>850</v>
      </c>
      <c r="B94" s="32" t="s">
        <v>851</v>
      </c>
      <c r="C94" s="32" t="s">
        <v>850</v>
      </c>
      <c r="D94" s="32" t="s">
        <v>851</v>
      </c>
      <c r="E94" t="s">
        <v>219</v>
      </c>
      <c r="F94" s="16">
        <v>11</v>
      </c>
      <c r="G94" s="16">
        <v>0</v>
      </c>
      <c r="H94" s="16">
        <v>0</v>
      </c>
      <c r="I94" s="16">
        <v>0</v>
      </c>
      <c r="J94" s="16">
        <v>0</v>
      </c>
      <c r="K94" s="17">
        <f t="shared" si="8"/>
        <v>11</v>
      </c>
      <c r="L94" s="16">
        <v>0</v>
      </c>
      <c r="M94" s="17">
        <f t="shared" si="9"/>
        <v>11</v>
      </c>
      <c r="N94" s="19" t="s">
        <v>799</v>
      </c>
      <c r="O94" s="16">
        <v>11</v>
      </c>
      <c r="P94" s="16">
        <v>0</v>
      </c>
      <c r="Q94" s="16">
        <v>0</v>
      </c>
      <c r="R94" s="16">
        <v>7</v>
      </c>
      <c r="S94" s="17">
        <f t="shared" si="10"/>
        <v>18</v>
      </c>
      <c r="T94" s="16">
        <v>0</v>
      </c>
      <c r="U94" s="17">
        <f t="shared" si="11"/>
        <v>18</v>
      </c>
      <c r="V94" s="19"/>
    </row>
    <row r="95" spans="1:22" ht="14.25" customHeight="1">
      <c r="A95" t="s">
        <v>365</v>
      </c>
      <c r="B95" s="32" t="s">
        <v>366</v>
      </c>
      <c r="C95" s="32" t="s">
        <v>365</v>
      </c>
      <c r="D95" s="32" t="s">
        <v>366</v>
      </c>
      <c r="E95" t="s">
        <v>222</v>
      </c>
      <c r="F95" s="16">
        <v>35</v>
      </c>
      <c r="G95" s="16">
        <v>0</v>
      </c>
      <c r="H95" s="16">
        <v>0</v>
      </c>
      <c r="I95" s="16">
        <v>0</v>
      </c>
      <c r="J95" s="16">
        <v>0</v>
      </c>
      <c r="K95" s="17">
        <f t="shared" si="8"/>
        <v>35</v>
      </c>
      <c r="L95" s="16">
        <v>0</v>
      </c>
      <c r="M95" s="17">
        <f t="shared" si="9"/>
        <v>35</v>
      </c>
      <c r="N95" s="19" t="s">
        <v>802</v>
      </c>
      <c r="O95" s="16">
        <v>25</v>
      </c>
      <c r="P95" s="16">
        <v>0</v>
      </c>
      <c r="Q95" s="16">
        <v>0</v>
      </c>
      <c r="R95" s="16">
        <v>8</v>
      </c>
      <c r="S95" s="17">
        <f t="shared" si="10"/>
        <v>33</v>
      </c>
      <c r="T95" s="16">
        <v>0</v>
      </c>
      <c r="U95" s="17">
        <f t="shared" si="11"/>
        <v>33</v>
      </c>
      <c r="V95" s="19"/>
    </row>
    <row r="96" spans="1:22" ht="14.25" customHeight="1">
      <c r="A96" t="s">
        <v>367</v>
      </c>
      <c r="B96" s="32" t="s">
        <v>368</v>
      </c>
      <c r="C96" s="32" t="s">
        <v>367</v>
      </c>
      <c r="D96" s="32" t="s">
        <v>368</v>
      </c>
      <c r="E96" t="s">
        <v>243</v>
      </c>
      <c r="F96" s="16">
        <v>1</v>
      </c>
      <c r="G96" s="16">
        <v>1</v>
      </c>
      <c r="H96" s="16">
        <v>0</v>
      </c>
      <c r="I96" s="16">
        <v>15</v>
      </c>
      <c r="J96" s="16">
        <v>108</v>
      </c>
      <c r="K96" s="17">
        <f t="shared" si="8"/>
        <v>125</v>
      </c>
      <c r="L96" s="16">
        <v>0</v>
      </c>
      <c r="M96" s="17">
        <f t="shared" si="9"/>
        <v>125</v>
      </c>
      <c r="N96" s="19" t="s">
        <v>802</v>
      </c>
      <c r="O96" s="16">
        <v>27</v>
      </c>
      <c r="P96" s="16">
        <v>1</v>
      </c>
      <c r="Q96" s="16">
        <v>2</v>
      </c>
      <c r="R96" s="16">
        <v>0</v>
      </c>
      <c r="S96" s="17">
        <f t="shared" si="10"/>
        <v>30</v>
      </c>
      <c r="T96" s="16">
        <v>28</v>
      </c>
      <c r="U96" s="17">
        <f t="shared" si="11"/>
        <v>58</v>
      </c>
      <c r="V96" s="19"/>
    </row>
    <row r="97" spans="1:22" ht="14.25" customHeight="1">
      <c r="A97" t="s">
        <v>369</v>
      </c>
      <c r="B97" s="32" t="s">
        <v>370</v>
      </c>
      <c r="C97" s="32" t="s">
        <v>369</v>
      </c>
      <c r="D97" s="32" t="s">
        <v>370</v>
      </c>
      <c r="E97" t="s">
        <v>219</v>
      </c>
      <c r="F97" s="16">
        <v>0</v>
      </c>
      <c r="G97" s="16">
        <v>0</v>
      </c>
      <c r="H97" s="16">
        <v>0</v>
      </c>
      <c r="I97" s="16">
        <v>0</v>
      </c>
      <c r="J97" s="16">
        <v>18</v>
      </c>
      <c r="K97" s="17">
        <f t="shared" si="8"/>
        <v>18</v>
      </c>
      <c r="L97" s="16">
        <v>0</v>
      </c>
      <c r="M97" s="17">
        <f t="shared" si="9"/>
        <v>18</v>
      </c>
      <c r="N97" s="19" t="s">
        <v>799</v>
      </c>
      <c r="O97" s="16">
        <v>3</v>
      </c>
      <c r="P97" s="16">
        <v>2</v>
      </c>
      <c r="Q97" s="16">
        <v>0</v>
      </c>
      <c r="R97" s="16">
        <v>49</v>
      </c>
      <c r="S97" s="17">
        <f t="shared" si="10"/>
        <v>54</v>
      </c>
      <c r="T97" s="16">
        <v>63</v>
      </c>
      <c r="U97" s="17">
        <f t="shared" si="11"/>
        <v>117</v>
      </c>
      <c r="V97" s="19"/>
    </row>
    <row r="98" spans="1:22" ht="14.25" customHeight="1">
      <c r="A98" t="s">
        <v>371</v>
      </c>
      <c r="B98" s="32" t="s">
        <v>372</v>
      </c>
      <c r="C98" s="32" t="s">
        <v>371</v>
      </c>
      <c r="D98" s="32" t="s">
        <v>372</v>
      </c>
      <c r="E98" t="s">
        <v>231</v>
      </c>
      <c r="F98" s="16">
        <v>13</v>
      </c>
      <c r="G98" s="16">
        <v>0</v>
      </c>
      <c r="H98" s="16">
        <v>0</v>
      </c>
      <c r="I98" s="16">
        <v>14</v>
      </c>
      <c r="J98" s="16">
        <v>137</v>
      </c>
      <c r="K98" s="17">
        <f t="shared" si="8"/>
        <v>164</v>
      </c>
      <c r="L98" s="16">
        <v>0</v>
      </c>
      <c r="M98" s="17">
        <f t="shared" si="9"/>
        <v>164</v>
      </c>
      <c r="N98" s="19" t="s">
        <v>802</v>
      </c>
      <c r="O98" s="16">
        <v>6</v>
      </c>
      <c r="P98" s="16">
        <v>0</v>
      </c>
      <c r="Q98" s="16">
        <v>0</v>
      </c>
      <c r="R98" s="16">
        <v>0</v>
      </c>
      <c r="S98" s="17">
        <f t="shared" si="10"/>
        <v>6</v>
      </c>
      <c r="T98" s="16">
        <v>0</v>
      </c>
      <c r="U98" s="17">
        <f t="shared" si="11"/>
        <v>6</v>
      </c>
      <c r="V98" s="19"/>
    </row>
    <row r="99" spans="1:22" ht="14.25" customHeight="1">
      <c r="A99" t="s">
        <v>753</v>
      </c>
      <c r="B99" s="32" t="s">
        <v>754</v>
      </c>
      <c r="C99" s="32" t="s">
        <v>753</v>
      </c>
      <c r="D99" s="32" t="s">
        <v>754</v>
      </c>
      <c r="E99" t="s">
        <v>219</v>
      </c>
      <c r="F99" s="16">
        <v>21</v>
      </c>
      <c r="G99" s="16">
        <v>0</v>
      </c>
      <c r="H99" s="16">
        <v>0</v>
      </c>
      <c r="I99" s="16">
        <v>10</v>
      </c>
      <c r="J99" s="16">
        <v>0</v>
      </c>
      <c r="K99" s="17">
        <f t="shared" si="8"/>
        <v>31</v>
      </c>
      <c r="L99" s="16">
        <v>0</v>
      </c>
      <c r="M99" s="17">
        <f t="shared" si="9"/>
        <v>31</v>
      </c>
      <c r="N99" s="19" t="s">
        <v>799</v>
      </c>
      <c r="O99" s="16">
        <v>13</v>
      </c>
      <c r="P99" s="16">
        <v>0</v>
      </c>
      <c r="Q99" s="16">
        <v>0</v>
      </c>
      <c r="R99" s="16">
        <v>0</v>
      </c>
      <c r="S99" s="17">
        <f t="shared" si="10"/>
        <v>13</v>
      </c>
      <c r="T99" s="16">
        <v>0</v>
      </c>
      <c r="U99" s="17">
        <f t="shared" si="11"/>
        <v>13</v>
      </c>
      <c r="V99" s="19"/>
    </row>
    <row r="100" spans="1:22" ht="14.25" customHeight="1">
      <c r="A100" t="s">
        <v>373</v>
      </c>
      <c r="B100" s="32" t="s">
        <v>374</v>
      </c>
      <c r="C100" s="32" t="s">
        <v>373</v>
      </c>
      <c r="D100" s="32" t="s">
        <v>374</v>
      </c>
      <c r="E100" t="s">
        <v>243</v>
      </c>
      <c r="F100" s="16">
        <v>0</v>
      </c>
      <c r="G100" s="16">
        <v>0</v>
      </c>
      <c r="H100" s="16">
        <v>0</v>
      </c>
      <c r="I100" s="16">
        <v>14</v>
      </c>
      <c r="J100" s="16">
        <v>157</v>
      </c>
      <c r="K100" s="17">
        <f t="shared" si="8"/>
        <v>171</v>
      </c>
      <c r="L100" s="16">
        <v>0</v>
      </c>
      <c r="M100" s="17">
        <f t="shared" si="9"/>
        <v>171</v>
      </c>
      <c r="N100" s="19" t="s">
        <v>799</v>
      </c>
      <c r="O100" s="16">
        <v>60</v>
      </c>
      <c r="P100" s="16">
        <v>0</v>
      </c>
      <c r="Q100" s="16">
        <v>0</v>
      </c>
      <c r="R100" s="16">
        <v>40</v>
      </c>
      <c r="S100" s="17">
        <f t="shared" si="10"/>
        <v>100</v>
      </c>
      <c r="T100" s="16">
        <v>19</v>
      </c>
      <c r="U100" s="17">
        <f t="shared" si="11"/>
        <v>119</v>
      </c>
      <c r="V100" s="19"/>
    </row>
    <row r="101" spans="1:22" ht="14.25" customHeight="1">
      <c r="A101" t="s">
        <v>375</v>
      </c>
      <c r="B101" s="32" t="s">
        <v>376</v>
      </c>
      <c r="C101" s="32" t="s">
        <v>375</v>
      </c>
      <c r="D101" s="32" t="s">
        <v>376</v>
      </c>
      <c r="E101" t="s">
        <v>253</v>
      </c>
      <c r="F101" s="16">
        <v>43</v>
      </c>
      <c r="G101" s="16">
        <v>0</v>
      </c>
      <c r="H101" s="16">
        <v>10</v>
      </c>
      <c r="I101" s="16">
        <v>54</v>
      </c>
      <c r="J101" s="16">
        <v>33</v>
      </c>
      <c r="K101" s="17">
        <f t="shared" si="8"/>
        <v>140</v>
      </c>
      <c r="L101" s="16">
        <v>90</v>
      </c>
      <c r="M101" s="17">
        <f t="shared" si="9"/>
        <v>230</v>
      </c>
      <c r="N101" s="19" t="s">
        <v>799</v>
      </c>
      <c r="O101" s="16">
        <v>29</v>
      </c>
      <c r="P101" s="16">
        <v>0</v>
      </c>
      <c r="Q101" s="16">
        <v>0</v>
      </c>
      <c r="R101" s="16">
        <v>18</v>
      </c>
      <c r="S101" s="17">
        <f t="shared" si="10"/>
        <v>47</v>
      </c>
      <c r="T101" s="16">
        <v>47</v>
      </c>
      <c r="U101" s="17">
        <f t="shared" si="11"/>
        <v>94</v>
      </c>
      <c r="V101" s="19"/>
    </row>
    <row r="102" spans="1:22" ht="14.25" customHeight="1">
      <c r="A102" t="s">
        <v>377</v>
      </c>
      <c r="B102" s="32" t="s">
        <v>378</v>
      </c>
      <c r="C102" s="32" t="s">
        <v>377</v>
      </c>
      <c r="D102" s="32" t="s">
        <v>378</v>
      </c>
      <c r="E102" t="s">
        <v>320</v>
      </c>
      <c r="F102" s="16">
        <v>54</v>
      </c>
      <c r="G102" s="16">
        <v>1</v>
      </c>
      <c r="H102" s="16">
        <v>0</v>
      </c>
      <c r="I102" s="16">
        <v>14</v>
      </c>
      <c r="J102" s="16">
        <v>0</v>
      </c>
      <c r="K102" s="17">
        <f t="shared" si="8"/>
        <v>69</v>
      </c>
      <c r="L102" s="16">
        <v>39</v>
      </c>
      <c r="M102" s="17">
        <f t="shared" si="9"/>
        <v>108</v>
      </c>
      <c r="N102" s="19" t="s">
        <v>799</v>
      </c>
      <c r="O102" s="16">
        <v>26</v>
      </c>
      <c r="P102" s="16">
        <v>1</v>
      </c>
      <c r="Q102" s="16">
        <v>0</v>
      </c>
      <c r="R102" s="16">
        <v>18</v>
      </c>
      <c r="S102" s="17">
        <f t="shared" si="10"/>
        <v>45</v>
      </c>
      <c r="T102" s="16">
        <v>0</v>
      </c>
      <c r="U102" s="17">
        <f t="shared" si="11"/>
        <v>45</v>
      </c>
      <c r="V102" s="19"/>
    </row>
    <row r="103" spans="1:22" ht="14.25" customHeight="1">
      <c r="A103" t="s">
        <v>379</v>
      </c>
      <c r="B103" s="32" t="s">
        <v>380</v>
      </c>
      <c r="C103" s="32" t="s">
        <v>379</v>
      </c>
      <c r="D103" s="32" t="s">
        <v>380</v>
      </c>
      <c r="E103" t="s">
        <v>222</v>
      </c>
      <c r="F103" s="16">
        <v>58</v>
      </c>
      <c r="G103" s="16">
        <v>28</v>
      </c>
      <c r="H103" s="16">
        <v>0</v>
      </c>
      <c r="I103" s="16">
        <v>0</v>
      </c>
      <c r="J103" s="16">
        <v>0</v>
      </c>
      <c r="K103" s="17">
        <f t="shared" si="8"/>
        <v>86</v>
      </c>
      <c r="L103" s="16">
        <v>173</v>
      </c>
      <c r="M103" s="17">
        <f t="shared" si="9"/>
        <v>259</v>
      </c>
      <c r="N103" s="19" t="s">
        <v>802</v>
      </c>
      <c r="O103" s="16">
        <v>24</v>
      </c>
      <c r="P103" s="16">
        <v>0</v>
      </c>
      <c r="Q103" s="16">
        <v>0</v>
      </c>
      <c r="R103" s="16">
        <v>0</v>
      </c>
      <c r="S103" s="17">
        <f t="shared" si="10"/>
        <v>24</v>
      </c>
      <c r="T103" s="16">
        <v>54</v>
      </c>
      <c r="U103" s="17">
        <f t="shared" si="11"/>
        <v>78</v>
      </c>
      <c r="V103" s="19"/>
    </row>
    <row r="104" spans="1:22" ht="14.25" customHeight="1">
      <c r="A104" t="s">
        <v>381</v>
      </c>
      <c r="B104" s="32" t="s">
        <v>382</v>
      </c>
      <c r="C104" s="32" t="s">
        <v>381</v>
      </c>
      <c r="D104" s="32" t="s">
        <v>382</v>
      </c>
      <c r="E104" t="s">
        <v>243</v>
      </c>
      <c r="F104" s="16">
        <v>81</v>
      </c>
      <c r="G104" s="16">
        <v>0</v>
      </c>
      <c r="H104" s="16">
        <v>0</v>
      </c>
      <c r="I104" s="16">
        <v>36</v>
      </c>
      <c r="J104" s="16">
        <v>7</v>
      </c>
      <c r="K104" s="17">
        <f t="shared" si="8"/>
        <v>124</v>
      </c>
      <c r="L104" s="16">
        <v>0</v>
      </c>
      <c r="M104" s="17">
        <f t="shared" si="9"/>
        <v>124</v>
      </c>
      <c r="N104" s="19" t="s">
        <v>799</v>
      </c>
      <c r="O104" s="16">
        <v>183</v>
      </c>
      <c r="P104" s="16">
        <v>0</v>
      </c>
      <c r="Q104" s="16">
        <v>0</v>
      </c>
      <c r="R104" s="16">
        <v>50</v>
      </c>
      <c r="S104" s="17">
        <f t="shared" si="10"/>
        <v>233</v>
      </c>
      <c r="T104" s="16">
        <v>0</v>
      </c>
      <c r="U104" s="17">
        <f t="shared" si="11"/>
        <v>233</v>
      </c>
      <c r="V104" s="19"/>
    </row>
    <row r="105" spans="1:22" ht="14.25" customHeight="1">
      <c r="A105" t="s">
        <v>383</v>
      </c>
      <c r="B105" s="32" t="s">
        <v>384</v>
      </c>
      <c r="C105" s="32" t="s">
        <v>383</v>
      </c>
      <c r="D105" s="32" t="s">
        <v>384</v>
      </c>
      <c r="E105" t="s">
        <v>219</v>
      </c>
      <c r="F105" s="16">
        <v>0</v>
      </c>
      <c r="G105" s="16">
        <v>0</v>
      </c>
      <c r="H105" s="16">
        <v>0</v>
      </c>
      <c r="I105" s="16">
        <v>0</v>
      </c>
      <c r="J105" s="16">
        <v>0</v>
      </c>
      <c r="K105" s="17">
        <f t="shared" si="8"/>
        <v>0</v>
      </c>
      <c r="L105" s="16">
        <v>0</v>
      </c>
      <c r="M105" s="17">
        <f t="shared" si="9"/>
        <v>0</v>
      </c>
      <c r="N105" s="19" t="s">
        <v>799</v>
      </c>
      <c r="O105" s="16">
        <v>0</v>
      </c>
      <c r="P105" s="16">
        <v>0</v>
      </c>
      <c r="Q105" s="16">
        <v>0</v>
      </c>
      <c r="R105" s="16">
        <v>56</v>
      </c>
      <c r="S105" s="17">
        <f t="shared" si="10"/>
        <v>56</v>
      </c>
      <c r="T105" s="16">
        <v>0</v>
      </c>
      <c r="U105" s="17">
        <f t="shared" si="11"/>
        <v>56</v>
      </c>
      <c r="V105" s="19"/>
    </row>
    <row r="106" spans="1:22" ht="14.25" customHeight="1">
      <c r="A106" t="s">
        <v>385</v>
      </c>
      <c r="B106" s="32" t="s">
        <v>386</v>
      </c>
      <c r="C106" s="32" t="s">
        <v>385</v>
      </c>
      <c r="D106" s="32" t="s">
        <v>386</v>
      </c>
      <c r="E106" t="s">
        <v>219</v>
      </c>
      <c r="F106" s="16">
        <v>0</v>
      </c>
      <c r="G106" s="16">
        <v>0</v>
      </c>
      <c r="H106" s="16">
        <v>0</v>
      </c>
      <c r="I106" s="16">
        <v>0</v>
      </c>
      <c r="J106" s="16">
        <v>0</v>
      </c>
      <c r="K106" s="17">
        <f t="shared" si="8"/>
        <v>0</v>
      </c>
      <c r="L106" s="16">
        <v>0</v>
      </c>
      <c r="M106" s="17">
        <f t="shared" si="9"/>
        <v>0</v>
      </c>
      <c r="N106" s="19" t="s">
        <v>799</v>
      </c>
      <c r="O106" s="16">
        <v>0</v>
      </c>
      <c r="P106" s="16">
        <v>0</v>
      </c>
      <c r="Q106" s="16">
        <v>0</v>
      </c>
      <c r="R106" s="16">
        <v>80</v>
      </c>
      <c r="S106" s="17">
        <f t="shared" si="10"/>
        <v>80</v>
      </c>
      <c r="T106" s="16">
        <v>16</v>
      </c>
      <c r="U106" s="17">
        <f t="shared" si="11"/>
        <v>96</v>
      </c>
      <c r="V106" s="19"/>
    </row>
    <row r="107" spans="1:22" ht="14.25" customHeight="1">
      <c r="A107" t="s">
        <v>387</v>
      </c>
      <c r="B107" s="32" t="s">
        <v>388</v>
      </c>
      <c r="C107" s="32" t="s">
        <v>387</v>
      </c>
      <c r="D107" s="32" t="s">
        <v>388</v>
      </c>
      <c r="E107" t="s">
        <v>231</v>
      </c>
      <c r="F107" s="16">
        <v>44</v>
      </c>
      <c r="G107" s="16">
        <v>0</v>
      </c>
      <c r="H107" s="16">
        <v>0</v>
      </c>
      <c r="I107" s="16">
        <v>16</v>
      </c>
      <c r="J107" s="16">
        <v>0</v>
      </c>
      <c r="K107" s="17">
        <f t="shared" si="8"/>
        <v>60</v>
      </c>
      <c r="L107" s="16">
        <v>0</v>
      </c>
      <c r="M107" s="17">
        <f t="shared" si="9"/>
        <v>60</v>
      </c>
      <c r="N107" s="19" t="s">
        <v>799</v>
      </c>
      <c r="O107" s="16">
        <v>0</v>
      </c>
      <c r="P107" s="16">
        <v>0</v>
      </c>
      <c r="Q107" s="16">
        <v>0</v>
      </c>
      <c r="R107" s="16">
        <v>0</v>
      </c>
      <c r="S107" s="17">
        <f t="shared" si="10"/>
        <v>0</v>
      </c>
      <c r="T107" s="16">
        <v>0</v>
      </c>
      <c r="U107" s="17">
        <f t="shared" si="11"/>
        <v>0</v>
      </c>
      <c r="V107" s="19"/>
    </row>
    <row r="108" spans="1:22" ht="14.25" customHeight="1">
      <c r="A108" t="s">
        <v>389</v>
      </c>
      <c r="B108" s="32" t="s">
        <v>390</v>
      </c>
      <c r="C108" s="32" t="s">
        <v>389</v>
      </c>
      <c r="D108" s="32" t="s">
        <v>390</v>
      </c>
      <c r="E108" t="s">
        <v>219</v>
      </c>
      <c r="F108" s="16">
        <v>9</v>
      </c>
      <c r="G108" s="16">
        <v>0</v>
      </c>
      <c r="H108" s="16">
        <v>0</v>
      </c>
      <c r="I108" s="16">
        <v>0</v>
      </c>
      <c r="J108" s="16">
        <v>48</v>
      </c>
      <c r="K108" s="17">
        <f t="shared" si="8"/>
        <v>57</v>
      </c>
      <c r="L108" s="16">
        <v>0</v>
      </c>
      <c r="M108" s="17">
        <f t="shared" si="9"/>
        <v>57</v>
      </c>
      <c r="N108" s="19" t="s">
        <v>799</v>
      </c>
      <c r="O108" s="16">
        <v>0</v>
      </c>
      <c r="P108" s="16">
        <v>0</v>
      </c>
      <c r="Q108" s="16">
        <v>0</v>
      </c>
      <c r="R108" s="16">
        <v>0</v>
      </c>
      <c r="S108" s="17">
        <f t="shared" si="10"/>
        <v>0</v>
      </c>
      <c r="T108" s="16">
        <v>0</v>
      </c>
      <c r="U108" s="17">
        <f t="shared" si="11"/>
        <v>0</v>
      </c>
      <c r="V108" s="19"/>
    </row>
    <row r="109" spans="1:22" ht="14.25" customHeight="1">
      <c r="A109" t="s">
        <v>391</v>
      </c>
      <c r="B109" s="32" t="s">
        <v>392</v>
      </c>
      <c r="C109" s="32" t="s">
        <v>391</v>
      </c>
      <c r="D109" s="32" t="s">
        <v>392</v>
      </c>
      <c r="E109" t="s">
        <v>253</v>
      </c>
      <c r="F109" s="16">
        <v>65</v>
      </c>
      <c r="G109" s="16">
        <v>1</v>
      </c>
      <c r="H109" s="16">
        <v>0</v>
      </c>
      <c r="I109" s="16">
        <v>50</v>
      </c>
      <c r="J109" s="16">
        <v>0</v>
      </c>
      <c r="K109" s="17">
        <f t="shared" si="8"/>
        <v>116</v>
      </c>
      <c r="L109" s="16">
        <v>235</v>
      </c>
      <c r="M109" s="17">
        <f t="shared" si="9"/>
        <v>351</v>
      </c>
      <c r="N109" s="19" t="s">
        <v>799</v>
      </c>
      <c r="O109" s="16">
        <v>33</v>
      </c>
      <c r="P109" s="16">
        <v>1</v>
      </c>
      <c r="Q109" s="16">
        <v>0</v>
      </c>
      <c r="R109" s="16">
        <v>65</v>
      </c>
      <c r="S109" s="17">
        <f t="shared" si="10"/>
        <v>99</v>
      </c>
      <c r="T109" s="16">
        <v>112</v>
      </c>
      <c r="U109" s="17">
        <f t="shared" si="11"/>
        <v>211</v>
      </c>
      <c r="V109" s="19"/>
    </row>
    <row r="110" spans="1:22" ht="14.25" customHeight="1">
      <c r="A110" t="s">
        <v>813</v>
      </c>
      <c r="B110" s="32" t="s">
        <v>814</v>
      </c>
      <c r="C110" s="32" t="s">
        <v>813</v>
      </c>
      <c r="D110" s="32" t="s">
        <v>814</v>
      </c>
      <c r="E110" t="s">
        <v>234</v>
      </c>
      <c r="F110" s="16">
        <v>100</v>
      </c>
      <c r="G110" s="16">
        <v>0</v>
      </c>
      <c r="H110" s="16">
        <v>0</v>
      </c>
      <c r="I110" s="16">
        <v>65</v>
      </c>
      <c r="J110" s="16">
        <v>0</v>
      </c>
      <c r="K110" s="17">
        <f t="shared" si="8"/>
        <v>165</v>
      </c>
      <c r="L110" s="16">
        <v>9</v>
      </c>
      <c r="M110" s="17">
        <f t="shared" si="9"/>
        <v>174</v>
      </c>
      <c r="N110" s="19" t="s">
        <v>802</v>
      </c>
      <c r="O110" s="16">
        <v>97</v>
      </c>
      <c r="P110" s="16">
        <v>11</v>
      </c>
      <c r="Q110" s="16">
        <v>0</v>
      </c>
      <c r="R110" s="16">
        <v>65</v>
      </c>
      <c r="S110" s="17">
        <f t="shared" si="10"/>
        <v>173</v>
      </c>
      <c r="T110" s="16">
        <v>19</v>
      </c>
      <c r="U110" s="17">
        <f t="shared" si="11"/>
        <v>192</v>
      </c>
      <c r="V110" s="19"/>
    </row>
    <row r="111" spans="1:22" ht="14.25" customHeight="1">
      <c r="A111" t="s">
        <v>393</v>
      </c>
      <c r="B111" s="32" t="s">
        <v>394</v>
      </c>
      <c r="C111" s="32" t="s">
        <v>393</v>
      </c>
      <c r="D111" s="32" t="s">
        <v>394</v>
      </c>
      <c r="E111" t="s">
        <v>222</v>
      </c>
      <c r="F111" s="16">
        <v>84</v>
      </c>
      <c r="G111" s="16">
        <v>0</v>
      </c>
      <c r="H111" s="16">
        <v>0</v>
      </c>
      <c r="I111" s="16">
        <v>24</v>
      </c>
      <c r="J111" s="16">
        <v>23</v>
      </c>
      <c r="K111" s="17">
        <f t="shared" si="8"/>
        <v>131</v>
      </c>
      <c r="L111" s="16">
        <v>0</v>
      </c>
      <c r="M111" s="17">
        <f t="shared" si="9"/>
        <v>131</v>
      </c>
      <c r="N111" s="19" t="s">
        <v>799</v>
      </c>
      <c r="O111" s="16">
        <v>77</v>
      </c>
      <c r="P111" s="16">
        <v>0</v>
      </c>
      <c r="Q111" s="16">
        <v>0</v>
      </c>
      <c r="R111" s="16">
        <v>17</v>
      </c>
      <c r="S111" s="17">
        <f t="shared" si="10"/>
        <v>94</v>
      </c>
      <c r="T111" s="16">
        <v>1</v>
      </c>
      <c r="U111" s="17">
        <f t="shared" si="11"/>
        <v>95</v>
      </c>
      <c r="V111" s="19"/>
    </row>
    <row r="112" spans="1:22" ht="14.25" customHeight="1">
      <c r="A112" t="s">
        <v>395</v>
      </c>
      <c r="B112" s="32" t="s">
        <v>396</v>
      </c>
      <c r="C112" s="32" t="s">
        <v>395</v>
      </c>
      <c r="D112" s="32" t="s">
        <v>396</v>
      </c>
      <c r="E112" t="s">
        <v>231</v>
      </c>
      <c r="F112" s="16">
        <v>0</v>
      </c>
      <c r="G112" s="16">
        <v>0</v>
      </c>
      <c r="H112" s="16">
        <v>0</v>
      </c>
      <c r="I112" s="16">
        <v>15</v>
      </c>
      <c r="J112" s="16">
        <v>0</v>
      </c>
      <c r="K112" s="17">
        <f t="shared" si="8"/>
        <v>15</v>
      </c>
      <c r="L112" s="16">
        <v>0</v>
      </c>
      <c r="M112" s="17">
        <f t="shared" si="9"/>
        <v>15</v>
      </c>
      <c r="N112" s="19" t="s">
        <v>799</v>
      </c>
      <c r="O112" s="16">
        <v>0</v>
      </c>
      <c r="P112" s="16">
        <v>12</v>
      </c>
      <c r="Q112" s="16">
        <v>0</v>
      </c>
      <c r="R112" s="16">
        <v>23</v>
      </c>
      <c r="S112" s="17">
        <f t="shared" si="10"/>
        <v>35</v>
      </c>
      <c r="T112" s="16">
        <v>39</v>
      </c>
      <c r="U112" s="17">
        <f t="shared" si="11"/>
        <v>74</v>
      </c>
      <c r="V112" s="19"/>
    </row>
    <row r="113" spans="1:22" ht="14.25" customHeight="1">
      <c r="A113" t="s">
        <v>815</v>
      </c>
      <c r="B113" s="32" t="s">
        <v>816</v>
      </c>
      <c r="C113" s="32" t="s">
        <v>815</v>
      </c>
      <c r="D113" s="32" t="s">
        <v>816</v>
      </c>
      <c r="E113" t="s">
        <v>234</v>
      </c>
      <c r="F113" s="16">
        <v>11</v>
      </c>
      <c r="G113" s="16">
        <v>17</v>
      </c>
      <c r="H113" s="16">
        <v>0</v>
      </c>
      <c r="I113" s="16">
        <v>20</v>
      </c>
      <c r="J113" s="16">
        <v>36</v>
      </c>
      <c r="K113" s="17">
        <f t="shared" si="8"/>
        <v>84</v>
      </c>
      <c r="L113" s="16">
        <v>62</v>
      </c>
      <c r="M113" s="17">
        <f t="shared" si="9"/>
        <v>146</v>
      </c>
      <c r="N113" s="19" t="s">
        <v>799</v>
      </c>
      <c r="O113" s="16">
        <v>15</v>
      </c>
      <c r="P113" s="16">
        <v>37</v>
      </c>
      <c r="Q113" s="16">
        <v>0</v>
      </c>
      <c r="R113" s="16">
        <v>15</v>
      </c>
      <c r="S113" s="17">
        <f t="shared" si="10"/>
        <v>67</v>
      </c>
      <c r="T113" s="16">
        <v>21</v>
      </c>
      <c r="U113" s="17">
        <f t="shared" si="11"/>
        <v>88</v>
      </c>
      <c r="V113" s="19"/>
    </row>
    <row r="114" spans="1:22" ht="14.25" customHeight="1">
      <c r="A114" t="s">
        <v>397</v>
      </c>
      <c r="B114" s="32" t="s">
        <v>398</v>
      </c>
      <c r="C114" s="32" t="s">
        <v>397</v>
      </c>
      <c r="D114" s="32" t="s">
        <v>398</v>
      </c>
      <c r="E114" t="s">
        <v>219</v>
      </c>
      <c r="F114" s="16">
        <v>107</v>
      </c>
      <c r="G114" s="16">
        <v>9</v>
      </c>
      <c r="H114" s="16">
        <v>0</v>
      </c>
      <c r="I114" s="16">
        <v>11</v>
      </c>
      <c r="J114" s="16">
        <v>0</v>
      </c>
      <c r="K114" s="17">
        <f t="shared" si="8"/>
        <v>127</v>
      </c>
      <c r="L114" s="16">
        <v>0</v>
      </c>
      <c r="M114" s="17">
        <f t="shared" si="9"/>
        <v>127</v>
      </c>
      <c r="N114" s="19" t="s">
        <v>799</v>
      </c>
      <c r="O114" s="16">
        <v>43</v>
      </c>
      <c r="P114" s="16">
        <v>0</v>
      </c>
      <c r="Q114" s="16">
        <v>0</v>
      </c>
      <c r="R114" s="16">
        <v>0</v>
      </c>
      <c r="S114" s="17">
        <f t="shared" si="10"/>
        <v>43</v>
      </c>
      <c r="T114" s="16">
        <v>0</v>
      </c>
      <c r="U114" s="17">
        <f t="shared" si="11"/>
        <v>43</v>
      </c>
      <c r="V114" s="19"/>
    </row>
    <row r="115" spans="1:22" ht="14.25" customHeight="1">
      <c r="A115" t="s">
        <v>399</v>
      </c>
      <c r="B115" s="32" t="s">
        <v>400</v>
      </c>
      <c r="C115" s="32" t="s">
        <v>399</v>
      </c>
      <c r="D115" s="32" t="s">
        <v>400</v>
      </c>
      <c r="E115" t="s">
        <v>320</v>
      </c>
      <c r="F115" s="16">
        <v>57</v>
      </c>
      <c r="G115" s="16">
        <v>2</v>
      </c>
      <c r="H115" s="16">
        <v>0</v>
      </c>
      <c r="I115" s="16">
        <v>0</v>
      </c>
      <c r="J115" s="16">
        <v>81</v>
      </c>
      <c r="K115" s="17">
        <f t="shared" si="8"/>
        <v>140</v>
      </c>
      <c r="L115" s="16">
        <v>0</v>
      </c>
      <c r="M115" s="17">
        <f t="shared" si="9"/>
        <v>140</v>
      </c>
      <c r="N115" s="19" t="s">
        <v>799</v>
      </c>
      <c r="O115" s="16">
        <v>18</v>
      </c>
      <c r="P115" s="16">
        <v>2</v>
      </c>
      <c r="Q115" s="16">
        <v>0</v>
      </c>
      <c r="R115" s="16">
        <v>0</v>
      </c>
      <c r="S115" s="17">
        <f t="shared" si="10"/>
        <v>20</v>
      </c>
      <c r="T115" s="16">
        <v>3</v>
      </c>
      <c r="U115" s="17">
        <f t="shared" si="11"/>
        <v>23</v>
      </c>
      <c r="V115" s="19"/>
    </row>
    <row r="116" spans="1:22" ht="14.25" customHeight="1">
      <c r="A116" t="s">
        <v>401</v>
      </c>
      <c r="B116" s="32" t="s">
        <v>402</v>
      </c>
      <c r="C116" s="32" t="s">
        <v>401</v>
      </c>
      <c r="D116" s="32" t="s">
        <v>402</v>
      </c>
      <c r="E116" t="s">
        <v>219</v>
      </c>
      <c r="F116" s="16">
        <v>0</v>
      </c>
      <c r="G116" s="16">
        <v>0</v>
      </c>
      <c r="H116" s="16">
        <v>0</v>
      </c>
      <c r="I116" s="16">
        <v>0</v>
      </c>
      <c r="J116" s="16">
        <v>0</v>
      </c>
      <c r="K116" s="17">
        <f t="shared" si="8"/>
        <v>0</v>
      </c>
      <c r="L116" s="16">
        <v>0</v>
      </c>
      <c r="M116" s="17">
        <f t="shared" si="9"/>
        <v>0</v>
      </c>
      <c r="N116" s="19" t="s">
        <v>799</v>
      </c>
      <c r="O116" s="16">
        <v>16</v>
      </c>
      <c r="P116" s="16">
        <v>0</v>
      </c>
      <c r="Q116" s="16">
        <v>0</v>
      </c>
      <c r="R116" s="16">
        <v>16</v>
      </c>
      <c r="S116" s="17">
        <f t="shared" si="10"/>
        <v>32</v>
      </c>
      <c r="T116" s="16">
        <v>0</v>
      </c>
      <c r="U116" s="17">
        <f t="shared" si="11"/>
        <v>32</v>
      </c>
      <c r="V116" s="19"/>
    </row>
    <row r="117" spans="1:22" ht="14.25" customHeight="1">
      <c r="A117" t="s">
        <v>403</v>
      </c>
      <c r="B117" s="32" t="s">
        <v>404</v>
      </c>
      <c r="C117" s="32" t="s">
        <v>403</v>
      </c>
      <c r="D117" s="32" t="s">
        <v>404</v>
      </c>
      <c r="E117" t="s">
        <v>219</v>
      </c>
      <c r="F117" s="16">
        <v>50</v>
      </c>
      <c r="G117" s="16">
        <v>0</v>
      </c>
      <c r="H117" s="16">
        <v>0</v>
      </c>
      <c r="I117" s="16">
        <v>2</v>
      </c>
      <c r="J117" s="16">
        <v>0</v>
      </c>
      <c r="K117" s="17">
        <f t="shared" si="8"/>
        <v>52</v>
      </c>
      <c r="L117" s="16">
        <v>0</v>
      </c>
      <c r="M117" s="17">
        <f t="shared" si="9"/>
        <v>52</v>
      </c>
      <c r="N117" s="19" t="s">
        <v>799</v>
      </c>
      <c r="O117" s="16">
        <v>31</v>
      </c>
      <c r="P117" s="16">
        <v>0</v>
      </c>
      <c r="Q117" s="16">
        <v>0</v>
      </c>
      <c r="R117" s="16">
        <v>2</v>
      </c>
      <c r="S117" s="17">
        <f t="shared" si="10"/>
        <v>33</v>
      </c>
      <c r="T117" s="16">
        <v>0</v>
      </c>
      <c r="U117" s="17">
        <f t="shared" si="11"/>
        <v>33</v>
      </c>
      <c r="V117" s="19"/>
    </row>
    <row r="118" spans="1:22" ht="14.25" customHeight="1">
      <c r="A118" t="s">
        <v>405</v>
      </c>
      <c r="B118" s="32" t="s">
        <v>406</v>
      </c>
      <c r="C118" s="32" t="s">
        <v>405</v>
      </c>
      <c r="D118" s="32" t="s">
        <v>406</v>
      </c>
      <c r="E118" t="s">
        <v>248</v>
      </c>
      <c r="F118" s="16">
        <v>45</v>
      </c>
      <c r="G118" s="16">
        <v>1</v>
      </c>
      <c r="H118" s="16">
        <v>0</v>
      </c>
      <c r="I118" s="16">
        <v>59</v>
      </c>
      <c r="J118" s="16">
        <v>30</v>
      </c>
      <c r="K118" s="17">
        <f t="shared" si="8"/>
        <v>135</v>
      </c>
      <c r="L118" s="16">
        <v>0</v>
      </c>
      <c r="M118" s="17">
        <f t="shared" si="9"/>
        <v>135</v>
      </c>
      <c r="N118" s="19" t="s">
        <v>799</v>
      </c>
      <c r="O118" s="16">
        <v>56</v>
      </c>
      <c r="P118" s="16">
        <v>11</v>
      </c>
      <c r="Q118" s="16">
        <v>0</v>
      </c>
      <c r="R118" s="16">
        <v>50</v>
      </c>
      <c r="S118" s="17">
        <f t="shared" si="10"/>
        <v>117</v>
      </c>
      <c r="T118" s="16">
        <v>0</v>
      </c>
      <c r="U118" s="17">
        <f t="shared" si="11"/>
        <v>117</v>
      </c>
      <c r="V118" s="19"/>
    </row>
    <row r="119" spans="1:22" ht="14.25" customHeight="1">
      <c r="A119" t="s">
        <v>755</v>
      </c>
      <c r="B119" s="32" t="s">
        <v>756</v>
      </c>
      <c r="C119" s="32" t="s">
        <v>755</v>
      </c>
      <c r="D119" s="32" t="s">
        <v>756</v>
      </c>
      <c r="E119" t="s">
        <v>231</v>
      </c>
      <c r="F119" s="16">
        <v>0</v>
      </c>
      <c r="G119" s="16">
        <v>0</v>
      </c>
      <c r="H119" s="16">
        <v>0</v>
      </c>
      <c r="I119" s="16">
        <v>0</v>
      </c>
      <c r="J119" s="16">
        <v>0</v>
      </c>
      <c r="K119" s="17">
        <f t="shared" si="8"/>
        <v>0</v>
      </c>
      <c r="L119" s="16">
        <v>0</v>
      </c>
      <c r="M119" s="17">
        <f t="shared" si="9"/>
        <v>0</v>
      </c>
      <c r="N119" s="19" t="s">
        <v>799</v>
      </c>
      <c r="O119" s="16">
        <v>2</v>
      </c>
      <c r="P119" s="16">
        <v>0</v>
      </c>
      <c r="Q119" s="16">
        <v>0</v>
      </c>
      <c r="R119" s="16">
        <v>16</v>
      </c>
      <c r="S119" s="17">
        <f t="shared" si="10"/>
        <v>18</v>
      </c>
      <c r="T119" s="16">
        <v>0</v>
      </c>
      <c r="U119" s="17">
        <f t="shared" si="11"/>
        <v>18</v>
      </c>
      <c r="V119" s="19"/>
    </row>
    <row r="120" spans="1:22" ht="14.25" customHeight="1">
      <c r="A120" t="s">
        <v>757</v>
      </c>
      <c r="B120" s="32" t="s">
        <v>758</v>
      </c>
      <c r="C120" s="32" t="s">
        <v>757</v>
      </c>
      <c r="D120" s="32" t="s">
        <v>758</v>
      </c>
      <c r="E120" t="s">
        <v>222</v>
      </c>
      <c r="F120" s="16">
        <v>36</v>
      </c>
      <c r="G120" s="16">
        <v>0</v>
      </c>
      <c r="H120" s="16">
        <v>0</v>
      </c>
      <c r="I120" s="16">
        <v>39</v>
      </c>
      <c r="J120" s="16">
        <v>0</v>
      </c>
      <c r="K120" s="17">
        <f t="shared" si="8"/>
        <v>75</v>
      </c>
      <c r="L120" s="16">
        <v>9</v>
      </c>
      <c r="M120" s="17">
        <f t="shared" si="9"/>
        <v>84</v>
      </c>
      <c r="N120" s="19" t="s">
        <v>799</v>
      </c>
      <c r="O120" s="16">
        <v>2</v>
      </c>
      <c r="P120" s="16">
        <v>0</v>
      </c>
      <c r="Q120" s="16">
        <v>0</v>
      </c>
      <c r="R120" s="16">
        <v>0</v>
      </c>
      <c r="S120" s="17">
        <f t="shared" si="10"/>
        <v>2</v>
      </c>
      <c r="T120" s="16">
        <v>0</v>
      </c>
      <c r="U120" s="17">
        <f t="shared" si="11"/>
        <v>2</v>
      </c>
      <c r="V120" s="19"/>
    </row>
    <row r="121" spans="1:22" ht="14.25" customHeight="1">
      <c r="A121" t="s">
        <v>407</v>
      </c>
      <c r="B121" s="32" t="s">
        <v>408</v>
      </c>
      <c r="C121" s="32" t="s">
        <v>407</v>
      </c>
      <c r="D121" s="32" t="s">
        <v>408</v>
      </c>
      <c r="E121" t="s">
        <v>222</v>
      </c>
      <c r="F121" s="16">
        <v>46</v>
      </c>
      <c r="G121" s="16">
        <v>0</v>
      </c>
      <c r="H121" s="16">
        <v>0</v>
      </c>
      <c r="I121" s="16">
        <v>17</v>
      </c>
      <c r="J121" s="16">
        <v>168</v>
      </c>
      <c r="K121" s="17">
        <f t="shared" si="8"/>
        <v>231</v>
      </c>
      <c r="L121" s="16">
        <v>0</v>
      </c>
      <c r="M121" s="17">
        <f t="shared" si="9"/>
        <v>231</v>
      </c>
      <c r="N121" s="19" t="s">
        <v>799</v>
      </c>
      <c r="O121" s="16">
        <v>38</v>
      </c>
      <c r="P121" s="16">
        <v>0</v>
      </c>
      <c r="Q121" s="16">
        <v>0</v>
      </c>
      <c r="R121" s="16">
        <v>53</v>
      </c>
      <c r="S121" s="17">
        <f t="shared" si="10"/>
        <v>91</v>
      </c>
      <c r="T121" s="16">
        <v>0</v>
      </c>
      <c r="U121" s="17">
        <f t="shared" si="11"/>
        <v>91</v>
      </c>
      <c r="V121" s="19"/>
    </row>
    <row r="122" spans="1:22" ht="14.25" customHeight="1">
      <c r="A122" t="s">
        <v>759</v>
      </c>
      <c r="B122" s="32" t="s">
        <v>760</v>
      </c>
      <c r="C122" s="32" t="s">
        <v>759</v>
      </c>
      <c r="D122" s="32" t="s">
        <v>760</v>
      </c>
      <c r="E122" t="s">
        <v>219</v>
      </c>
      <c r="F122" s="16">
        <v>46</v>
      </c>
      <c r="G122" s="16">
        <v>0</v>
      </c>
      <c r="H122" s="16">
        <v>0</v>
      </c>
      <c r="I122" s="16">
        <v>16</v>
      </c>
      <c r="J122" s="16">
        <v>0</v>
      </c>
      <c r="K122" s="17">
        <f t="shared" si="8"/>
        <v>62</v>
      </c>
      <c r="L122" s="16">
        <v>0</v>
      </c>
      <c r="M122" s="17">
        <f t="shared" si="9"/>
        <v>62</v>
      </c>
      <c r="N122" s="19" t="s">
        <v>799</v>
      </c>
      <c r="O122" s="16">
        <v>103</v>
      </c>
      <c r="P122" s="16">
        <v>0</v>
      </c>
      <c r="Q122" s="16">
        <v>0</v>
      </c>
      <c r="R122" s="16">
        <v>92</v>
      </c>
      <c r="S122" s="17">
        <f t="shared" si="10"/>
        <v>195</v>
      </c>
      <c r="T122" s="16">
        <v>0</v>
      </c>
      <c r="U122" s="17">
        <f t="shared" si="11"/>
        <v>195</v>
      </c>
      <c r="V122" s="19"/>
    </row>
    <row r="123" spans="1:22" ht="14.25" customHeight="1">
      <c r="A123" t="s">
        <v>409</v>
      </c>
      <c r="B123" s="32" t="s">
        <v>410</v>
      </c>
      <c r="C123" s="32" t="s">
        <v>409</v>
      </c>
      <c r="D123" s="32" t="s">
        <v>410</v>
      </c>
      <c r="E123" t="s">
        <v>231</v>
      </c>
      <c r="F123" s="16">
        <v>57</v>
      </c>
      <c r="G123" s="16">
        <v>27</v>
      </c>
      <c r="H123" s="16">
        <v>0</v>
      </c>
      <c r="I123" s="16">
        <v>63</v>
      </c>
      <c r="J123" s="16">
        <v>143</v>
      </c>
      <c r="K123" s="17">
        <f t="shared" si="8"/>
        <v>290</v>
      </c>
      <c r="L123" s="16">
        <v>0</v>
      </c>
      <c r="M123" s="17">
        <f t="shared" si="9"/>
        <v>290</v>
      </c>
      <c r="N123" s="19" t="s">
        <v>802</v>
      </c>
      <c r="O123" s="16">
        <v>115</v>
      </c>
      <c r="P123" s="16">
        <v>0</v>
      </c>
      <c r="Q123" s="16">
        <v>17</v>
      </c>
      <c r="R123" s="16">
        <v>86</v>
      </c>
      <c r="S123" s="17">
        <f t="shared" si="10"/>
        <v>218</v>
      </c>
      <c r="T123" s="16">
        <v>36</v>
      </c>
      <c r="U123" s="17">
        <f t="shared" si="11"/>
        <v>254</v>
      </c>
      <c r="V123" s="19"/>
    </row>
    <row r="124" spans="1:22" ht="14.25" customHeight="1">
      <c r="A124" t="s">
        <v>411</v>
      </c>
      <c r="B124" s="32" t="s">
        <v>412</v>
      </c>
      <c r="C124" s="32" t="s">
        <v>411</v>
      </c>
      <c r="D124" s="32" t="s">
        <v>412</v>
      </c>
      <c r="E124" t="s">
        <v>253</v>
      </c>
      <c r="F124" s="16">
        <v>75</v>
      </c>
      <c r="G124" s="16">
        <v>0</v>
      </c>
      <c r="H124" s="16">
        <v>9</v>
      </c>
      <c r="I124" s="16">
        <v>31</v>
      </c>
      <c r="J124" s="16">
        <v>0</v>
      </c>
      <c r="K124" s="17">
        <f t="shared" si="8"/>
        <v>115</v>
      </c>
      <c r="L124" s="16">
        <v>86</v>
      </c>
      <c r="M124" s="17">
        <f t="shared" si="9"/>
        <v>201</v>
      </c>
      <c r="N124" s="19" t="s">
        <v>802</v>
      </c>
      <c r="O124" s="16">
        <v>0</v>
      </c>
      <c r="P124" s="16">
        <v>0</v>
      </c>
      <c r="Q124" s="16">
        <v>0</v>
      </c>
      <c r="R124" s="16">
        <v>4</v>
      </c>
      <c r="S124" s="17">
        <f t="shared" si="10"/>
        <v>4</v>
      </c>
      <c r="T124" s="16">
        <v>6</v>
      </c>
      <c r="U124" s="17">
        <f t="shared" si="11"/>
        <v>10</v>
      </c>
      <c r="V124" s="19"/>
    </row>
    <row r="125" spans="1:22" ht="14.25" customHeight="1">
      <c r="A125" t="s">
        <v>413</v>
      </c>
      <c r="B125" s="32" t="s">
        <v>414</v>
      </c>
      <c r="C125" s="32" t="s">
        <v>413</v>
      </c>
      <c r="D125" s="32" t="s">
        <v>414</v>
      </c>
      <c r="E125" t="s">
        <v>231</v>
      </c>
      <c r="F125" s="16">
        <v>41</v>
      </c>
      <c r="G125" s="16">
        <v>0</v>
      </c>
      <c r="H125" s="16">
        <v>0</v>
      </c>
      <c r="I125" s="16">
        <v>0</v>
      </c>
      <c r="J125" s="16">
        <v>0</v>
      </c>
      <c r="K125" s="17">
        <f t="shared" si="8"/>
        <v>41</v>
      </c>
      <c r="L125" s="16">
        <v>16</v>
      </c>
      <c r="M125" s="17">
        <f t="shared" si="9"/>
        <v>57</v>
      </c>
      <c r="N125" s="19" t="s">
        <v>799</v>
      </c>
      <c r="O125" s="16">
        <v>0</v>
      </c>
      <c r="P125" s="16">
        <v>0</v>
      </c>
      <c r="Q125" s="16">
        <v>0</v>
      </c>
      <c r="R125" s="16">
        <v>0</v>
      </c>
      <c r="S125" s="17">
        <f t="shared" si="10"/>
        <v>0</v>
      </c>
      <c r="T125" s="16">
        <v>0</v>
      </c>
      <c r="U125" s="17">
        <f t="shared" si="11"/>
        <v>0</v>
      </c>
      <c r="V125" s="19"/>
    </row>
    <row r="126" spans="1:22" ht="14.25" customHeight="1">
      <c r="A126" t="s">
        <v>415</v>
      </c>
      <c r="B126" s="32" t="s">
        <v>416</v>
      </c>
      <c r="C126" s="32" t="s">
        <v>415</v>
      </c>
      <c r="D126" s="32" t="s">
        <v>416</v>
      </c>
      <c r="E126" t="s">
        <v>219</v>
      </c>
      <c r="F126" s="16">
        <v>23</v>
      </c>
      <c r="G126" s="16">
        <v>0</v>
      </c>
      <c r="H126" s="16">
        <v>0</v>
      </c>
      <c r="I126" s="16">
        <v>29</v>
      </c>
      <c r="J126" s="16">
        <v>0</v>
      </c>
      <c r="K126" s="17">
        <f t="shared" si="8"/>
        <v>52</v>
      </c>
      <c r="L126" s="16">
        <v>0</v>
      </c>
      <c r="M126" s="17">
        <f t="shared" si="9"/>
        <v>52</v>
      </c>
      <c r="N126" s="19" t="s">
        <v>799</v>
      </c>
      <c r="O126" s="16">
        <v>86</v>
      </c>
      <c r="P126" s="16">
        <v>0</v>
      </c>
      <c r="Q126" s="16">
        <v>0</v>
      </c>
      <c r="R126" s="16">
        <v>64</v>
      </c>
      <c r="S126" s="17">
        <f t="shared" si="10"/>
        <v>150</v>
      </c>
      <c r="T126" s="16">
        <v>28</v>
      </c>
      <c r="U126" s="17">
        <f t="shared" si="11"/>
        <v>178</v>
      </c>
      <c r="V126" s="19"/>
    </row>
    <row r="127" spans="1:22" ht="14.25" customHeight="1">
      <c r="A127" t="s">
        <v>866</v>
      </c>
      <c r="B127" s="32" t="s">
        <v>867</v>
      </c>
      <c r="C127" s="32" t="s">
        <v>483</v>
      </c>
      <c r="D127" s="32" t="s">
        <v>484</v>
      </c>
      <c r="E127" t="s">
        <v>222</v>
      </c>
      <c r="F127" s="16">
        <v>40</v>
      </c>
      <c r="G127" s="16">
        <v>0</v>
      </c>
      <c r="H127" s="16">
        <v>0</v>
      </c>
      <c r="I127" s="16">
        <v>24</v>
      </c>
      <c r="J127" s="16">
        <v>0</v>
      </c>
      <c r="K127" s="17">
        <f t="shared" si="8"/>
        <v>64</v>
      </c>
      <c r="L127" s="16">
        <v>0</v>
      </c>
      <c r="M127" s="17">
        <f t="shared" si="9"/>
        <v>64</v>
      </c>
      <c r="N127" s="19" t="s">
        <v>799</v>
      </c>
      <c r="O127" s="16">
        <v>10</v>
      </c>
      <c r="P127" s="16">
        <v>0</v>
      </c>
      <c r="Q127" s="16">
        <v>0</v>
      </c>
      <c r="R127" s="16">
        <v>35</v>
      </c>
      <c r="S127" s="17">
        <f t="shared" si="10"/>
        <v>45</v>
      </c>
      <c r="T127" s="16">
        <v>0</v>
      </c>
      <c r="U127" s="17">
        <f t="shared" si="11"/>
        <v>45</v>
      </c>
      <c r="V127" s="19"/>
    </row>
    <row r="128" spans="1:22" ht="14.25" customHeight="1">
      <c r="A128" t="s">
        <v>417</v>
      </c>
      <c r="B128" s="32" t="s">
        <v>418</v>
      </c>
      <c r="C128" s="32" t="s">
        <v>417</v>
      </c>
      <c r="D128" s="32" t="s">
        <v>418</v>
      </c>
      <c r="E128" t="s">
        <v>231</v>
      </c>
      <c r="F128" s="16">
        <v>37</v>
      </c>
      <c r="G128" s="16">
        <v>0</v>
      </c>
      <c r="H128" s="16">
        <v>0</v>
      </c>
      <c r="I128" s="16">
        <v>17</v>
      </c>
      <c r="J128" s="16">
        <v>0</v>
      </c>
      <c r="K128" s="17">
        <f t="shared" si="8"/>
        <v>54</v>
      </c>
      <c r="L128" s="16">
        <v>0</v>
      </c>
      <c r="M128" s="17">
        <f t="shared" si="9"/>
        <v>54</v>
      </c>
      <c r="N128" s="19" t="s">
        <v>799</v>
      </c>
      <c r="O128" s="16">
        <v>16</v>
      </c>
      <c r="P128" s="16">
        <v>0</v>
      </c>
      <c r="Q128" s="16">
        <v>0</v>
      </c>
      <c r="R128" s="16">
        <v>5</v>
      </c>
      <c r="S128" s="17">
        <f t="shared" si="10"/>
        <v>21</v>
      </c>
      <c r="T128" s="16">
        <v>86</v>
      </c>
      <c r="U128" s="17">
        <f t="shared" si="11"/>
        <v>107</v>
      </c>
      <c r="V128" s="19"/>
    </row>
    <row r="129" spans="1:22" ht="14.25" customHeight="1">
      <c r="A129" t="s">
        <v>419</v>
      </c>
      <c r="B129" s="32" t="s">
        <v>819</v>
      </c>
      <c r="C129" s="32" t="s">
        <v>419</v>
      </c>
      <c r="D129" s="32" t="s">
        <v>420</v>
      </c>
      <c r="E129" t="s">
        <v>234</v>
      </c>
      <c r="F129" s="16">
        <v>70</v>
      </c>
      <c r="G129" s="16">
        <v>0</v>
      </c>
      <c r="H129" s="16">
        <v>0</v>
      </c>
      <c r="I129" s="16">
        <v>0</v>
      </c>
      <c r="J129" s="16">
        <v>13</v>
      </c>
      <c r="K129" s="17">
        <f t="shared" si="8"/>
        <v>83</v>
      </c>
      <c r="L129" s="16">
        <v>0</v>
      </c>
      <c r="M129" s="17">
        <f t="shared" si="9"/>
        <v>83</v>
      </c>
      <c r="N129" s="19" t="s">
        <v>799</v>
      </c>
      <c r="O129" s="16">
        <v>31</v>
      </c>
      <c r="P129" s="16">
        <v>2</v>
      </c>
      <c r="Q129" s="16">
        <v>0</v>
      </c>
      <c r="R129" s="16">
        <v>0</v>
      </c>
      <c r="S129" s="17">
        <f t="shared" si="10"/>
        <v>33</v>
      </c>
      <c r="T129" s="16">
        <v>41</v>
      </c>
      <c r="U129" s="17">
        <f t="shared" si="11"/>
        <v>74</v>
      </c>
      <c r="V129" s="19"/>
    </row>
    <row r="130" spans="1:22" ht="14.25" customHeight="1">
      <c r="A130" t="s">
        <v>421</v>
      </c>
      <c r="B130" s="32" t="s">
        <v>422</v>
      </c>
      <c r="C130" s="32" t="s">
        <v>421</v>
      </c>
      <c r="D130" s="32" t="s">
        <v>422</v>
      </c>
      <c r="E130" t="s">
        <v>234</v>
      </c>
      <c r="F130" s="16">
        <v>42</v>
      </c>
      <c r="G130" s="16">
        <v>11</v>
      </c>
      <c r="H130" s="16">
        <v>2</v>
      </c>
      <c r="I130" s="16">
        <v>17</v>
      </c>
      <c r="J130" s="16">
        <v>0</v>
      </c>
      <c r="K130" s="17">
        <f t="shared" si="8"/>
        <v>72</v>
      </c>
      <c r="L130" s="16">
        <v>164</v>
      </c>
      <c r="M130" s="17">
        <f t="shared" si="9"/>
        <v>236</v>
      </c>
      <c r="N130" s="19" t="s">
        <v>799</v>
      </c>
      <c r="O130" s="16">
        <v>4</v>
      </c>
      <c r="P130" s="16">
        <v>11</v>
      </c>
      <c r="Q130" s="16">
        <v>0</v>
      </c>
      <c r="R130" s="16">
        <v>11</v>
      </c>
      <c r="S130" s="17">
        <f t="shared" si="10"/>
        <v>26</v>
      </c>
      <c r="T130" s="16">
        <v>35</v>
      </c>
      <c r="U130" s="17">
        <f t="shared" si="11"/>
        <v>61</v>
      </c>
      <c r="V130" s="19"/>
    </row>
    <row r="131" spans="1:22" ht="14.25" customHeight="1">
      <c r="A131" t="s">
        <v>423</v>
      </c>
      <c r="B131" s="32" t="s">
        <v>424</v>
      </c>
      <c r="C131" s="32" t="s">
        <v>423</v>
      </c>
      <c r="D131" s="32" t="s">
        <v>424</v>
      </c>
      <c r="E131" t="s">
        <v>253</v>
      </c>
      <c r="F131" s="16">
        <v>182</v>
      </c>
      <c r="G131" s="16">
        <v>0</v>
      </c>
      <c r="H131" s="16">
        <v>0</v>
      </c>
      <c r="I131" s="16">
        <v>89</v>
      </c>
      <c r="J131" s="16">
        <v>221</v>
      </c>
      <c r="K131" s="17">
        <f t="shared" si="8"/>
        <v>492</v>
      </c>
      <c r="L131" s="16">
        <v>5</v>
      </c>
      <c r="M131" s="17">
        <f t="shared" si="9"/>
        <v>497</v>
      </c>
      <c r="N131" s="19" t="s">
        <v>799</v>
      </c>
      <c r="O131" s="16">
        <v>150</v>
      </c>
      <c r="P131" s="16">
        <v>0</v>
      </c>
      <c r="Q131" s="16">
        <v>0</v>
      </c>
      <c r="R131" s="16">
        <v>19</v>
      </c>
      <c r="S131" s="17">
        <f t="shared" si="10"/>
        <v>169</v>
      </c>
      <c r="T131" s="16">
        <v>36</v>
      </c>
      <c r="U131" s="17">
        <f t="shared" si="11"/>
        <v>205</v>
      </c>
      <c r="V131" s="19"/>
    </row>
    <row r="132" spans="1:22" ht="14.25" customHeight="1">
      <c r="A132" t="s">
        <v>425</v>
      </c>
      <c r="B132" s="32" t="s">
        <v>426</v>
      </c>
      <c r="C132" s="32" t="s">
        <v>425</v>
      </c>
      <c r="D132" s="32" t="s">
        <v>426</v>
      </c>
      <c r="E132" t="s">
        <v>253</v>
      </c>
      <c r="F132" s="16">
        <v>33</v>
      </c>
      <c r="G132" s="16">
        <v>0</v>
      </c>
      <c r="H132" s="16">
        <v>0</v>
      </c>
      <c r="I132" s="16">
        <v>19</v>
      </c>
      <c r="J132" s="16">
        <v>0</v>
      </c>
      <c r="K132" s="17">
        <f t="shared" si="8"/>
        <v>52</v>
      </c>
      <c r="L132" s="16">
        <v>0</v>
      </c>
      <c r="M132" s="17">
        <f t="shared" si="9"/>
        <v>52</v>
      </c>
      <c r="N132" s="19" t="s">
        <v>799</v>
      </c>
      <c r="O132" s="16">
        <v>0</v>
      </c>
      <c r="P132" s="16">
        <v>4</v>
      </c>
      <c r="Q132" s="16">
        <v>0</v>
      </c>
      <c r="R132" s="16">
        <v>0</v>
      </c>
      <c r="S132" s="17">
        <f t="shared" si="10"/>
        <v>4</v>
      </c>
      <c r="T132" s="16">
        <v>281</v>
      </c>
      <c r="U132" s="17">
        <f t="shared" si="11"/>
        <v>285</v>
      </c>
      <c r="V132" s="19"/>
    </row>
    <row r="133" spans="1:22" ht="14.25" customHeight="1">
      <c r="A133" t="s">
        <v>427</v>
      </c>
      <c r="B133" s="32" t="s">
        <v>428</v>
      </c>
      <c r="C133" s="32" t="s">
        <v>427</v>
      </c>
      <c r="D133" s="32" t="s">
        <v>428</v>
      </c>
      <c r="E133" t="s">
        <v>234</v>
      </c>
      <c r="F133" s="16">
        <v>16</v>
      </c>
      <c r="G133" s="16">
        <v>35</v>
      </c>
      <c r="H133" s="16">
        <v>0</v>
      </c>
      <c r="I133" s="16">
        <v>32</v>
      </c>
      <c r="J133" s="16">
        <v>162</v>
      </c>
      <c r="K133" s="17">
        <f t="shared" si="8"/>
        <v>245</v>
      </c>
      <c r="L133" s="16">
        <v>426</v>
      </c>
      <c r="M133" s="17">
        <f t="shared" si="9"/>
        <v>671</v>
      </c>
      <c r="N133" s="19" t="s">
        <v>799</v>
      </c>
      <c r="O133" s="16">
        <v>89</v>
      </c>
      <c r="P133" s="16">
        <v>56</v>
      </c>
      <c r="Q133" s="16">
        <v>0</v>
      </c>
      <c r="R133" s="16">
        <v>134</v>
      </c>
      <c r="S133" s="17">
        <f t="shared" si="10"/>
        <v>279</v>
      </c>
      <c r="T133" s="16">
        <v>531</v>
      </c>
      <c r="U133" s="17">
        <f t="shared" si="11"/>
        <v>810</v>
      </c>
      <c r="V133" s="19"/>
    </row>
    <row r="134" spans="1:22" ht="14.25" customHeight="1">
      <c r="A134" t="s">
        <v>429</v>
      </c>
      <c r="B134" s="32" t="s">
        <v>430</v>
      </c>
      <c r="C134" s="32" t="s">
        <v>429</v>
      </c>
      <c r="D134" s="32" t="s">
        <v>430</v>
      </c>
      <c r="E134" t="s">
        <v>222</v>
      </c>
      <c r="F134" s="16">
        <v>0</v>
      </c>
      <c r="G134" s="16">
        <v>0</v>
      </c>
      <c r="H134" s="16">
        <v>7</v>
      </c>
      <c r="I134" s="16">
        <v>2</v>
      </c>
      <c r="J134" s="16">
        <v>20</v>
      </c>
      <c r="K134" s="17">
        <f t="shared" si="8"/>
        <v>29</v>
      </c>
      <c r="L134" s="16">
        <v>86</v>
      </c>
      <c r="M134" s="17">
        <f t="shared" si="9"/>
        <v>115</v>
      </c>
      <c r="N134" s="19" t="s">
        <v>799</v>
      </c>
      <c r="O134" s="16">
        <v>0</v>
      </c>
      <c r="P134" s="16">
        <v>0</v>
      </c>
      <c r="Q134" s="16">
        <v>0</v>
      </c>
      <c r="R134" s="16">
        <v>0</v>
      </c>
      <c r="S134" s="17">
        <f t="shared" si="10"/>
        <v>0</v>
      </c>
      <c r="T134" s="16">
        <v>2</v>
      </c>
      <c r="U134" s="17">
        <f t="shared" si="11"/>
        <v>2</v>
      </c>
      <c r="V134" s="19"/>
    </row>
    <row r="135" spans="1:22" ht="14.25" customHeight="1">
      <c r="A135" t="s">
        <v>431</v>
      </c>
      <c r="B135" s="32" t="s">
        <v>432</v>
      </c>
      <c r="C135" s="32" t="s">
        <v>431</v>
      </c>
      <c r="D135" s="32" t="s">
        <v>432</v>
      </c>
      <c r="E135" t="s">
        <v>219</v>
      </c>
      <c r="F135" s="16">
        <v>0</v>
      </c>
      <c r="G135" s="16">
        <v>0</v>
      </c>
      <c r="H135" s="16">
        <v>0</v>
      </c>
      <c r="I135" s="16">
        <v>87</v>
      </c>
      <c r="J135" s="16">
        <v>58</v>
      </c>
      <c r="K135" s="17">
        <f t="shared" si="8"/>
        <v>145</v>
      </c>
      <c r="L135" s="16">
        <v>0</v>
      </c>
      <c r="M135" s="17">
        <f t="shared" si="9"/>
        <v>145</v>
      </c>
      <c r="N135" s="19" t="s">
        <v>799</v>
      </c>
      <c r="O135" s="16">
        <v>25</v>
      </c>
      <c r="P135" s="16">
        <v>0</v>
      </c>
      <c r="Q135" s="16">
        <v>0</v>
      </c>
      <c r="R135" s="16">
        <v>20</v>
      </c>
      <c r="S135" s="17">
        <f t="shared" si="10"/>
        <v>45</v>
      </c>
      <c r="T135" s="16">
        <v>0</v>
      </c>
      <c r="U135" s="17">
        <f t="shared" si="11"/>
        <v>45</v>
      </c>
      <c r="V135" s="19"/>
    </row>
    <row r="136" spans="1:22" ht="14.25" customHeight="1">
      <c r="A136" t="s">
        <v>433</v>
      </c>
      <c r="B136" s="32" t="s">
        <v>434</v>
      </c>
      <c r="C136" s="32" t="s">
        <v>433</v>
      </c>
      <c r="D136" s="32" t="s">
        <v>434</v>
      </c>
      <c r="E136" t="s">
        <v>248</v>
      </c>
      <c r="F136" s="16">
        <v>1</v>
      </c>
      <c r="G136" s="16">
        <v>0</v>
      </c>
      <c r="H136" s="16">
        <v>0</v>
      </c>
      <c r="I136" s="16">
        <v>17</v>
      </c>
      <c r="J136" s="16">
        <v>115</v>
      </c>
      <c r="K136" s="17">
        <f t="shared" si="8"/>
        <v>133</v>
      </c>
      <c r="L136" s="16">
        <v>0</v>
      </c>
      <c r="M136" s="17">
        <f t="shared" si="9"/>
        <v>133</v>
      </c>
      <c r="N136" s="19" t="s">
        <v>799</v>
      </c>
      <c r="O136" s="16">
        <v>30</v>
      </c>
      <c r="P136" s="16">
        <v>0</v>
      </c>
      <c r="Q136" s="16">
        <v>0</v>
      </c>
      <c r="R136" s="16">
        <v>28</v>
      </c>
      <c r="S136" s="17">
        <f t="shared" si="10"/>
        <v>58</v>
      </c>
      <c r="T136" s="16">
        <v>0</v>
      </c>
      <c r="U136" s="17">
        <f t="shared" si="11"/>
        <v>58</v>
      </c>
      <c r="V136" s="19"/>
    </row>
    <row r="137" spans="1:22" ht="14.25" customHeight="1">
      <c r="A137" t="s">
        <v>435</v>
      </c>
      <c r="B137" s="32" t="s">
        <v>436</v>
      </c>
      <c r="C137" s="32" t="s">
        <v>435</v>
      </c>
      <c r="D137" s="32" t="s">
        <v>436</v>
      </c>
      <c r="E137" t="s">
        <v>222</v>
      </c>
      <c r="F137" s="16">
        <v>0</v>
      </c>
      <c r="G137" s="16">
        <v>0</v>
      </c>
      <c r="H137" s="16">
        <v>0</v>
      </c>
      <c r="I137" s="16">
        <v>0</v>
      </c>
      <c r="J137" s="16">
        <v>0</v>
      </c>
      <c r="K137" s="17">
        <f t="shared" si="8"/>
        <v>0</v>
      </c>
      <c r="L137" s="16">
        <v>0</v>
      </c>
      <c r="M137" s="17">
        <f t="shared" si="9"/>
        <v>0</v>
      </c>
      <c r="N137" s="19" t="s">
        <v>799</v>
      </c>
      <c r="O137" s="16">
        <v>41</v>
      </c>
      <c r="P137" s="16">
        <v>9</v>
      </c>
      <c r="Q137" s="16">
        <v>0</v>
      </c>
      <c r="R137" s="16">
        <v>39</v>
      </c>
      <c r="S137" s="17">
        <f t="shared" si="10"/>
        <v>89</v>
      </c>
      <c r="T137" s="16">
        <v>0</v>
      </c>
      <c r="U137" s="17">
        <f t="shared" si="11"/>
        <v>89</v>
      </c>
      <c r="V137" s="19"/>
    </row>
    <row r="138" spans="1:22" ht="14.25" customHeight="1">
      <c r="A138" t="s">
        <v>437</v>
      </c>
      <c r="B138" s="32" t="s">
        <v>438</v>
      </c>
      <c r="C138" s="32" t="s">
        <v>437</v>
      </c>
      <c r="D138" s="32" t="s">
        <v>438</v>
      </c>
      <c r="E138" t="s">
        <v>253</v>
      </c>
      <c r="F138" s="16">
        <v>204</v>
      </c>
      <c r="G138" s="16">
        <v>6</v>
      </c>
      <c r="H138" s="16">
        <v>0</v>
      </c>
      <c r="I138" s="16">
        <v>7</v>
      </c>
      <c r="J138" s="16">
        <v>0</v>
      </c>
      <c r="K138" s="17">
        <f t="shared" si="8"/>
        <v>217</v>
      </c>
      <c r="L138" s="16">
        <v>16</v>
      </c>
      <c r="M138" s="17">
        <f t="shared" si="9"/>
        <v>233</v>
      </c>
      <c r="N138" s="19" t="s">
        <v>802</v>
      </c>
      <c r="O138" s="16">
        <v>112</v>
      </c>
      <c r="P138" s="16">
        <v>6</v>
      </c>
      <c r="Q138" s="16">
        <v>0</v>
      </c>
      <c r="R138" s="16">
        <v>73</v>
      </c>
      <c r="S138" s="17">
        <f t="shared" si="10"/>
        <v>191</v>
      </c>
      <c r="T138" s="16">
        <v>4</v>
      </c>
      <c r="U138" s="17">
        <f t="shared" si="11"/>
        <v>195</v>
      </c>
      <c r="V138" s="19"/>
    </row>
    <row r="139" spans="1:22" ht="14.25" customHeight="1">
      <c r="A139" t="s">
        <v>439</v>
      </c>
      <c r="B139" s="32" t="s">
        <v>440</v>
      </c>
      <c r="C139" s="32" t="s">
        <v>439</v>
      </c>
      <c r="D139" s="32" t="s">
        <v>440</v>
      </c>
      <c r="E139" t="s">
        <v>231</v>
      </c>
      <c r="F139" s="16">
        <v>52</v>
      </c>
      <c r="G139" s="16">
        <v>0</v>
      </c>
      <c r="H139" s="16">
        <v>0</v>
      </c>
      <c r="I139" s="16">
        <v>0</v>
      </c>
      <c r="J139" s="16">
        <v>0</v>
      </c>
      <c r="K139" s="17">
        <f t="shared" ref="K139:K201" si="12">SUM(F139:J139)</f>
        <v>52</v>
      </c>
      <c r="L139" s="16">
        <v>0</v>
      </c>
      <c r="M139" s="17">
        <f t="shared" ref="M139:M201" si="13">SUM(K139:L139)</f>
        <v>52</v>
      </c>
      <c r="N139" s="19" t="s">
        <v>799</v>
      </c>
      <c r="O139" s="16">
        <v>124</v>
      </c>
      <c r="P139" s="16">
        <v>0</v>
      </c>
      <c r="Q139" s="16">
        <v>0</v>
      </c>
      <c r="R139" s="16">
        <v>77</v>
      </c>
      <c r="S139" s="17">
        <f t="shared" ref="S139:S201" si="14">SUM(O139:R139)</f>
        <v>201</v>
      </c>
      <c r="T139" s="16">
        <v>0</v>
      </c>
      <c r="U139" s="17">
        <f t="shared" ref="U139:U201" si="15">SUM(S139:T139)</f>
        <v>201</v>
      </c>
      <c r="V139" s="19"/>
    </row>
    <row r="140" spans="1:22" ht="14.25" customHeight="1">
      <c r="A140" t="s">
        <v>441</v>
      </c>
      <c r="B140" s="32" t="s">
        <v>442</v>
      </c>
      <c r="C140" s="32" t="s">
        <v>441</v>
      </c>
      <c r="D140" s="32" t="s">
        <v>442</v>
      </c>
      <c r="E140" t="s">
        <v>219</v>
      </c>
      <c r="F140" s="16">
        <v>111</v>
      </c>
      <c r="G140" s="16">
        <v>25</v>
      </c>
      <c r="H140" s="16">
        <v>0</v>
      </c>
      <c r="I140" s="16">
        <v>93</v>
      </c>
      <c r="J140" s="16">
        <v>0</v>
      </c>
      <c r="K140" s="17">
        <f t="shared" si="12"/>
        <v>229</v>
      </c>
      <c r="L140" s="16">
        <v>9</v>
      </c>
      <c r="M140" s="17">
        <f t="shared" si="13"/>
        <v>238</v>
      </c>
      <c r="N140" s="19" t="s">
        <v>802</v>
      </c>
      <c r="O140" s="16">
        <v>80</v>
      </c>
      <c r="P140" s="16">
        <v>0</v>
      </c>
      <c r="Q140" s="16">
        <v>0</v>
      </c>
      <c r="R140" s="16">
        <v>87</v>
      </c>
      <c r="S140" s="17">
        <f t="shared" si="14"/>
        <v>167</v>
      </c>
      <c r="T140" s="16">
        <v>0</v>
      </c>
      <c r="U140" s="17">
        <f t="shared" si="15"/>
        <v>167</v>
      </c>
      <c r="V140" s="19"/>
    </row>
    <row r="141" spans="1:22" ht="14.25" customHeight="1">
      <c r="A141" t="s">
        <v>443</v>
      </c>
      <c r="B141" s="32" t="s">
        <v>444</v>
      </c>
      <c r="C141" s="32" t="s">
        <v>443</v>
      </c>
      <c r="D141" s="32" t="s">
        <v>444</v>
      </c>
      <c r="E141" t="s">
        <v>231</v>
      </c>
      <c r="F141" s="16">
        <v>24</v>
      </c>
      <c r="G141" s="16">
        <v>0</v>
      </c>
      <c r="H141" s="16">
        <v>0</v>
      </c>
      <c r="I141" s="16">
        <v>1</v>
      </c>
      <c r="J141" s="16">
        <v>0</v>
      </c>
      <c r="K141" s="17">
        <f t="shared" si="12"/>
        <v>25</v>
      </c>
      <c r="L141" s="16">
        <v>0</v>
      </c>
      <c r="M141" s="17">
        <f t="shared" si="13"/>
        <v>25</v>
      </c>
      <c r="N141" s="19" t="s">
        <v>799</v>
      </c>
      <c r="O141" s="16">
        <v>51</v>
      </c>
      <c r="P141" s="16">
        <v>0</v>
      </c>
      <c r="Q141" s="16">
        <v>0</v>
      </c>
      <c r="R141" s="16">
        <v>39</v>
      </c>
      <c r="S141" s="17">
        <f t="shared" si="14"/>
        <v>90</v>
      </c>
      <c r="T141" s="16">
        <v>0</v>
      </c>
      <c r="U141" s="17">
        <f t="shared" si="15"/>
        <v>90</v>
      </c>
      <c r="V141" s="19"/>
    </row>
    <row r="142" spans="1:22" ht="14.25" customHeight="1">
      <c r="A142" t="s">
        <v>445</v>
      </c>
      <c r="B142" s="32" t="s">
        <v>446</v>
      </c>
      <c r="C142" s="32" t="s">
        <v>445</v>
      </c>
      <c r="D142" s="32" t="s">
        <v>446</v>
      </c>
      <c r="E142" t="s">
        <v>248</v>
      </c>
      <c r="F142" s="16">
        <v>31</v>
      </c>
      <c r="G142" s="16">
        <v>6</v>
      </c>
      <c r="H142" s="16">
        <v>0</v>
      </c>
      <c r="I142" s="16">
        <v>29</v>
      </c>
      <c r="J142" s="16">
        <v>50</v>
      </c>
      <c r="K142" s="17">
        <f t="shared" si="12"/>
        <v>116</v>
      </c>
      <c r="L142" s="16">
        <v>0</v>
      </c>
      <c r="M142" s="17">
        <f t="shared" si="13"/>
        <v>116</v>
      </c>
      <c r="N142" s="19" t="s">
        <v>802</v>
      </c>
      <c r="O142" s="16">
        <v>47</v>
      </c>
      <c r="P142" s="16">
        <v>12</v>
      </c>
      <c r="Q142" s="16">
        <v>0</v>
      </c>
      <c r="R142" s="16">
        <v>28</v>
      </c>
      <c r="S142" s="17">
        <f t="shared" si="14"/>
        <v>87</v>
      </c>
      <c r="T142" s="16">
        <v>10</v>
      </c>
      <c r="U142" s="17">
        <f t="shared" si="15"/>
        <v>97</v>
      </c>
      <c r="V142" s="19"/>
    </row>
    <row r="143" spans="1:22" ht="14.25" customHeight="1">
      <c r="A143" t="s">
        <v>447</v>
      </c>
      <c r="B143" s="32" t="s">
        <v>448</v>
      </c>
      <c r="C143" s="32" t="s">
        <v>447</v>
      </c>
      <c r="D143" s="32" t="s">
        <v>448</v>
      </c>
      <c r="E143" t="s">
        <v>253</v>
      </c>
      <c r="F143" s="16">
        <v>45</v>
      </c>
      <c r="G143" s="16">
        <v>77</v>
      </c>
      <c r="H143" s="16">
        <v>0</v>
      </c>
      <c r="I143" s="16">
        <v>150</v>
      </c>
      <c r="J143" s="16">
        <v>198</v>
      </c>
      <c r="K143" s="17">
        <f t="shared" si="12"/>
        <v>470</v>
      </c>
      <c r="L143" s="16">
        <v>186</v>
      </c>
      <c r="M143" s="17">
        <f t="shared" si="13"/>
        <v>656</v>
      </c>
      <c r="N143" s="19" t="s">
        <v>799</v>
      </c>
      <c r="O143" s="16">
        <v>101</v>
      </c>
      <c r="P143" s="16">
        <v>90</v>
      </c>
      <c r="Q143" s="16">
        <v>0</v>
      </c>
      <c r="R143" s="16">
        <v>200</v>
      </c>
      <c r="S143" s="17">
        <f t="shared" si="14"/>
        <v>391</v>
      </c>
      <c r="T143" s="16">
        <v>402</v>
      </c>
      <c r="U143" s="17">
        <f t="shared" si="15"/>
        <v>793</v>
      </c>
      <c r="V143" s="19"/>
    </row>
    <row r="144" spans="1:22" ht="14.25" customHeight="1">
      <c r="A144" t="s">
        <v>449</v>
      </c>
      <c r="B144" s="32" t="s">
        <v>450</v>
      </c>
      <c r="C144" s="32" t="s">
        <v>449</v>
      </c>
      <c r="D144" s="32" t="s">
        <v>450</v>
      </c>
      <c r="E144" t="s">
        <v>222</v>
      </c>
      <c r="F144" s="16">
        <v>57</v>
      </c>
      <c r="G144" s="16">
        <v>0</v>
      </c>
      <c r="H144" s="16">
        <v>0</v>
      </c>
      <c r="I144" s="16">
        <v>13</v>
      </c>
      <c r="J144" s="16">
        <v>0</v>
      </c>
      <c r="K144" s="17">
        <f t="shared" si="12"/>
        <v>70</v>
      </c>
      <c r="L144" s="16">
        <v>10</v>
      </c>
      <c r="M144" s="17">
        <f t="shared" si="13"/>
        <v>80</v>
      </c>
      <c r="N144" s="19" t="s">
        <v>799</v>
      </c>
      <c r="O144" s="16">
        <v>21</v>
      </c>
      <c r="P144" s="16">
        <v>0</v>
      </c>
      <c r="Q144" s="16">
        <v>0</v>
      </c>
      <c r="R144" s="16">
        <v>13</v>
      </c>
      <c r="S144" s="17">
        <f t="shared" si="14"/>
        <v>34</v>
      </c>
      <c r="T144" s="16">
        <v>0</v>
      </c>
      <c r="U144" s="17">
        <f t="shared" si="15"/>
        <v>34</v>
      </c>
      <c r="V144" s="19"/>
    </row>
    <row r="145" spans="1:22" ht="14.25" customHeight="1">
      <c r="A145" t="s">
        <v>451</v>
      </c>
      <c r="B145" s="32" t="s">
        <v>452</v>
      </c>
      <c r="C145" s="32" t="s">
        <v>451</v>
      </c>
      <c r="D145" s="32" t="s">
        <v>452</v>
      </c>
      <c r="E145" t="s">
        <v>219</v>
      </c>
      <c r="F145" s="16">
        <v>20</v>
      </c>
      <c r="G145" s="16">
        <v>24</v>
      </c>
      <c r="H145" s="16">
        <v>0</v>
      </c>
      <c r="I145" s="16">
        <v>17</v>
      </c>
      <c r="J145" s="16">
        <v>0</v>
      </c>
      <c r="K145" s="17">
        <f t="shared" si="12"/>
        <v>61</v>
      </c>
      <c r="L145" s="16">
        <v>321</v>
      </c>
      <c r="M145" s="17">
        <f t="shared" si="13"/>
        <v>382</v>
      </c>
      <c r="N145" s="19" t="s">
        <v>799</v>
      </c>
      <c r="O145" s="16">
        <v>6</v>
      </c>
      <c r="P145" s="16">
        <v>0</v>
      </c>
      <c r="Q145" s="16">
        <v>0</v>
      </c>
      <c r="R145" s="16">
        <v>29</v>
      </c>
      <c r="S145" s="17">
        <f t="shared" si="14"/>
        <v>35</v>
      </c>
      <c r="T145" s="16">
        <v>41</v>
      </c>
      <c r="U145" s="17">
        <f t="shared" si="15"/>
        <v>76</v>
      </c>
      <c r="V145" s="19"/>
    </row>
    <row r="146" spans="1:22" ht="14.25" customHeight="1">
      <c r="A146" t="s">
        <v>453</v>
      </c>
      <c r="B146" s="32" t="s">
        <v>454</v>
      </c>
      <c r="C146" s="32" t="s">
        <v>453</v>
      </c>
      <c r="D146" s="32" t="s">
        <v>454</v>
      </c>
      <c r="E146" t="s">
        <v>222</v>
      </c>
      <c r="F146" s="16">
        <v>10</v>
      </c>
      <c r="G146" s="16">
        <v>0</v>
      </c>
      <c r="H146" s="16">
        <v>0</v>
      </c>
      <c r="I146" s="16">
        <v>25</v>
      </c>
      <c r="J146" s="16">
        <v>32</v>
      </c>
      <c r="K146" s="17">
        <f t="shared" si="12"/>
        <v>67</v>
      </c>
      <c r="L146" s="16">
        <v>0</v>
      </c>
      <c r="M146" s="17">
        <f t="shared" si="13"/>
        <v>67</v>
      </c>
      <c r="N146" s="19" t="s">
        <v>799</v>
      </c>
      <c r="O146" s="16">
        <v>5</v>
      </c>
      <c r="P146" s="16">
        <v>0</v>
      </c>
      <c r="Q146" s="16">
        <v>0</v>
      </c>
      <c r="R146" s="16">
        <v>9</v>
      </c>
      <c r="S146" s="17">
        <f t="shared" si="14"/>
        <v>14</v>
      </c>
      <c r="T146" s="16">
        <v>0</v>
      </c>
      <c r="U146" s="17">
        <f t="shared" si="15"/>
        <v>14</v>
      </c>
      <c r="V146" s="19"/>
    </row>
    <row r="147" spans="1:22" ht="14.25" customHeight="1">
      <c r="A147" t="s">
        <v>820</v>
      </c>
      <c r="B147" s="32" t="s">
        <v>821</v>
      </c>
      <c r="C147" s="32" t="s">
        <v>820</v>
      </c>
      <c r="D147" s="32" t="s">
        <v>821</v>
      </c>
      <c r="E147" t="s">
        <v>243</v>
      </c>
      <c r="F147" s="16">
        <v>0</v>
      </c>
      <c r="G147" s="16">
        <v>0</v>
      </c>
      <c r="H147" s="16">
        <v>0</v>
      </c>
      <c r="I147" s="16">
        <v>14</v>
      </c>
      <c r="J147" s="16">
        <v>0</v>
      </c>
      <c r="K147" s="17">
        <f t="shared" si="12"/>
        <v>14</v>
      </c>
      <c r="L147" s="16">
        <v>42</v>
      </c>
      <c r="M147" s="17">
        <f t="shared" si="13"/>
        <v>56</v>
      </c>
      <c r="N147" s="19" t="s">
        <v>799</v>
      </c>
      <c r="O147" s="16">
        <v>7</v>
      </c>
      <c r="P147" s="16">
        <v>2</v>
      </c>
      <c r="Q147" s="16">
        <v>0</v>
      </c>
      <c r="R147" s="16">
        <v>32</v>
      </c>
      <c r="S147" s="17">
        <f t="shared" si="14"/>
        <v>41</v>
      </c>
      <c r="T147" s="16">
        <v>21</v>
      </c>
      <c r="U147" s="17">
        <f t="shared" si="15"/>
        <v>62</v>
      </c>
      <c r="V147" s="19"/>
    </row>
    <row r="148" spans="1:22" ht="14.25" customHeight="1">
      <c r="A148" t="s">
        <v>455</v>
      </c>
      <c r="B148" s="32" t="s">
        <v>456</v>
      </c>
      <c r="C148" s="32" t="s">
        <v>455</v>
      </c>
      <c r="D148" s="32" t="s">
        <v>456</v>
      </c>
      <c r="E148" t="s">
        <v>243</v>
      </c>
      <c r="F148" s="16">
        <v>0</v>
      </c>
      <c r="G148" s="16">
        <v>0</v>
      </c>
      <c r="H148" s="16">
        <v>0</v>
      </c>
      <c r="I148" s="16">
        <v>8</v>
      </c>
      <c r="J148" s="16">
        <v>12</v>
      </c>
      <c r="K148" s="17">
        <f t="shared" si="12"/>
        <v>20</v>
      </c>
      <c r="L148" s="16">
        <v>0</v>
      </c>
      <c r="M148" s="17">
        <f t="shared" si="13"/>
        <v>20</v>
      </c>
      <c r="N148" s="19" t="s">
        <v>799</v>
      </c>
      <c r="O148" s="16">
        <v>0</v>
      </c>
      <c r="P148" s="16">
        <v>0</v>
      </c>
      <c r="Q148" s="16">
        <v>0</v>
      </c>
      <c r="R148" s="16">
        <v>0</v>
      </c>
      <c r="S148" s="17">
        <f t="shared" si="14"/>
        <v>0</v>
      </c>
      <c r="T148" s="16">
        <v>0</v>
      </c>
      <c r="U148" s="17">
        <f t="shared" si="15"/>
        <v>0</v>
      </c>
      <c r="V148" s="19"/>
    </row>
    <row r="149" spans="1:22" ht="14.25" customHeight="1">
      <c r="A149" t="s">
        <v>457</v>
      </c>
      <c r="B149" s="32" t="s">
        <v>458</v>
      </c>
      <c r="C149" s="32" t="s">
        <v>457</v>
      </c>
      <c r="D149" s="32" t="s">
        <v>458</v>
      </c>
      <c r="E149" t="s">
        <v>231</v>
      </c>
      <c r="F149" s="16">
        <v>88</v>
      </c>
      <c r="G149" s="16">
        <v>8</v>
      </c>
      <c r="H149" s="16">
        <v>0</v>
      </c>
      <c r="I149" s="16">
        <v>62</v>
      </c>
      <c r="J149" s="16">
        <v>0</v>
      </c>
      <c r="K149" s="17">
        <f t="shared" si="12"/>
        <v>158</v>
      </c>
      <c r="L149" s="16">
        <v>0</v>
      </c>
      <c r="M149" s="17">
        <f t="shared" si="13"/>
        <v>158</v>
      </c>
      <c r="N149" s="19" t="s">
        <v>799</v>
      </c>
      <c r="O149" s="16">
        <v>21</v>
      </c>
      <c r="P149" s="16">
        <v>0</v>
      </c>
      <c r="Q149" s="16">
        <v>0</v>
      </c>
      <c r="R149" s="16">
        <v>42</v>
      </c>
      <c r="S149" s="17">
        <f t="shared" si="14"/>
        <v>63</v>
      </c>
      <c r="T149" s="16">
        <v>0</v>
      </c>
      <c r="U149" s="17">
        <f t="shared" si="15"/>
        <v>63</v>
      </c>
      <c r="V149" s="19"/>
    </row>
    <row r="150" spans="1:22" ht="14.25" customHeight="1">
      <c r="A150" t="s">
        <v>761</v>
      </c>
      <c r="B150" s="32" t="s">
        <v>762</v>
      </c>
      <c r="C150" s="32" t="s">
        <v>761</v>
      </c>
      <c r="D150" s="32" t="s">
        <v>762</v>
      </c>
      <c r="E150" t="s">
        <v>219</v>
      </c>
      <c r="F150" s="16">
        <v>105</v>
      </c>
      <c r="G150" s="16">
        <v>0</v>
      </c>
      <c r="H150" s="16">
        <v>0</v>
      </c>
      <c r="I150" s="16">
        <v>42</v>
      </c>
      <c r="J150" s="16">
        <v>0</v>
      </c>
      <c r="K150" s="17">
        <f t="shared" si="12"/>
        <v>147</v>
      </c>
      <c r="L150" s="16">
        <v>0</v>
      </c>
      <c r="M150" s="17">
        <f t="shared" si="13"/>
        <v>147</v>
      </c>
      <c r="N150" s="19" t="s">
        <v>802</v>
      </c>
      <c r="O150" s="16">
        <v>75</v>
      </c>
      <c r="P150" s="16">
        <v>0</v>
      </c>
      <c r="Q150" s="16">
        <v>0</v>
      </c>
      <c r="R150" s="16">
        <v>21</v>
      </c>
      <c r="S150" s="17">
        <f t="shared" si="14"/>
        <v>96</v>
      </c>
      <c r="T150" s="16">
        <v>0</v>
      </c>
      <c r="U150" s="17">
        <f t="shared" si="15"/>
        <v>96</v>
      </c>
      <c r="V150" s="19"/>
    </row>
    <row r="151" spans="1:22" ht="14.25" customHeight="1">
      <c r="A151" t="s">
        <v>459</v>
      </c>
      <c r="B151" s="32" t="s">
        <v>460</v>
      </c>
      <c r="C151" s="32" t="s">
        <v>459</v>
      </c>
      <c r="D151" s="32" t="s">
        <v>460</v>
      </c>
      <c r="E151" t="s">
        <v>320</v>
      </c>
      <c r="F151" s="16">
        <v>37</v>
      </c>
      <c r="G151" s="16">
        <v>0</v>
      </c>
      <c r="H151" s="16">
        <v>0</v>
      </c>
      <c r="I151" s="16">
        <v>12</v>
      </c>
      <c r="J151" s="16">
        <v>100</v>
      </c>
      <c r="K151" s="17">
        <f t="shared" si="12"/>
        <v>149</v>
      </c>
      <c r="L151" s="16">
        <v>0</v>
      </c>
      <c r="M151" s="17">
        <f t="shared" si="13"/>
        <v>149</v>
      </c>
      <c r="N151" s="19" t="s">
        <v>799</v>
      </c>
      <c r="O151" s="16">
        <v>38</v>
      </c>
      <c r="P151" s="16">
        <v>0</v>
      </c>
      <c r="Q151" s="16">
        <v>0</v>
      </c>
      <c r="R151" s="16">
        <v>12</v>
      </c>
      <c r="S151" s="17">
        <f t="shared" si="14"/>
        <v>50</v>
      </c>
      <c r="T151" s="16">
        <v>10</v>
      </c>
      <c r="U151" s="17">
        <f t="shared" si="15"/>
        <v>60</v>
      </c>
      <c r="V151" s="19"/>
    </row>
    <row r="152" spans="1:22" ht="14.25" customHeight="1">
      <c r="A152" t="s">
        <v>461</v>
      </c>
      <c r="B152" s="32" t="s">
        <v>462</v>
      </c>
      <c r="C152" s="32" t="s">
        <v>461</v>
      </c>
      <c r="D152" s="32" t="s">
        <v>462</v>
      </c>
      <c r="E152" t="s">
        <v>219</v>
      </c>
      <c r="F152" s="16">
        <v>0</v>
      </c>
      <c r="G152" s="16">
        <v>118</v>
      </c>
      <c r="H152" s="16">
        <v>0</v>
      </c>
      <c r="I152" s="16">
        <v>73</v>
      </c>
      <c r="J152" s="16">
        <v>92</v>
      </c>
      <c r="K152" s="17">
        <f t="shared" si="12"/>
        <v>283</v>
      </c>
      <c r="L152" s="16">
        <v>315</v>
      </c>
      <c r="M152" s="17">
        <f t="shared" si="13"/>
        <v>598</v>
      </c>
      <c r="N152" s="19" t="s">
        <v>802</v>
      </c>
      <c r="O152" s="16">
        <v>1</v>
      </c>
      <c r="P152" s="16">
        <v>12</v>
      </c>
      <c r="Q152" s="16">
        <v>0</v>
      </c>
      <c r="R152" s="16">
        <v>104</v>
      </c>
      <c r="S152" s="17">
        <f t="shared" si="14"/>
        <v>117</v>
      </c>
      <c r="T152" s="16">
        <v>37</v>
      </c>
      <c r="U152" s="17">
        <f t="shared" si="15"/>
        <v>154</v>
      </c>
      <c r="V152" s="19"/>
    </row>
    <row r="153" spans="1:22" ht="14.25" customHeight="1">
      <c r="A153" t="s">
        <v>763</v>
      </c>
      <c r="B153" s="32" t="s">
        <v>764</v>
      </c>
      <c r="C153" s="32" t="s">
        <v>763</v>
      </c>
      <c r="D153" s="32" t="s">
        <v>764</v>
      </c>
      <c r="E153" t="s">
        <v>219</v>
      </c>
      <c r="F153" s="16">
        <v>0</v>
      </c>
      <c r="G153" s="16">
        <v>0</v>
      </c>
      <c r="H153" s="16">
        <v>0</v>
      </c>
      <c r="I153" s="16">
        <v>0</v>
      </c>
      <c r="J153" s="16">
        <v>0</v>
      </c>
      <c r="K153" s="17">
        <f t="shared" si="12"/>
        <v>0</v>
      </c>
      <c r="L153" s="16">
        <v>0</v>
      </c>
      <c r="M153" s="17">
        <f t="shared" si="13"/>
        <v>0</v>
      </c>
      <c r="N153" s="19" t="s">
        <v>799</v>
      </c>
      <c r="O153" s="16">
        <v>21</v>
      </c>
      <c r="P153" s="16">
        <v>0</v>
      </c>
      <c r="Q153" s="16">
        <v>0</v>
      </c>
      <c r="R153" s="16">
        <v>14</v>
      </c>
      <c r="S153" s="17">
        <f t="shared" si="14"/>
        <v>35</v>
      </c>
      <c r="T153" s="16">
        <v>0</v>
      </c>
      <c r="U153" s="17">
        <f t="shared" si="15"/>
        <v>35</v>
      </c>
      <c r="V153" s="19"/>
    </row>
    <row r="154" spans="1:22" ht="14.25" customHeight="1">
      <c r="A154" t="s">
        <v>463</v>
      </c>
      <c r="B154" s="32" t="s">
        <v>464</v>
      </c>
      <c r="C154" s="32" t="s">
        <v>463</v>
      </c>
      <c r="D154" s="32" t="s">
        <v>464</v>
      </c>
      <c r="E154" t="s">
        <v>219</v>
      </c>
      <c r="F154" s="16">
        <v>13</v>
      </c>
      <c r="G154" s="16">
        <v>0</v>
      </c>
      <c r="H154" s="16">
        <v>0</v>
      </c>
      <c r="I154" s="16">
        <v>0</v>
      </c>
      <c r="J154" s="16">
        <v>0</v>
      </c>
      <c r="K154" s="17">
        <f t="shared" si="12"/>
        <v>13</v>
      </c>
      <c r="L154" s="16">
        <v>0</v>
      </c>
      <c r="M154" s="17">
        <f t="shared" si="13"/>
        <v>13</v>
      </c>
      <c r="N154" s="19" t="s">
        <v>799</v>
      </c>
      <c r="O154" s="16">
        <v>48</v>
      </c>
      <c r="P154" s="16">
        <v>4</v>
      </c>
      <c r="Q154" s="16">
        <v>0</v>
      </c>
      <c r="R154" s="16">
        <v>10</v>
      </c>
      <c r="S154" s="17">
        <f t="shared" si="14"/>
        <v>62</v>
      </c>
      <c r="T154" s="16">
        <v>0</v>
      </c>
      <c r="U154" s="17">
        <f t="shared" si="15"/>
        <v>62</v>
      </c>
      <c r="V154" s="19"/>
    </row>
    <row r="155" spans="1:22" ht="14.25" customHeight="1">
      <c r="A155" t="s">
        <v>465</v>
      </c>
      <c r="B155" s="32" t="s">
        <v>466</v>
      </c>
      <c r="C155" s="32" t="s">
        <v>465</v>
      </c>
      <c r="D155" s="32" t="s">
        <v>466</v>
      </c>
      <c r="E155" t="s">
        <v>222</v>
      </c>
      <c r="F155" s="16">
        <v>11</v>
      </c>
      <c r="G155" s="16">
        <v>0</v>
      </c>
      <c r="H155" s="16">
        <v>0</v>
      </c>
      <c r="I155" s="16">
        <v>17</v>
      </c>
      <c r="J155" s="16">
        <v>33</v>
      </c>
      <c r="K155" s="17">
        <f t="shared" si="12"/>
        <v>61</v>
      </c>
      <c r="L155" s="16">
        <v>25</v>
      </c>
      <c r="M155" s="17">
        <f t="shared" si="13"/>
        <v>86</v>
      </c>
      <c r="N155" s="19" t="s">
        <v>799</v>
      </c>
      <c r="O155" s="16">
        <v>78</v>
      </c>
      <c r="P155" s="16">
        <v>0</v>
      </c>
      <c r="Q155" s="16">
        <v>0</v>
      </c>
      <c r="R155" s="16">
        <v>87</v>
      </c>
      <c r="S155" s="17">
        <f t="shared" si="14"/>
        <v>165</v>
      </c>
      <c r="T155" s="16">
        <v>9</v>
      </c>
      <c r="U155" s="17">
        <f t="shared" si="15"/>
        <v>174</v>
      </c>
      <c r="V155" s="19"/>
    </row>
    <row r="156" spans="1:22" ht="14.25" customHeight="1">
      <c r="A156" t="s">
        <v>467</v>
      </c>
      <c r="B156" s="32" t="s">
        <v>468</v>
      </c>
      <c r="C156" s="32" t="s">
        <v>467</v>
      </c>
      <c r="D156" s="32" t="s">
        <v>468</v>
      </c>
      <c r="E156" t="s">
        <v>320</v>
      </c>
      <c r="F156" s="16">
        <v>141</v>
      </c>
      <c r="G156" s="16">
        <v>55</v>
      </c>
      <c r="H156" s="16">
        <v>0</v>
      </c>
      <c r="I156" s="16">
        <v>20</v>
      </c>
      <c r="J156" s="16">
        <v>0</v>
      </c>
      <c r="K156" s="17">
        <f t="shared" si="12"/>
        <v>216</v>
      </c>
      <c r="L156" s="16">
        <v>0</v>
      </c>
      <c r="M156" s="17">
        <f t="shared" si="13"/>
        <v>216</v>
      </c>
      <c r="N156" s="19" t="s">
        <v>802</v>
      </c>
      <c r="O156" s="16">
        <v>121</v>
      </c>
      <c r="P156" s="16">
        <v>16</v>
      </c>
      <c r="Q156" s="16">
        <v>0</v>
      </c>
      <c r="R156" s="16">
        <v>57</v>
      </c>
      <c r="S156" s="17">
        <f t="shared" si="14"/>
        <v>194</v>
      </c>
      <c r="T156" s="16">
        <v>10</v>
      </c>
      <c r="U156" s="17">
        <f t="shared" si="15"/>
        <v>204</v>
      </c>
      <c r="V156" s="19"/>
    </row>
    <row r="157" spans="1:22" ht="14.25" customHeight="1">
      <c r="A157" t="s">
        <v>469</v>
      </c>
      <c r="B157" s="32" t="s">
        <v>470</v>
      </c>
      <c r="C157" s="32" t="s">
        <v>469</v>
      </c>
      <c r="D157" s="32" t="s">
        <v>470</v>
      </c>
      <c r="E157" t="s">
        <v>248</v>
      </c>
      <c r="F157" s="16">
        <v>39</v>
      </c>
      <c r="G157" s="16">
        <v>89</v>
      </c>
      <c r="H157" s="16">
        <v>0</v>
      </c>
      <c r="I157" s="16">
        <v>33</v>
      </c>
      <c r="J157" s="16">
        <v>0</v>
      </c>
      <c r="K157" s="17">
        <f t="shared" si="12"/>
        <v>161</v>
      </c>
      <c r="L157" s="16">
        <v>0</v>
      </c>
      <c r="M157" s="17">
        <f t="shared" si="13"/>
        <v>161</v>
      </c>
      <c r="N157" s="19" t="s">
        <v>799</v>
      </c>
      <c r="O157" s="16">
        <v>17</v>
      </c>
      <c r="P157" s="16">
        <v>0</v>
      </c>
      <c r="Q157" s="16">
        <v>0</v>
      </c>
      <c r="R157" s="16">
        <v>44</v>
      </c>
      <c r="S157" s="17">
        <f t="shared" si="14"/>
        <v>61</v>
      </c>
      <c r="T157" s="16">
        <v>44</v>
      </c>
      <c r="U157" s="17">
        <f t="shared" si="15"/>
        <v>105</v>
      </c>
      <c r="V157" s="19"/>
    </row>
    <row r="158" spans="1:22" ht="14.25" customHeight="1">
      <c r="A158" t="s">
        <v>471</v>
      </c>
      <c r="B158" s="32" t="s">
        <v>472</v>
      </c>
      <c r="C158" s="32" t="s">
        <v>471</v>
      </c>
      <c r="D158" s="32" t="s">
        <v>472</v>
      </c>
      <c r="E158" t="s">
        <v>243</v>
      </c>
      <c r="F158" s="16">
        <v>0</v>
      </c>
      <c r="G158" s="16">
        <v>0</v>
      </c>
      <c r="H158" s="16">
        <v>0</v>
      </c>
      <c r="I158" s="16">
        <v>12</v>
      </c>
      <c r="J158" s="16">
        <v>0</v>
      </c>
      <c r="K158" s="17">
        <f t="shared" si="12"/>
        <v>12</v>
      </c>
      <c r="L158" s="16">
        <v>5</v>
      </c>
      <c r="M158" s="17">
        <f t="shared" si="13"/>
        <v>17</v>
      </c>
      <c r="N158" s="19" t="s">
        <v>799</v>
      </c>
      <c r="O158" s="16">
        <v>2</v>
      </c>
      <c r="P158" s="16">
        <v>0</v>
      </c>
      <c r="Q158" s="16">
        <v>0</v>
      </c>
      <c r="R158" s="16">
        <v>12</v>
      </c>
      <c r="S158" s="17">
        <f t="shared" si="14"/>
        <v>14</v>
      </c>
      <c r="T158" s="16">
        <v>0</v>
      </c>
      <c r="U158" s="17">
        <f t="shared" si="15"/>
        <v>14</v>
      </c>
      <c r="V158" s="19"/>
    </row>
    <row r="159" spans="1:22" ht="14.25" customHeight="1">
      <c r="A159" t="s">
        <v>473</v>
      </c>
      <c r="B159" s="32" t="s">
        <v>474</v>
      </c>
      <c r="C159" s="32" t="s">
        <v>473</v>
      </c>
      <c r="D159" s="32" t="s">
        <v>474</v>
      </c>
      <c r="E159" t="s">
        <v>222</v>
      </c>
      <c r="F159" s="16">
        <v>3</v>
      </c>
      <c r="G159" s="16">
        <v>0</v>
      </c>
      <c r="H159" s="16">
        <v>0</v>
      </c>
      <c r="I159" s="16">
        <v>12</v>
      </c>
      <c r="J159" s="16">
        <v>0</v>
      </c>
      <c r="K159" s="17">
        <f t="shared" si="12"/>
        <v>15</v>
      </c>
      <c r="L159" s="16">
        <v>0</v>
      </c>
      <c r="M159" s="17">
        <f t="shared" si="13"/>
        <v>15</v>
      </c>
      <c r="N159" s="19" t="s">
        <v>802</v>
      </c>
      <c r="O159" s="16">
        <v>6</v>
      </c>
      <c r="P159" s="16">
        <v>6</v>
      </c>
      <c r="Q159" s="16">
        <v>0</v>
      </c>
      <c r="R159" s="16">
        <v>33</v>
      </c>
      <c r="S159" s="17">
        <f t="shared" si="14"/>
        <v>45</v>
      </c>
      <c r="T159" s="16">
        <v>50</v>
      </c>
      <c r="U159" s="17">
        <f t="shared" si="15"/>
        <v>95</v>
      </c>
      <c r="V159" s="19"/>
    </row>
    <row r="160" spans="1:22" ht="14.25" customHeight="1">
      <c r="A160" t="s">
        <v>475</v>
      </c>
      <c r="B160" s="32" t="s">
        <v>476</v>
      </c>
      <c r="C160" s="32" t="s">
        <v>475</v>
      </c>
      <c r="D160" s="32" t="s">
        <v>476</v>
      </c>
      <c r="E160" t="s">
        <v>234</v>
      </c>
      <c r="F160" s="16">
        <v>0</v>
      </c>
      <c r="G160" s="16">
        <v>0</v>
      </c>
      <c r="H160" s="16">
        <v>0</v>
      </c>
      <c r="I160" s="16">
        <v>0</v>
      </c>
      <c r="J160" s="16">
        <v>0</v>
      </c>
      <c r="K160" s="17">
        <f t="shared" si="12"/>
        <v>0</v>
      </c>
      <c r="L160" s="16">
        <v>0</v>
      </c>
      <c r="M160" s="17">
        <f t="shared" si="13"/>
        <v>0</v>
      </c>
      <c r="N160" s="19" t="s">
        <v>799</v>
      </c>
      <c r="O160" s="16">
        <v>60</v>
      </c>
      <c r="P160" s="16">
        <v>0</v>
      </c>
      <c r="Q160" s="16">
        <v>0</v>
      </c>
      <c r="R160" s="16">
        <v>0</v>
      </c>
      <c r="S160" s="17">
        <f t="shared" si="14"/>
        <v>60</v>
      </c>
      <c r="T160" s="16">
        <v>0</v>
      </c>
      <c r="U160" s="17">
        <f t="shared" si="15"/>
        <v>60</v>
      </c>
      <c r="V160" s="19"/>
    </row>
    <row r="161" spans="1:22" ht="14.25" customHeight="1">
      <c r="A161" t="s">
        <v>765</v>
      </c>
      <c r="B161" s="32" t="s">
        <v>766</v>
      </c>
      <c r="C161" s="32" t="s">
        <v>765</v>
      </c>
      <c r="D161" s="32" t="s">
        <v>766</v>
      </c>
      <c r="E161" t="s">
        <v>231</v>
      </c>
      <c r="F161" s="16">
        <v>18</v>
      </c>
      <c r="G161" s="16">
        <v>5</v>
      </c>
      <c r="H161" s="16">
        <v>0</v>
      </c>
      <c r="I161" s="16">
        <v>0</v>
      </c>
      <c r="J161" s="16">
        <v>0</v>
      </c>
      <c r="K161" s="17">
        <f t="shared" si="12"/>
        <v>23</v>
      </c>
      <c r="L161" s="16">
        <v>0</v>
      </c>
      <c r="M161" s="17">
        <f t="shared" si="13"/>
        <v>23</v>
      </c>
      <c r="N161" s="19" t="s">
        <v>802</v>
      </c>
      <c r="O161" s="16">
        <v>67</v>
      </c>
      <c r="P161" s="16">
        <v>76</v>
      </c>
      <c r="Q161" s="16">
        <v>0</v>
      </c>
      <c r="R161" s="16">
        <v>26</v>
      </c>
      <c r="S161" s="17">
        <f t="shared" si="14"/>
        <v>169</v>
      </c>
      <c r="T161" s="16">
        <v>0</v>
      </c>
      <c r="U161" s="17">
        <f t="shared" si="15"/>
        <v>169</v>
      </c>
      <c r="V161" s="19"/>
    </row>
    <row r="162" spans="1:22" ht="14.25" customHeight="1">
      <c r="A162" t="s">
        <v>477</v>
      </c>
      <c r="B162" s="32" t="s">
        <v>478</v>
      </c>
      <c r="C162" s="32" t="s">
        <v>477</v>
      </c>
      <c r="D162" s="32" t="s">
        <v>478</v>
      </c>
      <c r="E162" t="s">
        <v>222</v>
      </c>
      <c r="F162" s="16">
        <v>57</v>
      </c>
      <c r="G162" s="16">
        <v>0</v>
      </c>
      <c r="H162" s="16">
        <v>0</v>
      </c>
      <c r="I162" s="16">
        <v>0</v>
      </c>
      <c r="J162" s="16">
        <v>0</v>
      </c>
      <c r="K162" s="17">
        <f t="shared" si="12"/>
        <v>57</v>
      </c>
      <c r="L162" s="16">
        <v>0</v>
      </c>
      <c r="M162" s="17">
        <f t="shared" si="13"/>
        <v>57</v>
      </c>
      <c r="N162" s="19" t="s">
        <v>799</v>
      </c>
      <c r="O162" s="16">
        <v>13</v>
      </c>
      <c r="P162" s="16">
        <v>0</v>
      </c>
      <c r="Q162" s="16">
        <v>0</v>
      </c>
      <c r="R162" s="16">
        <v>21</v>
      </c>
      <c r="S162" s="17">
        <f t="shared" si="14"/>
        <v>34</v>
      </c>
      <c r="T162" s="16">
        <v>0</v>
      </c>
      <c r="U162" s="17">
        <f t="shared" si="15"/>
        <v>34</v>
      </c>
      <c r="V162" s="19"/>
    </row>
    <row r="163" spans="1:22" ht="14.25" customHeight="1">
      <c r="A163" t="s">
        <v>479</v>
      </c>
      <c r="B163" s="32" t="s">
        <v>480</v>
      </c>
      <c r="C163" s="32" t="s">
        <v>479</v>
      </c>
      <c r="D163" s="32" t="s">
        <v>480</v>
      </c>
      <c r="E163" t="s">
        <v>234</v>
      </c>
      <c r="F163" s="16">
        <v>18</v>
      </c>
      <c r="G163" s="16">
        <v>0</v>
      </c>
      <c r="H163" s="16">
        <v>0</v>
      </c>
      <c r="I163" s="16">
        <v>1</v>
      </c>
      <c r="J163" s="16">
        <v>0</v>
      </c>
      <c r="K163" s="17">
        <f t="shared" si="12"/>
        <v>19</v>
      </c>
      <c r="L163" s="16">
        <v>5</v>
      </c>
      <c r="M163" s="17">
        <f t="shared" si="13"/>
        <v>24</v>
      </c>
      <c r="N163" s="19" t="s">
        <v>799</v>
      </c>
      <c r="O163" s="16">
        <v>113</v>
      </c>
      <c r="P163" s="16">
        <v>0</v>
      </c>
      <c r="Q163" s="16">
        <v>0</v>
      </c>
      <c r="R163" s="16">
        <v>23</v>
      </c>
      <c r="S163" s="17">
        <f t="shared" si="14"/>
        <v>136</v>
      </c>
      <c r="T163" s="16">
        <v>2</v>
      </c>
      <c r="U163" s="17">
        <f t="shared" si="15"/>
        <v>138</v>
      </c>
      <c r="V163" s="19"/>
    </row>
    <row r="164" spans="1:22" ht="14.25" customHeight="1">
      <c r="A164" t="s">
        <v>481</v>
      </c>
      <c r="B164" s="32" t="s">
        <v>482</v>
      </c>
      <c r="C164" s="32" t="s">
        <v>481</v>
      </c>
      <c r="D164" s="32" t="s">
        <v>482</v>
      </c>
      <c r="E164" t="s">
        <v>231</v>
      </c>
      <c r="F164" s="16">
        <v>30</v>
      </c>
      <c r="G164" s="16">
        <v>0</v>
      </c>
      <c r="H164" s="16">
        <v>0</v>
      </c>
      <c r="I164" s="16">
        <v>29</v>
      </c>
      <c r="J164" s="16">
        <v>0</v>
      </c>
      <c r="K164" s="17">
        <f t="shared" si="12"/>
        <v>59</v>
      </c>
      <c r="L164" s="16">
        <v>0</v>
      </c>
      <c r="M164" s="17">
        <f t="shared" si="13"/>
        <v>59</v>
      </c>
      <c r="N164" s="19" t="s">
        <v>799</v>
      </c>
      <c r="O164" s="16">
        <v>61</v>
      </c>
      <c r="P164" s="16">
        <v>30</v>
      </c>
      <c r="Q164" s="16">
        <v>0</v>
      </c>
      <c r="R164" s="16">
        <v>64</v>
      </c>
      <c r="S164" s="17">
        <f t="shared" si="14"/>
        <v>155</v>
      </c>
      <c r="T164" s="16">
        <v>9</v>
      </c>
      <c r="U164" s="17">
        <f t="shared" si="15"/>
        <v>164</v>
      </c>
      <c r="V164" s="19"/>
    </row>
    <row r="165" spans="1:22" ht="14.25" customHeight="1">
      <c r="A165" t="s">
        <v>485</v>
      </c>
      <c r="B165" s="32" t="s">
        <v>486</v>
      </c>
      <c r="C165" s="32" t="s">
        <v>485</v>
      </c>
      <c r="D165" s="32" t="s">
        <v>486</v>
      </c>
      <c r="E165" t="s">
        <v>243</v>
      </c>
      <c r="F165" s="16">
        <v>5</v>
      </c>
      <c r="G165" s="16">
        <v>34</v>
      </c>
      <c r="H165" s="16">
        <v>0</v>
      </c>
      <c r="I165" s="16">
        <v>19</v>
      </c>
      <c r="J165" s="16">
        <v>44</v>
      </c>
      <c r="K165" s="17">
        <f t="shared" si="12"/>
        <v>102</v>
      </c>
      <c r="L165" s="16">
        <v>234</v>
      </c>
      <c r="M165" s="17">
        <f t="shared" si="13"/>
        <v>336</v>
      </c>
      <c r="N165" s="19" t="s">
        <v>799</v>
      </c>
      <c r="O165" s="16">
        <v>35</v>
      </c>
      <c r="P165" s="16">
        <v>0</v>
      </c>
      <c r="Q165" s="16">
        <v>0</v>
      </c>
      <c r="R165" s="16">
        <v>43</v>
      </c>
      <c r="S165" s="17">
        <f t="shared" si="14"/>
        <v>78</v>
      </c>
      <c r="T165" s="16">
        <v>56</v>
      </c>
      <c r="U165" s="17">
        <f t="shared" si="15"/>
        <v>134</v>
      </c>
      <c r="V165" s="19"/>
    </row>
    <row r="166" spans="1:22" ht="14.25" customHeight="1">
      <c r="A166" t="s">
        <v>487</v>
      </c>
      <c r="B166" s="32" t="s">
        <v>488</v>
      </c>
      <c r="C166" s="32" t="s">
        <v>487</v>
      </c>
      <c r="D166" s="32" t="s">
        <v>488</v>
      </c>
      <c r="E166" t="s">
        <v>320</v>
      </c>
      <c r="F166" s="16">
        <v>60</v>
      </c>
      <c r="G166" s="16">
        <v>1</v>
      </c>
      <c r="H166" s="16">
        <v>0</v>
      </c>
      <c r="I166" s="16">
        <v>18</v>
      </c>
      <c r="J166" s="16">
        <v>0</v>
      </c>
      <c r="K166" s="17">
        <f t="shared" si="12"/>
        <v>79</v>
      </c>
      <c r="L166" s="16">
        <v>50</v>
      </c>
      <c r="M166" s="17">
        <f t="shared" si="13"/>
        <v>129</v>
      </c>
      <c r="N166" s="19" t="s">
        <v>799</v>
      </c>
      <c r="O166" s="16">
        <v>28</v>
      </c>
      <c r="P166" s="16">
        <v>1</v>
      </c>
      <c r="Q166" s="16">
        <v>0</v>
      </c>
      <c r="R166" s="16">
        <v>8</v>
      </c>
      <c r="S166" s="17">
        <f t="shared" si="14"/>
        <v>37</v>
      </c>
      <c r="T166" s="16">
        <v>0</v>
      </c>
      <c r="U166" s="17">
        <f t="shared" si="15"/>
        <v>37</v>
      </c>
      <c r="V166" s="19"/>
    </row>
    <row r="167" spans="1:22" ht="14.25" customHeight="1">
      <c r="A167" t="s">
        <v>489</v>
      </c>
      <c r="B167" s="32" t="s">
        <v>490</v>
      </c>
      <c r="C167" s="32" t="s">
        <v>489</v>
      </c>
      <c r="D167" s="32" t="s">
        <v>490</v>
      </c>
      <c r="E167" t="s">
        <v>248</v>
      </c>
      <c r="F167" s="16">
        <v>14</v>
      </c>
      <c r="G167" s="16">
        <v>0</v>
      </c>
      <c r="H167" s="16">
        <v>0</v>
      </c>
      <c r="I167" s="16">
        <v>0</v>
      </c>
      <c r="J167" s="16">
        <v>4</v>
      </c>
      <c r="K167" s="17">
        <f t="shared" si="12"/>
        <v>18</v>
      </c>
      <c r="L167" s="16">
        <v>0</v>
      </c>
      <c r="M167" s="17">
        <f t="shared" si="13"/>
        <v>18</v>
      </c>
      <c r="N167" s="19" t="s">
        <v>799</v>
      </c>
      <c r="O167" s="16">
        <v>12</v>
      </c>
      <c r="P167" s="16">
        <v>0</v>
      </c>
      <c r="Q167" s="16">
        <v>0</v>
      </c>
      <c r="R167" s="16">
        <v>6</v>
      </c>
      <c r="S167" s="17">
        <f t="shared" si="14"/>
        <v>18</v>
      </c>
      <c r="T167" s="16">
        <v>23</v>
      </c>
      <c r="U167" s="17">
        <f t="shared" si="15"/>
        <v>41</v>
      </c>
      <c r="V167" s="19"/>
    </row>
    <row r="168" spans="1:22" ht="14.25" customHeight="1">
      <c r="A168" t="s">
        <v>491</v>
      </c>
      <c r="B168" s="32" t="s">
        <v>492</v>
      </c>
      <c r="C168" s="32" t="s">
        <v>491</v>
      </c>
      <c r="D168" s="32" t="s">
        <v>492</v>
      </c>
      <c r="E168" t="s">
        <v>222</v>
      </c>
      <c r="F168" s="16">
        <v>33</v>
      </c>
      <c r="G168" s="16">
        <v>0</v>
      </c>
      <c r="H168" s="16">
        <v>0</v>
      </c>
      <c r="I168" s="16">
        <v>17</v>
      </c>
      <c r="J168" s="16">
        <v>0</v>
      </c>
      <c r="K168" s="17">
        <f t="shared" si="12"/>
        <v>50</v>
      </c>
      <c r="L168" s="16">
        <v>0</v>
      </c>
      <c r="M168" s="17">
        <f t="shared" si="13"/>
        <v>50</v>
      </c>
      <c r="N168" s="19" t="s">
        <v>799</v>
      </c>
      <c r="O168" s="16">
        <v>33</v>
      </c>
      <c r="P168" s="16">
        <v>0</v>
      </c>
      <c r="Q168" s="16">
        <v>3</v>
      </c>
      <c r="R168" s="16">
        <v>18</v>
      </c>
      <c r="S168" s="17">
        <f t="shared" si="14"/>
        <v>54</v>
      </c>
      <c r="T168" s="16">
        <v>21</v>
      </c>
      <c r="U168" s="17">
        <f t="shared" si="15"/>
        <v>75</v>
      </c>
      <c r="V168" s="19"/>
    </row>
    <row r="169" spans="1:22" ht="14.25" customHeight="1">
      <c r="A169" t="s">
        <v>868</v>
      </c>
      <c r="B169" s="32" t="s">
        <v>869</v>
      </c>
      <c r="C169" s="32" t="s">
        <v>659</v>
      </c>
      <c r="D169" s="32" t="s">
        <v>660</v>
      </c>
      <c r="E169" t="s">
        <v>222</v>
      </c>
      <c r="F169" s="16">
        <v>16</v>
      </c>
      <c r="G169" s="16">
        <v>2</v>
      </c>
      <c r="H169" s="16">
        <v>0</v>
      </c>
      <c r="I169" s="16">
        <v>34</v>
      </c>
      <c r="J169" s="16">
        <v>118</v>
      </c>
      <c r="K169" s="17">
        <f t="shared" si="12"/>
        <v>170</v>
      </c>
      <c r="L169" s="16">
        <v>140</v>
      </c>
      <c r="M169" s="17">
        <f t="shared" si="13"/>
        <v>310</v>
      </c>
      <c r="N169" s="19" t="s">
        <v>802</v>
      </c>
      <c r="O169" s="16">
        <v>67</v>
      </c>
      <c r="P169" s="16">
        <v>5</v>
      </c>
      <c r="Q169" s="16">
        <v>0</v>
      </c>
      <c r="R169" s="16">
        <v>29</v>
      </c>
      <c r="S169" s="17">
        <f t="shared" si="14"/>
        <v>101</v>
      </c>
      <c r="T169" s="16">
        <v>46</v>
      </c>
      <c r="U169" s="17">
        <f t="shared" si="15"/>
        <v>147</v>
      </c>
      <c r="V169" s="19"/>
    </row>
    <row r="170" spans="1:22" ht="14.25" customHeight="1">
      <c r="A170" t="s">
        <v>495</v>
      </c>
      <c r="B170" s="32" t="s">
        <v>496</v>
      </c>
      <c r="C170" s="32" t="s">
        <v>495</v>
      </c>
      <c r="D170" s="32" t="s">
        <v>496</v>
      </c>
      <c r="E170" t="s">
        <v>320</v>
      </c>
      <c r="F170" s="16">
        <v>94</v>
      </c>
      <c r="G170" s="16">
        <v>2</v>
      </c>
      <c r="H170" s="16">
        <v>4</v>
      </c>
      <c r="I170" s="16">
        <v>59</v>
      </c>
      <c r="J170" s="16">
        <v>32</v>
      </c>
      <c r="K170" s="17">
        <f t="shared" si="12"/>
        <v>191</v>
      </c>
      <c r="L170" s="16">
        <v>91</v>
      </c>
      <c r="M170" s="17">
        <f t="shared" si="13"/>
        <v>282</v>
      </c>
      <c r="N170" s="19" t="s">
        <v>802</v>
      </c>
      <c r="O170" s="16">
        <v>72</v>
      </c>
      <c r="P170" s="16">
        <v>5</v>
      </c>
      <c r="Q170" s="16">
        <v>3</v>
      </c>
      <c r="R170" s="16">
        <v>53</v>
      </c>
      <c r="S170" s="17">
        <f t="shared" si="14"/>
        <v>133</v>
      </c>
      <c r="T170" s="16">
        <v>63</v>
      </c>
      <c r="U170" s="17">
        <f t="shared" si="15"/>
        <v>196</v>
      </c>
      <c r="V170" s="19"/>
    </row>
    <row r="171" spans="1:22" ht="14.25" customHeight="1">
      <c r="A171" t="s">
        <v>497</v>
      </c>
      <c r="B171" s="32" t="s">
        <v>498</v>
      </c>
      <c r="C171" s="32" t="s">
        <v>497</v>
      </c>
      <c r="D171" s="32" t="s">
        <v>498</v>
      </c>
      <c r="E171" t="s">
        <v>231</v>
      </c>
      <c r="F171" s="16">
        <v>13</v>
      </c>
      <c r="G171" s="16">
        <v>0</v>
      </c>
      <c r="H171" s="16">
        <v>0</v>
      </c>
      <c r="I171" s="16">
        <v>3</v>
      </c>
      <c r="J171" s="16">
        <v>0</v>
      </c>
      <c r="K171" s="17">
        <f t="shared" si="12"/>
        <v>16</v>
      </c>
      <c r="L171" s="16">
        <v>20</v>
      </c>
      <c r="M171" s="17">
        <f t="shared" si="13"/>
        <v>36</v>
      </c>
      <c r="N171" s="19" t="s">
        <v>799</v>
      </c>
      <c r="O171" s="16">
        <v>0</v>
      </c>
      <c r="P171" s="16">
        <v>0</v>
      </c>
      <c r="Q171" s="16">
        <v>0</v>
      </c>
      <c r="R171" s="16">
        <v>0</v>
      </c>
      <c r="S171" s="17">
        <f t="shared" si="14"/>
        <v>0</v>
      </c>
      <c r="T171" s="16">
        <v>8</v>
      </c>
      <c r="U171" s="17">
        <f t="shared" si="15"/>
        <v>8</v>
      </c>
      <c r="V171" s="19"/>
    </row>
    <row r="172" spans="1:22" ht="14.25" customHeight="1">
      <c r="A172" t="s">
        <v>499</v>
      </c>
      <c r="B172" s="32" t="s">
        <v>500</v>
      </c>
      <c r="C172" s="32" t="s">
        <v>499</v>
      </c>
      <c r="D172" s="32" t="s">
        <v>500</v>
      </c>
      <c r="E172" t="s">
        <v>222</v>
      </c>
      <c r="F172" s="16">
        <v>75</v>
      </c>
      <c r="G172" s="16">
        <v>0</v>
      </c>
      <c r="H172" s="16">
        <v>0</v>
      </c>
      <c r="I172" s="16">
        <v>0</v>
      </c>
      <c r="J172" s="16">
        <v>17</v>
      </c>
      <c r="K172" s="17">
        <f t="shared" si="12"/>
        <v>92</v>
      </c>
      <c r="L172" s="16">
        <v>0</v>
      </c>
      <c r="M172" s="17">
        <f t="shared" si="13"/>
        <v>92</v>
      </c>
      <c r="N172" s="19" t="s">
        <v>799</v>
      </c>
      <c r="O172" s="16">
        <v>31</v>
      </c>
      <c r="P172" s="16">
        <v>0</v>
      </c>
      <c r="Q172" s="16">
        <v>0</v>
      </c>
      <c r="R172" s="16">
        <v>0</v>
      </c>
      <c r="S172" s="17">
        <f t="shared" si="14"/>
        <v>31</v>
      </c>
      <c r="T172" s="16">
        <v>0</v>
      </c>
      <c r="U172" s="17">
        <f t="shared" si="15"/>
        <v>31</v>
      </c>
      <c r="V172" s="19"/>
    </row>
    <row r="173" spans="1:22" ht="14.25" customHeight="1">
      <c r="A173" t="s">
        <v>501</v>
      </c>
      <c r="B173" s="32" t="s">
        <v>502</v>
      </c>
      <c r="C173" s="32" t="s">
        <v>501</v>
      </c>
      <c r="D173" s="32" t="s">
        <v>502</v>
      </c>
      <c r="E173" t="s">
        <v>248</v>
      </c>
      <c r="F173" s="16">
        <v>38</v>
      </c>
      <c r="G173" s="16">
        <v>0</v>
      </c>
      <c r="H173" s="16">
        <v>0</v>
      </c>
      <c r="I173" s="16">
        <v>0</v>
      </c>
      <c r="J173" s="16">
        <v>0</v>
      </c>
      <c r="K173" s="17">
        <f t="shared" si="12"/>
        <v>38</v>
      </c>
      <c r="L173" s="16">
        <v>144</v>
      </c>
      <c r="M173" s="17">
        <f t="shared" si="13"/>
        <v>182</v>
      </c>
      <c r="N173" s="19" t="s">
        <v>799</v>
      </c>
      <c r="O173" s="16">
        <v>51</v>
      </c>
      <c r="P173" s="16">
        <v>0</v>
      </c>
      <c r="Q173" s="16">
        <v>0</v>
      </c>
      <c r="R173" s="16">
        <v>34</v>
      </c>
      <c r="S173" s="17">
        <f t="shared" si="14"/>
        <v>85</v>
      </c>
      <c r="T173" s="16">
        <v>15</v>
      </c>
      <c r="U173" s="17">
        <f t="shared" si="15"/>
        <v>100</v>
      </c>
      <c r="V173" s="19"/>
    </row>
    <row r="174" spans="1:22" ht="14.25" customHeight="1">
      <c r="A174" t="s">
        <v>852</v>
      </c>
      <c r="B174" s="32" t="s">
        <v>853</v>
      </c>
      <c r="C174" s="32" t="s">
        <v>852</v>
      </c>
      <c r="D174" s="32" t="s">
        <v>853</v>
      </c>
      <c r="E174" t="s">
        <v>222</v>
      </c>
      <c r="F174" s="16">
        <v>11</v>
      </c>
      <c r="G174" s="16">
        <v>0</v>
      </c>
      <c r="H174" s="16">
        <v>0</v>
      </c>
      <c r="I174" s="16">
        <v>29</v>
      </c>
      <c r="J174" s="16">
        <v>0</v>
      </c>
      <c r="K174" s="17">
        <f t="shared" si="12"/>
        <v>40</v>
      </c>
      <c r="L174" s="16">
        <v>0</v>
      </c>
      <c r="M174" s="17">
        <f t="shared" si="13"/>
        <v>40</v>
      </c>
      <c r="N174" s="19" t="s">
        <v>799</v>
      </c>
      <c r="O174" s="16">
        <v>31</v>
      </c>
      <c r="P174" s="16">
        <v>0</v>
      </c>
      <c r="Q174" s="16">
        <v>0</v>
      </c>
      <c r="R174" s="16">
        <v>3</v>
      </c>
      <c r="S174" s="17">
        <f t="shared" si="14"/>
        <v>34</v>
      </c>
      <c r="T174" s="16">
        <v>0</v>
      </c>
      <c r="U174" s="17">
        <f t="shared" si="15"/>
        <v>34</v>
      </c>
      <c r="V174" s="19"/>
    </row>
    <row r="175" spans="1:22" ht="14.25" customHeight="1">
      <c r="A175" t="s">
        <v>503</v>
      </c>
      <c r="B175" s="32" t="s">
        <v>504</v>
      </c>
      <c r="C175" s="32" t="s">
        <v>503</v>
      </c>
      <c r="D175" s="32" t="s">
        <v>504</v>
      </c>
      <c r="E175" t="s">
        <v>253</v>
      </c>
      <c r="F175" s="16">
        <v>103</v>
      </c>
      <c r="G175" s="16">
        <v>1</v>
      </c>
      <c r="H175" s="16">
        <v>0</v>
      </c>
      <c r="I175" s="16">
        <v>36</v>
      </c>
      <c r="J175" s="16">
        <v>97</v>
      </c>
      <c r="K175" s="17">
        <f t="shared" si="12"/>
        <v>237</v>
      </c>
      <c r="L175" s="16">
        <v>0</v>
      </c>
      <c r="M175" s="17">
        <f t="shared" si="13"/>
        <v>237</v>
      </c>
      <c r="N175" s="19" t="s">
        <v>799</v>
      </c>
      <c r="O175" s="16">
        <v>107</v>
      </c>
      <c r="P175" s="16">
        <v>0</v>
      </c>
      <c r="Q175" s="16">
        <v>0</v>
      </c>
      <c r="R175" s="16">
        <v>17</v>
      </c>
      <c r="S175" s="17">
        <f t="shared" si="14"/>
        <v>124</v>
      </c>
      <c r="T175" s="16">
        <v>0</v>
      </c>
      <c r="U175" s="17">
        <f t="shared" si="15"/>
        <v>124</v>
      </c>
      <c r="V175" s="19"/>
    </row>
    <row r="176" spans="1:22" ht="14.25" customHeight="1">
      <c r="A176" t="s">
        <v>505</v>
      </c>
      <c r="B176" s="32" t="s">
        <v>506</v>
      </c>
      <c r="C176" s="32" t="s">
        <v>505</v>
      </c>
      <c r="D176" s="32" t="s">
        <v>506</v>
      </c>
      <c r="E176" t="s">
        <v>219</v>
      </c>
      <c r="F176" s="16">
        <v>0</v>
      </c>
      <c r="G176" s="16">
        <v>32</v>
      </c>
      <c r="H176" s="16">
        <v>0</v>
      </c>
      <c r="I176" s="16">
        <v>28</v>
      </c>
      <c r="J176" s="16">
        <v>0</v>
      </c>
      <c r="K176" s="17">
        <f t="shared" si="12"/>
        <v>60</v>
      </c>
      <c r="L176" s="16">
        <v>14</v>
      </c>
      <c r="M176" s="17">
        <f t="shared" si="13"/>
        <v>74</v>
      </c>
      <c r="N176" s="19" t="s">
        <v>802</v>
      </c>
      <c r="O176" s="16">
        <v>0</v>
      </c>
      <c r="P176" s="16">
        <v>19</v>
      </c>
      <c r="Q176" s="16">
        <v>0</v>
      </c>
      <c r="R176" s="16">
        <v>29</v>
      </c>
      <c r="S176" s="17">
        <f t="shared" si="14"/>
        <v>48</v>
      </c>
      <c r="T176" s="16">
        <v>0</v>
      </c>
      <c r="U176" s="17">
        <f t="shared" si="15"/>
        <v>48</v>
      </c>
      <c r="V176" s="19"/>
    </row>
    <row r="177" spans="1:22" ht="14.25" customHeight="1">
      <c r="A177" t="s">
        <v>767</v>
      </c>
      <c r="B177" s="32" t="s">
        <v>768</v>
      </c>
      <c r="C177" s="32" t="s">
        <v>767</v>
      </c>
      <c r="D177" s="32" t="s">
        <v>768</v>
      </c>
      <c r="E177" t="s">
        <v>253</v>
      </c>
      <c r="F177" s="16">
        <v>16</v>
      </c>
      <c r="G177" s="16">
        <v>0</v>
      </c>
      <c r="H177" s="16">
        <v>0</v>
      </c>
      <c r="I177" s="16">
        <v>0</v>
      </c>
      <c r="J177" s="16">
        <v>114</v>
      </c>
      <c r="K177" s="17">
        <f t="shared" si="12"/>
        <v>130</v>
      </c>
      <c r="L177" s="16">
        <v>0</v>
      </c>
      <c r="M177" s="17">
        <f t="shared" si="13"/>
        <v>130</v>
      </c>
      <c r="N177" s="19" t="s">
        <v>799</v>
      </c>
      <c r="O177" s="16">
        <v>21</v>
      </c>
      <c r="P177" s="16">
        <v>0</v>
      </c>
      <c r="Q177" s="16">
        <v>0</v>
      </c>
      <c r="R177" s="16">
        <v>0</v>
      </c>
      <c r="S177" s="17">
        <f t="shared" si="14"/>
        <v>21</v>
      </c>
      <c r="T177" s="16">
        <v>7</v>
      </c>
      <c r="U177" s="17">
        <f t="shared" si="15"/>
        <v>28</v>
      </c>
      <c r="V177" s="19"/>
    </row>
    <row r="178" spans="1:22" ht="14.25" customHeight="1">
      <c r="A178" t="s">
        <v>507</v>
      </c>
      <c r="B178" s="32" t="s">
        <v>508</v>
      </c>
      <c r="C178" s="32" t="s">
        <v>507</v>
      </c>
      <c r="D178" s="32" t="s">
        <v>508</v>
      </c>
      <c r="E178" t="s">
        <v>231</v>
      </c>
      <c r="F178" s="16">
        <v>55</v>
      </c>
      <c r="G178" s="16">
        <v>0</v>
      </c>
      <c r="H178" s="16">
        <v>0</v>
      </c>
      <c r="I178" s="16">
        <v>5</v>
      </c>
      <c r="J178" s="16">
        <v>87</v>
      </c>
      <c r="K178" s="17">
        <f t="shared" si="12"/>
        <v>147</v>
      </c>
      <c r="L178" s="16">
        <v>0</v>
      </c>
      <c r="M178" s="17">
        <f t="shared" si="13"/>
        <v>147</v>
      </c>
      <c r="N178" s="19" t="s">
        <v>799</v>
      </c>
      <c r="O178" s="16">
        <v>86</v>
      </c>
      <c r="P178" s="16">
        <v>0</v>
      </c>
      <c r="Q178" s="16">
        <v>0</v>
      </c>
      <c r="R178" s="16">
        <v>141</v>
      </c>
      <c r="S178" s="17">
        <f t="shared" si="14"/>
        <v>227</v>
      </c>
      <c r="T178" s="16">
        <v>35</v>
      </c>
      <c r="U178" s="17">
        <f t="shared" si="15"/>
        <v>262</v>
      </c>
      <c r="V178" s="19"/>
    </row>
    <row r="179" spans="1:22" ht="14.25" customHeight="1">
      <c r="A179" t="s">
        <v>509</v>
      </c>
      <c r="B179" s="32" t="s">
        <v>510</v>
      </c>
      <c r="C179" s="32" t="s">
        <v>509</v>
      </c>
      <c r="D179" s="32" t="s">
        <v>510</v>
      </c>
      <c r="E179" t="s">
        <v>243</v>
      </c>
      <c r="F179" s="16">
        <v>22</v>
      </c>
      <c r="G179" s="16">
        <v>0</v>
      </c>
      <c r="H179" s="16">
        <v>0</v>
      </c>
      <c r="I179" s="16">
        <v>1</v>
      </c>
      <c r="J179" s="16">
        <v>39</v>
      </c>
      <c r="K179" s="17">
        <f t="shared" si="12"/>
        <v>62</v>
      </c>
      <c r="L179" s="16">
        <v>0</v>
      </c>
      <c r="M179" s="17">
        <f t="shared" si="13"/>
        <v>62</v>
      </c>
      <c r="N179" s="19" t="s">
        <v>802</v>
      </c>
      <c r="O179" s="16">
        <v>26</v>
      </c>
      <c r="P179" s="16">
        <v>14</v>
      </c>
      <c r="Q179" s="16">
        <v>0</v>
      </c>
      <c r="R179" s="16">
        <v>25</v>
      </c>
      <c r="S179" s="17">
        <f t="shared" si="14"/>
        <v>65</v>
      </c>
      <c r="T179" s="16">
        <v>47</v>
      </c>
      <c r="U179" s="17">
        <f t="shared" si="15"/>
        <v>112</v>
      </c>
      <c r="V179" s="19"/>
    </row>
    <row r="180" spans="1:22" ht="14.25" customHeight="1">
      <c r="A180" t="s">
        <v>769</v>
      </c>
      <c r="B180" s="32" t="s">
        <v>770</v>
      </c>
      <c r="C180" s="32" t="s">
        <v>769</v>
      </c>
      <c r="D180" s="32" t="s">
        <v>770</v>
      </c>
      <c r="E180" t="s">
        <v>219</v>
      </c>
      <c r="F180" s="16">
        <v>0</v>
      </c>
      <c r="G180" s="16">
        <v>6</v>
      </c>
      <c r="H180" s="16">
        <v>0</v>
      </c>
      <c r="I180" s="16">
        <v>0</v>
      </c>
      <c r="J180" s="16">
        <v>183</v>
      </c>
      <c r="K180" s="17">
        <f t="shared" si="12"/>
        <v>189</v>
      </c>
      <c r="L180" s="16">
        <v>0</v>
      </c>
      <c r="M180" s="17">
        <f t="shared" si="13"/>
        <v>189</v>
      </c>
      <c r="N180" s="19" t="s">
        <v>799</v>
      </c>
      <c r="O180" s="16">
        <v>0</v>
      </c>
      <c r="P180" s="16">
        <v>0</v>
      </c>
      <c r="Q180" s="16">
        <v>0</v>
      </c>
      <c r="R180" s="16">
        <v>0</v>
      </c>
      <c r="S180" s="17">
        <f t="shared" si="14"/>
        <v>0</v>
      </c>
      <c r="T180" s="16">
        <v>0</v>
      </c>
      <c r="U180" s="17">
        <f t="shared" si="15"/>
        <v>0</v>
      </c>
      <c r="V180" s="19"/>
    </row>
    <row r="181" spans="1:22" ht="14.25" customHeight="1">
      <c r="A181" t="s">
        <v>511</v>
      </c>
      <c r="B181" s="32" t="s">
        <v>512</v>
      </c>
      <c r="C181" s="32" t="s">
        <v>511</v>
      </c>
      <c r="D181" s="32" t="s">
        <v>512</v>
      </c>
      <c r="E181" t="s">
        <v>253</v>
      </c>
      <c r="F181" s="16">
        <v>14</v>
      </c>
      <c r="G181" s="16">
        <v>10</v>
      </c>
      <c r="H181" s="16">
        <v>14</v>
      </c>
      <c r="I181" s="16">
        <v>118</v>
      </c>
      <c r="J181" s="16">
        <v>89</v>
      </c>
      <c r="K181" s="17">
        <f t="shared" si="12"/>
        <v>245</v>
      </c>
      <c r="L181" s="16">
        <v>291</v>
      </c>
      <c r="M181" s="17">
        <f t="shared" si="13"/>
        <v>536</v>
      </c>
      <c r="N181" s="19" t="s">
        <v>799</v>
      </c>
      <c r="O181" s="16">
        <v>126</v>
      </c>
      <c r="P181" s="16">
        <v>2</v>
      </c>
      <c r="Q181" s="16">
        <v>4</v>
      </c>
      <c r="R181" s="16">
        <v>23</v>
      </c>
      <c r="S181" s="17">
        <f t="shared" si="14"/>
        <v>155</v>
      </c>
      <c r="T181" s="16">
        <v>169</v>
      </c>
      <c r="U181" s="17">
        <f t="shared" si="15"/>
        <v>324</v>
      </c>
      <c r="V181" s="19"/>
    </row>
    <row r="182" spans="1:22" ht="14.25" customHeight="1">
      <c r="A182" t="s">
        <v>513</v>
      </c>
      <c r="B182" s="32" t="s">
        <v>514</v>
      </c>
      <c r="C182" s="32" t="s">
        <v>513</v>
      </c>
      <c r="D182" s="32" t="s">
        <v>514</v>
      </c>
      <c r="E182" t="s">
        <v>219</v>
      </c>
      <c r="F182" s="16">
        <v>0</v>
      </c>
      <c r="G182" s="16">
        <v>37</v>
      </c>
      <c r="H182" s="16">
        <v>0</v>
      </c>
      <c r="I182" s="16">
        <v>0</v>
      </c>
      <c r="J182" s="16">
        <v>9</v>
      </c>
      <c r="K182" s="17">
        <f t="shared" si="12"/>
        <v>46</v>
      </c>
      <c r="L182" s="16">
        <v>0</v>
      </c>
      <c r="M182" s="17">
        <f t="shared" si="13"/>
        <v>46</v>
      </c>
      <c r="N182" s="19" t="s">
        <v>802</v>
      </c>
      <c r="O182" s="16">
        <v>0</v>
      </c>
      <c r="P182" s="16">
        <v>0</v>
      </c>
      <c r="Q182" s="16">
        <v>0</v>
      </c>
      <c r="R182" s="16">
        <v>18</v>
      </c>
      <c r="S182" s="17">
        <f t="shared" si="14"/>
        <v>18</v>
      </c>
      <c r="T182" s="16">
        <v>0</v>
      </c>
      <c r="U182" s="17">
        <f t="shared" si="15"/>
        <v>18</v>
      </c>
      <c r="V182" s="19"/>
    </row>
    <row r="183" spans="1:22" ht="14.25" customHeight="1">
      <c r="A183" t="s">
        <v>515</v>
      </c>
      <c r="B183" s="32" t="s">
        <v>516</v>
      </c>
      <c r="C183" s="32" t="s">
        <v>515</v>
      </c>
      <c r="D183" s="32" t="s">
        <v>516</v>
      </c>
      <c r="E183" t="s">
        <v>320</v>
      </c>
      <c r="F183" s="16">
        <v>47</v>
      </c>
      <c r="G183" s="16">
        <v>0</v>
      </c>
      <c r="H183" s="16">
        <v>0</v>
      </c>
      <c r="I183" s="16">
        <v>3</v>
      </c>
      <c r="J183" s="16">
        <v>10</v>
      </c>
      <c r="K183" s="17">
        <f t="shared" si="12"/>
        <v>60</v>
      </c>
      <c r="L183" s="16">
        <v>0</v>
      </c>
      <c r="M183" s="17">
        <f t="shared" si="13"/>
        <v>60</v>
      </c>
      <c r="N183" s="19" t="s">
        <v>799</v>
      </c>
      <c r="O183" s="16">
        <v>60</v>
      </c>
      <c r="P183" s="16">
        <v>0</v>
      </c>
      <c r="Q183" s="16">
        <v>0</v>
      </c>
      <c r="R183" s="16">
        <v>19</v>
      </c>
      <c r="S183" s="17">
        <f t="shared" si="14"/>
        <v>79</v>
      </c>
      <c r="T183" s="16">
        <v>11</v>
      </c>
      <c r="U183" s="17">
        <f t="shared" si="15"/>
        <v>90</v>
      </c>
      <c r="V183" s="19"/>
    </row>
    <row r="184" spans="1:22" ht="14.25" customHeight="1">
      <c r="A184" t="s">
        <v>517</v>
      </c>
      <c r="B184" s="32" t="s">
        <v>518</v>
      </c>
      <c r="C184" s="32" t="s">
        <v>517</v>
      </c>
      <c r="D184" s="32" t="s">
        <v>518</v>
      </c>
      <c r="E184" t="s">
        <v>248</v>
      </c>
      <c r="F184" s="16">
        <v>0</v>
      </c>
      <c r="G184" s="16">
        <v>12</v>
      </c>
      <c r="H184" s="16">
        <v>0</v>
      </c>
      <c r="I184" s="16">
        <v>0</v>
      </c>
      <c r="J184" s="16">
        <v>49</v>
      </c>
      <c r="K184" s="17">
        <f t="shared" si="12"/>
        <v>61</v>
      </c>
      <c r="L184" s="16">
        <v>0</v>
      </c>
      <c r="M184" s="17">
        <f t="shared" si="13"/>
        <v>61</v>
      </c>
      <c r="N184" s="19" t="s">
        <v>799</v>
      </c>
      <c r="O184" s="16">
        <v>0</v>
      </c>
      <c r="P184" s="16">
        <v>3</v>
      </c>
      <c r="Q184" s="16">
        <v>0</v>
      </c>
      <c r="R184" s="16">
        <v>9</v>
      </c>
      <c r="S184" s="17">
        <f t="shared" si="14"/>
        <v>12</v>
      </c>
      <c r="T184" s="16">
        <v>10</v>
      </c>
      <c r="U184" s="17">
        <f t="shared" si="15"/>
        <v>22</v>
      </c>
      <c r="V184" s="19"/>
    </row>
    <row r="185" spans="1:22" ht="14.25" customHeight="1">
      <c r="A185" t="s">
        <v>519</v>
      </c>
      <c r="B185" s="32" t="s">
        <v>520</v>
      </c>
      <c r="C185" s="32" t="s">
        <v>519</v>
      </c>
      <c r="D185" s="32" t="s">
        <v>520</v>
      </c>
      <c r="E185" t="s">
        <v>219</v>
      </c>
      <c r="F185" s="16">
        <v>0</v>
      </c>
      <c r="G185" s="16">
        <v>0</v>
      </c>
      <c r="H185" s="16">
        <v>0</v>
      </c>
      <c r="I185" s="16">
        <v>14</v>
      </c>
      <c r="J185" s="16">
        <v>0</v>
      </c>
      <c r="K185" s="17">
        <f t="shared" si="12"/>
        <v>14</v>
      </c>
      <c r="L185" s="16">
        <v>0</v>
      </c>
      <c r="M185" s="17">
        <f t="shared" si="13"/>
        <v>14</v>
      </c>
      <c r="N185" s="19" t="s">
        <v>799</v>
      </c>
      <c r="O185" s="16">
        <v>18</v>
      </c>
      <c r="P185" s="16">
        <v>0</v>
      </c>
      <c r="Q185" s="16">
        <v>0</v>
      </c>
      <c r="R185" s="16">
        <v>58</v>
      </c>
      <c r="S185" s="17">
        <f t="shared" si="14"/>
        <v>76</v>
      </c>
      <c r="T185" s="16">
        <v>0</v>
      </c>
      <c r="U185" s="17">
        <f t="shared" si="15"/>
        <v>76</v>
      </c>
      <c r="V185" s="19"/>
    </row>
    <row r="186" spans="1:22" ht="14.25" customHeight="1">
      <c r="A186" t="s">
        <v>521</v>
      </c>
      <c r="B186" s="32" t="s">
        <v>522</v>
      </c>
      <c r="C186" s="32" t="s">
        <v>521</v>
      </c>
      <c r="D186" s="32" t="s">
        <v>522</v>
      </c>
      <c r="E186" t="s">
        <v>253</v>
      </c>
      <c r="F186" s="16">
        <v>9</v>
      </c>
      <c r="G186" s="16">
        <v>0</v>
      </c>
      <c r="H186" s="16">
        <v>0</v>
      </c>
      <c r="I186" s="16">
        <v>8</v>
      </c>
      <c r="J186" s="16">
        <v>0</v>
      </c>
      <c r="K186" s="17">
        <f t="shared" si="12"/>
        <v>17</v>
      </c>
      <c r="L186" s="16">
        <v>0</v>
      </c>
      <c r="M186" s="17">
        <f t="shared" si="13"/>
        <v>17</v>
      </c>
      <c r="N186" s="19" t="s">
        <v>799</v>
      </c>
      <c r="O186" s="16">
        <v>3</v>
      </c>
      <c r="P186" s="16">
        <v>0</v>
      </c>
      <c r="Q186" s="16">
        <v>0</v>
      </c>
      <c r="R186" s="16">
        <v>25</v>
      </c>
      <c r="S186" s="17">
        <f t="shared" si="14"/>
        <v>28</v>
      </c>
      <c r="T186" s="16">
        <v>15</v>
      </c>
      <c r="U186" s="17">
        <f t="shared" si="15"/>
        <v>43</v>
      </c>
      <c r="V186" s="19"/>
    </row>
    <row r="187" spans="1:22" ht="14.25" customHeight="1">
      <c r="A187" t="s">
        <v>523</v>
      </c>
      <c r="B187" s="32" t="s">
        <v>524</v>
      </c>
      <c r="C187" s="32" t="s">
        <v>523</v>
      </c>
      <c r="D187" s="32" t="s">
        <v>524</v>
      </c>
      <c r="E187" t="s">
        <v>253</v>
      </c>
      <c r="F187" s="16">
        <v>94</v>
      </c>
      <c r="G187" s="16">
        <v>2</v>
      </c>
      <c r="H187" s="16">
        <v>0</v>
      </c>
      <c r="I187" s="16">
        <v>0</v>
      </c>
      <c r="J187" s="16">
        <v>12</v>
      </c>
      <c r="K187" s="17">
        <f t="shared" si="12"/>
        <v>108</v>
      </c>
      <c r="L187" s="16">
        <v>0</v>
      </c>
      <c r="M187" s="17">
        <f t="shared" si="13"/>
        <v>108</v>
      </c>
      <c r="N187" s="19" t="s">
        <v>802</v>
      </c>
      <c r="O187" s="16">
        <v>65</v>
      </c>
      <c r="P187" s="16">
        <v>2</v>
      </c>
      <c r="Q187" s="16">
        <v>0</v>
      </c>
      <c r="R187" s="16">
        <v>39</v>
      </c>
      <c r="S187" s="17">
        <f t="shared" si="14"/>
        <v>106</v>
      </c>
      <c r="T187" s="16">
        <v>215</v>
      </c>
      <c r="U187" s="17">
        <f t="shared" si="15"/>
        <v>321</v>
      </c>
      <c r="V187" s="19"/>
    </row>
    <row r="188" spans="1:22" ht="14.25" customHeight="1">
      <c r="A188" t="s">
        <v>771</v>
      </c>
      <c r="B188" s="32" t="s">
        <v>772</v>
      </c>
      <c r="C188" s="32" t="s">
        <v>771</v>
      </c>
      <c r="D188" s="32" t="s">
        <v>772</v>
      </c>
      <c r="E188" t="s">
        <v>231</v>
      </c>
      <c r="F188" s="16">
        <v>54</v>
      </c>
      <c r="G188" s="16">
        <v>0</v>
      </c>
      <c r="H188" s="16">
        <v>0</v>
      </c>
      <c r="I188" s="16">
        <v>0</v>
      </c>
      <c r="J188" s="16">
        <v>0</v>
      </c>
      <c r="K188" s="17">
        <f t="shared" si="12"/>
        <v>54</v>
      </c>
      <c r="L188" s="16">
        <v>0</v>
      </c>
      <c r="M188" s="17">
        <f t="shared" si="13"/>
        <v>54</v>
      </c>
      <c r="N188" s="19" t="s">
        <v>799</v>
      </c>
      <c r="O188" s="16">
        <v>16</v>
      </c>
      <c r="P188" s="16">
        <v>0</v>
      </c>
      <c r="Q188" s="16">
        <v>0</v>
      </c>
      <c r="R188" s="16">
        <v>22</v>
      </c>
      <c r="S188" s="17">
        <f t="shared" si="14"/>
        <v>38</v>
      </c>
      <c r="T188" s="16">
        <v>0</v>
      </c>
      <c r="U188" s="17">
        <f t="shared" si="15"/>
        <v>38</v>
      </c>
      <c r="V188" s="19"/>
    </row>
    <row r="189" spans="1:22" ht="14.25" customHeight="1">
      <c r="A189" t="s">
        <v>525</v>
      </c>
      <c r="B189" s="32" t="s">
        <v>526</v>
      </c>
      <c r="C189" s="32" t="s">
        <v>525</v>
      </c>
      <c r="D189" s="32" t="s">
        <v>526</v>
      </c>
      <c r="E189" t="s">
        <v>253</v>
      </c>
      <c r="F189" s="16">
        <v>0</v>
      </c>
      <c r="G189" s="16">
        <v>0</v>
      </c>
      <c r="H189" s="16">
        <v>0</v>
      </c>
      <c r="I189" s="16">
        <v>0</v>
      </c>
      <c r="J189" s="16">
        <v>0</v>
      </c>
      <c r="K189" s="17">
        <f t="shared" si="12"/>
        <v>0</v>
      </c>
      <c r="L189" s="16">
        <v>0</v>
      </c>
      <c r="M189" s="17">
        <f t="shared" si="13"/>
        <v>0</v>
      </c>
      <c r="N189" s="19" t="s">
        <v>799</v>
      </c>
      <c r="O189" s="16">
        <v>0</v>
      </c>
      <c r="P189" s="16">
        <v>0</v>
      </c>
      <c r="Q189" s="16">
        <v>0</v>
      </c>
      <c r="R189" s="16">
        <v>26</v>
      </c>
      <c r="S189" s="17">
        <f t="shared" si="14"/>
        <v>26</v>
      </c>
      <c r="T189" s="16">
        <v>16</v>
      </c>
      <c r="U189" s="17">
        <f t="shared" si="15"/>
        <v>42</v>
      </c>
      <c r="V189" s="19"/>
    </row>
    <row r="190" spans="1:22" ht="14.25" customHeight="1">
      <c r="A190" t="s">
        <v>527</v>
      </c>
      <c r="B190" s="32" t="s">
        <v>528</v>
      </c>
      <c r="C190" s="32" t="s">
        <v>527</v>
      </c>
      <c r="D190" s="32" t="s">
        <v>528</v>
      </c>
      <c r="E190" t="s">
        <v>219</v>
      </c>
      <c r="F190" s="16">
        <v>0</v>
      </c>
      <c r="G190" s="16">
        <v>12</v>
      </c>
      <c r="H190" s="16">
        <v>0</v>
      </c>
      <c r="I190" s="16">
        <v>18</v>
      </c>
      <c r="J190" s="16">
        <v>0</v>
      </c>
      <c r="K190" s="17">
        <f t="shared" si="12"/>
        <v>30</v>
      </c>
      <c r="L190" s="16">
        <v>0</v>
      </c>
      <c r="M190" s="17">
        <f t="shared" si="13"/>
        <v>30</v>
      </c>
      <c r="N190" s="19" t="s">
        <v>799</v>
      </c>
      <c r="O190" s="16">
        <v>20</v>
      </c>
      <c r="P190" s="16">
        <v>0</v>
      </c>
      <c r="Q190" s="16">
        <v>0</v>
      </c>
      <c r="R190" s="16">
        <v>20</v>
      </c>
      <c r="S190" s="17">
        <f t="shared" si="14"/>
        <v>40</v>
      </c>
      <c r="T190" s="16">
        <v>0</v>
      </c>
      <c r="U190" s="17">
        <f t="shared" si="15"/>
        <v>40</v>
      </c>
      <c r="V190" s="19"/>
    </row>
    <row r="191" spans="1:22" ht="14.25" customHeight="1">
      <c r="A191" t="s">
        <v>529</v>
      </c>
      <c r="B191" s="32" t="s">
        <v>530</v>
      </c>
      <c r="C191" s="32" t="s">
        <v>529</v>
      </c>
      <c r="D191" s="32" t="s">
        <v>530</v>
      </c>
      <c r="E191" t="s">
        <v>234</v>
      </c>
      <c r="F191" s="16">
        <v>200</v>
      </c>
      <c r="G191" s="16">
        <v>2</v>
      </c>
      <c r="H191" s="16">
        <v>0</v>
      </c>
      <c r="I191" s="16">
        <v>60</v>
      </c>
      <c r="J191" s="16">
        <v>104</v>
      </c>
      <c r="K191" s="17">
        <f t="shared" si="12"/>
        <v>366</v>
      </c>
      <c r="L191" s="16">
        <v>0</v>
      </c>
      <c r="M191" s="17">
        <f t="shared" si="13"/>
        <v>366</v>
      </c>
      <c r="N191" s="19" t="s">
        <v>802</v>
      </c>
      <c r="O191" s="16">
        <v>157</v>
      </c>
      <c r="P191" s="16">
        <v>2</v>
      </c>
      <c r="Q191" s="16">
        <v>0</v>
      </c>
      <c r="R191" s="16">
        <v>48</v>
      </c>
      <c r="S191" s="17">
        <f t="shared" si="14"/>
        <v>207</v>
      </c>
      <c r="T191" s="16">
        <v>34</v>
      </c>
      <c r="U191" s="17">
        <f t="shared" si="15"/>
        <v>241</v>
      </c>
      <c r="V191" s="19"/>
    </row>
    <row r="192" spans="1:22" ht="14.25" customHeight="1">
      <c r="A192" t="s">
        <v>531</v>
      </c>
      <c r="B192" s="32" t="s">
        <v>532</v>
      </c>
      <c r="C192" s="32" t="s">
        <v>531</v>
      </c>
      <c r="D192" s="32" t="s">
        <v>532</v>
      </c>
      <c r="E192" t="s">
        <v>248</v>
      </c>
      <c r="F192" s="16">
        <v>45</v>
      </c>
      <c r="G192" s="16">
        <v>142</v>
      </c>
      <c r="H192" s="16">
        <v>0</v>
      </c>
      <c r="I192" s="16">
        <v>101</v>
      </c>
      <c r="J192" s="16">
        <v>0</v>
      </c>
      <c r="K192" s="17">
        <f t="shared" si="12"/>
        <v>288</v>
      </c>
      <c r="L192" s="16">
        <v>0</v>
      </c>
      <c r="M192" s="17">
        <f t="shared" si="13"/>
        <v>288</v>
      </c>
      <c r="N192" s="19" t="s">
        <v>799</v>
      </c>
      <c r="O192" s="16">
        <v>112</v>
      </c>
      <c r="P192" s="16">
        <v>10</v>
      </c>
      <c r="Q192" s="16">
        <v>0</v>
      </c>
      <c r="R192" s="16">
        <v>118</v>
      </c>
      <c r="S192" s="17">
        <f t="shared" si="14"/>
        <v>240</v>
      </c>
      <c r="T192" s="16">
        <v>0</v>
      </c>
      <c r="U192" s="17">
        <f t="shared" si="15"/>
        <v>240</v>
      </c>
      <c r="V192" s="19"/>
    </row>
    <row r="193" spans="1:22" ht="14.25" customHeight="1">
      <c r="A193" t="s">
        <v>773</v>
      </c>
      <c r="B193" s="32" t="s">
        <v>774</v>
      </c>
      <c r="C193" s="32" t="s">
        <v>773</v>
      </c>
      <c r="D193" s="32" t="s">
        <v>774</v>
      </c>
      <c r="E193" t="s">
        <v>219</v>
      </c>
      <c r="F193" s="16">
        <v>0</v>
      </c>
      <c r="G193" s="16">
        <v>0</v>
      </c>
      <c r="H193" s="16">
        <v>0</v>
      </c>
      <c r="I193" s="16">
        <v>0</v>
      </c>
      <c r="J193" s="16">
        <v>0</v>
      </c>
      <c r="K193" s="17">
        <f t="shared" si="12"/>
        <v>0</v>
      </c>
      <c r="L193" s="16">
        <v>0</v>
      </c>
      <c r="M193" s="17">
        <f t="shared" si="13"/>
        <v>0</v>
      </c>
      <c r="N193" s="19" t="s">
        <v>799</v>
      </c>
      <c r="O193" s="16">
        <v>15</v>
      </c>
      <c r="P193" s="16">
        <v>0</v>
      </c>
      <c r="Q193" s="16">
        <v>0</v>
      </c>
      <c r="R193" s="16">
        <v>10</v>
      </c>
      <c r="S193" s="17">
        <f t="shared" si="14"/>
        <v>25</v>
      </c>
      <c r="T193" s="16">
        <v>0</v>
      </c>
      <c r="U193" s="17">
        <f t="shared" si="15"/>
        <v>25</v>
      </c>
      <c r="V193" s="19"/>
    </row>
    <row r="194" spans="1:22" ht="14.25" customHeight="1">
      <c r="A194" t="s">
        <v>533</v>
      </c>
      <c r="B194" s="32" t="s">
        <v>534</v>
      </c>
      <c r="C194" s="32" t="s">
        <v>533</v>
      </c>
      <c r="D194" s="32" t="s">
        <v>534</v>
      </c>
      <c r="E194" t="s">
        <v>222</v>
      </c>
      <c r="F194" s="16">
        <v>8</v>
      </c>
      <c r="G194" s="16">
        <v>0</v>
      </c>
      <c r="H194" s="16">
        <v>0</v>
      </c>
      <c r="I194" s="16">
        <v>10</v>
      </c>
      <c r="J194" s="16">
        <v>195</v>
      </c>
      <c r="K194" s="17">
        <f t="shared" si="12"/>
        <v>213</v>
      </c>
      <c r="L194" s="16">
        <v>0</v>
      </c>
      <c r="M194" s="17">
        <f t="shared" si="13"/>
        <v>213</v>
      </c>
      <c r="N194" s="19" t="s">
        <v>799</v>
      </c>
      <c r="O194" s="16">
        <v>2</v>
      </c>
      <c r="P194" s="16">
        <v>0</v>
      </c>
      <c r="Q194" s="16">
        <v>0</v>
      </c>
      <c r="R194" s="16">
        <v>6</v>
      </c>
      <c r="S194" s="17">
        <f t="shared" si="14"/>
        <v>8</v>
      </c>
      <c r="T194" s="16">
        <v>0</v>
      </c>
      <c r="U194" s="17">
        <f t="shared" si="15"/>
        <v>8</v>
      </c>
      <c r="V194" s="19"/>
    </row>
    <row r="195" spans="1:22" ht="14.25" customHeight="1">
      <c r="A195" t="s">
        <v>775</v>
      </c>
      <c r="B195" s="32" t="s">
        <v>776</v>
      </c>
      <c r="C195" s="32" t="s">
        <v>775</v>
      </c>
      <c r="D195" s="32" t="s">
        <v>776</v>
      </c>
      <c r="E195" t="s">
        <v>219</v>
      </c>
      <c r="F195" s="16">
        <v>0</v>
      </c>
      <c r="G195" s="16">
        <v>0</v>
      </c>
      <c r="H195" s="16">
        <v>0</v>
      </c>
      <c r="I195" s="16">
        <v>8</v>
      </c>
      <c r="J195" s="16">
        <v>40</v>
      </c>
      <c r="K195" s="17">
        <f t="shared" si="12"/>
        <v>48</v>
      </c>
      <c r="L195" s="16">
        <v>0</v>
      </c>
      <c r="M195" s="17">
        <f t="shared" si="13"/>
        <v>48</v>
      </c>
      <c r="N195" s="19" t="s">
        <v>799</v>
      </c>
      <c r="O195" s="16">
        <v>0</v>
      </c>
      <c r="P195" s="16">
        <v>0</v>
      </c>
      <c r="Q195" s="16">
        <v>0</v>
      </c>
      <c r="R195" s="16">
        <v>8</v>
      </c>
      <c r="S195" s="17">
        <f t="shared" si="14"/>
        <v>8</v>
      </c>
      <c r="T195" s="16">
        <v>5</v>
      </c>
      <c r="U195" s="17">
        <f t="shared" si="15"/>
        <v>13</v>
      </c>
      <c r="V195" s="19"/>
    </row>
    <row r="196" spans="1:22" ht="14.25" customHeight="1">
      <c r="A196" t="s">
        <v>777</v>
      </c>
      <c r="B196" s="32" t="s">
        <v>778</v>
      </c>
      <c r="C196" s="32" t="s">
        <v>777</v>
      </c>
      <c r="D196" s="32" t="s">
        <v>778</v>
      </c>
      <c r="E196" t="s">
        <v>222</v>
      </c>
      <c r="F196" s="16">
        <v>0</v>
      </c>
      <c r="G196" s="16">
        <v>1</v>
      </c>
      <c r="H196" s="16">
        <v>0</v>
      </c>
      <c r="I196" s="16">
        <v>7</v>
      </c>
      <c r="J196" s="16">
        <v>0</v>
      </c>
      <c r="K196" s="17">
        <f t="shared" si="12"/>
        <v>8</v>
      </c>
      <c r="L196" s="16">
        <v>0</v>
      </c>
      <c r="M196" s="17">
        <f t="shared" si="13"/>
        <v>8</v>
      </c>
      <c r="N196" s="19" t="s">
        <v>799</v>
      </c>
      <c r="O196" s="16">
        <v>0</v>
      </c>
      <c r="P196" s="16">
        <v>0</v>
      </c>
      <c r="Q196" s="16">
        <v>0</v>
      </c>
      <c r="R196" s="16">
        <v>16</v>
      </c>
      <c r="S196" s="17">
        <f t="shared" si="14"/>
        <v>16</v>
      </c>
      <c r="T196" s="16">
        <v>3</v>
      </c>
      <c r="U196" s="17">
        <f t="shared" si="15"/>
        <v>19</v>
      </c>
      <c r="V196" s="19"/>
    </row>
    <row r="197" spans="1:22" ht="14.25" customHeight="1">
      <c r="A197" t="s">
        <v>824</v>
      </c>
      <c r="B197" s="32" t="s">
        <v>825</v>
      </c>
      <c r="C197" s="32" t="s">
        <v>824</v>
      </c>
      <c r="D197" s="32" t="s">
        <v>825</v>
      </c>
      <c r="E197" t="s">
        <v>234</v>
      </c>
      <c r="F197" s="16">
        <v>4</v>
      </c>
      <c r="G197" s="16">
        <v>0</v>
      </c>
      <c r="H197" s="16">
        <v>0</v>
      </c>
      <c r="I197" s="16">
        <v>0</v>
      </c>
      <c r="J197" s="16">
        <v>40</v>
      </c>
      <c r="K197" s="17">
        <f t="shared" si="12"/>
        <v>44</v>
      </c>
      <c r="L197" s="16">
        <v>0</v>
      </c>
      <c r="M197" s="17">
        <f t="shared" si="13"/>
        <v>44</v>
      </c>
      <c r="N197" s="19" t="s">
        <v>799</v>
      </c>
      <c r="O197" s="16">
        <v>40</v>
      </c>
      <c r="P197" s="16">
        <v>0</v>
      </c>
      <c r="Q197" s="16">
        <v>0</v>
      </c>
      <c r="R197" s="16">
        <v>20</v>
      </c>
      <c r="S197" s="17">
        <f t="shared" si="14"/>
        <v>60</v>
      </c>
      <c r="T197" s="16">
        <v>0</v>
      </c>
      <c r="U197" s="17">
        <f t="shared" si="15"/>
        <v>60</v>
      </c>
      <c r="V197" s="19"/>
    </row>
    <row r="198" spans="1:22" ht="14.25" customHeight="1">
      <c r="A198" t="s">
        <v>535</v>
      </c>
      <c r="B198" s="32" t="s">
        <v>536</v>
      </c>
      <c r="C198" s="32" t="s">
        <v>535</v>
      </c>
      <c r="D198" s="32" t="s">
        <v>536</v>
      </c>
      <c r="E198" t="s">
        <v>253</v>
      </c>
      <c r="F198" s="16">
        <v>5</v>
      </c>
      <c r="G198" s="16">
        <v>36</v>
      </c>
      <c r="H198" s="16">
        <v>0</v>
      </c>
      <c r="I198" s="16">
        <v>140</v>
      </c>
      <c r="J198" s="16">
        <v>0</v>
      </c>
      <c r="K198" s="17">
        <f t="shared" si="12"/>
        <v>181</v>
      </c>
      <c r="L198" s="16">
        <v>0</v>
      </c>
      <c r="M198" s="17">
        <f t="shared" si="13"/>
        <v>181</v>
      </c>
      <c r="N198" s="19" t="s">
        <v>802</v>
      </c>
      <c r="O198" s="16">
        <v>118</v>
      </c>
      <c r="P198" s="16">
        <v>39</v>
      </c>
      <c r="Q198" s="16">
        <v>0</v>
      </c>
      <c r="R198" s="16">
        <v>35</v>
      </c>
      <c r="S198" s="17">
        <f t="shared" si="14"/>
        <v>192</v>
      </c>
      <c r="T198" s="16">
        <v>1225</v>
      </c>
      <c r="U198" s="17">
        <f t="shared" si="15"/>
        <v>1417</v>
      </c>
      <c r="V198" s="19"/>
    </row>
    <row r="199" spans="1:22" ht="14.25" customHeight="1">
      <c r="A199" t="s">
        <v>537</v>
      </c>
      <c r="B199" s="32" t="s">
        <v>538</v>
      </c>
      <c r="C199" s="32" t="s">
        <v>537</v>
      </c>
      <c r="D199" s="32" t="s">
        <v>538</v>
      </c>
      <c r="E199" t="s">
        <v>248</v>
      </c>
      <c r="F199" s="16">
        <v>15</v>
      </c>
      <c r="G199" s="16">
        <v>0</v>
      </c>
      <c r="H199" s="16">
        <v>0</v>
      </c>
      <c r="I199" s="16">
        <v>0</v>
      </c>
      <c r="J199" s="16">
        <v>42</v>
      </c>
      <c r="K199" s="17">
        <f t="shared" si="12"/>
        <v>57</v>
      </c>
      <c r="L199" s="16">
        <v>0</v>
      </c>
      <c r="M199" s="17">
        <f t="shared" si="13"/>
        <v>57</v>
      </c>
      <c r="N199" s="19" t="s">
        <v>799</v>
      </c>
      <c r="O199" s="16">
        <v>167</v>
      </c>
      <c r="P199" s="16">
        <v>0</v>
      </c>
      <c r="Q199" s="16">
        <v>0</v>
      </c>
      <c r="R199" s="16">
        <v>21</v>
      </c>
      <c r="S199" s="17">
        <f t="shared" si="14"/>
        <v>188</v>
      </c>
      <c r="T199" s="16">
        <v>9</v>
      </c>
      <c r="U199" s="17">
        <f t="shared" si="15"/>
        <v>197</v>
      </c>
      <c r="V199" s="19"/>
    </row>
    <row r="200" spans="1:22" ht="14.25" customHeight="1">
      <c r="A200" t="s">
        <v>826</v>
      </c>
      <c r="B200" s="32" t="s">
        <v>827</v>
      </c>
      <c r="C200" s="32" t="s">
        <v>826</v>
      </c>
      <c r="D200" s="32" t="s">
        <v>827</v>
      </c>
      <c r="E200" t="s">
        <v>234</v>
      </c>
      <c r="F200" s="16">
        <v>13</v>
      </c>
      <c r="G200" s="16">
        <v>0</v>
      </c>
      <c r="H200" s="16">
        <v>0</v>
      </c>
      <c r="I200" s="16">
        <v>13</v>
      </c>
      <c r="J200" s="16">
        <v>0</v>
      </c>
      <c r="K200" s="17">
        <f t="shared" si="12"/>
        <v>26</v>
      </c>
      <c r="L200" s="16">
        <v>0</v>
      </c>
      <c r="M200" s="17">
        <f t="shared" si="13"/>
        <v>26</v>
      </c>
      <c r="N200" s="19" t="s">
        <v>799</v>
      </c>
      <c r="O200" s="16">
        <v>107</v>
      </c>
      <c r="P200" s="16">
        <v>0</v>
      </c>
      <c r="Q200" s="16">
        <v>0</v>
      </c>
      <c r="R200" s="16">
        <v>26</v>
      </c>
      <c r="S200" s="17">
        <f t="shared" si="14"/>
        <v>133</v>
      </c>
      <c r="T200" s="16">
        <v>53</v>
      </c>
      <c r="U200" s="17">
        <f t="shared" si="15"/>
        <v>186</v>
      </c>
      <c r="V200" s="19"/>
    </row>
    <row r="201" spans="1:22" ht="14.25" customHeight="1">
      <c r="A201" t="s">
        <v>828</v>
      </c>
      <c r="B201" s="32" t="s">
        <v>829</v>
      </c>
      <c r="C201" s="32" t="s">
        <v>828</v>
      </c>
      <c r="D201" s="32" t="s">
        <v>829</v>
      </c>
      <c r="E201" t="s">
        <v>243</v>
      </c>
      <c r="F201" s="16">
        <v>16</v>
      </c>
      <c r="G201" s="16">
        <v>0</v>
      </c>
      <c r="H201" s="16">
        <v>0</v>
      </c>
      <c r="I201" s="16">
        <v>0</v>
      </c>
      <c r="J201" s="16">
        <v>63</v>
      </c>
      <c r="K201" s="17">
        <f t="shared" si="12"/>
        <v>79</v>
      </c>
      <c r="L201" s="16">
        <v>0</v>
      </c>
      <c r="M201" s="17">
        <f t="shared" si="13"/>
        <v>79</v>
      </c>
      <c r="N201" s="19" t="s">
        <v>799</v>
      </c>
      <c r="O201" s="16">
        <v>36</v>
      </c>
      <c r="P201" s="16">
        <v>0</v>
      </c>
      <c r="Q201" s="16">
        <v>5</v>
      </c>
      <c r="R201" s="16">
        <v>2</v>
      </c>
      <c r="S201" s="17">
        <f t="shared" si="14"/>
        <v>43</v>
      </c>
      <c r="T201" s="16">
        <v>11</v>
      </c>
      <c r="U201" s="17">
        <f t="shared" si="15"/>
        <v>54</v>
      </c>
      <c r="V201" s="19"/>
    </row>
    <row r="202" spans="1:22" ht="14.25" customHeight="1">
      <c r="A202" t="s">
        <v>539</v>
      </c>
      <c r="B202" s="32" t="s">
        <v>540</v>
      </c>
      <c r="C202" s="32" t="s">
        <v>539</v>
      </c>
      <c r="D202" s="32" t="s">
        <v>540</v>
      </c>
      <c r="E202" t="s">
        <v>253</v>
      </c>
      <c r="F202" s="16">
        <v>114</v>
      </c>
      <c r="G202" s="16">
        <v>14</v>
      </c>
      <c r="H202" s="16">
        <v>0</v>
      </c>
      <c r="I202" s="16">
        <v>1</v>
      </c>
      <c r="J202" s="16">
        <v>0</v>
      </c>
      <c r="K202" s="17">
        <f t="shared" ref="K202:K263" si="16">SUM(F202:J202)</f>
        <v>129</v>
      </c>
      <c r="L202" s="16">
        <v>34</v>
      </c>
      <c r="M202" s="17">
        <f t="shared" ref="M202:M263" si="17">SUM(K202:L202)</f>
        <v>163</v>
      </c>
      <c r="N202" s="19" t="s">
        <v>799</v>
      </c>
      <c r="O202" s="16">
        <v>36</v>
      </c>
      <c r="P202" s="16">
        <v>21</v>
      </c>
      <c r="Q202" s="16">
        <v>0</v>
      </c>
      <c r="R202" s="16">
        <v>76</v>
      </c>
      <c r="S202" s="17">
        <f t="shared" ref="S202:S263" si="18">SUM(O202:R202)</f>
        <v>133</v>
      </c>
      <c r="T202" s="16">
        <v>96</v>
      </c>
      <c r="U202" s="17">
        <f t="shared" ref="U202:U263" si="19">SUM(S202:T202)</f>
        <v>229</v>
      </c>
      <c r="V202" s="19"/>
    </row>
    <row r="203" spans="1:22" ht="14.25" customHeight="1">
      <c r="A203" t="s">
        <v>830</v>
      </c>
      <c r="B203" s="32" t="s">
        <v>831</v>
      </c>
      <c r="C203" s="32" t="s">
        <v>830</v>
      </c>
      <c r="D203" s="32" t="s">
        <v>831</v>
      </c>
      <c r="E203" t="s">
        <v>234</v>
      </c>
      <c r="F203" s="16">
        <v>21</v>
      </c>
      <c r="G203" s="16">
        <v>0</v>
      </c>
      <c r="H203" s="16">
        <v>0</v>
      </c>
      <c r="I203" s="16">
        <v>7</v>
      </c>
      <c r="J203" s="16">
        <v>0</v>
      </c>
      <c r="K203" s="17">
        <f t="shared" si="16"/>
        <v>28</v>
      </c>
      <c r="L203" s="16">
        <v>0</v>
      </c>
      <c r="M203" s="17">
        <f t="shared" si="17"/>
        <v>28</v>
      </c>
      <c r="N203" s="19" t="s">
        <v>799</v>
      </c>
      <c r="O203" s="16">
        <v>21</v>
      </c>
      <c r="P203" s="16">
        <v>0</v>
      </c>
      <c r="Q203" s="16">
        <v>0</v>
      </c>
      <c r="R203" s="16">
        <v>19</v>
      </c>
      <c r="S203" s="17">
        <f t="shared" si="18"/>
        <v>40</v>
      </c>
      <c r="T203" s="16">
        <v>0</v>
      </c>
      <c r="U203" s="17">
        <f t="shared" si="19"/>
        <v>40</v>
      </c>
      <c r="V203" s="19"/>
    </row>
    <row r="204" spans="1:22" ht="14.25" customHeight="1">
      <c r="A204" t="s">
        <v>541</v>
      </c>
      <c r="B204" s="32" t="s">
        <v>542</v>
      </c>
      <c r="C204" s="32" t="s">
        <v>541</v>
      </c>
      <c r="D204" s="32" t="s">
        <v>542</v>
      </c>
      <c r="E204" t="s">
        <v>219</v>
      </c>
      <c r="F204" s="16">
        <v>0</v>
      </c>
      <c r="G204" s="16">
        <v>0</v>
      </c>
      <c r="H204" s="16">
        <v>0</v>
      </c>
      <c r="I204" s="16">
        <v>11</v>
      </c>
      <c r="J204" s="16">
        <v>0</v>
      </c>
      <c r="K204" s="17">
        <f t="shared" si="16"/>
        <v>11</v>
      </c>
      <c r="L204" s="16">
        <v>0</v>
      </c>
      <c r="M204" s="17">
        <f t="shared" si="17"/>
        <v>11</v>
      </c>
      <c r="N204" s="19" t="s">
        <v>799</v>
      </c>
      <c r="O204" s="16">
        <v>0</v>
      </c>
      <c r="P204" s="16">
        <v>2</v>
      </c>
      <c r="Q204" s="16">
        <v>0</v>
      </c>
      <c r="R204" s="16">
        <v>35</v>
      </c>
      <c r="S204" s="17">
        <f t="shared" si="18"/>
        <v>37</v>
      </c>
      <c r="T204" s="16">
        <v>0</v>
      </c>
      <c r="U204" s="17">
        <f t="shared" si="19"/>
        <v>37</v>
      </c>
      <c r="V204" s="19"/>
    </row>
    <row r="205" spans="1:22" ht="14.25" customHeight="1">
      <c r="A205" t="s">
        <v>543</v>
      </c>
      <c r="B205" s="32" t="s">
        <v>544</v>
      </c>
      <c r="C205" s="32" t="s">
        <v>543</v>
      </c>
      <c r="D205" s="32" t="s">
        <v>544</v>
      </c>
      <c r="E205" t="s">
        <v>234</v>
      </c>
      <c r="F205" s="16">
        <v>4</v>
      </c>
      <c r="G205" s="16">
        <v>0</v>
      </c>
      <c r="H205" s="16">
        <v>0</v>
      </c>
      <c r="I205" s="16">
        <v>0</v>
      </c>
      <c r="J205" s="16">
        <v>56</v>
      </c>
      <c r="K205" s="17">
        <f t="shared" si="16"/>
        <v>60</v>
      </c>
      <c r="L205" s="16">
        <v>53</v>
      </c>
      <c r="M205" s="17">
        <f t="shared" si="17"/>
        <v>113</v>
      </c>
      <c r="N205" s="19" t="s">
        <v>799</v>
      </c>
      <c r="O205" s="16">
        <v>96</v>
      </c>
      <c r="P205" s="16">
        <v>0</v>
      </c>
      <c r="Q205" s="16">
        <v>0</v>
      </c>
      <c r="R205" s="16">
        <v>0</v>
      </c>
      <c r="S205" s="17">
        <f t="shared" si="18"/>
        <v>96</v>
      </c>
      <c r="T205" s="16">
        <v>142</v>
      </c>
      <c r="U205" s="17">
        <f t="shared" si="19"/>
        <v>238</v>
      </c>
      <c r="V205" s="19"/>
    </row>
    <row r="206" spans="1:22" ht="14.25" customHeight="1">
      <c r="A206" t="s">
        <v>545</v>
      </c>
      <c r="B206" s="32" t="s">
        <v>546</v>
      </c>
      <c r="C206" s="32" t="s">
        <v>545</v>
      </c>
      <c r="D206" s="32" t="s">
        <v>546</v>
      </c>
      <c r="E206" t="s">
        <v>248</v>
      </c>
      <c r="F206" s="16">
        <v>118</v>
      </c>
      <c r="G206" s="16">
        <v>0</v>
      </c>
      <c r="H206" s="16">
        <v>11</v>
      </c>
      <c r="I206" s="16">
        <v>53</v>
      </c>
      <c r="J206" s="16">
        <v>0</v>
      </c>
      <c r="K206" s="17">
        <f t="shared" si="16"/>
        <v>182</v>
      </c>
      <c r="L206" s="16">
        <v>154</v>
      </c>
      <c r="M206" s="17">
        <f t="shared" si="17"/>
        <v>336</v>
      </c>
      <c r="N206" s="19" t="s">
        <v>802</v>
      </c>
      <c r="O206" s="16">
        <v>120</v>
      </c>
      <c r="P206" s="16">
        <v>0</v>
      </c>
      <c r="Q206" s="16">
        <v>0</v>
      </c>
      <c r="R206" s="16">
        <v>72</v>
      </c>
      <c r="S206" s="17">
        <f t="shared" si="18"/>
        <v>192</v>
      </c>
      <c r="T206" s="16">
        <v>36</v>
      </c>
      <c r="U206" s="17">
        <f t="shared" si="19"/>
        <v>228</v>
      </c>
      <c r="V206" s="19"/>
    </row>
    <row r="207" spans="1:22" ht="14.25" customHeight="1">
      <c r="A207" t="s">
        <v>549</v>
      </c>
      <c r="B207" s="32" t="s">
        <v>550</v>
      </c>
      <c r="C207" s="32" t="s">
        <v>549</v>
      </c>
      <c r="D207" s="32" t="s">
        <v>550</v>
      </c>
      <c r="E207" t="s">
        <v>248</v>
      </c>
      <c r="F207" s="16">
        <v>0</v>
      </c>
      <c r="G207" s="16">
        <v>0</v>
      </c>
      <c r="H207" s="16">
        <v>0</v>
      </c>
      <c r="I207" s="16">
        <v>15</v>
      </c>
      <c r="J207" s="16">
        <v>0</v>
      </c>
      <c r="K207" s="17">
        <f t="shared" si="16"/>
        <v>15</v>
      </c>
      <c r="L207" s="16">
        <v>0</v>
      </c>
      <c r="M207" s="17">
        <f t="shared" si="17"/>
        <v>15</v>
      </c>
      <c r="N207" s="19" t="s">
        <v>799</v>
      </c>
      <c r="O207" s="16">
        <v>74</v>
      </c>
      <c r="P207" s="16">
        <v>14</v>
      </c>
      <c r="Q207" s="16">
        <v>0</v>
      </c>
      <c r="R207" s="16">
        <v>33</v>
      </c>
      <c r="S207" s="17">
        <f t="shared" si="18"/>
        <v>121</v>
      </c>
      <c r="T207" s="16">
        <v>0</v>
      </c>
      <c r="U207" s="17">
        <f t="shared" si="19"/>
        <v>121</v>
      </c>
      <c r="V207" s="19"/>
    </row>
    <row r="208" spans="1:22" ht="14.25" customHeight="1">
      <c r="A208" t="s">
        <v>832</v>
      </c>
      <c r="B208" s="32" t="s">
        <v>833</v>
      </c>
      <c r="C208" s="32" t="s">
        <v>832</v>
      </c>
      <c r="D208" s="32" t="s">
        <v>833</v>
      </c>
      <c r="E208" t="s">
        <v>243</v>
      </c>
      <c r="F208" s="16">
        <v>13</v>
      </c>
      <c r="G208" s="16">
        <v>0</v>
      </c>
      <c r="H208" s="16">
        <v>0</v>
      </c>
      <c r="I208" s="16">
        <v>20</v>
      </c>
      <c r="J208" s="16">
        <v>41</v>
      </c>
      <c r="K208" s="17">
        <f t="shared" si="16"/>
        <v>74</v>
      </c>
      <c r="L208" s="16">
        <v>0</v>
      </c>
      <c r="M208" s="17">
        <f t="shared" si="17"/>
        <v>74</v>
      </c>
      <c r="N208" s="19" t="s">
        <v>802</v>
      </c>
      <c r="O208" s="16">
        <v>6</v>
      </c>
      <c r="P208" s="16">
        <v>0</v>
      </c>
      <c r="Q208" s="16">
        <v>0</v>
      </c>
      <c r="R208" s="16">
        <v>10</v>
      </c>
      <c r="S208" s="17">
        <f t="shared" si="18"/>
        <v>16</v>
      </c>
      <c r="T208" s="16">
        <v>0</v>
      </c>
      <c r="U208" s="17">
        <f t="shared" si="19"/>
        <v>16</v>
      </c>
      <c r="V208" s="19"/>
    </row>
    <row r="209" spans="1:22" ht="14.25" customHeight="1">
      <c r="A209" t="s">
        <v>553</v>
      </c>
      <c r="B209" s="32" t="s">
        <v>554</v>
      </c>
      <c r="C209" s="32" t="s">
        <v>553</v>
      </c>
      <c r="D209" s="32" t="s">
        <v>554</v>
      </c>
      <c r="E209" t="s">
        <v>231</v>
      </c>
      <c r="F209" s="16">
        <v>23</v>
      </c>
      <c r="G209" s="16">
        <v>0</v>
      </c>
      <c r="H209" s="16">
        <v>0</v>
      </c>
      <c r="I209" s="16">
        <v>180</v>
      </c>
      <c r="J209" s="16">
        <v>0</v>
      </c>
      <c r="K209" s="17">
        <f t="shared" si="16"/>
        <v>203</v>
      </c>
      <c r="L209" s="16">
        <v>162</v>
      </c>
      <c r="M209" s="17">
        <f t="shared" si="17"/>
        <v>365</v>
      </c>
      <c r="N209" s="19" t="s">
        <v>799</v>
      </c>
      <c r="O209" s="16">
        <v>136</v>
      </c>
      <c r="P209" s="16">
        <v>3</v>
      </c>
      <c r="Q209" s="16">
        <v>0</v>
      </c>
      <c r="R209" s="16">
        <v>25</v>
      </c>
      <c r="S209" s="17">
        <f t="shared" si="18"/>
        <v>164</v>
      </c>
      <c r="T209" s="16">
        <v>0</v>
      </c>
      <c r="U209" s="17">
        <f t="shared" si="19"/>
        <v>164</v>
      </c>
      <c r="V209" s="19"/>
    </row>
    <row r="210" spans="1:22" ht="14.25" customHeight="1">
      <c r="A210" t="s">
        <v>555</v>
      </c>
      <c r="B210" s="32" t="s">
        <v>556</v>
      </c>
      <c r="C210" s="32" t="s">
        <v>555</v>
      </c>
      <c r="D210" s="32" t="s">
        <v>556</v>
      </c>
      <c r="E210" t="s">
        <v>222</v>
      </c>
      <c r="F210" s="16">
        <v>10</v>
      </c>
      <c r="G210" s="16">
        <v>0</v>
      </c>
      <c r="H210" s="16">
        <v>0</v>
      </c>
      <c r="I210" s="16">
        <v>16</v>
      </c>
      <c r="J210" s="16">
        <v>0</v>
      </c>
      <c r="K210" s="17">
        <f t="shared" si="16"/>
        <v>26</v>
      </c>
      <c r="L210" s="16">
        <v>0</v>
      </c>
      <c r="M210" s="17">
        <f t="shared" si="17"/>
        <v>26</v>
      </c>
      <c r="N210" s="19" t="s">
        <v>799</v>
      </c>
      <c r="O210" s="16">
        <v>41</v>
      </c>
      <c r="P210" s="16">
        <v>19</v>
      </c>
      <c r="Q210" s="16">
        <v>0</v>
      </c>
      <c r="R210" s="16">
        <v>58</v>
      </c>
      <c r="S210" s="17">
        <f t="shared" si="18"/>
        <v>118</v>
      </c>
      <c r="T210" s="16">
        <v>0</v>
      </c>
      <c r="U210" s="17">
        <f t="shared" si="19"/>
        <v>118</v>
      </c>
      <c r="V210" s="19"/>
    </row>
    <row r="211" spans="1:22" ht="14.25" customHeight="1">
      <c r="A211" t="s">
        <v>557</v>
      </c>
      <c r="B211" s="32" t="s">
        <v>558</v>
      </c>
      <c r="C211" s="32" t="s">
        <v>557</v>
      </c>
      <c r="D211" s="32" t="s">
        <v>558</v>
      </c>
      <c r="E211" t="s">
        <v>243</v>
      </c>
      <c r="F211" s="16">
        <v>0</v>
      </c>
      <c r="G211" s="16">
        <v>16</v>
      </c>
      <c r="H211" s="16">
        <v>0</v>
      </c>
      <c r="I211" s="16">
        <v>9</v>
      </c>
      <c r="J211" s="16">
        <v>72</v>
      </c>
      <c r="K211" s="17">
        <f t="shared" si="16"/>
        <v>97</v>
      </c>
      <c r="L211" s="16">
        <v>0</v>
      </c>
      <c r="M211" s="17">
        <f t="shared" si="17"/>
        <v>97</v>
      </c>
      <c r="N211" s="19" t="s">
        <v>799</v>
      </c>
      <c r="O211" s="16">
        <v>2</v>
      </c>
      <c r="P211" s="16">
        <v>43</v>
      </c>
      <c r="Q211" s="16">
        <v>0</v>
      </c>
      <c r="R211" s="16">
        <v>9</v>
      </c>
      <c r="S211" s="17">
        <f t="shared" si="18"/>
        <v>54</v>
      </c>
      <c r="T211" s="16">
        <v>0</v>
      </c>
      <c r="U211" s="17">
        <f t="shared" si="19"/>
        <v>54</v>
      </c>
      <c r="V211" s="19"/>
    </row>
    <row r="212" spans="1:22" ht="14.25" customHeight="1">
      <c r="A212" t="s">
        <v>559</v>
      </c>
      <c r="B212" s="32" t="s">
        <v>560</v>
      </c>
      <c r="C212" s="32" t="s">
        <v>559</v>
      </c>
      <c r="D212" s="32" t="s">
        <v>560</v>
      </c>
      <c r="E212" t="s">
        <v>243</v>
      </c>
      <c r="F212" s="16">
        <v>46</v>
      </c>
      <c r="G212" s="16">
        <v>0</v>
      </c>
      <c r="H212" s="16">
        <v>6</v>
      </c>
      <c r="I212" s="16">
        <v>59</v>
      </c>
      <c r="J212" s="16">
        <v>40</v>
      </c>
      <c r="K212" s="17">
        <f t="shared" si="16"/>
        <v>151</v>
      </c>
      <c r="L212" s="16">
        <v>30</v>
      </c>
      <c r="M212" s="17">
        <f t="shared" si="17"/>
        <v>181</v>
      </c>
      <c r="N212" s="19" t="s">
        <v>799</v>
      </c>
      <c r="O212" s="16">
        <v>19</v>
      </c>
      <c r="P212" s="16">
        <v>0</v>
      </c>
      <c r="Q212" s="16">
        <v>0</v>
      </c>
      <c r="R212" s="16">
        <v>6</v>
      </c>
      <c r="S212" s="17">
        <f t="shared" si="18"/>
        <v>25</v>
      </c>
      <c r="T212" s="16">
        <v>5</v>
      </c>
      <c r="U212" s="17">
        <f t="shared" si="19"/>
        <v>30</v>
      </c>
      <c r="V212" s="19"/>
    </row>
    <row r="213" spans="1:22" ht="14.25" customHeight="1">
      <c r="A213" t="s">
        <v>561</v>
      </c>
      <c r="B213" s="32" t="s">
        <v>562</v>
      </c>
      <c r="C213" s="32" t="s">
        <v>561</v>
      </c>
      <c r="D213" s="32" t="s">
        <v>562</v>
      </c>
      <c r="E213" t="s">
        <v>222</v>
      </c>
      <c r="F213" s="16">
        <v>47</v>
      </c>
      <c r="G213" s="16">
        <v>0</v>
      </c>
      <c r="H213" s="16">
        <v>0</v>
      </c>
      <c r="I213" s="16">
        <v>37</v>
      </c>
      <c r="J213" s="16">
        <v>55</v>
      </c>
      <c r="K213" s="17">
        <f t="shared" si="16"/>
        <v>139</v>
      </c>
      <c r="L213" s="16">
        <v>17</v>
      </c>
      <c r="M213" s="17">
        <f t="shared" si="17"/>
        <v>156</v>
      </c>
      <c r="N213" s="19" t="s">
        <v>799</v>
      </c>
      <c r="O213" s="16">
        <v>24</v>
      </c>
      <c r="P213" s="16">
        <v>0</v>
      </c>
      <c r="Q213" s="16">
        <v>0</v>
      </c>
      <c r="R213" s="16">
        <v>39</v>
      </c>
      <c r="S213" s="17">
        <f t="shared" si="18"/>
        <v>63</v>
      </c>
      <c r="T213" s="16">
        <v>12</v>
      </c>
      <c r="U213" s="17">
        <f t="shared" si="19"/>
        <v>75</v>
      </c>
      <c r="V213" s="19"/>
    </row>
    <row r="214" spans="1:22" ht="14.25" customHeight="1">
      <c r="A214" t="s">
        <v>563</v>
      </c>
      <c r="B214" s="32" t="s">
        <v>564</v>
      </c>
      <c r="C214" s="32" t="s">
        <v>563</v>
      </c>
      <c r="D214" s="32" t="s">
        <v>564</v>
      </c>
      <c r="E214" t="s">
        <v>222</v>
      </c>
      <c r="F214" s="16">
        <v>26</v>
      </c>
      <c r="G214" s="16">
        <v>0</v>
      </c>
      <c r="H214" s="16">
        <v>0</v>
      </c>
      <c r="I214" s="16">
        <v>36</v>
      </c>
      <c r="J214" s="16">
        <v>63</v>
      </c>
      <c r="K214" s="17">
        <f t="shared" si="16"/>
        <v>125</v>
      </c>
      <c r="L214" s="16">
        <v>0</v>
      </c>
      <c r="M214" s="17">
        <f t="shared" si="17"/>
        <v>125</v>
      </c>
      <c r="N214" s="19" t="s">
        <v>799</v>
      </c>
      <c r="O214" s="16">
        <v>0</v>
      </c>
      <c r="P214" s="16">
        <v>0</v>
      </c>
      <c r="Q214" s="16">
        <v>0</v>
      </c>
      <c r="R214" s="16">
        <v>2</v>
      </c>
      <c r="S214" s="17">
        <f t="shared" si="18"/>
        <v>2</v>
      </c>
      <c r="T214" s="16">
        <v>0</v>
      </c>
      <c r="U214" s="17">
        <f t="shared" si="19"/>
        <v>2</v>
      </c>
      <c r="V214" s="19"/>
    </row>
    <row r="215" spans="1:22" ht="14.25" customHeight="1">
      <c r="A215" t="s">
        <v>834</v>
      </c>
      <c r="B215" s="32" t="s">
        <v>835</v>
      </c>
      <c r="C215" s="32" t="s">
        <v>834</v>
      </c>
      <c r="D215" s="32" t="s">
        <v>835</v>
      </c>
      <c r="E215" t="s">
        <v>253</v>
      </c>
      <c r="F215" s="16">
        <v>11</v>
      </c>
      <c r="G215" s="16">
        <v>20</v>
      </c>
      <c r="H215" s="16">
        <v>0</v>
      </c>
      <c r="I215" s="16">
        <v>7</v>
      </c>
      <c r="J215" s="16">
        <v>0</v>
      </c>
      <c r="K215" s="17">
        <f t="shared" si="16"/>
        <v>38</v>
      </c>
      <c r="L215" s="16">
        <v>0</v>
      </c>
      <c r="M215" s="17">
        <f t="shared" si="17"/>
        <v>38</v>
      </c>
      <c r="N215" s="19" t="s">
        <v>802</v>
      </c>
      <c r="O215" s="16">
        <v>30</v>
      </c>
      <c r="P215" s="16">
        <v>3</v>
      </c>
      <c r="Q215" s="16">
        <v>0</v>
      </c>
      <c r="R215" s="16">
        <v>11</v>
      </c>
      <c r="S215" s="17">
        <f t="shared" si="18"/>
        <v>44</v>
      </c>
      <c r="T215" s="16">
        <v>24</v>
      </c>
      <c r="U215" s="17">
        <f t="shared" si="19"/>
        <v>68</v>
      </c>
      <c r="V215" s="19"/>
    </row>
    <row r="216" spans="1:22" ht="14.25" customHeight="1">
      <c r="A216" t="s">
        <v>565</v>
      </c>
      <c r="B216" s="32" t="s">
        <v>566</v>
      </c>
      <c r="C216" s="32" t="s">
        <v>565</v>
      </c>
      <c r="D216" s="32" t="s">
        <v>566</v>
      </c>
      <c r="E216" t="s">
        <v>231</v>
      </c>
      <c r="F216" s="16">
        <v>49</v>
      </c>
      <c r="G216" s="16">
        <v>0</v>
      </c>
      <c r="H216" s="16">
        <v>116</v>
      </c>
      <c r="I216" s="16">
        <v>27</v>
      </c>
      <c r="J216" s="16">
        <v>9</v>
      </c>
      <c r="K216" s="17">
        <f t="shared" si="16"/>
        <v>201</v>
      </c>
      <c r="L216" s="16">
        <v>252</v>
      </c>
      <c r="M216" s="17">
        <f t="shared" si="17"/>
        <v>453</v>
      </c>
      <c r="N216" s="19" t="s">
        <v>799</v>
      </c>
      <c r="O216" s="16">
        <v>44</v>
      </c>
      <c r="P216" s="16">
        <v>2</v>
      </c>
      <c r="Q216" s="16">
        <v>0</v>
      </c>
      <c r="R216" s="16">
        <v>19</v>
      </c>
      <c r="S216" s="17">
        <f t="shared" si="18"/>
        <v>65</v>
      </c>
      <c r="T216" s="16">
        <v>2</v>
      </c>
      <c r="U216" s="17">
        <f t="shared" si="19"/>
        <v>67</v>
      </c>
      <c r="V216" s="19"/>
    </row>
    <row r="217" spans="1:22" ht="14.25" customHeight="1">
      <c r="A217" t="s">
        <v>870</v>
      </c>
      <c r="B217" s="32" t="s">
        <v>871</v>
      </c>
      <c r="C217" s="32" t="s">
        <v>659</v>
      </c>
      <c r="D217" s="32" t="s">
        <v>660</v>
      </c>
      <c r="E217" t="s">
        <v>222</v>
      </c>
      <c r="F217" s="16">
        <v>4</v>
      </c>
      <c r="G217" s="16">
        <v>1</v>
      </c>
      <c r="H217" s="16">
        <v>0</v>
      </c>
      <c r="I217" s="16">
        <v>15</v>
      </c>
      <c r="J217" s="16">
        <v>0</v>
      </c>
      <c r="K217" s="17">
        <f t="shared" si="16"/>
        <v>20</v>
      </c>
      <c r="L217" s="16">
        <v>0</v>
      </c>
      <c r="M217" s="17">
        <f t="shared" si="17"/>
        <v>20</v>
      </c>
      <c r="N217" s="19" t="s">
        <v>802</v>
      </c>
      <c r="O217" s="16">
        <v>24</v>
      </c>
      <c r="P217" s="16">
        <v>3</v>
      </c>
      <c r="Q217" s="16">
        <v>0</v>
      </c>
      <c r="R217" s="16">
        <v>15</v>
      </c>
      <c r="S217" s="17">
        <f t="shared" si="18"/>
        <v>42</v>
      </c>
      <c r="T217" s="16">
        <v>0</v>
      </c>
      <c r="U217" s="17">
        <f t="shared" si="19"/>
        <v>42</v>
      </c>
      <c r="V217" s="19"/>
    </row>
    <row r="218" spans="1:22" ht="14.25" customHeight="1">
      <c r="A218" t="s">
        <v>567</v>
      </c>
      <c r="B218" s="32" t="s">
        <v>568</v>
      </c>
      <c r="C218" s="32" t="s">
        <v>567</v>
      </c>
      <c r="D218" s="32" t="s">
        <v>568</v>
      </c>
      <c r="E218" t="s">
        <v>219</v>
      </c>
      <c r="F218" s="16">
        <v>139</v>
      </c>
      <c r="G218" s="16">
        <v>0</v>
      </c>
      <c r="H218" s="16">
        <v>0</v>
      </c>
      <c r="I218" s="16">
        <v>6</v>
      </c>
      <c r="J218" s="16">
        <v>0</v>
      </c>
      <c r="K218" s="17">
        <f t="shared" si="16"/>
        <v>145</v>
      </c>
      <c r="L218" s="16">
        <v>0</v>
      </c>
      <c r="M218" s="17">
        <f t="shared" si="17"/>
        <v>145</v>
      </c>
      <c r="N218" s="19" t="s">
        <v>802</v>
      </c>
      <c r="O218" s="16">
        <v>106</v>
      </c>
      <c r="P218" s="16">
        <v>16</v>
      </c>
      <c r="Q218" s="16">
        <v>0</v>
      </c>
      <c r="R218" s="16">
        <v>30</v>
      </c>
      <c r="S218" s="17">
        <f t="shared" si="18"/>
        <v>152</v>
      </c>
      <c r="T218" s="16">
        <v>0</v>
      </c>
      <c r="U218" s="17">
        <f t="shared" si="19"/>
        <v>152</v>
      </c>
      <c r="V218" s="19"/>
    </row>
    <row r="219" spans="1:22" ht="14.25" customHeight="1">
      <c r="A219" t="s">
        <v>569</v>
      </c>
      <c r="B219" s="32" t="s">
        <v>570</v>
      </c>
      <c r="C219" s="32" t="s">
        <v>569</v>
      </c>
      <c r="D219" s="32" t="s">
        <v>570</v>
      </c>
      <c r="E219" t="s">
        <v>253</v>
      </c>
      <c r="F219" s="16">
        <v>0</v>
      </c>
      <c r="G219" s="16">
        <v>0</v>
      </c>
      <c r="H219" s="16">
        <v>78</v>
      </c>
      <c r="I219" s="16">
        <v>4</v>
      </c>
      <c r="J219" s="16">
        <v>30</v>
      </c>
      <c r="K219" s="17">
        <f t="shared" si="16"/>
        <v>112</v>
      </c>
      <c r="L219" s="16">
        <v>230</v>
      </c>
      <c r="M219" s="17">
        <f t="shared" si="17"/>
        <v>342</v>
      </c>
      <c r="N219" s="19" t="s">
        <v>799</v>
      </c>
      <c r="O219" s="16">
        <v>5</v>
      </c>
      <c r="P219" s="16">
        <v>4</v>
      </c>
      <c r="Q219" s="16">
        <v>18</v>
      </c>
      <c r="R219" s="16">
        <v>10</v>
      </c>
      <c r="S219" s="17">
        <f t="shared" si="18"/>
        <v>37</v>
      </c>
      <c r="T219" s="16">
        <v>64</v>
      </c>
      <c r="U219" s="17">
        <f t="shared" si="19"/>
        <v>101</v>
      </c>
      <c r="V219" s="19"/>
    </row>
    <row r="220" spans="1:22" ht="14.25" customHeight="1">
      <c r="A220" t="s">
        <v>836</v>
      </c>
      <c r="B220" s="32" t="s">
        <v>837</v>
      </c>
      <c r="C220" s="32" t="s">
        <v>836</v>
      </c>
      <c r="D220" s="32" t="s">
        <v>837</v>
      </c>
      <c r="E220" t="s">
        <v>243</v>
      </c>
      <c r="F220" s="16">
        <v>4</v>
      </c>
      <c r="G220" s="16">
        <v>0</v>
      </c>
      <c r="H220" s="16">
        <v>0</v>
      </c>
      <c r="I220" s="16">
        <v>5</v>
      </c>
      <c r="J220" s="16">
        <v>72</v>
      </c>
      <c r="K220" s="17">
        <f t="shared" si="16"/>
        <v>81</v>
      </c>
      <c r="L220" s="16">
        <v>0</v>
      </c>
      <c r="M220" s="17">
        <f t="shared" si="17"/>
        <v>81</v>
      </c>
      <c r="N220" s="19" t="s">
        <v>802</v>
      </c>
      <c r="O220" s="16">
        <v>17</v>
      </c>
      <c r="P220" s="16">
        <v>0</v>
      </c>
      <c r="Q220" s="16">
        <v>18</v>
      </c>
      <c r="R220" s="16">
        <v>42</v>
      </c>
      <c r="S220" s="17">
        <f t="shared" si="18"/>
        <v>77</v>
      </c>
      <c r="T220" s="16">
        <v>76</v>
      </c>
      <c r="U220" s="17">
        <f t="shared" si="19"/>
        <v>153</v>
      </c>
      <c r="V220" s="19"/>
    </row>
    <row r="221" spans="1:22" ht="14.25" customHeight="1">
      <c r="A221" t="s">
        <v>571</v>
      </c>
      <c r="B221" s="32" t="s">
        <v>572</v>
      </c>
      <c r="C221" s="32" t="s">
        <v>571</v>
      </c>
      <c r="D221" s="32" t="s">
        <v>572</v>
      </c>
      <c r="E221" t="s">
        <v>248</v>
      </c>
      <c r="F221" s="16">
        <v>0</v>
      </c>
      <c r="G221" s="16">
        <v>20</v>
      </c>
      <c r="H221" s="16">
        <v>0</v>
      </c>
      <c r="I221" s="16">
        <v>0</v>
      </c>
      <c r="J221" s="16">
        <v>0</v>
      </c>
      <c r="K221" s="17">
        <f t="shared" si="16"/>
        <v>20</v>
      </c>
      <c r="L221" s="16">
        <v>0</v>
      </c>
      <c r="M221" s="17">
        <f t="shared" si="17"/>
        <v>20</v>
      </c>
      <c r="N221" s="19" t="s">
        <v>799</v>
      </c>
      <c r="O221" s="16">
        <v>0</v>
      </c>
      <c r="P221" s="16">
        <v>0</v>
      </c>
      <c r="Q221" s="16">
        <v>0</v>
      </c>
      <c r="R221" s="16">
        <v>0</v>
      </c>
      <c r="S221" s="17">
        <f t="shared" si="18"/>
        <v>0</v>
      </c>
      <c r="T221" s="16">
        <v>0</v>
      </c>
      <c r="U221" s="17">
        <f t="shared" si="19"/>
        <v>0</v>
      </c>
      <c r="V221" s="19"/>
    </row>
    <row r="222" spans="1:22" ht="14.25" customHeight="1">
      <c r="A222" t="s">
        <v>573</v>
      </c>
      <c r="B222" s="32" t="s">
        <v>574</v>
      </c>
      <c r="C222" s="32" t="s">
        <v>573</v>
      </c>
      <c r="D222" s="32" t="s">
        <v>574</v>
      </c>
      <c r="E222" t="s">
        <v>320</v>
      </c>
      <c r="F222" s="16">
        <v>6</v>
      </c>
      <c r="G222" s="16">
        <v>0</v>
      </c>
      <c r="H222" s="16">
        <v>0</v>
      </c>
      <c r="I222" s="16">
        <v>0</v>
      </c>
      <c r="J222" s="16">
        <v>0</v>
      </c>
      <c r="K222" s="17">
        <f t="shared" si="16"/>
        <v>6</v>
      </c>
      <c r="L222" s="16">
        <v>0</v>
      </c>
      <c r="M222" s="17">
        <f t="shared" si="17"/>
        <v>6</v>
      </c>
      <c r="N222" s="19" t="s">
        <v>799</v>
      </c>
      <c r="O222" s="16">
        <v>37</v>
      </c>
      <c r="P222" s="16">
        <v>0</v>
      </c>
      <c r="Q222" s="16">
        <v>0</v>
      </c>
      <c r="R222" s="16">
        <v>0</v>
      </c>
      <c r="S222" s="17">
        <f t="shared" si="18"/>
        <v>37</v>
      </c>
      <c r="T222" s="16">
        <v>0</v>
      </c>
      <c r="U222" s="17">
        <f t="shared" si="19"/>
        <v>37</v>
      </c>
      <c r="V222" s="19"/>
    </row>
    <row r="223" spans="1:22" ht="14.25" customHeight="1">
      <c r="A223" t="s">
        <v>575</v>
      </c>
      <c r="B223" s="32" t="s">
        <v>576</v>
      </c>
      <c r="C223" s="32" t="s">
        <v>575</v>
      </c>
      <c r="D223" s="32" t="s">
        <v>576</v>
      </c>
      <c r="E223" t="s">
        <v>219</v>
      </c>
      <c r="F223" s="16">
        <v>0</v>
      </c>
      <c r="G223" s="16">
        <v>20</v>
      </c>
      <c r="H223" s="16">
        <v>0</v>
      </c>
      <c r="I223" s="16">
        <v>24</v>
      </c>
      <c r="J223" s="16">
        <v>10</v>
      </c>
      <c r="K223" s="17">
        <f t="shared" si="16"/>
        <v>54</v>
      </c>
      <c r="L223" s="16">
        <v>0</v>
      </c>
      <c r="M223" s="17">
        <f t="shared" si="17"/>
        <v>54</v>
      </c>
      <c r="N223" s="19" t="s">
        <v>799</v>
      </c>
      <c r="O223" s="16">
        <v>15</v>
      </c>
      <c r="P223" s="16">
        <v>12</v>
      </c>
      <c r="Q223" s="16">
        <v>0</v>
      </c>
      <c r="R223" s="16">
        <v>89</v>
      </c>
      <c r="S223" s="17">
        <f t="shared" si="18"/>
        <v>116</v>
      </c>
      <c r="T223" s="16">
        <v>173</v>
      </c>
      <c r="U223" s="17">
        <f t="shared" si="19"/>
        <v>289</v>
      </c>
      <c r="V223" s="19"/>
    </row>
    <row r="224" spans="1:22" ht="14.25" customHeight="1">
      <c r="A224" t="s">
        <v>779</v>
      </c>
      <c r="B224" s="32" t="s">
        <v>780</v>
      </c>
      <c r="C224" s="32" t="s">
        <v>779</v>
      </c>
      <c r="D224" s="32" t="s">
        <v>780</v>
      </c>
      <c r="E224" t="s">
        <v>231</v>
      </c>
      <c r="F224" s="16">
        <v>8</v>
      </c>
      <c r="G224" s="16">
        <v>46</v>
      </c>
      <c r="H224" s="16">
        <v>0</v>
      </c>
      <c r="I224" s="16">
        <v>8</v>
      </c>
      <c r="J224" s="16">
        <v>0</v>
      </c>
      <c r="K224" s="17">
        <f t="shared" si="16"/>
        <v>62</v>
      </c>
      <c r="L224" s="16">
        <v>0</v>
      </c>
      <c r="M224" s="17">
        <f t="shared" si="17"/>
        <v>62</v>
      </c>
      <c r="N224" s="19" t="s">
        <v>799</v>
      </c>
      <c r="O224" s="16">
        <v>3</v>
      </c>
      <c r="P224" s="16">
        <v>0</v>
      </c>
      <c r="Q224" s="16">
        <v>0</v>
      </c>
      <c r="R224" s="16">
        <v>12</v>
      </c>
      <c r="S224" s="17">
        <f t="shared" si="18"/>
        <v>15</v>
      </c>
      <c r="T224" s="16">
        <v>0</v>
      </c>
      <c r="U224" s="17">
        <f t="shared" si="19"/>
        <v>15</v>
      </c>
      <c r="V224" s="19"/>
    </row>
    <row r="225" spans="1:22" ht="14.25" customHeight="1">
      <c r="A225" t="s">
        <v>838</v>
      </c>
      <c r="B225" s="32" t="s">
        <v>839</v>
      </c>
      <c r="C225" s="32" t="s">
        <v>838</v>
      </c>
      <c r="D225" s="32" t="s">
        <v>839</v>
      </c>
      <c r="E225" t="s">
        <v>219</v>
      </c>
      <c r="F225" s="16">
        <v>0</v>
      </c>
      <c r="G225" s="16">
        <v>0</v>
      </c>
      <c r="H225" s="16">
        <v>0</v>
      </c>
      <c r="I225" s="16">
        <v>0</v>
      </c>
      <c r="J225" s="16">
        <v>0</v>
      </c>
      <c r="K225" s="17">
        <f t="shared" si="16"/>
        <v>0</v>
      </c>
      <c r="L225" s="16">
        <v>0</v>
      </c>
      <c r="M225" s="17">
        <f t="shared" si="17"/>
        <v>0</v>
      </c>
      <c r="N225" s="19" t="s">
        <v>799</v>
      </c>
      <c r="O225" s="16">
        <v>22</v>
      </c>
      <c r="P225" s="16">
        <v>0</v>
      </c>
      <c r="Q225" s="16">
        <v>0</v>
      </c>
      <c r="R225" s="16">
        <v>0</v>
      </c>
      <c r="S225" s="17">
        <f t="shared" si="18"/>
        <v>22</v>
      </c>
      <c r="T225" s="16">
        <v>0</v>
      </c>
      <c r="U225" s="17">
        <f t="shared" si="19"/>
        <v>22</v>
      </c>
      <c r="V225" s="19"/>
    </row>
    <row r="226" spans="1:22" ht="14.25" customHeight="1">
      <c r="A226" t="s">
        <v>577</v>
      </c>
      <c r="B226" s="32" t="s">
        <v>578</v>
      </c>
      <c r="C226" s="32" t="s">
        <v>577</v>
      </c>
      <c r="D226" s="32" t="s">
        <v>578</v>
      </c>
      <c r="E226" t="s">
        <v>231</v>
      </c>
      <c r="F226" s="16">
        <v>60</v>
      </c>
      <c r="G226" s="16">
        <v>2</v>
      </c>
      <c r="H226" s="16">
        <v>0</v>
      </c>
      <c r="I226" s="16">
        <v>0</v>
      </c>
      <c r="J226" s="16">
        <v>0</v>
      </c>
      <c r="K226" s="17">
        <f t="shared" si="16"/>
        <v>62</v>
      </c>
      <c r="L226" s="16">
        <v>0</v>
      </c>
      <c r="M226" s="17">
        <f t="shared" si="17"/>
        <v>62</v>
      </c>
      <c r="N226" s="19" t="s">
        <v>802</v>
      </c>
      <c r="O226" s="16">
        <v>3</v>
      </c>
      <c r="P226" s="16">
        <v>42</v>
      </c>
      <c r="Q226" s="16">
        <v>0</v>
      </c>
      <c r="R226" s="16">
        <v>0</v>
      </c>
      <c r="S226" s="17">
        <f t="shared" si="18"/>
        <v>45</v>
      </c>
      <c r="T226" s="16">
        <v>0</v>
      </c>
      <c r="U226" s="17">
        <f t="shared" si="19"/>
        <v>45</v>
      </c>
      <c r="V226" s="19"/>
    </row>
    <row r="227" spans="1:22" ht="14.25" customHeight="1">
      <c r="A227" t="s">
        <v>579</v>
      </c>
      <c r="B227" s="32" t="s">
        <v>580</v>
      </c>
      <c r="C227" s="32" t="s">
        <v>579</v>
      </c>
      <c r="D227" s="32" t="s">
        <v>580</v>
      </c>
      <c r="E227" t="s">
        <v>253</v>
      </c>
      <c r="F227" s="16">
        <v>8</v>
      </c>
      <c r="G227" s="16">
        <v>0</v>
      </c>
      <c r="H227" s="16">
        <v>0</v>
      </c>
      <c r="I227" s="16">
        <v>22</v>
      </c>
      <c r="J227" s="16">
        <v>30</v>
      </c>
      <c r="K227" s="17">
        <f t="shared" si="16"/>
        <v>60</v>
      </c>
      <c r="L227" s="16">
        <v>0</v>
      </c>
      <c r="M227" s="17">
        <f t="shared" si="17"/>
        <v>60</v>
      </c>
      <c r="N227" s="19" t="s">
        <v>799</v>
      </c>
      <c r="O227" s="16">
        <v>267</v>
      </c>
      <c r="P227" s="16">
        <v>0</v>
      </c>
      <c r="Q227" s="16">
        <v>0</v>
      </c>
      <c r="R227" s="16">
        <v>24</v>
      </c>
      <c r="S227" s="17">
        <f t="shared" si="18"/>
        <v>291</v>
      </c>
      <c r="T227" s="16">
        <v>88</v>
      </c>
      <c r="U227" s="17">
        <f t="shared" si="19"/>
        <v>379</v>
      </c>
      <c r="V227" s="19"/>
    </row>
    <row r="228" spans="1:22" ht="14.25" customHeight="1">
      <c r="A228" t="s">
        <v>581</v>
      </c>
      <c r="B228" s="32" t="s">
        <v>582</v>
      </c>
      <c r="C228" s="32" t="s">
        <v>581</v>
      </c>
      <c r="D228" s="32" t="s">
        <v>582</v>
      </c>
      <c r="E228" t="s">
        <v>248</v>
      </c>
      <c r="F228" s="16">
        <v>0</v>
      </c>
      <c r="G228" s="16">
        <v>0</v>
      </c>
      <c r="H228" s="16">
        <v>0</v>
      </c>
      <c r="I228" s="16">
        <v>27</v>
      </c>
      <c r="J228" s="16">
        <v>0</v>
      </c>
      <c r="K228" s="17">
        <f t="shared" si="16"/>
        <v>27</v>
      </c>
      <c r="L228" s="16">
        <v>0</v>
      </c>
      <c r="M228" s="17">
        <f t="shared" si="17"/>
        <v>27</v>
      </c>
      <c r="N228" s="19" t="s">
        <v>799</v>
      </c>
      <c r="O228" s="16">
        <v>104</v>
      </c>
      <c r="P228" s="16">
        <v>0</v>
      </c>
      <c r="Q228" s="16">
        <v>0</v>
      </c>
      <c r="R228" s="16">
        <v>51</v>
      </c>
      <c r="S228" s="17">
        <f t="shared" si="18"/>
        <v>155</v>
      </c>
      <c r="T228" s="16">
        <v>0</v>
      </c>
      <c r="U228" s="17">
        <f t="shared" si="19"/>
        <v>155</v>
      </c>
      <c r="V228" s="19"/>
    </row>
    <row r="229" spans="1:22" ht="14.25" customHeight="1">
      <c r="A229" t="s">
        <v>583</v>
      </c>
      <c r="B229" s="32" t="s">
        <v>584</v>
      </c>
      <c r="C229" s="32" t="s">
        <v>583</v>
      </c>
      <c r="D229" s="32" t="s">
        <v>584</v>
      </c>
      <c r="E229" t="s">
        <v>248</v>
      </c>
      <c r="F229" s="16">
        <v>1</v>
      </c>
      <c r="G229" s="16">
        <v>0</v>
      </c>
      <c r="H229" s="16">
        <v>0</v>
      </c>
      <c r="I229" s="16">
        <v>2</v>
      </c>
      <c r="J229" s="16">
        <v>0</v>
      </c>
      <c r="K229" s="17">
        <f t="shared" si="16"/>
        <v>3</v>
      </c>
      <c r="L229" s="16">
        <v>0</v>
      </c>
      <c r="M229" s="17">
        <f t="shared" si="17"/>
        <v>3</v>
      </c>
      <c r="N229" s="19" t="s">
        <v>799</v>
      </c>
      <c r="O229" s="16">
        <v>1</v>
      </c>
      <c r="P229" s="16">
        <v>0</v>
      </c>
      <c r="Q229" s="16">
        <v>0</v>
      </c>
      <c r="R229" s="16">
        <v>4</v>
      </c>
      <c r="S229" s="17">
        <f t="shared" si="18"/>
        <v>5</v>
      </c>
      <c r="T229" s="16">
        <v>0</v>
      </c>
      <c r="U229" s="17">
        <f t="shared" si="19"/>
        <v>5</v>
      </c>
      <c r="V229" s="19"/>
    </row>
    <row r="230" spans="1:22" ht="14.25" customHeight="1">
      <c r="A230" t="s">
        <v>840</v>
      </c>
      <c r="B230" s="32" t="s">
        <v>841</v>
      </c>
      <c r="C230" s="32" t="s">
        <v>840</v>
      </c>
      <c r="D230" s="32" t="s">
        <v>841</v>
      </c>
      <c r="E230" t="s">
        <v>231</v>
      </c>
      <c r="F230" s="16">
        <v>0</v>
      </c>
      <c r="G230" s="16">
        <v>0</v>
      </c>
      <c r="H230" s="16">
        <v>13</v>
      </c>
      <c r="I230" s="16">
        <v>0</v>
      </c>
      <c r="J230" s="16">
        <v>0</v>
      </c>
      <c r="K230" s="17">
        <f t="shared" si="16"/>
        <v>13</v>
      </c>
      <c r="L230" s="16">
        <v>21</v>
      </c>
      <c r="M230" s="17">
        <f t="shared" si="17"/>
        <v>34</v>
      </c>
      <c r="N230" s="19" t="s">
        <v>799</v>
      </c>
      <c r="O230" s="16">
        <v>0</v>
      </c>
      <c r="P230" s="16">
        <v>0</v>
      </c>
      <c r="Q230" s="16">
        <v>0</v>
      </c>
      <c r="R230" s="16">
        <v>70</v>
      </c>
      <c r="S230" s="17">
        <f t="shared" si="18"/>
        <v>70</v>
      </c>
      <c r="T230" s="16">
        <v>0</v>
      </c>
      <c r="U230" s="17">
        <f t="shared" si="19"/>
        <v>70</v>
      </c>
      <c r="V230" s="19"/>
    </row>
    <row r="231" spans="1:22" ht="14.25" customHeight="1">
      <c r="A231" t="s">
        <v>585</v>
      </c>
      <c r="B231" s="32" t="s">
        <v>586</v>
      </c>
      <c r="C231" s="32" t="s">
        <v>585</v>
      </c>
      <c r="D231" s="32" t="s">
        <v>586</v>
      </c>
      <c r="E231" t="s">
        <v>253</v>
      </c>
      <c r="F231" s="16">
        <v>0</v>
      </c>
      <c r="G231" s="16">
        <v>9</v>
      </c>
      <c r="H231" s="16">
        <v>0</v>
      </c>
      <c r="I231" s="16">
        <v>70</v>
      </c>
      <c r="J231" s="16">
        <v>101</v>
      </c>
      <c r="K231" s="17">
        <f t="shared" si="16"/>
        <v>180</v>
      </c>
      <c r="L231" s="16">
        <v>0</v>
      </c>
      <c r="M231" s="17">
        <f t="shared" si="17"/>
        <v>180</v>
      </c>
      <c r="N231" s="19" t="s">
        <v>799</v>
      </c>
      <c r="O231" s="16">
        <v>60</v>
      </c>
      <c r="P231" s="16">
        <v>26</v>
      </c>
      <c r="Q231" s="16">
        <v>0</v>
      </c>
      <c r="R231" s="16">
        <v>57</v>
      </c>
      <c r="S231" s="17">
        <f t="shared" si="18"/>
        <v>143</v>
      </c>
      <c r="T231" s="16">
        <v>0</v>
      </c>
      <c r="U231" s="17">
        <f t="shared" si="19"/>
        <v>143</v>
      </c>
      <c r="V231" s="19"/>
    </row>
    <row r="232" spans="1:22" ht="14.25" customHeight="1">
      <c r="A232" t="s">
        <v>587</v>
      </c>
      <c r="B232" s="32" t="s">
        <v>588</v>
      </c>
      <c r="C232" s="32" t="s">
        <v>587</v>
      </c>
      <c r="D232" s="32" t="s">
        <v>588</v>
      </c>
      <c r="E232" t="s">
        <v>320</v>
      </c>
      <c r="F232" s="16">
        <v>13</v>
      </c>
      <c r="G232" s="16">
        <v>0</v>
      </c>
      <c r="H232" s="16">
        <v>0</v>
      </c>
      <c r="I232" s="16">
        <v>41</v>
      </c>
      <c r="J232" s="16">
        <v>0</v>
      </c>
      <c r="K232" s="17">
        <f t="shared" si="16"/>
        <v>54</v>
      </c>
      <c r="L232" s="16">
        <v>0</v>
      </c>
      <c r="M232" s="17">
        <f t="shared" si="17"/>
        <v>54</v>
      </c>
      <c r="N232" s="19" t="s">
        <v>799</v>
      </c>
      <c r="O232" s="16">
        <v>47</v>
      </c>
      <c r="P232" s="16">
        <v>0</v>
      </c>
      <c r="Q232" s="16">
        <v>0</v>
      </c>
      <c r="R232" s="16">
        <v>41</v>
      </c>
      <c r="S232" s="17">
        <f t="shared" si="18"/>
        <v>88</v>
      </c>
      <c r="T232" s="16">
        <v>17</v>
      </c>
      <c r="U232" s="17">
        <f t="shared" si="19"/>
        <v>105</v>
      </c>
      <c r="V232" s="19"/>
    </row>
    <row r="233" spans="1:22" ht="14.25" customHeight="1">
      <c r="A233" t="s">
        <v>589</v>
      </c>
      <c r="B233" s="32" t="s">
        <v>590</v>
      </c>
      <c r="C233" s="32" t="s">
        <v>589</v>
      </c>
      <c r="D233" s="32" t="s">
        <v>590</v>
      </c>
      <c r="E233" t="s">
        <v>248</v>
      </c>
      <c r="F233" s="16">
        <v>33</v>
      </c>
      <c r="G233" s="16">
        <v>0</v>
      </c>
      <c r="H233" s="16">
        <v>0</v>
      </c>
      <c r="I233" s="16">
        <v>24</v>
      </c>
      <c r="J233" s="16">
        <v>0</v>
      </c>
      <c r="K233" s="17">
        <f t="shared" si="16"/>
        <v>57</v>
      </c>
      <c r="L233" s="16">
        <v>7</v>
      </c>
      <c r="M233" s="17">
        <f t="shared" si="17"/>
        <v>64</v>
      </c>
      <c r="N233" s="19" t="s">
        <v>802</v>
      </c>
      <c r="O233" s="16">
        <v>20</v>
      </c>
      <c r="P233" s="16">
        <v>57</v>
      </c>
      <c r="Q233" s="16">
        <v>0</v>
      </c>
      <c r="R233" s="16">
        <v>26</v>
      </c>
      <c r="S233" s="17">
        <f t="shared" si="18"/>
        <v>103</v>
      </c>
      <c r="T233" s="16">
        <v>284</v>
      </c>
      <c r="U233" s="17">
        <f t="shared" si="19"/>
        <v>387</v>
      </c>
      <c r="V233" s="19"/>
    </row>
    <row r="234" spans="1:22" ht="14.25" customHeight="1">
      <c r="A234" t="s">
        <v>591</v>
      </c>
      <c r="B234" s="32" t="s">
        <v>592</v>
      </c>
      <c r="C234" s="32" t="s">
        <v>591</v>
      </c>
      <c r="D234" s="32" t="s">
        <v>592</v>
      </c>
      <c r="E234" t="s">
        <v>248</v>
      </c>
      <c r="F234" s="16">
        <v>0</v>
      </c>
      <c r="G234" s="16">
        <v>72</v>
      </c>
      <c r="H234" s="16">
        <v>0</v>
      </c>
      <c r="I234" s="16">
        <v>9</v>
      </c>
      <c r="J234" s="16">
        <v>7</v>
      </c>
      <c r="K234" s="17">
        <f t="shared" si="16"/>
        <v>88</v>
      </c>
      <c r="L234" s="16">
        <v>0</v>
      </c>
      <c r="M234" s="17">
        <f t="shared" si="17"/>
        <v>88</v>
      </c>
      <c r="N234" s="19" t="s">
        <v>799</v>
      </c>
      <c r="O234" s="16">
        <v>0</v>
      </c>
      <c r="P234" s="16">
        <v>72</v>
      </c>
      <c r="Q234" s="16">
        <v>0</v>
      </c>
      <c r="R234" s="16">
        <v>25</v>
      </c>
      <c r="S234" s="17">
        <f t="shared" si="18"/>
        <v>97</v>
      </c>
      <c r="T234" s="16">
        <v>0</v>
      </c>
      <c r="U234" s="17">
        <f t="shared" si="19"/>
        <v>97</v>
      </c>
      <c r="V234" s="19"/>
    </row>
    <row r="235" spans="1:22" ht="14.25" customHeight="1">
      <c r="A235" t="s">
        <v>593</v>
      </c>
      <c r="B235" s="32" t="s">
        <v>594</v>
      </c>
      <c r="C235" s="32" t="s">
        <v>593</v>
      </c>
      <c r="D235" s="32" t="s">
        <v>594</v>
      </c>
      <c r="E235" t="s">
        <v>243</v>
      </c>
      <c r="F235" s="16">
        <v>12</v>
      </c>
      <c r="G235" s="16">
        <v>0</v>
      </c>
      <c r="H235" s="16">
        <v>0</v>
      </c>
      <c r="I235" s="16">
        <v>25</v>
      </c>
      <c r="J235" s="16">
        <v>30</v>
      </c>
      <c r="K235" s="17">
        <f t="shared" si="16"/>
        <v>67</v>
      </c>
      <c r="L235" s="16">
        <v>0</v>
      </c>
      <c r="M235" s="17">
        <f t="shared" si="17"/>
        <v>67</v>
      </c>
      <c r="N235" s="19" t="s">
        <v>799</v>
      </c>
      <c r="O235" s="16">
        <v>29</v>
      </c>
      <c r="P235" s="16">
        <v>44</v>
      </c>
      <c r="Q235" s="16">
        <v>0</v>
      </c>
      <c r="R235" s="16">
        <v>42</v>
      </c>
      <c r="S235" s="17">
        <f t="shared" si="18"/>
        <v>115</v>
      </c>
      <c r="T235" s="16">
        <v>10</v>
      </c>
      <c r="U235" s="17">
        <f t="shared" si="19"/>
        <v>125</v>
      </c>
      <c r="V235" s="11"/>
    </row>
    <row r="236" spans="1:22" ht="14.25" customHeight="1">
      <c r="A236" t="s">
        <v>595</v>
      </c>
      <c r="B236" s="32" t="s">
        <v>596</v>
      </c>
      <c r="C236" s="32" t="s">
        <v>595</v>
      </c>
      <c r="D236" s="32" t="s">
        <v>596</v>
      </c>
      <c r="E236" t="s">
        <v>320</v>
      </c>
      <c r="F236" s="16">
        <v>197</v>
      </c>
      <c r="G236" s="16">
        <v>0</v>
      </c>
      <c r="H236" s="16">
        <v>0</v>
      </c>
      <c r="I236" s="16">
        <v>53</v>
      </c>
      <c r="J236" s="16">
        <v>0</v>
      </c>
      <c r="K236" s="17">
        <f t="shared" si="16"/>
        <v>250</v>
      </c>
      <c r="L236" s="16">
        <v>142</v>
      </c>
      <c r="M236" s="17">
        <f t="shared" si="17"/>
        <v>392</v>
      </c>
      <c r="N236" s="19" t="s">
        <v>802</v>
      </c>
      <c r="O236" s="16">
        <v>117</v>
      </c>
      <c r="P236" s="16">
        <v>5</v>
      </c>
      <c r="Q236" s="16">
        <v>0</v>
      </c>
      <c r="R236" s="16">
        <v>24</v>
      </c>
      <c r="S236" s="17">
        <f t="shared" si="18"/>
        <v>146</v>
      </c>
      <c r="T236" s="16">
        <v>121</v>
      </c>
      <c r="U236" s="17">
        <f t="shared" si="19"/>
        <v>267</v>
      </c>
      <c r="V236" s="11"/>
    </row>
    <row r="237" spans="1:22" ht="14.25" customHeight="1">
      <c r="A237" t="s">
        <v>781</v>
      </c>
      <c r="B237" s="32" t="s">
        <v>782</v>
      </c>
      <c r="C237" s="32" t="s">
        <v>781</v>
      </c>
      <c r="D237" s="32" t="s">
        <v>782</v>
      </c>
      <c r="E237" t="s">
        <v>219</v>
      </c>
      <c r="F237" s="16">
        <v>0</v>
      </c>
      <c r="G237" s="16">
        <v>0</v>
      </c>
      <c r="H237" s="16">
        <v>0</v>
      </c>
      <c r="I237" s="16">
        <v>0</v>
      </c>
      <c r="J237" s="16">
        <v>0</v>
      </c>
      <c r="K237" s="17">
        <f t="shared" si="16"/>
        <v>0</v>
      </c>
      <c r="L237" s="16">
        <v>0</v>
      </c>
      <c r="M237" s="17">
        <f t="shared" si="17"/>
        <v>0</v>
      </c>
      <c r="N237" s="19" t="s">
        <v>799</v>
      </c>
      <c r="O237" s="16">
        <v>26</v>
      </c>
      <c r="P237" s="16">
        <v>0</v>
      </c>
      <c r="Q237" s="16">
        <v>0</v>
      </c>
      <c r="R237" s="16">
        <v>16</v>
      </c>
      <c r="S237" s="17">
        <f t="shared" si="18"/>
        <v>42</v>
      </c>
      <c r="T237" s="16">
        <v>0</v>
      </c>
      <c r="U237" s="17">
        <f t="shared" si="19"/>
        <v>42</v>
      </c>
      <c r="V237" s="11"/>
    </row>
    <row r="238" spans="1:22" ht="14.25" customHeight="1">
      <c r="A238" t="s">
        <v>597</v>
      </c>
      <c r="B238" s="32" t="s">
        <v>598</v>
      </c>
      <c r="C238" s="32" t="s">
        <v>597</v>
      </c>
      <c r="D238" s="32" t="s">
        <v>598</v>
      </c>
      <c r="E238" t="s">
        <v>219</v>
      </c>
      <c r="F238" s="16">
        <v>18</v>
      </c>
      <c r="G238" s="16">
        <v>9</v>
      </c>
      <c r="H238" s="16">
        <v>0</v>
      </c>
      <c r="I238" s="16">
        <v>26</v>
      </c>
      <c r="J238" s="16">
        <v>47</v>
      </c>
      <c r="K238" s="17">
        <f t="shared" si="16"/>
        <v>100</v>
      </c>
      <c r="L238" s="16">
        <v>0</v>
      </c>
      <c r="M238" s="17">
        <f t="shared" si="17"/>
        <v>100</v>
      </c>
      <c r="N238" s="19" t="s">
        <v>802</v>
      </c>
      <c r="O238" s="16">
        <v>95</v>
      </c>
      <c r="P238" s="16">
        <v>22</v>
      </c>
      <c r="Q238" s="16">
        <v>0</v>
      </c>
      <c r="R238" s="16">
        <v>52</v>
      </c>
      <c r="S238" s="17">
        <f t="shared" si="18"/>
        <v>169</v>
      </c>
      <c r="T238" s="16">
        <v>0</v>
      </c>
      <c r="U238" s="17">
        <f t="shared" si="19"/>
        <v>169</v>
      </c>
      <c r="V238" s="11"/>
    </row>
    <row r="239" spans="1:22" ht="14.25" customHeight="1">
      <c r="A239" t="s">
        <v>599</v>
      </c>
      <c r="B239" s="32" t="s">
        <v>600</v>
      </c>
      <c r="C239" s="32" t="s">
        <v>599</v>
      </c>
      <c r="D239" s="32" t="s">
        <v>600</v>
      </c>
      <c r="E239" t="s">
        <v>243</v>
      </c>
      <c r="F239" s="16">
        <v>57</v>
      </c>
      <c r="G239" s="16">
        <v>0</v>
      </c>
      <c r="H239" s="16">
        <v>0</v>
      </c>
      <c r="I239" s="16">
        <v>0</v>
      </c>
      <c r="J239" s="16">
        <v>0</v>
      </c>
      <c r="K239" s="17">
        <f t="shared" si="16"/>
        <v>57</v>
      </c>
      <c r="L239" s="16">
        <v>0</v>
      </c>
      <c r="M239" s="17">
        <f t="shared" si="17"/>
        <v>57</v>
      </c>
      <c r="N239" s="19" t="s">
        <v>799</v>
      </c>
      <c r="O239" s="16">
        <v>72</v>
      </c>
      <c r="P239" s="16">
        <v>29</v>
      </c>
      <c r="Q239" s="16">
        <v>0</v>
      </c>
      <c r="R239" s="16">
        <v>0</v>
      </c>
      <c r="S239" s="17">
        <f t="shared" si="18"/>
        <v>101</v>
      </c>
      <c r="T239" s="16">
        <v>0</v>
      </c>
      <c r="U239" s="17">
        <f t="shared" si="19"/>
        <v>101</v>
      </c>
      <c r="V239" s="11"/>
    </row>
    <row r="240" spans="1:22" ht="14.25" customHeight="1">
      <c r="A240" t="s">
        <v>601</v>
      </c>
      <c r="B240" s="32" t="s">
        <v>602</v>
      </c>
      <c r="C240" s="32" t="s">
        <v>601</v>
      </c>
      <c r="D240" s="32" t="s">
        <v>602</v>
      </c>
      <c r="E240" t="s">
        <v>253</v>
      </c>
      <c r="F240" s="16">
        <v>161</v>
      </c>
      <c r="G240" s="16">
        <v>0</v>
      </c>
      <c r="H240" s="16">
        <v>0</v>
      </c>
      <c r="I240" s="16">
        <v>22</v>
      </c>
      <c r="J240" s="16">
        <v>0</v>
      </c>
      <c r="K240" s="17">
        <f t="shared" si="16"/>
        <v>183</v>
      </c>
      <c r="L240" s="16">
        <v>0</v>
      </c>
      <c r="M240" s="17">
        <f t="shared" si="17"/>
        <v>183</v>
      </c>
      <c r="N240" s="19" t="s">
        <v>802</v>
      </c>
      <c r="O240" s="16">
        <v>45</v>
      </c>
      <c r="P240" s="16">
        <v>0</v>
      </c>
      <c r="Q240" s="16">
        <v>0</v>
      </c>
      <c r="R240" s="16">
        <v>12</v>
      </c>
      <c r="S240" s="17">
        <f t="shared" si="18"/>
        <v>57</v>
      </c>
      <c r="T240" s="16">
        <v>53</v>
      </c>
      <c r="U240" s="17">
        <f t="shared" si="19"/>
        <v>110</v>
      </c>
      <c r="V240" s="11"/>
    </row>
    <row r="241" spans="1:22" ht="14.25" customHeight="1">
      <c r="A241" t="s">
        <v>872</v>
      </c>
      <c r="B241" s="32" t="s">
        <v>873</v>
      </c>
      <c r="C241" s="32" t="s">
        <v>872</v>
      </c>
      <c r="D241" s="32" t="s">
        <v>873</v>
      </c>
      <c r="E241" t="s">
        <v>248</v>
      </c>
      <c r="F241" s="16">
        <v>11</v>
      </c>
      <c r="G241" s="16">
        <v>0</v>
      </c>
      <c r="H241" s="16">
        <v>0</v>
      </c>
      <c r="I241" s="16">
        <v>17</v>
      </c>
      <c r="J241" s="16">
        <v>0</v>
      </c>
      <c r="K241" s="17">
        <f t="shared" si="16"/>
        <v>28</v>
      </c>
      <c r="L241" s="16">
        <v>0</v>
      </c>
      <c r="M241" s="17">
        <f t="shared" si="17"/>
        <v>28</v>
      </c>
      <c r="N241" s="19" t="s">
        <v>799</v>
      </c>
      <c r="O241" s="16">
        <v>151</v>
      </c>
      <c r="P241" s="16">
        <v>0</v>
      </c>
      <c r="Q241" s="16">
        <v>0</v>
      </c>
      <c r="R241" s="16">
        <v>17</v>
      </c>
      <c r="S241" s="17">
        <f t="shared" si="18"/>
        <v>168</v>
      </c>
      <c r="T241" s="16">
        <v>0</v>
      </c>
      <c r="U241" s="17">
        <f t="shared" si="19"/>
        <v>168</v>
      </c>
      <c r="V241" s="11"/>
    </row>
    <row r="242" spans="1:22" ht="14.25" customHeight="1">
      <c r="A242" t="s">
        <v>603</v>
      </c>
      <c r="B242" s="32" t="s">
        <v>604</v>
      </c>
      <c r="C242" s="32" t="s">
        <v>603</v>
      </c>
      <c r="D242" s="32" t="s">
        <v>604</v>
      </c>
      <c r="E242" t="s">
        <v>219</v>
      </c>
      <c r="F242" s="16">
        <v>0</v>
      </c>
      <c r="G242" s="16">
        <v>0</v>
      </c>
      <c r="H242" s="16">
        <v>0</v>
      </c>
      <c r="I242" s="16">
        <v>0</v>
      </c>
      <c r="J242" s="16">
        <v>0</v>
      </c>
      <c r="K242" s="17">
        <f t="shared" si="16"/>
        <v>0</v>
      </c>
      <c r="L242" s="16">
        <v>0</v>
      </c>
      <c r="M242" s="17">
        <f t="shared" si="17"/>
        <v>0</v>
      </c>
      <c r="N242" s="19" t="s">
        <v>799</v>
      </c>
      <c r="O242" s="16">
        <v>0</v>
      </c>
      <c r="P242" s="16">
        <v>13</v>
      </c>
      <c r="Q242" s="16">
        <v>0</v>
      </c>
      <c r="R242" s="16">
        <v>1</v>
      </c>
      <c r="S242" s="17">
        <f t="shared" si="18"/>
        <v>14</v>
      </c>
      <c r="T242" s="16">
        <v>0</v>
      </c>
      <c r="U242" s="17">
        <f t="shared" si="19"/>
        <v>14</v>
      </c>
      <c r="V242" s="11"/>
    </row>
    <row r="243" spans="1:22" ht="14.25" customHeight="1">
      <c r="A243" t="s">
        <v>605</v>
      </c>
      <c r="B243" s="32" t="s">
        <v>606</v>
      </c>
      <c r="C243" s="32" t="s">
        <v>605</v>
      </c>
      <c r="D243" s="32" t="s">
        <v>606</v>
      </c>
      <c r="E243" t="s">
        <v>243</v>
      </c>
      <c r="F243" s="16">
        <v>0</v>
      </c>
      <c r="G243" s="16">
        <v>28</v>
      </c>
      <c r="H243" s="16">
        <v>0</v>
      </c>
      <c r="I243" s="16">
        <v>38</v>
      </c>
      <c r="J243" s="16">
        <v>25</v>
      </c>
      <c r="K243" s="17">
        <f t="shared" si="16"/>
        <v>91</v>
      </c>
      <c r="L243" s="16">
        <v>0</v>
      </c>
      <c r="M243" s="17">
        <f t="shared" si="17"/>
        <v>91</v>
      </c>
      <c r="N243" s="19" t="s">
        <v>802</v>
      </c>
      <c r="O243" s="16">
        <v>31</v>
      </c>
      <c r="P243" s="16">
        <v>16</v>
      </c>
      <c r="Q243" s="16">
        <v>0</v>
      </c>
      <c r="R243" s="16">
        <v>27</v>
      </c>
      <c r="S243" s="17">
        <f t="shared" si="18"/>
        <v>74</v>
      </c>
      <c r="T243" s="16">
        <v>0</v>
      </c>
      <c r="U243" s="17">
        <f t="shared" si="19"/>
        <v>74</v>
      </c>
      <c r="V243" s="11"/>
    </row>
    <row r="244" spans="1:22" ht="14.25" customHeight="1">
      <c r="A244" t="s">
        <v>607</v>
      </c>
      <c r="B244" s="32" t="s">
        <v>608</v>
      </c>
      <c r="C244" s="32" t="s">
        <v>607</v>
      </c>
      <c r="D244" s="32" t="s">
        <v>608</v>
      </c>
      <c r="E244" t="s">
        <v>248</v>
      </c>
      <c r="F244" s="16">
        <v>156</v>
      </c>
      <c r="G244" s="16">
        <v>0</v>
      </c>
      <c r="H244" s="16">
        <v>0</v>
      </c>
      <c r="I244" s="16">
        <v>37</v>
      </c>
      <c r="J244" s="16">
        <v>26</v>
      </c>
      <c r="K244" s="17">
        <f t="shared" si="16"/>
        <v>219</v>
      </c>
      <c r="L244" s="16">
        <v>598</v>
      </c>
      <c r="M244" s="17">
        <f t="shared" si="17"/>
        <v>817</v>
      </c>
      <c r="N244" s="19" t="s">
        <v>802</v>
      </c>
      <c r="O244" s="16">
        <v>105</v>
      </c>
      <c r="P244" s="16">
        <v>44</v>
      </c>
      <c r="Q244" s="16">
        <v>0</v>
      </c>
      <c r="R244" s="16">
        <v>61</v>
      </c>
      <c r="S244" s="17">
        <f t="shared" si="18"/>
        <v>210</v>
      </c>
      <c r="T244" s="16">
        <v>569</v>
      </c>
      <c r="U244" s="17">
        <f t="shared" si="19"/>
        <v>779</v>
      </c>
      <c r="V244" s="11"/>
    </row>
    <row r="245" spans="1:22" ht="14.25" customHeight="1">
      <c r="A245" t="s">
        <v>609</v>
      </c>
      <c r="B245" s="32" t="s">
        <v>610</v>
      </c>
      <c r="C245" s="32" t="s">
        <v>609</v>
      </c>
      <c r="D245" s="32" t="s">
        <v>610</v>
      </c>
      <c r="E245" t="s">
        <v>231</v>
      </c>
      <c r="F245" s="16">
        <v>0</v>
      </c>
      <c r="G245" s="16">
        <v>0</v>
      </c>
      <c r="H245" s="16">
        <v>0</v>
      </c>
      <c r="I245" s="16">
        <v>5</v>
      </c>
      <c r="J245" s="16">
        <v>0</v>
      </c>
      <c r="K245" s="17">
        <f t="shared" si="16"/>
        <v>5</v>
      </c>
      <c r="L245" s="16">
        <v>0</v>
      </c>
      <c r="M245" s="17">
        <f t="shared" si="17"/>
        <v>5</v>
      </c>
      <c r="N245" s="19" t="s">
        <v>799</v>
      </c>
      <c r="O245" s="16">
        <v>29</v>
      </c>
      <c r="P245" s="16">
        <v>0</v>
      </c>
      <c r="Q245" s="16">
        <v>0</v>
      </c>
      <c r="R245" s="16">
        <v>51</v>
      </c>
      <c r="S245" s="17">
        <f t="shared" si="18"/>
        <v>80</v>
      </c>
      <c r="T245" s="16">
        <v>3</v>
      </c>
      <c r="U245" s="17">
        <f t="shared" si="19"/>
        <v>83</v>
      </c>
      <c r="V245" s="11"/>
    </row>
    <row r="246" spans="1:22" ht="14.25" customHeight="1">
      <c r="A246" t="s">
        <v>611</v>
      </c>
      <c r="B246" s="32" t="s">
        <v>612</v>
      </c>
      <c r="C246" s="32" t="s">
        <v>611</v>
      </c>
      <c r="D246" s="32" t="s">
        <v>612</v>
      </c>
      <c r="E246" t="s">
        <v>219</v>
      </c>
      <c r="F246" s="16">
        <v>54</v>
      </c>
      <c r="G246" s="16">
        <v>17</v>
      </c>
      <c r="H246" s="16">
        <v>0</v>
      </c>
      <c r="I246" s="16">
        <v>15</v>
      </c>
      <c r="J246" s="16">
        <v>18</v>
      </c>
      <c r="K246" s="17">
        <f t="shared" si="16"/>
        <v>104</v>
      </c>
      <c r="L246" s="16">
        <v>0</v>
      </c>
      <c r="M246" s="17">
        <f t="shared" si="17"/>
        <v>104</v>
      </c>
      <c r="N246" s="19" t="s">
        <v>799</v>
      </c>
      <c r="O246" s="16">
        <v>60</v>
      </c>
      <c r="P246" s="16">
        <v>17</v>
      </c>
      <c r="Q246" s="16">
        <v>0</v>
      </c>
      <c r="R246" s="16">
        <v>61</v>
      </c>
      <c r="S246" s="17">
        <f t="shared" si="18"/>
        <v>138</v>
      </c>
      <c r="T246" s="16">
        <v>0</v>
      </c>
      <c r="U246" s="17">
        <f t="shared" si="19"/>
        <v>138</v>
      </c>
      <c r="V246" s="11"/>
    </row>
    <row r="247" spans="1:22" ht="14.25" customHeight="1">
      <c r="A247" t="s">
        <v>613</v>
      </c>
      <c r="B247" s="32" t="s">
        <v>614</v>
      </c>
      <c r="C247" s="32" t="s">
        <v>613</v>
      </c>
      <c r="D247" s="32" t="s">
        <v>614</v>
      </c>
      <c r="E247" t="s">
        <v>243</v>
      </c>
      <c r="F247" s="16">
        <v>22</v>
      </c>
      <c r="G247" s="16">
        <v>2</v>
      </c>
      <c r="H247" s="16">
        <v>0</v>
      </c>
      <c r="I247" s="16">
        <v>23</v>
      </c>
      <c r="J247" s="16">
        <v>15</v>
      </c>
      <c r="K247" s="17">
        <f t="shared" si="16"/>
        <v>62</v>
      </c>
      <c r="L247" s="16">
        <v>0</v>
      </c>
      <c r="M247" s="17">
        <f t="shared" si="17"/>
        <v>62</v>
      </c>
      <c r="N247" s="19" t="s">
        <v>799</v>
      </c>
      <c r="O247" s="16">
        <v>39</v>
      </c>
      <c r="P247" s="16">
        <v>0</v>
      </c>
      <c r="Q247" s="16">
        <v>0</v>
      </c>
      <c r="R247" s="16">
        <v>16</v>
      </c>
      <c r="S247" s="17">
        <f t="shared" si="18"/>
        <v>55</v>
      </c>
      <c r="T247" s="16">
        <v>0</v>
      </c>
      <c r="U247" s="17">
        <f t="shared" si="19"/>
        <v>55</v>
      </c>
      <c r="V247" s="11"/>
    </row>
    <row r="248" spans="1:22" ht="14.25" customHeight="1">
      <c r="A248" t="s">
        <v>615</v>
      </c>
      <c r="B248" s="32" t="s">
        <v>616</v>
      </c>
      <c r="C248" s="32" t="s">
        <v>615</v>
      </c>
      <c r="D248" s="32" t="s">
        <v>616</v>
      </c>
      <c r="E248" t="s">
        <v>219</v>
      </c>
      <c r="F248" s="16">
        <v>0</v>
      </c>
      <c r="G248" s="16">
        <v>0</v>
      </c>
      <c r="H248" s="16">
        <v>0</v>
      </c>
      <c r="I248" s="16">
        <v>0</v>
      </c>
      <c r="J248" s="16">
        <v>64</v>
      </c>
      <c r="K248" s="17">
        <f t="shared" si="16"/>
        <v>64</v>
      </c>
      <c r="L248" s="16">
        <v>0</v>
      </c>
      <c r="M248" s="17">
        <f t="shared" si="17"/>
        <v>64</v>
      </c>
      <c r="N248" s="19" t="s">
        <v>799</v>
      </c>
      <c r="O248" s="16">
        <v>17</v>
      </c>
      <c r="P248" s="16">
        <v>0</v>
      </c>
      <c r="Q248" s="16">
        <v>0</v>
      </c>
      <c r="R248" s="16">
        <v>17</v>
      </c>
      <c r="S248" s="17">
        <f t="shared" si="18"/>
        <v>34</v>
      </c>
      <c r="T248" s="16">
        <v>0</v>
      </c>
      <c r="U248" s="17">
        <f t="shared" si="19"/>
        <v>34</v>
      </c>
      <c r="V248" s="11"/>
    </row>
    <row r="249" spans="1:22" ht="14.25" customHeight="1">
      <c r="A249" t="s">
        <v>617</v>
      </c>
      <c r="B249" s="32" t="s">
        <v>618</v>
      </c>
      <c r="C249" s="32" t="s">
        <v>617</v>
      </c>
      <c r="D249" s="32" t="s">
        <v>618</v>
      </c>
      <c r="E249" t="s">
        <v>231</v>
      </c>
      <c r="F249" s="16">
        <v>60</v>
      </c>
      <c r="G249" s="16">
        <v>8</v>
      </c>
      <c r="H249" s="16">
        <v>0</v>
      </c>
      <c r="I249" s="16">
        <v>33</v>
      </c>
      <c r="J249" s="16">
        <v>0</v>
      </c>
      <c r="K249" s="17">
        <f t="shared" si="16"/>
        <v>101</v>
      </c>
      <c r="L249" s="16">
        <v>0</v>
      </c>
      <c r="M249" s="17">
        <f t="shared" si="17"/>
        <v>101</v>
      </c>
      <c r="N249" s="19" t="s">
        <v>799</v>
      </c>
      <c r="O249" s="16">
        <v>42</v>
      </c>
      <c r="P249" s="16">
        <v>0</v>
      </c>
      <c r="Q249" s="16">
        <v>0</v>
      </c>
      <c r="R249" s="16">
        <v>24</v>
      </c>
      <c r="S249" s="17">
        <f t="shared" si="18"/>
        <v>66</v>
      </c>
      <c r="T249" s="16">
        <v>0</v>
      </c>
      <c r="U249" s="17">
        <f t="shared" si="19"/>
        <v>66</v>
      </c>
      <c r="V249" s="11"/>
    </row>
    <row r="250" spans="1:22" ht="14.25" customHeight="1">
      <c r="A250" t="s">
        <v>619</v>
      </c>
      <c r="B250" s="32" t="s">
        <v>620</v>
      </c>
      <c r="C250" s="32" t="s">
        <v>619</v>
      </c>
      <c r="D250" s="32" t="s">
        <v>620</v>
      </c>
      <c r="E250" t="s">
        <v>231</v>
      </c>
      <c r="F250" s="16">
        <v>0</v>
      </c>
      <c r="G250" s="16">
        <v>0</v>
      </c>
      <c r="H250" s="16">
        <v>0</v>
      </c>
      <c r="I250" s="16">
        <v>30</v>
      </c>
      <c r="J250" s="16">
        <v>0</v>
      </c>
      <c r="K250" s="17">
        <f t="shared" si="16"/>
        <v>30</v>
      </c>
      <c r="L250" s="16">
        <v>0</v>
      </c>
      <c r="M250" s="17">
        <f t="shared" si="17"/>
        <v>30</v>
      </c>
      <c r="N250" s="19" t="s">
        <v>799</v>
      </c>
      <c r="O250" s="16">
        <v>34</v>
      </c>
      <c r="P250" s="16">
        <v>0</v>
      </c>
      <c r="Q250" s="16">
        <v>0</v>
      </c>
      <c r="R250" s="16">
        <v>37</v>
      </c>
      <c r="S250" s="17">
        <f t="shared" si="18"/>
        <v>71</v>
      </c>
      <c r="T250" s="16">
        <v>0</v>
      </c>
      <c r="U250" s="17">
        <f t="shared" si="19"/>
        <v>71</v>
      </c>
      <c r="V250" s="11"/>
    </row>
    <row r="251" spans="1:22" ht="14.25" customHeight="1">
      <c r="A251" t="s">
        <v>621</v>
      </c>
      <c r="B251" s="32" t="s">
        <v>622</v>
      </c>
      <c r="C251" s="32" t="s">
        <v>621</v>
      </c>
      <c r="D251" s="32" t="s">
        <v>622</v>
      </c>
      <c r="E251" t="s">
        <v>219</v>
      </c>
      <c r="F251" s="16">
        <v>54</v>
      </c>
      <c r="G251" s="16">
        <v>0</v>
      </c>
      <c r="H251" s="16">
        <v>0</v>
      </c>
      <c r="I251" s="16">
        <v>34</v>
      </c>
      <c r="J251" s="16">
        <v>0</v>
      </c>
      <c r="K251" s="17">
        <f t="shared" si="16"/>
        <v>88</v>
      </c>
      <c r="L251" s="16">
        <v>0</v>
      </c>
      <c r="M251" s="17">
        <f t="shared" si="17"/>
        <v>88</v>
      </c>
      <c r="N251" s="19" t="s">
        <v>799</v>
      </c>
      <c r="O251" s="16">
        <v>22</v>
      </c>
      <c r="P251" s="16">
        <v>0</v>
      </c>
      <c r="Q251" s="16">
        <v>0</v>
      </c>
      <c r="R251" s="16">
        <v>10</v>
      </c>
      <c r="S251" s="17">
        <f t="shared" si="18"/>
        <v>32</v>
      </c>
      <c r="T251" s="16">
        <v>11</v>
      </c>
      <c r="U251" s="17">
        <f t="shared" si="19"/>
        <v>43</v>
      </c>
      <c r="V251" s="11"/>
    </row>
    <row r="252" spans="1:22" ht="14.25" customHeight="1">
      <c r="A252" t="s">
        <v>623</v>
      </c>
      <c r="B252" s="32" t="s">
        <v>624</v>
      </c>
      <c r="C252" s="32" t="s">
        <v>623</v>
      </c>
      <c r="D252" s="32" t="s">
        <v>624</v>
      </c>
      <c r="E252" t="s">
        <v>243</v>
      </c>
      <c r="F252" s="16">
        <v>9</v>
      </c>
      <c r="G252" s="16">
        <v>0</v>
      </c>
      <c r="H252" s="16">
        <v>0</v>
      </c>
      <c r="I252" s="16">
        <v>0</v>
      </c>
      <c r="J252" s="16">
        <v>0</v>
      </c>
      <c r="K252" s="17">
        <f t="shared" si="16"/>
        <v>9</v>
      </c>
      <c r="L252" s="16">
        <v>0</v>
      </c>
      <c r="M252" s="17">
        <f t="shared" si="17"/>
        <v>9</v>
      </c>
      <c r="N252" s="19" t="s">
        <v>799</v>
      </c>
      <c r="O252" s="16">
        <v>0</v>
      </c>
      <c r="P252" s="16">
        <v>0</v>
      </c>
      <c r="Q252" s="16">
        <v>0</v>
      </c>
      <c r="R252" s="16">
        <v>12</v>
      </c>
      <c r="S252" s="17">
        <f t="shared" si="18"/>
        <v>12</v>
      </c>
      <c r="T252" s="16">
        <v>20</v>
      </c>
      <c r="U252" s="17">
        <f t="shared" si="19"/>
        <v>32</v>
      </c>
      <c r="V252" s="11"/>
    </row>
    <row r="253" spans="1:22" ht="14.25" customHeight="1">
      <c r="A253" t="s">
        <v>625</v>
      </c>
      <c r="B253" s="32" t="s">
        <v>626</v>
      </c>
      <c r="C253" s="32" t="s">
        <v>625</v>
      </c>
      <c r="D253" s="32" t="s">
        <v>626</v>
      </c>
      <c r="E253" t="s">
        <v>243</v>
      </c>
      <c r="F253" s="16">
        <v>4</v>
      </c>
      <c r="G253" s="16">
        <v>0</v>
      </c>
      <c r="H253" s="16">
        <v>0</v>
      </c>
      <c r="I253" s="16">
        <v>0</v>
      </c>
      <c r="J253" s="16">
        <v>0</v>
      </c>
      <c r="K253" s="17">
        <f t="shared" si="16"/>
        <v>4</v>
      </c>
      <c r="L253" s="16">
        <v>0</v>
      </c>
      <c r="M253" s="17">
        <f t="shared" si="17"/>
        <v>4</v>
      </c>
      <c r="N253" s="19" t="s">
        <v>799</v>
      </c>
      <c r="O253" s="16">
        <v>0</v>
      </c>
      <c r="P253" s="16">
        <v>0</v>
      </c>
      <c r="Q253" s="16">
        <v>0</v>
      </c>
      <c r="R253" s="16">
        <v>0</v>
      </c>
      <c r="S253" s="17">
        <f t="shared" si="18"/>
        <v>0</v>
      </c>
      <c r="T253" s="16">
        <v>1</v>
      </c>
      <c r="U253" s="17">
        <f t="shared" si="19"/>
        <v>1</v>
      </c>
      <c r="V253" s="11"/>
    </row>
    <row r="254" spans="1:22" ht="14.25" customHeight="1">
      <c r="A254" t="s">
        <v>627</v>
      </c>
      <c r="B254" s="32" t="s">
        <v>628</v>
      </c>
      <c r="C254" s="32" t="s">
        <v>627</v>
      </c>
      <c r="D254" s="32" t="s">
        <v>628</v>
      </c>
      <c r="E254" t="s">
        <v>253</v>
      </c>
      <c r="F254" s="16">
        <v>2</v>
      </c>
      <c r="G254" s="16">
        <v>99</v>
      </c>
      <c r="H254" s="16">
        <v>0</v>
      </c>
      <c r="I254" s="16">
        <v>132</v>
      </c>
      <c r="J254" s="16">
        <v>97</v>
      </c>
      <c r="K254" s="17">
        <f t="shared" si="16"/>
        <v>330</v>
      </c>
      <c r="L254" s="16">
        <v>0</v>
      </c>
      <c r="M254" s="17">
        <f t="shared" si="17"/>
        <v>330</v>
      </c>
      <c r="N254" s="19" t="s">
        <v>802</v>
      </c>
      <c r="O254" s="16">
        <v>2</v>
      </c>
      <c r="P254" s="16">
        <v>27</v>
      </c>
      <c r="Q254" s="16">
        <v>0</v>
      </c>
      <c r="R254" s="16">
        <v>4</v>
      </c>
      <c r="S254" s="17">
        <f t="shared" si="18"/>
        <v>33</v>
      </c>
      <c r="T254" s="16">
        <v>0</v>
      </c>
      <c r="U254" s="17">
        <f t="shared" si="19"/>
        <v>33</v>
      </c>
      <c r="V254" s="11"/>
    </row>
    <row r="255" spans="1:22" ht="14.25" customHeight="1">
      <c r="A255" t="s">
        <v>629</v>
      </c>
      <c r="B255" s="32" t="s">
        <v>630</v>
      </c>
      <c r="C255" s="32" t="s">
        <v>629</v>
      </c>
      <c r="D255" s="32" t="s">
        <v>630</v>
      </c>
      <c r="E255" t="s">
        <v>219</v>
      </c>
      <c r="F255" s="16">
        <v>0</v>
      </c>
      <c r="G255" s="16">
        <v>15</v>
      </c>
      <c r="H255" s="16">
        <v>0</v>
      </c>
      <c r="I255" s="16">
        <v>42</v>
      </c>
      <c r="J255" s="16">
        <v>0</v>
      </c>
      <c r="K255" s="17">
        <f t="shared" si="16"/>
        <v>57</v>
      </c>
      <c r="L255" s="16">
        <v>0</v>
      </c>
      <c r="M255" s="17">
        <f t="shared" si="17"/>
        <v>57</v>
      </c>
      <c r="N255" s="19" t="s">
        <v>802</v>
      </c>
      <c r="O255" s="16">
        <v>47</v>
      </c>
      <c r="P255" s="16">
        <v>0</v>
      </c>
      <c r="Q255" s="16">
        <v>0</v>
      </c>
      <c r="R255" s="16">
        <v>44</v>
      </c>
      <c r="S255" s="17">
        <f t="shared" si="18"/>
        <v>91</v>
      </c>
      <c r="T255" s="16">
        <v>0</v>
      </c>
      <c r="U255" s="17">
        <f t="shared" si="19"/>
        <v>91</v>
      </c>
      <c r="V255" s="11"/>
    </row>
    <row r="256" spans="1:22" ht="14.25" customHeight="1">
      <c r="A256" t="s">
        <v>631</v>
      </c>
      <c r="B256" s="32" t="s">
        <v>632</v>
      </c>
      <c r="C256" s="32" t="s">
        <v>631</v>
      </c>
      <c r="D256" s="32" t="s">
        <v>632</v>
      </c>
      <c r="E256" t="s">
        <v>231</v>
      </c>
      <c r="F256" s="16">
        <v>9</v>
      </c>
      <c r="G256" s="16">
        <v>4</v>
      </c>
      <c r="H256" s="16">
        <v>0</v>
      </c>
      <c r="I256" s="16">
        <v>0</v>
      </c>
      <c r="J256" s="16">
        <v>0</v>
      </c>
      <c r="K256" s="17">
        <f t="shared" si="16"/>
        <v>13</v>
      </c>
      <c r="L256" s="16">
        <v>0</v>
      </c>
      <c r="M256" s="17">
        <f t="shared" si="17"/>
        <v>13</v>
      </c>
      <c r="N256" s="19" t="s">
        <v>799</v>
      </c>
      <c r="O256" s="16">
        <v>9</v>
      </c>
      <c r="P256" s="16">
        <v>0</v>
      </c>
      <c r="Q256" s="16">
        <v>0</v>
      </c>
      <c r="R256" s="16">
        <v>0</v>
      </c>
      <c r="S256" s="17">
        <f t="shared" si="18"/>
        <v>9</v>
      </c>
      <c r="T256" s="16">
        <v>0</v>
      </c>
      <c r="U256" s="17">
        <f t="shared" si="19"/>
        <v>9</v>
      </c>
      <c r="V256" s="11"/>
    </row>
    <row r="257" spans="1:22" ht="14.25" customHeight="1">
      <c r="A257" t="s">
        <v>633</v>
      </c>
      <c r="B257" s="32" t="s">
        <v>634</v>
      </c>
      <c r="C257" s="32" t="s">
        <v>633</v>
      </c>
      <c r="D257" s="32" t="s">
        <v>634</v>
      </c>
      <c r="E257" t="s">
        <v>219</v>
      </c>
      <c r="F257" s="16">
        <v>78</v>
      </c>
      <c r="G257" s="16">
        <v>0</v>
      </c>
      <c r="H257" s="16">
        <v>0</v>
      </c>
      <c r="I257" s="16">
        <v>36</v>
      </c>
      <c r="J257" s="16">
        <v>0</v>
      </c>
      <c r="K257" s="17">
        <f t="shared" si="16"/>
        <v>114</v>
      </c>
      <c r="L257" s="16">
        <v>0</v>
      </c>
      <c r="M257" s="17">
        <f t="shared" si="17"/>
        <v>114</v>
      </c>
      <c r="N257" s="19" t="s">
        <v>799</v>
      </c>
      <c r="O257" s="16">
        <v>301</v>
      </c>
      <c r="P257" s="16">
        <v>0</v>
      </c>
      <c r="Q257" s="16">
        <v>0</v>
      </c>
      <c r="R257" s="16">
        <v>67</v>
      </c>
      <c r="S257" s="17">
        <f t="shared" si="18"/>
        <v>368</v>
      </c>
      <c r="T257" s="16">
        <v>14</v>
      </c>
      <c r="U257" s="17">
        <f t="shared" si="19"/>
        <v>382</v>
      </c>
      <c r="V257" s="11"/>
    </row>
    <row r="258" spans="1:22" ht="14.25" customHeight="1">
      <c r="A258" t="s">
        <v>635</v>
      </c>
      <c r="B258" s="32" t="s">
        <v>636</v>
      </c>
      <c r="C258" s="32" t="s">
        <v>635</v>
      </c>
      <c r="D258" s="32" t="s">
        <v>636</v>
      </c>
      <c r="E258" t="s">
        <v>234</v>
      </c>
      <c r="F258" s="16">
        <v>59</v>
      </c>
      <c r="G258" s="16">
        <v>4</v>
      </c>
      <c r="H258" s="16">
        <v>0</v>
      </c>
      <c r="I258" s="16">
        <v>48</v>
      </c>
      <c r="J258" s="16">
        <v>64</v>
      </c>
      <c r="K258" s="17">
        <f t="shared" si="16"/>
        <v>175</v>
      </c>
      <c r="L258" s="16">
        <v>0</v>
      </c>
      <c r="M258" s="17">
        <f t="shared" si="17"/>
        <v>175</v>
      </c>
      <c r="N258" s="19" t="s">
        <v>802</v>
      </c>
      <c r="O258" s="16">
        <v>37</v>
      </c>
      <c r="P258" s="16">
        <v>6</v>
      </c>
      <c r="Q258" s="16">
        <v>0</v>
      </c>
      <c r="R258" s="16">
        <v>27</v>
      </c>
      <c r="S258" s="17">
        <f t="shared" si="18"/>
        <v>70</v>
      </c>
      <c r="T258" s="16">
        <v>39</v>
      </c>
      <c r="U258" s="17">
        <f t="shared" si="19"/>
        <v>109</v>
      </c>
      <c r="V258" s="11"/>
    </row>
    <row r="259" spans="1:22" ht="14.25" customHeight="1">
      <c r="A259" t="s">
        <v>637</v>
      </c>
      <c r="B259" s="32" t="s">
        <v>638</v>
      </c>
      <c r="C259" s="32" t="s">
        <v>637</v>
      </c>
      <c r="D259" s="32" t="s">
        <v>638</v>
      </c>
      <c r="E259" t="s">
        <v>248</v>
      </c>
      <c r="F259" s="16">
        <v>7</v>
      </c>
      <c r="G259" s="16">
        <v>4</v>
      </c>
      <c r="H259" s="16">
        <v>0</v>
      </c>
      <c r="I259" s="16">
        <v>1</v>
      </c>
      <c r="J259" s="16">
        <v>85</v>
      </c>
      <c r="K259" s="17">
        <f t="shared" si="16"/>
        <v>97</v>
      </c>
      <c r="L259" s="16">
        <v>0</v>
      </c>
      <c r="M259" s="17">
        <f t="shared" si="17"/>
        <v>97</v>
      </c>
      <c r="N259" s="19" t="s">
        <v>799</v>
      </c>
      <c r="O259" s="16">
        <v>1</v>
      </c>
      <c r="P259" s="16">
        <v>4</v>
      </c>
      <c r="Q259" s="16">
        <v>0</v>
      </c>
      <c r="R259" s="16">
        <v>1</v>
      </c>
      <c r="S259" s="17">
        <f t="shared" si="18"/>
        <v>6</v>
      </c>
      <c r="T259" s="16">
        <v>22</v>
      </c>
      <c r="U259" s="17">
        <f t="shared" si="19"/>
        <v>28</v>
      </c>
      <c r="V259" s="11"/>
    </row>
    <row r="260" spans="1:22" ht="14.25" customHeight="1">
      <c r="A260" t="s">
        <v>639</v>
      </c>
      <c r="B260" s="32" t="s">
        <v>640</v>
      </c>
      <c r="C260" s="32" t="s">
        <v>639</v>
      </c>
      <c r="D260" s="32" t="s">
        <v>640</v>
      </c>
      <c r="E260" t="s">
        <v>253</v>
      </c>
      <c r="F260" s="16">
        <v>102</v>
      </c>
      <c r="G260" s="16">
        <v>2</v>
      </c>
      <c r="H260" s="16">
        <v>49</v>
      </c>
      <c r="I260" s="16">
        <v>69</v>
      </c>
      <c r="J260" s="16">
        <v>75</v>
      </c>
      <c r="K260" s="17">
        <f t="shared" si="16"/>
        <v>297</v>
      </c>
      <c r="L260" s="16">
        <v>310</v>
      </c>
      <c r="M260" s="17">
        <f t="shared" si="17"/>
        <v>607</v>
      </c>
      <c r="N260" s="19" t="s">
        <v>799</v>
      </c>
      <c r="O260" s="16">
        <v>67</v>
      </c>
      <c r="P260" s="16">
        <v>17</v>
      </c>
      <c r="Q260" s="16">
        <v>0</v>
      </c>
      <c r="R260" s="16">
        <v>68</v>
      </c>
      <c r="S260" s="17">
        <f t="shared" si="18"/>
        <v>152</v>
      </c>
      <c r="T260" s="16">
        <v>147</v>
      </c>
      <c r="U260" s="17">
        <f t="shared" si="19"/>
        <v>299</v>
      </c>
      <c r="V260" s="11"/>
    </row>
    <row r="261" spans="1:22" ht="14.25" customHeight="1">
      <c r="A261" t="s">
        <v>641</v>
      </c>
      <c r="B261" s="32" t="s">
        <v>642</v>
      </c>
      <c r="C261" s="32" t="s">
        <v>641</v>
      </c>
      <c r="D261" s="32" t="s">
        <v>642</v>
      </c>
      <c r="E261" t="s">
        <v>248</v>
      </c>
      <c r="F261" s="16">
        <v>0</v>
      </c>
      <c r="G261" s="16">
        <v>0</v>
      </c>
      <c r="H261" s="16">
        <v>0</v>
      </c>
      <c r="I261" s="16">
        <v>0</v>
      </c>
      <c r="J261" s="16">
        <v>109</v>
      </c>
      <c r="K261" s="17">
        <f t="shared" si="16"/>
        <v>109</v>
      </c>
      <c r="L261" s="16">
        <v>0</v>
      </c>
      <c r="M261" s="17">
        <f t="shared" si="17"/>
        <v>109</v>
      </c>
      <c r="N261" s="19" t="s">
        <v>799</v>
      </c>
      <c r="O261" s="16">
        <v>6</v>
      </c>
      <c r="P261" s="16">
        <v>0</v>
      </c>
      <c r="Q261" s="16">
        <v>0</v>
      </c>
      <c r="R261" s="16">
        <v>23</v>
      </c>
      <c r="S261" s="17">
        <f t="shared" si="18"/>
        <v>29</v>
      </c>
      <c r="T261" s="16">
        <v>0</v>
      </c>
      <c r="U261" s="17">
        <f t="shared" si="19"/>
        <v>29</v>
      </c>
      <c r="V261" s="11"/>
    </row>
    <row r="262" spans="1:22" ht="14.25" customHeight="1">
      <c r="A262" t="s">
        <v>643</v>
      </c>
      <c r="B262" s="32" t="s">
        <v>644</v>
      </c>
      <c r="C262" s="32" t="s">
        <v>643</v>
      </c>
      <c r="D262" s="32" t="s">
        <v>644</v>
      </c>
      <c r="E262" t="s">
        <v>231</v>
      </c>
      <c r="F262" s="16">
        <v>0</v>
      </c>
      <c r="G262" s="16">
        <v>30</v>
      </c>
      <c r="H262" s="16">
        <v>119</v>
      </c>
      <c r="I262" s="16">
        <v>28</v>
      </c>
      <c r="J262" s="16">
        <v>0</v>
      </c>
      <c r="K262" s="17">
        <f t="shared" si="16"/>
        <v>177</v>
      </c>
      <c r="L262" s="16">
        <v>386</v>
      </c>
      <c r="M262" s="17">
        <f t="shared" si="17"/>
        <v>563</v>
      </c>
      <c r="N262" s="19" t="s">
        <v>802</v>
      </c>
      <c r="O262" s="16">
        <v>51</v>
      </c>
      <c r="P262" s="16">
        <v>0</v>
      </c>
      <c r="Q262" s="16">
        <v>0</v>
      </c>
      <c r="R262" s="16">
        <v>44</v>
      </c>
      <c r="S262" s="17">
        <f t="shared" si="18"/>
        <v>95</v>
      </c>
      <c r="T262" s="16">
        <v>0</v>
      </c>
      <c r="U262" s="17">
        <f t="shared" si="19"/>
        <v>95</v>
      </c>
      <c r="V262" s="11"/>
    </row>
    <row r="263" spans="1:22" ht="14.25" customHeight="1">
      <c r="A263" t="s">
        <v>645</v>
      </c>
      <c r="B263" s="32" t="s">
        <v>646</v>
      </c>
      <c r="C263" s="32" t="s">
        <v>645</v>
      </c>
      <c r="D263" s="32" t="s">
        <v>646</v>
      </c>
      <c r="E263" t="s">
        <v>219</v>
      </c>
      <c r="F263" s="16">
        <v>40</v>
      </c>
      <c r="G263" s="16">
        <v>12</v>
      </c>
      <c r="H263" s="16">
        <v>0</v>
      </c>
      <c r="I263" s="16">
        <v>40</v>
      </c>
      <c r="J263" s="16">
        <v>2</v>
      </c>
      <c r="K263" s="17">
        <f t="shared" si="16"/>
        <v>94</v>
      </c>
      <c r="L263" s="16">
        <v>0</v>
      </c>
      <c r="M263" s="17">
        <f t="shared" si="17"/>
        <v>94</v>
      </c>
      <c r="N263" s="19" t="s">
        <v>799</v>
      </c>
      <c r="O263" s="16">
        <v>69</v>
      </c>
      <c r="P263" s="16">
        <v>0</v>
      </c>
      <c r="Q263" s="16">
        <v>0</v>
      </c>
      <c r="R263" s="16">
        <v>39</v>
      </c>
      <c r="S263" s="17">
        <f t="shared" si="18"/>
        <v>108</v>
      </c>
      <c r="T263" s="16">
        <v>0</v>
      </c>
      <c r="U263" s="17">
        <f t="shared" si="19"/>
        <v>108</v>
      </c>
      <c r="V263" s="11"/>
    </row>
    <row r="264" spans="1:22" ht="14.25" customHeight="1">
      <c r="A264" t="s">
        <v>647</v>
      </c>
      <c r="B264" s="32" t="s">
        <v>648</v>
      </c>
      <c r="C264" s="32" t="s">
        <v>647</v>
      </c>
      <c r="D264" s="32" t="s">
        <v>648</v>
      </c>
      <c r="E264" t="s">
        <v>219</v>
      </c>
      <c r="F264" s="16">
        <v>17</v>
      </c>
      <c r="G264" s="16">
        <v>0</v>
      </c>
      <c r="H264" s="16">
        <v>0</v>
      </c>
      <c r="I264" s="16">
        <v>18</v>
      </c>
      <c r="J264" s="16">
        <v>0</v>
      </c>
      <c r="K264" s="17">
        <f t="shared" ref="K264:K286" si="20">SUM(F264:J264)</f>
        <v>35</v>
      </c>
      <c r="L264" s="16">
        <v>0</v>
      </c>
      <c r="M264" s="17">
        <f t="shared" ref="M264:M286" si="21">SUM(K264:L264)</f>
        <v>35</v>
      </c>
      <c r="N264" s="19" t="s">
        <v>799</v>
      </c>
      <c r="O264" s="16">
        <v>54</v>
      </c>
      <c r="P264" s="16">
        <v>0</v>
      </c>
      <c r="Q264" s="16">
        <v>0</v>
      </c>
      <c r="R264" s="16">
        <v>57</v>
      </c>
      <c r="S264" s="17">
        <f t="shared" ref="S264:S286" si="22">SUM(O264:R264)</f>
        <v>111</v>
      </c>
      <c r="T264" s="16">
        <v>0</v>
      </c>
      <c r="U264" s="17">
        <f t="shared" ref="U264:U286" si="23">SUM(S264:T264)</f>
        <v>111</v>
      </c>
      <c r="V264" s="11"/>
    </row>
    <row r="265" spans="1:22" ht="14.25" customHeight="1">
      <c r="A265" t="s">
        <v>874</v>
      </c>
      <c r="B265" s="32" t="s">
        <v>875</v>
      </c>
      <c r="C265" s="32" t="s">
        <v>483</v>
      </c>
      <c r="D265" s="32" t="s">
        <v>484</v>
      </c>
      <c r="E265" t="s">
        <v>222</v>
      </c>
      <c r="F265" s="16">
        <v>0</v>
      </c>
      <c r="G265" s="16">
        <v>2</v>
      </c>
      <c r="H265" s="16">
        <v>0</v>
      </c>
      <c r="I265" s="16">
        <v>10</v>
      </c>
      <c r="J265" s="16">
        <v>0</v>
      </c>
      <c r="K265" s="17">
        <f t="shared" si="20"/>
        <v>12</v>
      </c>
      <c r="L265" s="16">
        <v>0</v>
      </c>
      <c r="M265" s="17">
        <f t="shared" si="21"/>
        <v>12</v>
      </c>
      <c r="N265" s="19" t="s">
        <v>799</v>
      </c>
      <c r="O265" s="16">
        <v>12</v>
      </c>
      <c r="P265" s="16">
        <v>0</v>
      </c>
      <c r="Q265" s="16">
        <v>0</v>
      </c>
      <c r="R265" s="16">
        <v>22</v>
      </c>
      <c r="S265" s="17">
        <f t="shared" si="22"/>
        <v>34</v>
      </c>
      <c r="T265" s="16">
        <v>0</v>
      </c>
      <c r="U265" s="17">
        <f t="shared" si="23"/>
        <v>34</v>
      </c>
      <c r="V265" s="11"/>
    </row>
    <row r="266" spans="1:22" ht="14.25" customHeight="1">
      <c r="A266" t="s">
        <v>649</v>
      </c>
      <c r="B266" s="32" t="s">
        <v>650</v>
      </c>
      <c r="C266" s="32" t="s">
        <v>649</v>
      </c>
      <c r="D266" s="32" t="s">
        <v>650</v>
      </c>
      <c r="E266" t="s">
        <v>231</v>
      </c>
      <c r="F266" s="16">
        <v>0</v>
      </c>
      <c r="G266" s="16">
        <v>0</v>
      </c>
      <c r="H266" s="16">
        <v>0</v>
      </c>
      <c r="I266" s="16">
        <v>86</v>
      </c>
      <c r="J266" s="16">
        <v>0</v>
      </c>
      <c r="K266" s="17">
        <f t="shared" si="20"/>
        <v>86</v>
      </c>
      <c r="L266" s="16">
        <v>0</v>
      </c>
      <c r="M266" s="17">
        <f t="shared" si="21"/>
        <v>86</v>
      </c>
      <c r="N266" s="19" t="s">
        <v>802</v>
      </c>
      <c r="O266" s="16">
        <v>0</v>
      </c>
      <c r="P266" s="16">
        <v>0</v>
      </c>
      <c r="Q266" s="16">
        <v>0</v>
      </c>
      <c r="R266" s="16">
        <v>221</v>
      </c>
      <c r="S266" s="17">
        <f t="shared" si="22"/>
        <v>221</v>
      </c>
      <c r="T266" s="16">
        <v>0</v>
      </c>
      <c r="U266" s="17">
        <f t="shared" si="23"/>
        <v>221</v>
      </c>
      <c r="V266" s="11"/>
    </row>
    <row r="267" spans="1:22" ht="14.25" customHeight="1">
      <c r="A267" t="s">
        <v>651</v>
      </c>
      <c r="B267" s="32" t="s">
        <v>652</v>
      </c>
      <c r="C267" s="32" t="s">
        <v>651</v>
      </c>
      <c r="D267" s="32" t="s">
        <v>652</v>
      </c>
      <c r="E267" t="s">
        <v>219</v>
      </c>
      <c r="F267" s="16">
        <v>0</v>
      </c>
      <c r="G267" s="16">
        <v>0</v>
      </c>
      <c r="H267" s="16">
        <v>0</v>
      </c>
      <c r="I267" s="16">
        <v>11</v>
      </c>
      <c r="J267" s="16">
        <v>38</v>
      </c>
      <c r="K267" s="17">
        <f t="shared" si="20"/>
        <v>49</v>
      </c>
      <c r="L267" s="16">
        <v>0</v>
      </c>
      <c r="M267" s="17">
        <f t="shared" si="21"/>
        <v>49</v>
      </c>
      <c r="N267" s="19" t="s">
        <v>799</v>
      </c>
      <c r="O267" s="16">
        <v>0</v>
      </c>
      <c r="P267" s="16">
        <v>17</v>
      </c>
      <c r="Q267" s="16">
        <v>0</v>
      </c>
      <c r="R267" s="16">
        <v>11</v>
      </c>
      <c r="S267" s="17">
        <f t="shared" si="22"/>
        <v>28</v>
      </c>
      <c r="T267" s="16">
        <v>10</v>
      </c>
      <c r="U267" s="17">
        <f t="shared" si="23"/>
        <v>38</v>
      </c>
      <c r="V267" s="11"/>
    </row>
    <row r="268" spans="1:22" ht="14.25" customHeight="1">
      <c r="A268" t="s">
        <v>653</v>
      </c>
      <c r="B268" s="32" t="s">
        <v>654</v>
      </c>
      <c r="C268" s="32" t="s">
        <v>653</v>
      </c>
      <c r="D268" s="32" t="s">
        <v>654</v>
      </c>
      <c r="E268" t="s">
        <v>243</v>
      </c>
      <c r="F268" s="16">
        <v>0</v>
      </c>
      <c r="G268" s="16">
        <v>0</v>
      </c>
      <c r="H268" s="16">
        <v>0</v>
      </c>
      <c r="I268" s="16">
        <v>8</v>
      </c>
      <c r="J268" s="16">
        <v>4</v>
      </c>
      <c r="K268" s="17">
        <f t="shared" si="20"/>
        <v>12</v>
      </c>
      <c r="L268" s="16">
        <v>0</v>
      </c>
      <c r="M268" s="17">
        <f t="shared" si="21"/>
        <v>12</v>
      </c>
      <c r="N268" s="19" t="s">
        <v>799</v>
      </c>
      <c r="O268" s="16">
        <v>37</v>
      </c>
      <c r="P268" s="16">
        <v>0</v>
      </c>
      <c r="Q268" s="16">
        <v>0</v>
      </c>
      <c r="R268" s="16">
        <v>0</v>
      </c>
      <c r="S268" s="17">
        <f t="shared" si="22"/>
        <v>37</v>
      </c>
      <c r="T268" s="16">
        <v>15</v>
      </c>
      <c r="U268" s="17">
        <f t="shared" si="23"/>
        <v>52</v>
      </c>
      <c r="V268" s="11"/>
    </row>
    <row r="269" spans="1:22" ht="14.25" customHeight="1">
      <c r="A269" t="s">
        <v>655</v>
      </c>
      <c r="B269" s="32" t="s">
        <v>656</v>
      </c>
      <c r="C269" s="32" t="s">
        <v>655</v>
      </c>
      <c r="D269" s="32" t="s">
        <v>656</v>
      </c>
      <c r="E269" t="s">
        <v>253</v>
      </c>
      <c r="F269" s="16">
        <v>57</v>
      </c>
      <c r="G269" s="16">
        <v>0</v>
      </c>
      <c r="H269" s="16">
        <v>0</v>
      </c>
      <c r="I269" s="16">
        <v>14</v>
      </c>
      <c r="J269" s="16">
        <v>0</v>
      </c>
      <c r="K269" s="17">
        <f t="shared" si="20"/>
        <v>71</v>
      </c>
      <c r="L269" s="16">
        <v>6</v>
      </c>
      <c r="M269" s="17">
        <f t="shared" si="21"/>
        <v>77</v>
      </c>
      <c r="N269" s="19" t="s">
        <v>799</v>
      </c>
      <c r="O269" s="16">
        <v>61</v>
      </c>
      <c r="P269" s="16">
        <v>0</v>
      </c>
      <c r="Q269" s="16">
        <v>0</v>
      </c>
      <c r="R269" s="16">
        <v>44</v>
      </c>
      <c r="S269" s="17">
        <f t="shared" si="22"/>
        <v>105</v>
      </c>
      <c r="T269" s="16">
        <v>113</v>
      </c>
      <c r="U269" s="17">
        <f t="shared" si="23"/>
        <v>218</v>
      </c>
      <c r="V269" s="11"/>
    </row>
    <row r="270" spans="1:22" ht="14.25" customHeight="1">
      <c r="A270" t="s">
        <v>657</v>
      </c>
      <c r="B270" s="32" t="s">
        <v>658</v>
      </c>
      <c r="C270" s="32" t="s">
        <v>657</v>
      </c>
      <c r="D270" s="32" t="s">
        <v>658</v>
      </c>
      <c r="E270" t="s">
        <v>222</v>
      </c>
      <c r="F270" s="16">
        <v>71</v>
      </c>
      <c r="G270" s="16">
        <v>0</v>
      </c>
      <c r="H270" s="16">
        <v>0</v>
      </c>
      <c r="I270" s="16">
        <v>20</v>
      </c>
      <c r="J270" s="16">
        <v>0</v>
      </c>
      <c r="K270" s="17">
        <f t="shared" si="20"/>
        <v>91</v>
      </c>
      <c r="L270" s="16">
        <v>0</v>
      </c>
      <c r="M270" s="17">
        <f t="shared" si="21"/>
        <v>91</v>
      </c>
      <c r="N270" s="19" t="s">
        <v>802</v>
      </c>
      <c r="O270" s="16">
        <v>6</v>
      </c>
      <c r="P270" s="16">
        <v>0</v>
      </c>
      <c r="Q270" s="16">
        <v>0</v>
      </c>
      <c r="R270" s="16">
        <v>0</v>
      </c>
      <c r="S270" s="17">
        <f t="shared" si="22"/>
        <v>6</v>
      </c>
      <c r="T270" s="16">
        <v>0</v>
      </c>
      <c r="U270" s="17">
        <f t="shared" si="23"/>
        <v>6</v>
      </c>
      <c r="V270" s="11"/>
    </row>
    <row r="271" spans="1:22" ht="14.25" customHeight="1">
      <c r="A271" t="s">
        <v>661</v>
      </c>
      <c r="B271" s="32" t="s">
        <v>662</v>
      </c>
      <c r="C271" s="32" t="s">
        <v>661</v>
      </c>
      <c r="D271" s="32" t="s">
        <v>662</v>
      </c>
      <c r="E271" t="s">
        <v>219</v>
      </c>
      <c r="F271" s="16">
        <v>143</v>
      </c>
      <c r="G271" s="16">
        <v>0</v>
      </c>
      <c r="H271" s="16">
        <v>0</v>
      </c>
      <c r="I271" s="16">
        <v>20</v>
      </c>
      <c r="J271" s="16">
        <v>0</v>
      </c>
      <c r="K271" s="17">
        <f t="shared" si="20"/>
        <v>163</v>
      </c>
      <c r="L271" s="16">
        <v>0</v>
      </c>
      <c r="M271" s="17">
        <f t="shared" si="21"/>
        <v>163</v>
      </c>
      <c r="N271" s="19" t="s">
        <v>799</v>
      </c>
      <c r="O271" s="16">
        <v>197</v>
      </c>
      <c r="P271" s="16">
        <v>0</v>
      </c>
      <c r="Q271" s="16">
        <v>0</v>
      </c>
      <c r="R271" s="16">
        <v>35</v>
      </c>
      <c r="S271" s="17">
        <f t="shared" si="22"/>
        <v>232</v>
      </c>
      <c r="T271" s="16">
        <v>0</v>
      </c>
      <c r="U271" s="17">
        <f t="shared" si="23"/>
        <v>232</v>
      </c>
      <c r="V271" s="11"/>
    </row>
    <row r="272" spans="1:22" ht="14.25" customHeight="1">
      <c r="A272" t="s">
        <v>663</v>
      </c>
      <c r="B272" s="32" t="s">
        <v>664</v>
      </c>
      <c r="C272" s="32" t="s">
        <v>663</v>
      </c>
      <c r="D272" s="32" t="s">
        <v>664</v>
      </c>
      <c r="E272" t="s">
        <v>231</v>
      </c>
      <c r="F272" s="16">
        <v>7</v>
      </c>
      <c r="G272" s="16">
        <v>29</v>
      </c>
      <c r="H272" s="16">
        <v>0</v>
      </c>
      <c r="I272" s="16">
        <v>26</v>
      </c>
      <c r="J272" s="16">
        <v>0</v>
      </c>
      <c r="K272" s="17">
        <f t="shared" si="20"/>
        <v>62</v>
      </c>
      <c r="L272" s="16">
        <v>0</v>
      </c>
      <c r="M272" s="17">
        <f t="shared" si="21"/>
        <v>62</v>
      </c>
      <c r="N272" s="19" t="s">
        <v>799</v>
      </c>
      <c r="O272" s="16">
        <v>51</v>
      </c>
      <c r="P272" s="16">
        <v>80</v>
      </c>
      <c r="Q272" s="16">
        <v>0</v>
      </c>
      <c r="R272" s="16">
        <v>154</v>
      </c>
      <c r="S272" s="17">
        <f t="shared" si="22"/>
        <v>285</v>
      </c>
      <c r="T272" s="16">
        <v>16</v>
      </c>
      <c r="U272" s="17">
        <f t="shared" si="23"/>
        <v>301</v>
      </c>
      <c r="V272" s="11"/>
    </row>
    <row r="273" spans="1:22" ht="14.25" customHeight="1">
      <c r="A273" t="s">
        <v>667</v>
      </c>
      <c r="B273" s="32" t="s">
        <v>668</v>
      </c>
      <c r="C273" s="32" t="s">
        <v>667</v>
      </c>
      <c r="D273" s="32" t="s">
        <v>668</v>
      </c>
      <c r="E273" t="s">
        <v>253</v>
      </c>
      <c r="F273" s="16">
        <v>190</v>
      </c>
      <c r="G273" s="16">
        <v>2</v>
      </c>
      <c r="H273" s="16">
        <v>0</v>
      </c>
      <c r="I273" s="16">
        <v>23</v>
      </c>
      <c r="J273" s="16">
        <v>313</v>
      </c>
      <c r="K273" s="17">
        <f t="shared" si="20"/>
        <v>528</v>
      </c>
      <c r="L273" s="16">
        <v>0</v>
      </c>
      <c r="M273" s="17">
        <f t="shared" si="21"/>
        <v>528</v>
      </c>
      <c r="N273" s="19" t="s">
        <v>799</v>
      </c>
      <c r="O273" s="16">
        <v>219</v>
      </c>
      <c r="P273" s="16">
        <v>2</v>
      </c>
      <c r="Q273" s="16">
        <v>0</v>
      </c>
      <c r="R273" s="16">
        <v>51</v>
      </c>
      <c r="S273" s="17">
        <f t="shared" si="22"/>
        <v>272</v>
      </c>
      <c r="T273" s="16">
        <v>205</v>
      </c>
      <c r="U273" s="17">
        <f t="shared" si="23"/>
        <v>477</v>
      </c>
      <c r="V273" s="11"/>
    </row>
    <row r="274" spans="1:22" ht="14.25" customHeight="1">
      <c r="A274" t="s">
        <v>669</v>
      </c>
      <c r="B274" s="32" t="s">
        <v>670</v>
      </c>
      <c r="C274" s="32" t="s">
        <v>669</v>
      </c>
      <c r="D274" s="32" t="s">
        <v>670</v>
      </c>
      <c r="E274" t="s">
        <v>243</v>
      </c>
      <c r="F274" s="16">
        <v>176</v>
      </c>
      <c r="G274" s="16">
        <v>24</v>
      </c>
      <c r="H274" s="16">
        <v>0</v>
      </c>
      <c r="I274" s="16">
        <v>32</v>
      </c>
      <c r="J274" s="16">
        <v>23</v>
      </c>
      <c r="K274" s="17">
        <f t="shared" si="20"/>
        <v>255</v>
      </c>
      <c r="L274" s="16">
        <v>8</v>
      </c>
      <c r="M274" s="17">
        <f t="shared" si="21"/>
        <v>263</v>
      </c>
      <c r="N274" s="19" t="s">
        <v>799</v>
      </c>
      <c r="O274" s="16">
        <v>234</v>
      </c>
      <c r="P274" s="16">
        <v>49</v>
      </c>
      <c r="Q274" s="16">
        <v>0</v>
      </c>
      <c r="R274" s="16">
        <v>151</v>
      </c>
      <c r="S274" s="17">
        <f t="shared" si="22"/>
        <v>434</v>
      </c>
      <c r="T274" s="16">
        <v>29</v>
      </c>
      <c r="U274" s="17">
        <f t="shared" si="23"/>
        <v>463</v>
      </c>
      <c r="V274" s="11"/>
    </row>
    <row r="275" spans="1:22" ht="14.25" customHeight="1">
      <c r="A275" t="s">
        <v>671</v>
      </c>
      <c r="B275" s="32" t="s">
        <v>672</v>
      </c>
      <c r="C275" s="32" t="s">
        <v>671</v>
      </c>
      <c r="D275" s="32" t="s">
        <v>672</v>
      </c>
      <c r="E275" t="s">
        <v>219</v>
      </c>
      <c r="F275" s="16">
        <v>49</v>
      </c>
      <c r="G275" s="16">
        <v>0</v>
      </c>
      <c r="H275" s="16">
        <v>0</v>
      </c>
      <c r="I275" s="16">
        <v>2</v>
      </c>
      <c r="J275" s="16">
        <v>85</v>
      </c>
      <c r="K275" s="17">
        <f t="shared" si="20"/>
        <v>136</v>
      </c>
      <c r="L275" s="16">
        <v>0</v>
      </c>
      <c r="M275" s="17">
        <f t="shared" si="21"/>
        <v>136</v>
      </c>
      <c r="N275" s="19" t="s">
        <v>799</v>
      </c>
      <c r="O275" s="16">
        <v>18</v>
      </c>
      <c r="P275" s="16">
        <v>26</v>
      </c>
      <c r="Q275" s="16">
        <v>0</v>
      </c>
      <c r="R275" s="16">
        <v>62</v>
      </c>
      <c r="S275" s="17">
        <f t="shared" si="22"/>
        <v>106</v>
      </c>
      <c r="T275" s="16">
        <v>0</v>
      </c>
      <c r="U275" s="17">
        <f t="shared" si="23"/>
        <v>106</v>
      </c>
      <c r="V275" s="11"/>
    </row>
    <row r="276" spans="1:22" ht="14.25" customHeight="1">
      <c r="A276" t="s">
        <v>783</v>
      </c>
      <c r="B276" s="32" t="s">
        <v>784</v>
      </c>
      <c r="C276" s="32" t="s">
        <v>783</v>
      </c>
      <c r="D276" s="32" t="s">
        <v>784</v>
      </c>
      <c r="E276" t="s">
        <v>219</v>
      </c>
      <c r="F276" s="16">
        <v>4</v>
      </c>
      <c r="G276" s="16">
        <v>15</v>
      </c>
      <c r="H276" s="16">
        <v>0</v>
      </c>
      <c r="I276" s="16">
        <v>27</v>
      </c>
      <c r="J276" s="16">
        <v>0</v>
      </c>
      <c r="K276" s="17">
        <f t="shared" si="20"/>
        <v>46</v>
      </c>
      <c r="L276" s="16">
        <v>0</v>
      </c>
      <c r="M276" s="17">
        <f t="shared" si="21"/>
        <v>46</v>
      </c>
      <c r="N276" s="19" t="s">
        <v>799</v>
      </c>
      <c r="O276" s="16">
        <v>0</v>
      </c>
      <c r="P276" s="16">
        <v>7</v>
      </c>
      <c r="Q276" s="16">
        <v>0</v>
      </c>
      <c r="R276" s="16">
        <v>25</v>
      </c>
      <c r="S276" s="17">
        <f t="shared" si="22"/>
        <v>32</v>
      </c>
      <c r="T276" s="16">
        <v>0</v>
      </c>
      <c r="U276" s="17">
        <f t="shared" si="23"/>
        <v>32</v>
      </c>
      <c r="V276" s="11"/>
    </row>
    <row r="277" spans="1:22" ht="14.25" customHeight="1">
      <c r="A277" t="s">
        <v>673</v>
      </c>
      <c r="B277" s="32" t="s">
        <v>674</v>
      </c>
      <c r="C277" s="32" t="s">
        <v>673</v>
      </c>
      <c r="D277" s="32" t="s">
        <v>674</v>
      </c>
      <c r="E277" t="s">
        <v>253</v>
      </c>
      <c r="F277" s="16">
        <v>154</v>
      </c>
      <c r="G277" s="16">
        <v>0</v>
      </c>
      <c r="H277" s="16">
        <v>0</v>
      </c>
      <c r="I277" s="16">
        <v>110</v>
      </c>
      <c r="J277" s="16">
        <v>0</v>
      </c>
      <c r="K277" s="17">
        <f t="shared" si="20"/>
        <v>264</v>
      </c>
      <c r="L277" s="16">
        <v>142</v>
      </c>
      <c r="M277" s="17">
        <f t="shared" si="21"/>
        <v>406</v>
      </c>
      <c r="N277" s="19" t="s">
        <v>802</v>
      </c>
      <c r="O277" s="16">
        <v>184</v>
      </c>
      <c r="P277" s="16">
        <v>0</v>
      </c>
      <c r="Q277" s="16">
        <v>0</v>
      </c>
      <c r="R277" s="16">
        <v>86</v>
      </c>
      <c r="S277" s="17">
        <f t="shared" si="22"/>
        <v>270</v>
      </c>
      <c r="T277" s="16">
        <v>32</v>
      </c>
      <c r="U277" s="17">
        <f t="shared" si="23"/>
        <v>302</v>
      </c>
      <c r="V277" s="11"/>
    </row>
    <row r="278" spans="1:22" ht="14.25" customHeight="1">
      <c r="A278" t="s">
        <v>675</v>
      </c>
      <c r="B278" s="32" t="s">
        <v>676</v>
      </c>
      <c r="C278" s="32" t="s">
        <v>675</v>
      </c>
      <c r="D278" s="32" t="s">
        <v>676</v>
      </c>
      <c r="E278" t="s">
        <v>219</v>
      </c>
      <c r="F278" s="16">
        <v>0</v>
      </c>
      <c r="G278" s="16">
        <v>25</v>
      </c>
      <c r="H278" s="16">
        <v>0</v>
      </c>
      <c r="I278" s="16">
        <v>0</v>
      </c>
      <c r="J278" s="16">
        <v>0</v>
      </c>
      <c r="K278" s="17">
        <f t="shared" si="20"/>
        <v>25</v>
      </c>
      <c r="L278" s="16">
        <v>0</v>
      </c>
      <c r="M278" s="17">
        <f t="shared" si="21"/>
        <v>25</v>
      </c>
      <c r="N278" s="19" t="s">
        <v>799</v>
      </c>
      <c r="O278" s="16">
        <v>0</v>
      </c>
      <c r="P278" s="16">
        <v>0</v>
      </c>
      <c r="Q278" s="16">
        <v>0</v>
      </c>
      <c r="R278" s="16">
        <v>0</v>
      </c>
      <c r="S278" s="17">
        <f t="shared" si="22"/>
        <v>0</v>
      </c>
      <c r="T278" s="16">
        <v>0</v>
      </c>
      <c r="U278" s="17">
        <f t="shared" si="23"/>
        <v>0</v>
      </c>
      <c r="V278" s="11"/>
    </row>
    <row r="279" spans="1:22" ht="14.25" customHeight="1">
      <c r="A279" t="s">
        <v>677</v>
      </c>
      <c r="B279" s="32" t="s">
        <v>678</v>
      </c>
      <c r="C279" s="32" t="s">
        <v>677</v>
      </c>
      <c r="D279" s="32" t="s">
        <v>678</v>
      </c>
      <c r="E279" t="s">
        <v>219</v>
      </c>
      <c r="F279" s="16">
        <v>12</v>
      </c>
      <c r="G279" s="16">
        <v>20</v>
      </c>
      <c r="H279" s="16">
        <v>0</v>
      </c>
      <c r="I279" s="16">
        <v>73</v>
      </c>
      <c r="J279" s="16">
        <v>0</v>
      </c>
      <c r="K279" s="17">
        <f t="shared" si="20"/>
        <v>105</v>
      </c>
      <c r="L279" s="16">
        <v>0</v>
      </c>
      <c r="M279" s="17">
        <f t="shared" si="21"/>
        <v>105</v>
      </c>
      <c r="N279" s="19" t="s">
        <v>799</v>
      </c>
      <c r="O279" s="16">
        <v>15</v>
      </c>
      <c r="P279" s="16">
        <v>40</v>
      </c>
      <c r="Q279" s="16">
        <v>0</v>
      </c>
      <c r="R279" s="16">
        <v>95</v>
      </c>
      <c r="S279" s="17">
        <f t="shared" si="22"/>
        <v>150</v>
      </c>
      <c r="T279" s="16">
        <v>0</v>
      </c>
      <c r="U279" s="17">
        <f t="shared" si="23"/>
        <v>150</v>
      </c>
      <c r="V279" s="11"/>
    </row>
    <row r="280" spans="1:22" ht="14.25" customHeight="1">
      <c r="A280" t="s">
        <v>679</v>
      </c>
      <c r="B280" s="32" t="s">
        <v>680</v>
      </c>
      <c r="C280" s="32" t="s">
        <v>679</v>
      </c>
      <c r="D280" s="32" t="s">
        <v>680</v>
      </c>
      <c r="E280" t="s">
        <v>248</v>
      </c>
      <c r="F280" s="16">
        <v>26</v>
      </c>
      <c r="G280" s="16">
        <v>0</v>
      </c>
      <c r="H280" s="16">
        <v>0</v>
      </c>
      <c r="I280" s="16">
        <v>14</v>
      </c>
      <c r="J280" s="16">
        <v>3</v>
      </c>
      <c r="K280" s="17">
        <f t="shared" si="20"/>
        <v>43</v>
      </c>
      <c r="L280" s="16">
        <v>44</v>
      </c>
      <c r="M280" s="17">
        <f t="shared" si="21"/>
        <v>87</v>
      </c>
      <c r="N280" s="19" t="s">
        <v>799</v>
      </c>
      <c r="O280" s="16">
        <v>167</v>
      </c>
      <c r="P280" s="16">
        <v>0</v>
      </c>
      <c r="Q280" s="16">
        <v>0</v>
      </c>
      <c r="R280" s="16">
        <v>27</v>
      </c>
      <c r="S280" s="17">
        <f t="shared" si="22"/>
        <v>194</v>
      </c>
      <c r="T280" s="16">
        <v>435</v>
      </c>
      <c r="U280" s="17">
        <f t="shared" si="23"/>
        <v>629</v>
      </c>
      <c r="V280" s="11"/>
    </row>
    <row r="281" spans="1:22" ht="14.25" customHeight="1">
      <c r="A281" t="s">
        <v>681</v>
      </c>
      <c r="B281" s="32" t="s">
        <v>682</v>
      </c>
      <c r="C281" s="32" t="s">
        <v>681</v>
      </c>
      <c r="D281" s="32" t="s">
        <v>682</v>
      </c>
      <c r="E281" t="s">
        <v>248</v>
      </c>
      <c r="F281" s="16">
        <v>56</v>
      </c>
      <c r="G281" s="16">
        <v>8</v>
      </c>
      <c r="H281" s="16">
        <v>0</v>
      </c>
      <c r="I281" s="16">
        <v>53</v>
      </c>
      <c r="J281" s="16">
        <v>0</v>
      </c>
      <c r="K281" s="17">
        <f t="shared" si="20"/>
        <v>117</v>
      </c>
      <c r="L281" s="16">
        <v>0</v>
      </c>
      <c r="M281" s="17">
        <f t="shared" si="21"/>
        <v>117</v>
      </c>
      <c r="N281" s="19" t="s">
        <v>799</v>
      </c>
      <c r="O281" s="16">
        <v>14</v>
      </c>
      <c r="P281" s="16">
        <v>3</v>
      </c>
      <c r="Q281" s="16">
        <v>0</v>
      </c>
      <c r="R281" s="16">
        <v>4</v>
      </c>
      <c r="S281" s="17">
        <f t="shared" si="22"/>
        <v>21</v>
      </c>
      <c r="T281" s="16">
        <v>0</v>
      </c>
      <c r="U281" s="17">
        <f t="shared" si="23"/>
        <v>21</v>
      </c>
      <c r="V281" s="11"/>
    </row>
    <row r="282" spans="1:22" ht="14.25" customHeight="1">
      <c r="A282" t="s">
        <v>683</v>
      </c>
      <c r="B282" s="32" t="s">
        <v>684</v>
      </c>
      <c r="C282" s="32" t="s">
        <v>683</v>
      </c>
      <c r="D282" s="32" t="s">
        <v>684</v>
      </c>
      <c r="E282" t="s">
        <v>219</v>
      </c>
      <c r="F282" s="16">
        <v>0</v>
      </c>
      <c r="G282" s="16">
        <v>0</v>
      </c>
      <c r="H282" s="16">
        <v>0</v>
      </c>
      <c r="I282" s="16">
        <v>0</v>
      </c>
      <c r="J282" s="16">
        <v>0</v>
      </c>
      <c r="K282" s="17">
        <f t="shared" si="20"/>
        <v>0</v>
      </c>
      <c r="L282" s="16">
        <v>0</v>
      </c>
      <c r="M282" s="17">
        <f t="shared" si="21"/>
        <v>0</v>
      </c>
      <c r="N282" s="19" t="s">
        <v>799</v>
      </c>
      <c r="O282" s="16">
        <v>0</v>
      </c>
      <c r="P282" s="16">
        <v>14</v>
      </c>
      <c r="Q282" s="16">
        <v>0</v>
      </c>
      <c r="R282" s="16">
        <v>0</v>
      </c>
      <c r="S282" s="17">
        <f t="shared" si="22"/>
        <v>14</v>
      </c>
      <c r="T282" s="16">
        <v>0</v>
      </c>
      <c r="U282" s="17">
        <f t="shared" si="23"/>
        <v>14</v>
      </c>
      <c r="V282" s="11"/>
    </row>
    <row r="283" spans="1:22" ht="14.25" customHeight="1">
      <c r="A283" t="s">
        <v>685</v>
      </c>
      <c r="B283" s="32" t="s">
        <v>686</v>
      </c>
      <c r="C283" s="32" t="s">
        <v>685</v>
      </c>
      <c r="D283" s="32" t="s">
        <v>686</v>
      </c>
      <c r="E283" t="s">
        <v>248</v>
      </c>
      <c r="F283" s="16">
        <v>0</v>
      </c>
      <c r="G283" s="16">
        <v>27</v>
      </c>
      <c r="H283" s="16">
        <v>0</v>
      </c>
      <c r="I283" s="16">
        <v>33</v>
      </c>
      <c r="J283" s="16">
        <v>24</v>
      </c>
      <c r="K283" s="17">
        <f t="shared" si="20"/>
        <v>84</v>
      </c>
      <c r="L283" s="16">
        <v>0</v>
      </c>
      <c r="M283" s="17">
        <f t="shared" si="21"/>
        <v>84</v>
      </c>
      <c r="N283" s="19" t="s">
        <v>802</v>
      </c>
      <c r="O283" s="16">
        <v>0</v>
      </c>
      <c r="P283" s="16">
        <v>8</v>
      </c>
      <c r="Q283" s="16">
        <v>0</v>
      </c>
      <c r="R283" s="16">
        <v>18</v>
      </c>
      <c r="S283" s="17">
        <f t="shared" si="22"/>
        <v>26</v>
      </c>
      <c r="T283" s="16">
        <v>0</v>
      </c>
      <c r="U283" s="17">
        <f t="shared" si="23"/>
        <v>26</v>
      </c>
      <c r="V283" s="11"/>
    </row>
    <row r="284" spans="1:22" ht="14.25" customHeight="1">
      <c r="A284" t="s">
        <v>687</v>
      </c>
      <c r="B284" s="32" t="s">
        <v>688</v>
      </c>
      <c r="C284" s="32" t="s">
        <v>687</v>
      </c>
      <c r="D284" s="32" t="s">
        <v>688</v>
      </c>
      <c r="E284" t="s">
        <v>253</v>
      </c>
      <c r="F284" s="16">
        <v>70</v>
      </c>
      <c r="G284" s="16">
        <v>0</v>
      </c>
      <c r="H284" s="16">
        <v>0</v>
      </c>
      <c r="I284" s="16">
        <v>32</v>
      </c>
      <c r="J284" s="16">
        <v>0</v>
      </c>
      <c r="K284" s="17">
        <f t="shared" si="20"/>
        <v>102</v>
      </c>
      <c r="L284" s="16">
        <v>0</v>
      </c>
      <c r="M284" s="17">
        <f t="shared" si="21"/>
        <v>102</v>
      </c>
      <c r="N284" s="19" t="s">
        <v>799</v>
      </c>
      <c r="O284" s="16">
        <v>98</v>
      </c>
      <c r="P284" s="16">
        <v>0</v>
      </c>
      <c r="Q284" s="16">
        <v>0</v>
      </c>
      <c r="R284" s="16">
        <v>17</v>
      </c>
      <c r="S284" s="17">
        <f t="shared" si="22"/>
        <v>115</v>
      </c>
      <c r="T284" s="16">
        <v>28</v>
      </c>
      <c r="U284" s="17">
        <f t="shared" si="23"/>
        <v>143</v>
      </c>
      <c r="V284" s="11"/>
    </row>
    <row r="285" spans="1:22" ht="14.25" customHeight="1">
      <c r="A285" t="s">
        <v>689</v>
      </c>
      <c r="B285" s="32" t="s">
        <v>690</v>
      </c>
      <c r="C285" s="32" t="s">
        <v>689</v>
      </c>
      <c r="D285" s="32" t="s">
        <v>690</v>
      </c>
      <c r="E285" t="s">
        <v>248</v>
      </c>
      <c r="F285" s="16">
        <v>78</v>
      </c>
      <c r="G285" s="16">
        <v>30</v>
      </c>
      <c r="H285" s="16">
        <v>50</v>
      </c>
      <c r="I285" s="16">
        <v>50</v>
      </c>
      <c r="J285" s="16">
        <v>0</v>
      </c>
      <c r="K285" s="17">
        <f t="shared" si="20"/>
        <v>208</v>
      </c>
      <c r="L285" s="16">
        <v>360</v>
      </c>
      <c r="M285" s="17">
        <f t="shared" si="21"/>
        <v>568</v>
      </c>
      <c r="N285" s="19" t="s">
        <v>799</v>
      </c>
      <c r="O285" s="16">
        <v>49</v>
      </c>
      <c r="P285" s="16">
        <v>0</v>
      </c>
      <c r="Q285" s="16">
        <v>0</v>
      </c>
      <c r="R285" s="16">
        <v>17</v>
      </c>
      <c r="S285" s="17">
        <f t="shared" si="22"/>
        <v>66</v>
      </c>
      <c r="T285" s="16">
        <v>0</v>
      </c>
      <c r="U285" s="17">
        <f t="shared" si="23"/>
        <v>66</v>
      </c>
      <c r="V285" s="11"/>
    </row>
    <row r="286" spans="1:22" ht="14.25" customHeight="1">
      <c r="A286" t="s">
        <v>691</v>
      </c>
      <c r="B286" s="32" t="s">
        <v>692</v>
      </c>
      <c r="C286" s="32" t="s">
        <v>691</v>
      </c>
      <c r="D286" s="32" t="s">
        <v>692</v>
      </c>
      <c r="E286" t="s">
        <v>234</v>
      </c>
      <c r="F286" s="16">
        <v>13</v>
      </c>
      <c r="G286" s="16">
        <v>19</v>
      </c>
      <c r="H286" s="16">
        <v>0</v>
      </c>
      <c r="I286" s="16">
        <v>83</v>
      </c>
      <c r="J286" s="16">
        <v>0</v>
      </c>
      <c r="K286" s="17">
        <f t="shared" si="20"/>
        <v>115</v>
      </c>
      <c r="L286" s="16">
        <v>10</v>
      </c>
      <c r="M286" s="17">
        <f t="shared" si="21"/>
        <v>125</v>
      </c>
      <c r="N286" s="19" t="s">
        <v>802</v>
      </c>
      <c r="O286" s="16">
        <v>57</v>
      </c>
      <c r="P286" s="16">
        <v>0</v>
      </c>
      <c r="Q286" s="16">
        <v>0</v>
      </c>
      <c r="R286" s="16">
        <v>28</v>
      </c>
      <c r="S286" s="17">
        <f t="shared" si="22"/>
        <v>85</v>
      </c>
      <c r="T286" s="16">
        <v>9</v>
      </c>
      <c r="U286" s="17">
        <f t="shared" si="23"/>
        <v>94</v>
      </c>
      <c r="V286" s="11"/>
    </row>
    <row r="287" spans="1:22" ht="14.25" customHeight="1">
      <c r="F287" s="18">
        <f t="shared" ref="F287:M287" si="24">SUM(F11:F286)</f>
        <v>9994</v>
      </c>
      <c r="G287" s="18">
        <f t="shared" si="24"/>
        <v>2472</v>
      </c>
      <c r="H287" s="18">
        <f t="shared" si="24"/>
        <v>532</v>
      </c>
      <c r="I287" s="18">
        <f t="shared" si="24"/>
        <v>6206</v>
      </c>
      <c r="J287" s="18">
        <f t="shared" si="24"/>
        <v>7564</v>
      </c>
      <c r="K287" s="18">
        <f t="shared" si="24"/>
        <v>26768</v>
      </c>
      <c r="L287" s="18">
        <f t="shared" si="24"/>
        <v>8624</v>
      </c>
      <c r="M287" s="18">
        <f t="shared" si="24"/>
        <v>35392</v>
      </c>
      <c r="N287" s="19" t="s">
        <v>802</v>
      </c>
      <c r="O287" s="18">
        <f t="shared" ref="O287:U287" si="25">SUM(O11:O286)</f>
        <v>13306</v>
      </c>
      <c r="P287" s="18">
        <f t="shared" si="25"/>
        <v>1896</v>
      </c>
      <c r="Q287" s="18">
        <f t="shared" si="25"/>
        <v>86</v>
      </c>
      <c r="R287" s="18">
        <f t="shared" si="25"/>
        <v>8660</v>
      </c>
      <c r="S287" s="18">
        <f t="shared" si="25"/>
        <v>23948</v>
      </c>
      <c r="T287" s="18">
        <f t="shared" si="25"/>
        <v>9862</v>
      </c>
      <c r="U287" s="18">
        <f t="shared" si="25"/>
        <v>33810</v>
      </c>
      <c r="V287" s="11"/>
    </row>
    <row r="288" spans="1:22" ht="14.25" customHeight="1">
      <c r="F288" s="17"/>
      <c r="G288" s="17"/>
      <c r="H288" s="17"/>
      <c r="I288" s="17"/>
      <c r="J288" s="17"/>
      <c r="K288" s="17"/>
      <c r="L288" s="17"/>
      <c r="M288" s="17"/>
      <c r="N288" s="61"/>
      <c r="O288" s="17"/>
      <c r="P288" s="17"/>
      <c r="Q288" s="17"/>
      <c r="R288" s="17"/>
      <c r="S288" s="17"/>
      <c r="T288" s="17"/>
      <c r="U288" s="17"/>
      <c r="V288" s="11"/>
    </row>
    <row r="289" spans="1:22" ht="14.25" customHeight="1">
      <c r="A289" s="159" t="s">
        <v>693</v>
      </c>
      <c r="F289" s="7"/>
      <c r="G289" s="17"/>
      <c r="H289" s="17"/>
      <c r="I289" s="17"/>
      <c r="J289" s="17"/>
      <c r="K289" s="17"/>
      <c r="L289" s="17"/>
      <c r="M289" s="17"/>
      <c r="N289" s="61"/>
      <c r="O289" s="7"/>
      <c r="P289" s="17"/>
      <c r="Q289" s="17"/>
      <c r="R289" s="17"/>
      <c r="S289" s="17"/>
      <c r="T289" s="17"/>
      <c r="U289" s="17"/>
      <c r="V289" s="11"/>
    </row>
    <row r="290" spans="1:22" ht="14.25" customHeight="1">
      <c r="A290" t="s">
        <v>785</v>
      </c>
      <c r="B290" s="32" t="s">
        <v>786</v>
      </c>
      <c r="C290" s="32" t="s">
        <v>785</v>
      </c>
      <c r="D290" s="32" t="s">
        <v>786</v>
      </c>
      <c r="E290" t="s">
        <v>696</v>
      </c>
      <c r="F290" s="7" t="s">
        <v>55</v>
      </c>
      <c r="G290" s="16">
        <v>0</v>
      </c>
      <c r="H290" s="16">
        <v>0</v>
      </c>
      <c r="I290" s="16">
        <v>0</v>
      </c>
      <c r="J290" s="7" t="s">
        <v>55</v>
      </c>
      <c r="K290" s="17">
        <f t="shared" ref="K290:K297" si="26">SUM(F290:J290)</f>
        <v>0</v>
      </c>
      <c r="L290" s="16">
        <v>54</v>
      </c>
      <c r="M290" s="17">
        <f t="shared" ref="M290:M297" si="27">SUM(K290:L290)</f>
        <v>54</v>
      </c>
      <c r="N290" s="19"/>
      <c r="O290" s="7" t="s">
        <v>55</v>
      </c>
      <c r="P290" s="16">
        <v>0</v>
      </c>
      <c r="Q290" s="16">
        <v>0</v>
      </c>
      <c r="R290" s="16">
        <v>0</v>
      </c>
      <c r="S290" s="17">
        <f t="shared" ref="S290:S297" si="28">SUM(O290:R290)</f>
        <v>0</v>
      </c>
      <c r="T290" s="16">
        <v>0</v>
      </c>
      <c r="U290" s="17">
        <f t="shared" ref="U290:U297" si="29">SUM(S290:T290)</f>
        <v>0</v>
      </c>
      <c r="V290" s="19"/>
    </row>
    <row r="291" spans="1:22" ht="14.25" customHeight="1">
      <c r="A291" t="s">
        <v>854</v>
      </c>
      <c r="B291" s="32" t="s">
        <v>855</v>
      </c>
      <c r="C291" s="32" t="s">
        <v>854</v>
      </c>
      <c r="D291" s="32" t="s">
        <v>855</v>
      </c>
      <c r="E291" t="s">
        <v>696</v>
      </c>
      <c r="F291" s="7" t="s">
        <v>55</v>
      </c>
      <c r="G291" s="16">
        <v>0</v>
      </c>
      <c r="H291" s="16">
        <v>0</v>
      </c>
      <c r="I291" s="16">
        <v>0</v>
      </c>
      <c r="J291" s="7" t="s">
        <v>55</v>
      </c>
      <c r="K291" s="17">
        <f t="shared" si="26"/>
        <v>0</v>
      </c>
      <c r="L291" s="16">
        <v>6</v>
      </c>
      <c r="M291" s="17">
        <f t="shared" si="27"/>
        <v>6</v>
      </c>
      <c r="N291" s="19"/>
      <c r="O291" s="7" t="s">
        <v>55</v>
      </c>
      <c r="P291" s="16">
        <v>0</v>
      </c>
      <c r="Q291" s="16">
        <v>0</v>
      </c>
      <c r="R291" s="16">
        <v>0</v>
      </c>
      <c r="S291" s="17">
        <f t="shared" si="28"/>
        <v>0</v>
      </c>
      <c r="T291" s="16">
        <v>0</v>
      </c>
      <c r="U291" s="17">
        <f t="shared" si="29"/>
        <v>0</v>
      </c>
      <c r="V291" s="19"/>
    </row>
    <row r="292" spans="1:22" ht="14.25" customHeight="1">
      <c r="A292" t="s">
        <v>705</v>
      </c>
      <c r="B292" s="32" t="s">
        <v>706</v>
      </c>
      <c r="C292" s="32" t="s">
        <v>705</v>
      </c>
      <c r="D292" s="32" t="s">
        <v>706</v>
      </c>
      <c r="E292" t="s">
        <v>696</v>
      </c>
      <c r="F292" s="7" t="s">
        <v>55</v>
      </c>
      <c r="G292" s="16">
        <v>0</v>
      </c>
      <c r="H292" s="16">
        <v>0</v>
      </c>
      <c r="I292" s="16">
        <v>0</v>
      </c>
      <c r="J292" s="7" t="s">
        <v>55</v>
      </c>
      <c r="K292" s="17">
        <f t="shared" si="26"/>
        <v>0</v>
      </c>
      <c r="L292" s="16">
        <v>0</v>
      </c>
      <c r="M292" s="17">
        <f t="shared" si="27"/>
        <v>0</v>
      </c>
      <c r="N292" s="19"/>
      <c r="O292" s="7" t="s">
        <v>55</v>
      </c>
      <c r="P292" s="16">
        <v>0</v>
      </c>
      <c r="Q292" s="16">
        <v>0</v>
      </c>
      <c r="R292" s="16">
        <v>0</v>
      </c>
      <c r="S292" s="17">
        <f t="shared" si="28"/>
        <v>0</v>
      </c>
      <c r="T292" s="16">
        <v>6</v>
      </c>
      <c r="U292" s="17">
        <f t="shared" si="29"/>
        <v>6</v>
      </c>
      <c r="V292" s="19"/>
    </row>
    <row r="293" spans="1:22" ht="14.25" customHeight="1">
      <c r="A293" t="s">
        <v>791</v>
      </c>
      <c r="B293" s="32" t="s">
        <v>792</v>
      </c>
      <c r="C293" s="32" t="s">
        <v>791</v>
      </c>
      <c r="D293" s="32" t="s">
        <v>792</v>
      </c>
      <c r="E293" t="s">
        <v>696</v>
      </c>
      <c r="F293" s="7" t="s">
        <v>55</v>
      </c>
      <c r="G293" s="16">
        <v>0</v>
      </c>
      <c r="H293" s="16">
        <v>0</v>
      </c>
      <c r="I293" s="16">
        <v>0</v>
      </c>
      <c r="J293" s="7" t="s">
        <v>55</v>
      </c>
      <c r="K293" s="17">
        <f t="shared" si="26"/>
        <v>0</v>
      </c>
      <c r="L293" s="16">
        <v>0</v>
      </c>
      <c r="M293" s="17">
        <f t="shared" si="27"/>
        <v>0</v>
      </c>
      <c r="N293" s="19"/>
      <c r="O293" s="7" t="s">
        <v>55</v>
      </c>
      <c r="P293" s="16">
        <v>0</v>
      </c>
      <c r="Q293" s="16">
        <v>0</v>
      </c>
      <c r="R293" s="16">
        <v>9</v>
      </c>
      <c r="S293" s="17">
        <f t="shared" si="28"/>
        <v>9</v>
      </c>
      <c r="T293" s="16">
        <v>77</v>
      </c>
      <c r="U293" s="17">
        <f t="shared" si="29"/>
        <v>86</v>
      </c>
      <c r="V293" s="19"/>
    </row>
    <row r="294" spans="1:22" ht="14.25" customHeight="1">
      <c r="A294" t="s">
        <v>709</v>
      </c>
      <c r="B294" s="32" t="s">
        <v>710</v>
      </c>
      <c r="C294" s="32" t="s">
        <v>709</v>
      </c>
      <c r="D294" s="32" t="s">
        <v>710</v>
      </c>
      <c r="E294" t="s">
        <v>696</v>
      </c>
      <c r="F294" s="7" t="s">
        <v>55</v>
      </c>
      <c r="G294" s="16">
        <v>0</v>
      </c>
      <c r="H294" s="16">
        <v>0</v>
      </c>
      <c r="I294" s="16">
        <v>0</v>
      </c>
      <c r="J294" s="7" t="s">
        <v>55</v>
      </c>
      <c r="K294" s="17">
        <f t="shared" si="26"/>
        <v>0</v>
      </c>
      <c r="L294" s="16">
        <v>6</v>
      </c>
      <c r="M294" s="17">
        <f t="shared" si="27"/>
        <v>6</v>
      </c>
      <c r="N294" s="19"/>
      <c r="O294" s="7" t="s">
        <v>55</v>
      </c>
      <c r="P294" s="16">
        <v>0</v>
      </c>
      <c r="Q294" s="16">
        <v>0</v>
      </c>
      <c r="R294" s="16">
        <v>0</v>
      </c>
      <c r="S294" s="17">
        <f t="shared" si="28"/>
        <v>0</v>
      </c>
      <c r="T294" s="16">
        <v>124</v>
      </c>
      <c r="U294" s="17">
        <f t="shared" si="29"/>
        <v>124</v>
      </c>
      <c r="V294" s="19"/>
    </row>
    <row r="295" spans="1:22" ht="14.25" customHeight="1">
      <c r="A295" t="s">
        <v>711</v>
      </c>
      <c r="B295" s="32" t="s">
        <v>712</v>
      </c>
      <c r="C295" s="32" t="s">
        <v>711</v>
      </c>
      <c r="D295" s="32" t="s">
        <v>712</v>
      </c>
      <c r="E295" t="s">
        <v>696</v>
      </c>
      <c r="F295" s="7" t="s">
        <v>55</v>
      </c>
      <c r="G295" s="16">
        <v>0</v>
      </c>
      <c r="H295" s="16">
        <v>0</v>
      </c>
      <c r="I295" s="16">
        <v>207</v>
      </c>
      <c r="J295" s="7" t="s">
        <v>55</v>
      </c>
      <c r="K295" s="17">
        <f t="shared" si="26"/>
        <v>207</v>
      </c>
      <c r="L295" s="16">
        <v>578</v>
      </c>
      <c r="M295" s="17">
        <f t="shared" si="27"/>
        <v>785</v>
      </c>
      <c r="N295" s="19"/>
      <c r="O295" s="7" t="s">
        <v>55</v>
      </c>
      <c r="P295" s="16">
        <v>0</v>
      </c>
      <c r="Q295" s="16">
        <v>0</v>
      </c>
      <c r="R295" s="16">
        <v>0</v>
      </c>
      <c r="S295" s="17">
        <f t="shared" si="28"/>
        <v>0</v>
      </c>
      <c r="T295" s="16">
        <v>108</v>
      </c>
      <c r="U295" s="17">
        <f t="shared" si="29"/>
        <v>108</v>
      </c>
      <c r="V295" s="19"/>
    </row>
    <row r="296" spans="1:22" ht="14.25" customHeight="1">
      <c r="A296" t="s">
        <v>876</v>
      </c>
      <c r="B296" s="32" t="s">
        <v>877</v>
      </c>
      <c r="C296" s="32" t="s">
        <v>876</v>
      </c>
      <c r="D296" s="32" t="s">
        <v>877</v>
      </c>
      <c r="E296" t="s">
        <v>696</v>
      </c>
      <c r="F296" s="7" t="s">
        <v>55</v>
      </c>
      <c r="G296" s="16">
        <v>0</v>
      </c>
      <c r="H296" s="16">
        <v>0</v>
      </c>
      <c r="I296" s="16">
        <v>0</v>
      </c>
      <c r="J296" s="7" t="s">
        <v>55</v>
      </c>
      <c r="K296" s="17">
        <f t="shared" si="26"/>
        <v>0</v>
      </c>
      <c r="L296" s="16">
        <v>0</v>
      </c>
      <c r="M296" s="17">
        <f t="shared" si="27"/>
        <v>0</v>
      </c>
      <c r="N296" s="19"/>
      <c r="O296" s="7" t="s">
        <v>55</v>
      </c>
      <c r="P296" s="16">
        <v>0</v>
      </c>
      <c r="Q296" s="16">
        <v>0</v>
      </c>
      <c r="R296" s="16">
        <v>0</v>
      </c>
      <c r="S296" s="17">
        <f t="shared" si="28"/>
        <v>0</v>
      </c>
      <c r="T296" s="16">
        <v>636</v>
      </c>
      <c r="U296" s="17">
        <f t="shared" si="29"/>
        <v>636</v>
      </c>
      <c r="V296" s="19"/>
    </row>
    <row r="297" spans="1:22" ht="14.25" customHeight="1">
      <c r="A297" t="s">
        <v>715</v>
      </c>
      <c r="B297" s="32" t="s">
        <v>716</v>
      </c>
      <c r="C297" s="32" t="s">
        <v>715</v>
      </c>
      <c r="D297" s="32" t="s">
        <v>716</v>
      </c>
      <c r="E297" t="s">
        <v>696</v>
      </c>
      <c r="F297" s="7" t="s">
        <v>55</v>
      </c>
      <c r="G297" s="16">
        <v>0</v>
      </c>
      <c r="H297" s="16">
        <v>0</v>
      </c>
      <c r="I297" s="16">
        <v>0</v>
      </c>
      <c r="J297" s="7" t="s">
        <v>55</v>
      </c>
      <c r="K297" s="17">
        <f t="shared" si="26"/>
        <v>0</v>
      </c>
      <c r="L297" s="16">
        <v>0</v>
      </c>
      <c r="M297" s="17">
        <f t="shared" si="27"/>
        <v>0</v>
      </c>
      <c r="N297" s="19"/>
      <c r="O297" s="7" t="s">
        <v>55</v>
      </c>
      <c r="P297" s="16">
        <v>0</v>
      </c>
      <c r="Q297" s="16">
        <v>0</v>
      </c>
      <c r="R297" s="16">
        <v>0</v>
      </c>
      <c r="S297" s="17">
        <f t="shared" si="28"/>
        <v>0</v>
      </c>
      <c r="T297" s="16">
        <v>218</v>
      </c>
      <c r="U297" s="17">
        <f t="shared" si="29"/>
        <v>218</v>
      </c>
      <c r="V297" s="19"/>
    </row>
    <row r="298" spans="1:22" ht="15">
      <c r="F298" s="20" t="s">
        <v>55</v>
      </c>
      <c r="G298" s="18">
        <f t="shared" ref="G298:M298" si="30">SUM(G290:G297)</f>
        <v>0</v>
      </c>
      <c r="H298" s="18">
        <f t="shared" si="30"/>
        <v>0</v>
      </c>
      <c r="I298" s="18">
        <f t="shared" si="30"/>
        <v>207</v>
      </c>
      <c r="J298" s="20" t="s">
        <v>55</v>
      </c>
      <c r="K298" s="18">
        <f t="shared" si="30"/>
        <v>207</v>
      </c>
      <c r="L298" s="18">
        <f t="shared" si="30"/>
        <v>644</v>
      </c>
      <c r="M298" s="18">
        <f t="shared" si="30"/>
        <v>851</v>
      </c>
      <c r="N298" s="19"/>
      <c r="O298" s="28" t="s">
        <v>55</v>
      </c>
      <c r="P298" s="18">
        <f t="shared" ref="P298:U298" si="31">SUM(P290:P297)</f>
        <v>0</v>
      </c>
      <c r="Q298" s="18">
        <f t="shared" si="31"/>
        <v>0</v>
      </c>
      <c r="R298" s="18">
        <f t="shared" si="31"/>
        <v>9</v>
      </c>
      <c r="S298" s="18">
        <f t="shared" si="31"/>
        <v>9</v>
      </c>
      <c r="T298" s="18">
        <f t="shared" si="31"/>
        <v>1169</v>
      </c>
      <c r="U298" s="18">
        <f t="shared" si="31"/>
        <v>1178</v>
      </c>
      <c r="V298" s="19"/>
    </row>
    <row r="299" spans="1:22" ht="15">
      <c r="B299" s="1"/>
      <c r="C299" s="1"/>
      <c r="D299" s="1"/>
      <c r="F299" s="16"/>
      <c r="G299" s="16"/>
      <c r="H299" s="16"/>
      <c r="I299" s="16"/>
      <c r="J299" s="16"/>
      <c r="K299" s="16"/>
      <c r="L299" s="16"/>
      <c r="M299" s="16"/>
      <c r="N299" s="19"/>
      <c r="O299" s="16"/>
      <c r="P299" s="16"/>
      <c r="Q299" s="16"/>
      <c r="R299" s="16"/>
      <c r="S299" s="16"/>
      <c r="T299" s="16"/>
      <c r="U299" s="16"/>
      <c r="V299" s="11"/>
    </row>
    <row r="300" spans="1:22" ht="15">
      <c r="B300" s="1" t="s">
        <v>719</v>
      </c>
      <c r="C300" s="1"/>
      <c r="D300" s="1"/>
      <c r="F300" s="16"/>
      <c r="G300" s="16"/>
      <c r="H300" s="16"/>
      <c r="I300" s="16"/>
      <c r="J300" s="16"/>
      <c r="K300" s="16"/>
      <c r="L300" s="16"/>
      <c r="M300" s="16"/>
      <c r="N300" s="19"/>
      <c r="O300" s="16"/>
      <c r="P300" s="16"/>
      <c r="Q300" s="16"/>
      <c r="R300" s="16"/>
      <c r="S300" s="16"/>
      <c r="T300" s="16"/>
      <c r="U300" s="16"/>
      <c r="V300" s="11"/>
    </row>
    <row r="301" spans="1:22" ht="14.45">
      <c r="F301" s="16"/>
      <c r="G301" s="16"/>
      <c r="H301" s="16"/>
      <c r="I301" s="16"/>
      <c r="J301" s="16"/>
      <c r="K301" s="16"/>
      <c r="L301" s="16"/>
      <c r="M301" s="16"/>
      <c r="N301" s="19"/>
      <c r="O301" s="16"/>
      <c r="P301" s="16"/>
      <c r="Q301" s="16"/>
      <c r="R301" s="16"/>
      <c r="S301" s="16"/>
      <c r="T301" s="16"/>
      <c r="U301" s="16"/>
      <c r="V301" s="11"/>
    </row>
    <row r="302" spans="1:22" ht="15" customHeight="1">
      <c r="A302" s="163" t="s">
        <v>720</v>
      </c>
      <c r="B302" s="32" t="s">
        <v>721</v>
      </c>
      <c r="C302" s="32"/>
      <c r="D302" s="32"/>
      <c r="E302" t="s">
        <v>222</v>
      </c>
      <c r="F302" s="31">
        <v>1021</v>
      </c>
      <c r="G302" s="31">
        <v>153</v>
      </c>
      <c r="H302" s="31">
        <v>7</v>
      </c>
      <c r="I302" s="31">
        <v>543</v>
      </c>
      <c r="J302" s="31">
        <v>900</v>
      </c>
      <c r="K302" s="17">
        <f t="shared" ref="K302:K310" si="32">SUM(F302:J302)</f>
        <v>2624</v>
      </c>
      <c r="L302" s="31">
        <v>616</v>
      </c>
      <c r="M302" s="17">
        <f>SUM(K302:L302)</f>
        <v>3240</v>
      </c>
      <c r="N302" s="19" t="s">
        <v>802</v>
      </c>
      <c r="O302" s="16">
        <v>1054</v>
      </c>
      <c r="P302" s="16">
        <v>98</v>
      </c>
      <c r="Q302" s="16">
        <v>3</v>
      </c>
      <c r="R302" s="16">
        <v>845</v>
      </c>
      <c r="S302" s="17">
        <f>SUM(O302:R302)</f>
        <v>2000</v>
      </c>
      <c r="T302" s="16">
        <v>504</v>
      </c>
      <c r="U302" s="17">
        <f>SUM(S302:T302)</f>
        <v>2504</v>
      </c>
      <c r="V302" s="11"/>
    </row>
    <row r="303" spans="1:22" ht="15" customHeight="1">
      <c r="A303" s="163" t="s">
        <v>722</v>
      </c>
      <c r="B303" s="32" t="s">
        <v>723</v>
      </c>
      <c r="C303" s="32"/>
      <c r="D303" s="32"/>
      <c r="E303" s="4" t="s">
        <v>231</v>
      </c>
      <c r="F303" s="31">
        <v>1415</v>
      </c>
      <c r="G303" s="31">
        <v>378</v>
      </c>
      <c r="H303" s="31">
        <v>248</v>
      </c>
      <c r="I303" s="31">
        <v>1047</v>
      </c>
      <c r="J303" s="31">
        <v>603</v>
      </c>
      <c r="K303" s="17">
        <f t="shared" si="32"/>
        <v>3691</v>
      </c>
      <c r="L303" s="31">
        <v>1023</v>
      </c>
      <c r="M303" s="17">
        <f>SUM(K303:L303)</f>
        <v>4714</v>
      </c>
      <c r="N303" s="19" t="s">
        <v>802</v>
      </c>
      <c r="O303" s="16">
        <v>1860</v>
      </c>
      <c r="P303" s="16">
        <v>305</v>
      </c>
      <c r="Q303" s="16">
        <v>17</v>
      </c>
      <c r="R303" s="16">
        <v>1700</v>
      </c>
      <c r="S303" s="17">
        <f>SUM(O303:R303)</f>
        <v>3882</v>
      </c>
      <c r="T303" s="16">
        <v>592</v>
      </c>
      <c r="U303" s="17">
        <f>SUM(S303:T303)</f>
        <v>4474</v>
      </c>
      <c r="V303" s="11"/>
    </row>
    <row r="304" spans="1:22" ht="15" customHeight="1">
      <c r="A304" s="163" t="s">
        <v>724</v>
      </c>
      <c r="B304" s="32" t="s">
        <v>725</v>
      </c>
      <c r="C304" s="32"/>
      <c r="D304" s="32"/>
      <c r="E304" s="4" t="s">
        <v>696</v>
      </c>
      <c r="F304" s="7" t="s">
        <v>55</v>
      </c>
      <c r="G304" s="31">
        <v>0</v>
      </c>
      <c r="H304" s="31">
        <v>0</v>
      </c>
      <c r="I304" s="31">
        <v>207</v>
      </c>
      <c r="J304" s="7" t="s">
        <v>55</v>
      </c>
      <c r="K304" s="17">
        <f t="shared" si="32"/>
        <v>207</v>
      </c>
      <c r="L304" s="31">
        <v>644</v>
      </c>
      <c r="M304" s="17">
        <f>SUM(K304:L304)</f>
        <v>851</v>
      </c>
      <c r="N304" s="19"/>
      <c r="O304" s="7" t="s">
        <v>55</v>
      </c>
      <c r="P304" s="16">
        <v>0</v>
      </c>
      <c r="Q304" s="16">
        <v>0</v>
      </c>
      <c r="R304" s="16">
        <v>9</v>
      </c>
      <c r="S304" s="17">
        <f>SUM(O304:R304)</f>
        <v>9</v>
      </c>
      <c r="T304" s="16">
        <v>1169</v>
      </c>
      <c r="U304" s="17">
        <f>SUM(S304:T304)</f>
        <v>1178</v>
      </c>
      <c r="V304" s="19"/>
    </row>
    <row r="305" spans="1:22" ht="15" customHeight="1">
      <c r="A305" s="163" t="s">
        <v>726</v>
      </c>
      <c r="B305" s="32" t="s">
        <v>727</v>
      </c>
      <c r="C305" s="32"/>
      <c r="D305" s="32"/>
      <c r="E305" t="s">
        <v>320</v>
      </c>
      <c r="F305" s="31">
        <v>915</v>
      </c>
      <c r="G305" s="31">
        <v>89</v>
      </c>
      <c r="H305" s="31">
        <v>19</v>
      </c>
      <c r="I305" s="31">
        <v>324</v>
      </c>
      <c r="J305" s="31">
        <v>262</v>
      </c>
      <c r="K305" s="17">
        <f t="shared" si="32"/>
        <v>1609</v>
      </c>
      <c r="L305" s="31">
        <v>475</v>
      </c>
      <c r="M305" s="17">
        <f t="shared" ref="M305:M307" si="33">SUM(K305:L305)</f>
        <v>2084</v>
      </c>
      <c r="N305" s="19" t="s">
        <v>802</v>
      </c>
      <c r="O305" s="16">
        <v>894</v>
      </c>
      <c r="P305" s="16">
        <v>37</v>
      </c>
      <c r="Q305" s="16">
        <v>3</v>
      </c>
      <c r="R305" s="16">
        <v>424</v>
      </c>
      <c r="S305" s="17">
        <f t="shared" ref="S305:S307" si="34">SUM(O305:R305)</f>
        <v>1358</v>
      </c>
      <c r="T305" s="16">
        <v>465</v>
      </c>
      <c r="U305" s="17">
        <f t="shared" ref="U305:U307" si="35">SUM(S305:T305)</f>
        <v>1823</v>
      </c>
      <c r="V305" s="11"/>
    </row>
    <row r="306" spans="1:22" ht="15" customHeight="1">
      <c r="A306" s="163" t="s">
        <v>728</v>
      </c>
      <c r="B306" s="32" t="s">
        <v>729</v>
      </c>
      <c r="C306" s="32"/>
      <c r="D306" s="32"/>
      <c r="E306" t="s">
        <v>253</v>
      </c>
      <c r="F306" s="31">
        <v>2469</v>
      </c>
      <c r="G306" s="31">
        <v>315</v>
      </c>
      <c r="H306" s="31">
        <v>164</v>
      </c>
      <c r="I306" s="31">
        <v>1488</v>
      </c>
      <c r="J306" s="31">
        <v>1697</v>
      </c>
      <c r="K306" s="17">
        <f t="shared" si="32"/>
        <v>6133</v>
      </c>
      <c r="L306" s="31">
        <v>2056</v>
      </c>
      <c r="M306" s="17">
        <f t="shared" si="33"/>
        <v>8189</v>
      </c>
      <c r="N306" s="19" t="s">
        <v>802</v>
      </c>
      <c r="O306" s="16">
        <v>2585</v>
      </c>
      <c r="P306" s="16">
        <v>263</v>
      </c>
      <c r="Q306" s="16">
        <v>28</v>
      </c>
      <c r="R306" s="16">
        <v>1224</v>
      </c>
      <c r="S306" s="17">
        <f t="shared" si="34"/>
        <v>4100</v>
      </c>
      <c r="T306" s="16">
        <v>3859</v>
      </c>
      <c r="U306" s="17">
        <f t="shared" si="35"/>
        <v>7959</v>
      </c>
      <c r="V306" s="11"/>
    </row>
    <row r="307" spans="1:22" ht="15" customHeight="1">
      <c r="A307" s="163" t="s">
        <v>730</v>
      </c>
      <c r="B307" s="32" t="s">
        <v>731</v>
      </c>
      <c r="C307" s="32"/>
      <c r="D307" s="32"/>
      <c r="E307" t="s">
        <v>219</v>
      </c>
      <c r="F307" s="31">
        <v>1672</v>
      </c>
      <c r="G307" s="31">
        <v>693</v>
      </c>
      <c r="H307" s="31">
        <v>0</v>
      </c>
      <c r="I307" s="31">
        <v>1152</v>
      </c>
      <c r="J307" s="31">
        <v>1260</v>
      </c>
      <c r="K307" s="17">
        <f t="shared" si="32"/>
        <v>4777</v>
      </c>
      <c r="L307" s="31">
        <v>1024</v>
      </c>
      <c r="M307" s="17">
        <f t="shared" si="33"/>
        <v>5801</v>
      </c>
      <c r="N307" s="19" t="s">
        <v>802</v>
      </c>
      <c r="O307" s="16">
        <v>2596</v>
      </c>
      <c r="P307" s="16">
        <v>378</v>
      </c>
      <c r="Q307" s="31">
        <v>8</v>
      </c>
      <c r="R307" s="16">
        <v>2278</v>
      </c>
      <c r="S307" s="17">
        <f t="shared" si="34"/>
        <v>5260</v>
      </c>
      <c r="T307" s="16">
        <v>939</v>
      </c>
      <c r="U307" s="17">
        <f t="shared" si="35"/>
        <v>6199</v>
      </c>
      <c r="V307" s="11"/>
    </row>
    <row r="308" spans="1:22" ht="15" customHeight="1">
      <c r="A308" s="163" t="s">
        <v>732</v>
      </c>
      <c r="B308" s="32" t="s">
        <v>733</v>
      </c>
      <c r="C308" s="32"/>
      <c r="D308" s="32"/>
      <c r="E308" s="4" t="s">
        <v>243</v>
      </c>
      <c r="F308" s="31">
        <v>760</v>
      </c>
      <c r="G308" s="31">
        <v>254</v>
      </c>
      <c r="H308" s="31">
        <v>31</v>
      </c>
      <c r="I308" s="31">
        <v>559</v>
      </c>
      <c r="J308" s="31">
        <v>980</v>
      </c>
      <c r="K308" s="17">
        <f t="shared" si="32"/>
        <v>2584</v>
      </c>
      <c r="L308" s="31">
        <v>659</v>
      </c>
      <c r="M308" s="17">
        <f>SUM(K308:L308)</f>
        <v>3243</v>
      </c>
      <c r="N308" s="19" t="s">
        <v>802</v>
      </c>
      <c r="O308" s="16">
        <v>1366</v>
      </c>
      <c r="P308" s="16">
        <v>282</v>
      </c>
      <c r="Q308" s="16">
        <v>25</v>
      </c>
      <c r="R308" s="16">
        <v>802</v>
      </c>
      <c r="S308" s="17">
        <f>SUM(O308:R308)</f>
        <v>2475</v>
      </c>
      <c r="T308" s="16">
        <v>666</v>
      </c>
      <c r="U308" s="17">
        <f>SUM(S308:T308)</f>
        <v>3141</v>
      </c>
      <c r="V308" s="11"/>
    </row>
    <row r="309" spans="1:22" ht="15" customHeight="1">
      <c r="A309" s="163" t="s">
        <v>734</v>
      </c>
      <c r="B309" s="32" t="s">
        <v>735</v>
      </c>
      <c r="C309" s="32"/>
      <c r="D309" s="32"/>
      <c r="E309" t="s">
        <v>248</v>
      </c>
      <c r="F309" s="31">
        <v>869</v>
      </c>
      <c r="G309" s="31">
        <v>494</v>
      </c>
      <c r="H309" s="31">
        <v>61</v>
      </c>
      <c r="I309" s="31">
        <v>632</v>
      </c>
      <c r="J309" s="31">
        <v>925</v>
      </c>
      <c r="K309" s="17">
        <f t="shared" si="32"/>
        <v>2981</v>
      </c>
      <c r="L309" s="31">
        <v>1883</v>
      </c>
      <c r="M309" s="17">
        <f>SUM(K309:L309)</f>
        <v>4864</v>
      </c>
      <c r="N309" s="19" t="s">
        <v>802</v>
      </c>
      <c r="O309" s="16">
        <v>1692</v>
      </c>
      <c r="P309" s="16">
        <v>390</v>
      </c>
      <c r="Q309" s="31">
        <v>0</v>
      </c>
      <c r="R309" s="16">
        <v>832</v>
      </c>
      <c r="S309" s="17">
        <f>SUM(O309:R309)</f>
        <v>2914</v>
      </c>
      <c r="T309" s="16">
        <v>1598</v>
      </c>
      <c r="U309" s="17">
        <f>SUM(S309:T309)</f>
        <v>4512</v>
      </c>
      <c r="V309" s="11"/>
    </row>
    <row r="310" spans="1:22" ht="15" customHeight="1">
      <c r="A310" s="163" t="s">
        <v>736</v>
      </c>
      <c r="B310" s="32" t="s">
        <v>737</v>
      </c>
      <c r="C310" s="32"/>
      <c r="D310" s="32"/>
      <c r="E310" t="s">
        <v>234</v>
      </c>
      <c r="F310" s="31">
        <v>873</v>
      </c>
      <c r="G310" s="31">
        <v>96</v>
      </c>
      <c r="H310" s="31">
        <v>2</v>
      </c>
      <c r="I310" s="31">
        <v>461</v>
      </c>
      <c r="J310" s="31">
        <v>937</v>
      </c>
      <c r="K310" s="17">
        <f t="shared" si="32"/>
        <v>2369</v>
      </c>
      <c r="L310" s="31">
        <v>888</v>
      </c>
      <c r="M310" s="17">
        <f t="shared" ref="M310" si="36">SUM(K310:L310)</f>
        <v>3257</v>
      </c>
      <c r="N310" s="19" t="s">
        <v>802</v>
      </c>
      <c r="O310" s="16">
        <v>1259</v>
      </c>
      <c r="P310" s="16">
        <v>143</v>
      </c>
      <c r="Q310" s="16">
        <v>2</v>
      </c>
      <c r="R310" s="16">
        <v>555</v>
      </c>
      <c r="S310" s="17">
        <f t="shared" ref="S310" si="37">SUM(O310:R310)</f>
        <v>1959</v>
      </c>
      <c r="T310" s="16">
        <v>1239</v>
      </c>
      <c r="U310" s="17">
        <f t="shared" ref="U310" si="38">SUM(S310:T310)</f>
        <v>3198</v>
      </c>
      <c r="V310" s="11"/>
    </row>
    <row r="311" spans="1:22" ht="15" customHeight="1">
      <c r="A311" s="26" t="s">
        <v>738</v>
      </c>
      <c r="B311" s="26"/>
      <c r="C311" s="26"/>
      <c r="D311" s="26"/>
      <c r="E311" s="26"/>
      <c r="F311" s="18">
        <f t="shared" ref="F311:M311" si="39">SUM(F302:F310)</f>
        <v>9994</v>
      </c>
      <c r="G311" s="18">
        <f t="shared" si="39"/>
        <v>2472</v>
      </c>
      <c r="H311" s="18">
        <f t="shared" si="39"/>
        <v>532</v>
      </c>
      <c r="I311" s="18">
        <f t="shared" si="39"/>
        <v>6413</v>
      </c>
      <c r="J311" s="18">
        <f t="shared" si="39"/>
        <v>7564</v>
      </c>
      <c r="K311" s="18">
        <f t="shared" si="39"/>
        <v>26975</v>
      </c>
      <c r="L311" s="18">
        <f t="shared" si="39"/>
        <v>9268</v>
      </c>
      <c r="M311" s="18">
        <f t="shared" si="39"/>
        <v>36243</v>
      </c>
      <c r="N311" s="19" t="s">
        <v>802</v>
      </c>
      <c r="O311" s="18">
        <f t="shared" ref="O311:U311" si="40">SUM(O302:O310)</f>
        <v>13306</v>
      </c>
      <c r="P311" s="18">
        <f t="shared" si="40"/>
        <v>1896</v>
      </c>
      <c r="Q311" s="18">
        <f t="shared" si="40"/>
        <v>86</v>
      </c>
      <c r="R311" s="18">
        <f t="shared" si="40"/>
        <v>8669</v>
      </c>
      <c r="S311" s="18">
        <f t="shared" si="40"/>
        <v>23957</v>
      </c>
      <c r="T311" s="18">
        <f t="shared" si="40"/>
        <v>11031</v>
      </c>
      <c r="U311" s="18">
        <f t="shared" si="40"/>
        <v>34988</v>
      </c>
      <c r="V311" s="19"/>
    </row>
    <row r="312" spans="1:22">
      <c r="F312" s="16"/>
      <c r="G312" s="16"/>
      <c r="H312" s="16"/>
      <c r="I312" s="16"/>
      <c r="J312" s="16"/>
      <c r="K312" s="16"/>
      <c r="L312" s="16"/>
      <c r="M312" s="16"/>
      <c r="N312" s="16"/>
      <c r="O312" s="16"/>
      <c r="P312" s="16"/>
      <c r="Q312" s="16"/>
      <c r="R312" s="16"/>
      <c r="S312" s="16"/>
      <c r="T312" s="16"/>
      <c r="U312" s="16"/>
    </row>
    <row r="313" spans="1:22" ht="14.45">
      <c r="A313" s="32" t="s">
        <v>878</v>
      </c>
      <c r="F313" s="31"/>
      <c r="G313" s="31"/>
      <c r="H313" s="31"/>
      <c r="I313" s="31"/>
      <c r="J313" s="31"/>
      <c r="K313" s="31"/>
      <c r="L313" s="31"/>
      <c r="M313" s="31"/>
      <c r="N313" s="31"/>
      <c r="O313" s="31"/>
      <c r="P313" s="31"/>
      <c r="Q313" s="31"/>
      <c r="R313" s="31"/>
      <c r="S313" s="31"/>
      <c r="T313" s="31"/>
      <c r="U313" s="31"/>
    </row>
    <row r="314" spans="1:22">
      <c r="A314" s="4" t="s">
        <v>208</v>
      </c>
      <c r="L314" s="16"/>
    </row>
  </sheetData>
  <mergeCells count="2">
    <mergeCell ref="F8:M8"/>
    <mergeCell ref="O8:U8"/>
  </mergeCells>
  <conditionalFormatting sqref="B11:B286">
    <cfRule type="duplicateValues" dxfId="2" priority="1301"/>
  </conditionalFormatting>
  <pageMargins left="0.70866141732283472" right="0.70866141732283472" top="0.55118110236220474" bottom="0.55118110236220474" header="0.31496062992125984" footer="0.31496062992125984"/>
  <pageSetup paperSize="9" scale="49" fitToHeight="0" orientation="landscape" r:id="rId1"/>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765CA-14D7-4B03-B29A-02D0C983E625}">
  <sheetPr>
    <pageSetUpPr fitToPage="1"/>
  </sheetPr>
  <dimension ref="A1:V318"/>
  <sheetViews>
    <sheetView zoomScaleNormal="100" workbookViewId="0">
      <pane xSplit="5" ySplit="9" topLeftCell="F10" activePane="bottomRight" state="frozen"/>
      <selection pane="bottomRight" activeCell="A6" sqref="A6"/>
      <selection pane="bottomLeft" activeCell="A6" sqref="A6"/>
      <selection pane="topRight" activeCell="A6" sqref="A6"/>
    </sheetView>
  </sheetViews>
  <sheetFormatPr defaultColWidth="8.5703125" defaultRowHeight="12.6"/>
  <cols>
    <col min="1" max="1" width="10.7109375" style="4" customWidth="1"/>
    <col min="2" max="2" width="33.85546875" style="4" customWidth="1"/>
    <col min="3" max="3" width="10.7109375" style="4" customWidth="1"/>
    <col min="4" max="4" width="33.85546875" style="4" customWidth="1"/>
    <col min="5" max="5" width="10" style="4" bestFit="1" customWidth="1"/>
    <col min="6" max="7" width="10.85546875" style="4" customWidth="1"/>
    <col min="8" max="8" width="11" style="4" customWidth="1"/>
    <col min="9" max="13" width="10.85546875" style="4" customWidth="1"/>
    <col min="14" max="14" width="4" style="4" customWidth="1"/>
    <col min="15" max="16" width="10.85546875" style="4" customWidth="1"/>
    <col min="17" max="17" width="11" style="4" customWidth="1"/>
    <col min="18" max="21" width="10.85546875" style="4" customWidth="1"/>
    <col min="22" max="22" width="4" style="4" customWidth="1"/>
    <col min="23" max="16384" width="8.5703125" style="4"/>
  </cols>
  <sheetData>
    <row r="1" spans="1:22">
      <c r="U1" s="56" t="str">
        <f>'Table 1'!S1</f>
        <v>Publication date:  5 December 2024</v>
      </c>
    </row>
    <row r="2" spans="1:22" ht="18">
      <c r="A2" s="185" t="s">
        <v>36</v>
      </c>
      <c r="B2"/>
      <c r="C2"/>
      <c r="D2"/>
      <c r="E2"/>
      <c r="F2"/>
      <c r="G2"/>
      <c r="H2"/>
      <c r="I2"/>
      <c r="J2"/>
      <c r="K2"/>
      <c r="L2"/>
      <c r="M2"/>
      <c r="N2"/>
      <c r="O2"/>
      <c r="P2"/>
      <c r="Q2"/>
      <c r="R2"/>
      <c r="S2"/>
      <c r="T2"/>
      <c r="U2"/>
    </row>
    <row r="3" spans="1:22" ht="12.95">
      <c r="A3" s="1" t="s">
        <v>37</v>
      </c>
      <c r="B3" s="1"/>
      <c r="C3" s="1"/>
      <c r="D3" s="1"/>
      <c r="E3" s="1"/>
      <c r="F3" s="1"/>
      <c r="G3" s="1"/>
      <c r="H3" s="1"/>
      <c r="I3" s="1"/>
      <c r="J3" s="1"/>
      <c r="K3" s="1"/>
      <c r="L3" s="1"/>
      <c r="M3" s="1"/>
      <c r="N3" s="1"/>
      <c r="O3" s="1"/>
      <c r="P3" s="1"/>
      <c r="Q3" s="1"/>
      <c r="R3" s="1"/>
      <c r="S3" s="1"/>
      <c r="T3" s="1"/>
      <c r="U3" s="1"/>
    </row>
    <row r="4" spans="1:22" ht="8.25" customHeight="1"/>
    <row r="5" spans="1:22" ht="18.75" customHeight="1">
      <c r="A5" s="3" t="s">
        <v>879</v>
      </c>
    </row>
    <row r="6" spans="1:22" ht="18.75" customHeight="1">
      <c r="A6" s="3" t="s">
        <v>880</v>
      </c>
    </row>
    <row r="7" spans="1:22" ht="14.25" customHeight="1"/>
    <row r="8" spans="1:22" ht="14.25" customHeight="1">
      <c r="F8" s="200" t="s">
        <v>211</v>
      </c>
      <c r="G8" s="201"/>
      <c r="H8" s="201"/>
      <c r="I8" s="201"/>
      <c r="J8" s="201"/>
      <c r="K8" s="202"/>
      <c r="L8" s="202"/>
      <c r="M8" s="202"/>
      <c r="N8" s="93"/>
      <c r="O8" s="200" t="s">
        <v>212</v>
      </c>
      <c r="P8" s="203"/>
      <c r="Q8" s="203"/>
      <c r="R8" s="203"/>
      <c r="S8" s="210"/>
      <c r="T8" s="210"/>
      <c r="U8" s="210"/>
    </row>
    <row r="9" spans="1:22" ht="51" customHeight="1">
      <c r="A9" s="15" t="s">
        <v>881</v>
      </c>
      <c r="B9" s="14" t="s">
        <v>882</v>
      </c>
      <c r="C9" s="15" t="s">
        <v>797</v>
      </c>
      <c r="D9" s="14" t="s">
        <v>798</v>
      </c>
      <c r="E9" s="15" t="s">
        <v>215</v>
      </c>
      <c r="F9" s="57" t="s">
        <v>43</v>
      </c>
      <c r="G9" s="57" t="s">
        <v>44</v>
      </c>
      <c r="H9" s="57" t="s">
        <v>45</v>
      </c>
      <c r="I9" s="57" t="s">
        <v>46</v>
      </c>
      <c r="J9" s="51" t="s">
        <v>47</v>
      </c>
      <c r="K9" s="76" t="s">
        <v>48</v>
      </c>
      <c r="L9" s="51" t="s">
        <v>49</v>
      </c>
      <c r="M9" s="55" t="s">
        <v>50</v>
      </c>
      <c r="N9" s="58"/>
      <c r="O9" s="57" t="s">
        <v>43</v>
      </c>
      <c r="P9" s="57" t="s">
        <v>44</v>
      </c>
      <c r="Q9" s="57" t="s">
        <v>45</v>
      </c>
      <c r="R9" s="57" t="s">
        <v>46</v>
      </c>
      <c r="S9" s="76" t="s">
        <v>48</v>
      </c>
      <c r="T9" s="51" t="s">
        <v>49</v>
      </c>
      <c r="U9" s="55" t="s">
        <v>50</v>
      </c>
    </row>
    <row r="10" spans="1:22" ht="25.5" customHeight="1">
      <c r="A10" s="60" t="s">
        <v>216</v>
      </c>
      <c r="B10" s="59"/>
      <c r="C10" s="59"/>
      <c r="D10" s="59"/>
      <c r="E10" s="59"/>
      <c r="F10" s="59"/>
      <c r="G10" s="59"/>
      <c r="H10" s="59"/>
      <c r="I10" s="59"/>
      <c r="J10" s="59"/>
      <c r="K10" s="59"/>
      <c r="L10" s="59"/>
      <c r="M10" s="59"/>
      <c r="N10" s="59"/>
      <c r="O10" s="59"/>
      <c r="P10" s="59"/>
      <c r="Q10" s="59"/>
      <c r="R10" s="59"/>
      <c r="S10" s="59"/>
      <c r="T10" s="59"/>
      <c r="U10" s="59"/>
    </row>
    <row r="11" spans="1:22" ht="14.25" customHeight="1">
      <c r="A11" t="s">
        <v>217</v>
      </c>
      <c r="B11" s="32" t="s">
        <v>218</v>
      </c>
      <c r="C11" s="32" t="s">
        <v>217</v>
      </c>
      <c r="D11" s="32" t="s">
        <v>218</v>
      </c>
      <c r="E11" t="s">
        <v>219</v>
      </c>
      <c r="F11" s="4">
        <v>0</v>
      </c>
      <c r="G11" s="4">
        <v>29</v>
      </c>
      <c r="H11" s="4">
        <v>0</v>
      </c>
      <c r="I11" s="4">
        <v>0</v>
      </c>
      <c r="J11" s="4">
        <v>0</v>
      </c>
      <c r="K11" s="1">
        <f t="shared" ref="K11:K74" si="0">SUM(F11:J11)</f>
        <v>29</v>
      </c>
      <c r="L11" s="4">
        <v>0</v>
      </c>
      <c r="M11" s="17">
        <f t="shared" ref="M11:M74" si="1">SUM(K11:L11)</f>
        <v>29</v>
      </c>
      <c r="N11" s="19" t="s">
        <v>799</v>
      </c>
      <c r="O11" s="4">
        <v>0</v>
      </c>
      <c r="P11" s="4">
        <v>14</v>
      </c>
      <c r="Q11" s="4">
        <v>0</v>
      </c>
      <c r="R11" s="4">
        <v>0</v>
      </c>
      <c r="S11" s="1">
        <f t="shared" ref="S11:S74" si="2">SUM(O11:R11)</f>
        <v>14</v>
      </c>
      <c r="T11" s="4">
        <v>0</v>
      </c>
      <c r="U11" s="17">
        <f t="shared" ref="U11:U74" si="3">SUM(S11:T11)</f>
        <v>14</v>
      </c>
      <c r="V11" s="19"/>
    </row>
    <row r="12" spans="1:22" ht="14.25" customHeight="1">
      <c r="A12" t="s">
        <v>800</v>
      </c>
      <c r="B12" s="32" t="s">
        <v>801</v>
      </c>
      <c r="C12" s="32" t="s">
        <v>323</v>
      </c>
      <c r="D12" s="32" t="s">
        <v>324</v>
      </c>
      <c r="E12" t="s">
        <v>253</v>
      </c>
      <c r="F12" s="4">
        <v>28</v>
      </c>
      <c r="G12" s="4">
        <v>0</v>
      </c>
      <c r="H12" s="4">
        <v>0</v>
      </c>
      <c r="I12" s="4">
        <v>9</v>
      </c>
      <c r="J12" s="4">
        <v>0</v>
      </c>
      <c r="K12" s="1">
        <f t="shared" si="0"/>
        <v>37</v>
      </c>
      <c r="L12" s="4">
        <v>0</v>
      </c>
      <c r="M12" s="17">
        <f t="shared" si="1"/>
        <v>37</v>
      </c>
      <c r="N12" s="19" t="s">
        <v>799</v>
      </c>
      <c r="O12" s="4">
        <v>24</v>
      </c>
      <c r="P12" s="4">
        <v>0</v>
      </c>
      <c r="Q12" s="4">
        <v>0</v>
      </c>
      <c r="R12" s="4">
        <v>15</v>
      </c>
      <c r="S12" s="1">
        <f t="shared" si="2"/>
        <v>39</v>
      </c>
      <c r="T12" s="4">
        <v>20</v>
      </c>
      <c r="U12" s="17">
        <f t="shared" si="3"/>
        <v>59</v>
      </c>
      <c r="V12" s="19"/>
    </row>
    <row r="13" spans="1:22" ht="14.25" customHeight="1">
      <c r="A13" t="s">
        <v>220</v>
      </c>
      <c r="B13" s="32" t="s">
        <v>221</v>
      </c>
      <c r="C13" s="32" t="s">
        <v>220</v>
      </c>
      <c r="D13" s="32" t="s">
        <v>221</v>
      </c>
      <c r="E13" t="s">
        <v>222</v>
      </c>
      <c r="F13" s="4">
        <v>44</v>
      </c>
      <c r="G13" s="4">
        <v>0</v>
      </c>
      <c r="H13" s="4">
        <v>0</v>
      </c>
      <c r="I13" s="4">
        <v>51</v>
      </c>
      <c r="J13" s="4">
        <v>41</v>
      </c>
      <c r="K13" s="1">
        <f t="shared" si="0"/>
        <v>136</v>
      </c>
      <c r="L13" s="4">
        <v>31</v>
      </c>
      <c r="M13" s="17">
        <f t="shared" si="1"/>
        <v>167</v>
      </c>
      <c r="N13" s="19" t="s">
        <v>799</v>
      </c>
      <c r="O13" s="4">
        <v>57</v>
      </c>
      <c r="P13" s="4">
        <v>0</v>
      </c>
      <c r="Q13" s="4">
        <v>10</v>
      </c>
      <c r="R13" s="4">
        <v>21</v>
      </c>
      <c r="S13" s="1">
        <f t="shared" si="2"/>
        <v>88</v>
      </c>
      <c r="T13" s="4">
        <v>13</v>
      </c>
      <c r="U13" s="17">
        <f t="shared" si="3"/>
        <v>101</v>
      </c>
      <c r="V13" s="19"/>
    </row>
    <row r="14" spans="1:22" ht="14.25" customHeight="1">
      <c r="A14" t="s">
        <v>223</v>
      </c>
      <c r="B14" s="32" t="s">
        <v>224</v>
      </c>
      <c r="C14" s="32" t="s">
        <v>223</v>
      </c>
      <c r="D14" s="32" t="s">
        <v>224</v>
      </c>
      <c r="E14" t="s">
        <v>219</v>
      </c>
      <c r="F14" s="4">
        <v>30</v>
      </c>
      <c r="G14" s="4">
        <v>34</v>
      </c>
      <c r="H14" s="4">
        <v>0</v>
      </c>
      <c r="I14" s="4">
        <v>127</v>
      </c>
      <c r="J14" s="4">
        <v>0</v>
      </c>
      <c r="K14" s="1">
        <f t="shared" si="0"/>
        <v>191</v>
      </c>
      <c r="L14" s="4">
        <v>0</v>
      </c>
      <c r="M14" s="17">
        <f t="shared" si="1"/>
        <v>191</v>
      </c>
      <c r="N14" s="19" t="s">
        <v>802</v>
      </c>
      <c r="O14" s="4">
        <v>35</v>
      </c>
      <c r="P14" s="4">
        <v>0</v>
      </c>
      <c r="Q14" s="4">
        <v>0</v>
      </c>
      <c r="R14" s="4">
        <v>71</v>
      </c>
      <c r="S14" s="1">
        <f t="shared" si="2"/>
        <v>106</v>
      </c>
      <c r="T14" s="4">
        <v>0</v>
      </c>
      <c r="U14" s="17">
        <f t="shared" si="3"/>
        <v>106</v>
      </c>
      <c r="V14" s="19"/>
    </row>
    <row r="15" spans="1:22" ht="14.25" customHeight="1">
      <c r="A15" t="s">
        <v>225</v>
      </c>
      <c r="B15" s="32" t="s">
        <v>226</v>
      </c>
      <c r="C15" s="32" t="s">
        <v>225</v>
      </c>
      <c r="D15" s="32" t="s">
        <v>226</v>
      </c>
      <c r="E15" t="s">
        <v>222</v>
      </c>
      <c r="F15" s="4">
        <v>25</v>
      </c>
      <c r="G15" s="4">
        <v>0</v>
      </c>
      <c r="H15" s="4">
        <v>0</v>
      </c>
      <c r="I15" s="4">
        <v>27</v>
      </c>
      <c r="J15" s="4">
        <v>0</v>
      </c>
      <c r="K15" s="1">
        <f t="shared" si="0"/>
        <v>52</v>
      </c>
      <c r="L15" s="4">
        <v>0</v>
      </c>
      <c r="M15" s="17">
        <f t="shared" si="1"/>
        <v>52</v>
      </c>
      <c r="N15" s="19" t="s">
        <v>799</v>
      </c>
      <c r="O15" s="4">
        <v>14</v>
      </c>
      <c r="P15" s="4">
        <v>0</v>
      </c>
      <c r="Q15" s="4">
        <v>0</v>
      </c>
      <c r="R15" s="4">
        <v>2</v>
      </c>
      <c r="S15" s="1">
        <f t="shared" si="2"/>
        <v>16</v>
      </c>
      <c r="T15" s="4">
        <v>0</v>
      </c>
      <c r="U15" s="17">
        <f t="shared" si="3"/>
        <v>16</v>
      </c>
      <c r="V15" s="19"/>
    </row>
    <row r="16" spans="1:22" ht="14.25" customHeight="1">
      <c r="A16" t="s">
        <v>227</v>
      </c>
      <c r="B16" s="32" t="s">
        <v>228</v>
      </c>
      <c r="C16" s="32" t="s">
        <v>227</v>
      </c>
      <c r="D16" s="32" t="s">
        <v>228</v>
      </c>
      <c r="E16" t="s">
        <v>219</v>
      </c>
      <c r="F16" s="4">
        <v>79</v>
      </c>
      <c r="G16" s="4">
        <v>0</v>
      </c>
      <c r="H16" s="4">
        <v>0</v>
      </c>
      <c r="I16" s="4">
        <v>74</v>
      </c>
      <c r="J16" s="4">
        <v>0</v>
      </c>
      <c r="K16" s="1">
        <f t="shared" si="0"/>
        <v>153</v>
      </c>
      <c r="L16" s="4">
        <v>216</v>
      </c>
      <c r="M16" s="17">
        <f t="shared" si="1"/>
        <v>369</v>
      </c>
      <c r="N16" s="19" t="s">
        <v>799</v>
      </c>
      <c r="O16" s="4">
        <v>74</v>
      </c>
      <c r="P16" s="4">
        <v>0</v>
      </c>
      <c r="Q16" s="4">
        <v>0</v>
      </c>
      <c r="R16" s="4">
        <v>52</v>
      </c>
      <c r="S16" s="1">
        <f t="shared" si="2"/>
        <v>126</v>
      </c>
      <c r="T16" s="4">
        <v>16</v>
      </c>
      <c r="U16" s="17">
        <f t="shared" si="3"/>
        <v>142</v>
      </c>
      <c r="V16" s="19"/>
    </row>
    <row r="17" spans="1:22" ht="14.25" customHeight="1">
      <c r="A17" t="s">
        <v>883</v>
      </c>
      <c r="B17" s="32" t="s">
        <v>884</v>
      </c>
      <c r="C17" s="32" t="s">
        <v>282</v>
      </c>
      <c r="D17" s="32" t="s">
        <v>283</v>
      </c>
      <c r="E17" t="s">
        <v>219</v>
      </c>
      <c r="F17" s="4">
        <v>75</v>
      </c>
      <c r="G17" s="4">
        <v>12</v>
      </c>
      <c r="H17" s="4">
        <v>21</v>
      </c>
      <c r="I17" s="4">
        <v>50</v>
      </c>
      <c r="J17" s="4">
        <v>0</v>
      </c>
      <c r="K17" s="1">
        <f t="shared" si="0"/>
        <v>158</v>
      </c>
      <c r="L17" s="4">
        <v>59</v>
      </c>
      <c r="M17" s="17">
        <f t="shared" si="1"/>
        <v>217</v>
      </c>
      <c r="N17" s="19" t="s">
        <v>799</v>
      </c>
      <c r="O17" s="4">
        <v>123</v>
      </c>
      <c r="P17" s="4">
        <v>8</v>
      </c>
      <c r="Q17" s="4">
        <v>0</v>
      </c>
      <c r="R17" s="4">
        <v>41</v>
      </c>
      <c r="S17" s="1">
        <f t="shared" si="2"/>
        <v>172</v>
      </c>
      <c r="T17" s="4">
        <v>22</v>
      </c>
      <c r="U17" s="17">
        <f t="shared" si="3"/>
        <v>194</v>
      </c>
      <c r="V17" s="19"/>
    </row>
    <row r="18" spans="1:22" ht="14.25" customHeight="1">
      <c r="A18" t="s">
        <v>229</v>
      </c>
      <c r="B18" s="32" t="s">
        <v>230</v>
      </c>
      <c r="C18" s="32" t="s">
        <v>229</v>
      </c>
      <c r="D18" s="32" t="s">
        <v>230</v>
      </c>
      <c r="E18" t="s">
        <v>231</v>
      </c>
      <c r="F18" s="4">
        <v>97</v>
      </c>
      <c r="G18" s="4">
        <v>6</v>
      </c>
      <c r="H18" s="4">
        <v>0</v>
      </c>
      <c r="I18" s="4">
        <v>51</v>
      </c>
      <c r="J18" s="4">
        <v>0</v>
      </c>
      <c r="K18" s="1">
        <f t="shared" si="0"/>
        <v>154</v>
      </c>
      <c r="L18" s="4">
        <v>0</v>
      </c>
      <c r="M18" s="17">
        <f t="shared" si="1"/>
        <v>154</v>
      </c>
      <c r="N18" s="19" t="s">
        <v>799</v>
      </c>
      <c r="O18" s="4">
        <v>68</v>
      </c>
      <c r="P18" s="4">
        <v>0</v>
      </c>
      <c r="Q18" s="4">
        <v>0</v>
      </c>
      <c r="R18" s="4">
        <v>31</v>
      </c>
      <c r="S18" s="1">
        <f t="shared" si="2"/>
        <v>99</v>
      </c>
      <c r="T18" s="4">
        <v>0</v>
      </c>
      <c r="U18" s="17">
        <f t="shared" si="3"/>
        <v>99</v>
      </c>
      <c r="V18" s="19"/>
    </row>
    <row r="19" spans="1:22" ht="14.25" customHeight="1">
      <c r="A19" t="s">
        <v>232</v>
      </c>
      <c r="B19" s="32" t="s">
        <v>233</v>
      </c>
      <c r="C19" s="32" t="s">
        <v>232</v>
      </c>
      <c r="D19" s="32" t="s">
        <v>233</v>
      </c>
      <c r="E19" t="s">
        <v>234</v>
      </c>
      <c r="F19" s="4">
        <v>95</v>
      </c>
      <c r="G19" s="4">
        <v>0</v>
      </c>
      <c r="H19" s="4">
        <v>0</v>
      </c>
      <c r="I19" s="4">
        <v>10</v>
      </c>
      <c r="J19" s="4">
        <v>0</v>
      </c>
      <c r="K19" s="1">
        <f t="shared" si="0"/>
        <v>105</v>
      </c>
      <c r="L19" s="4">
        <v>16</v>
      </c>
      <c r="M19" s="17">
        <f t="shared" si="1"/>
        <v>121</v>
      </c>
      <c r="N19" s="19" t="s">
        <v>799</v>
      </c>
      <c r="O19" s="4">
        <v>86</v>
      </c>
      <c r="P19" s="4">
        <v>0</v>
      </c>
      <c r="Q19" s="4">
        <v>0</v>
      </c>
      <c r="R19" s="4">
        <v>7</v>
      </c>
      <c r="S19" s="1">
        <f t="shared" si="2"/>
        <v>93</v>
      </c>
      <c r="T19" s="4">
        <v>15</v>
      </c>
      <c r="U19" s="17">
        <f t="shared" si="3"/>
        <v>108</v>
      </c>
      <c r="V19" s="19"/>
    </row>
    <row r="20" spans="1:22" ht="14.25" customHeight="1">
      <c r="A20" t="s">
        <v>848</v>
      </c>
      <c r="B20" s="32" t="s">
        <v>849</v>
      </c>
      <c r="C20" s="32" t="s">
        <v>665</v>
      </c>
      <c r="D20" s="32" t="s">
        <v>666</v>
      </c>
      <c r="E20" t="s">
        <v>253</v>
      </c>
      <c r="F20" s="4">
        <v>6</v>
      </c>
      <c r="G20" s="4">
        <v>0</v>
      </c>
      <c r="H20" s="4">
        <v>0</v>
      </c>
      <c r="I20" s="4">
        <v>16</v>
      </c>
      <c r="J20" s="4">
        <v>0</v>
      </c>
      <c r="K20" s="1">
        <f t="shared" si="0"/>
        <v>22</v>
      </c>
      <c r="L20" s="4">
        <v>0</v>
      </c>
      <c r="M20" s="17">
        <f t="shared" si="1"/>
        <v>22</v>
      </c>
      <c r="N20" s="19" t="s">
        <v>799</v>
      </c>
      <c r="O20" s="4">
        <v>0</v>
      </c>
      <c r="P20" s="4">
        <v>0</v>
      </c>
      <c r="Q20" s="4">
        <v>0</v>
      </c>
      <c r="R20" s="4">
        <v>0</v>
      </c>
      <c r="S20" s="1">
        <f t="shared" si="2"/>
        <v>0</v>
      </c>
      <c r="T20" s="4">
        <v>0</v>
      </c>
      <c r="U20" s="17">
        <f t="shared" si="3"/>
        <v>0</v>
      </c>
      <c r="V20" s="19"/>
    </row>
    <row r="21" spans="1:22" ht="14.25" customHeight="1">
      <c r="A21" t="s">
        <v>235</v>
      </c>
      <c r="B21" s="32" t="s">
        <v>236</v>
      </c>
      <c r="C21" s="32" t="s">
        <v>235</v>
      </c>
      <c r="D21" s="32" t="s">
        <v>236</v>
      </c>
      <c r="E21" t="s">
        <v>231</v>
      </c>
      <c r="F21" s="4">
        <v>6</v>
      </c>
      <c r="G21" s="4">
        <v>0</v>
      </c>
      <c r="H21" s="4">
        <v>0</v>
      </c>
      <c r="I21" s="4">
        <v>47</v>
      </c>
      <c r="J21" s="4">
        <v>0</v>
      </c>
      <c r="K21" s="1">
        <f t="shared" si="0"/>
        <v>53</v>
      </c>
      <c r="L21" s="4">
        <v>114</v>
      </c>
      <c r="M21" s="17">
        <f t="shared" si="1"/>
        <v>167</v>
      </c>
      <c r="N21" s="19" t="s">
        <v>799</v>
      </c>
      <c r="O21" s="4">
        <v>6</v>
      </c>
      <c r="P21" s="4">
        <v>0</v>
      </c>
      <c r="Q21" s="4">
        <v>0</v>
      </c>
      <c r="R21" s="4">
        <v>51</v>
      </c>
      <c r="S21" s="1">
        <f t="shared" si="2"/>
        <v>57</v>
      </c>
      <c r="T21" s="4">
        <v>112</v>
      </c>
      <c r="U21" s="17">
        <f t="shared" si="3"/>
        <v>169</v>
      </c>
      <c r="V21" s="19"/>
    </row>
    <row r="22" spans="1:22" ht="14.25" customHeight="1">
      <c r="A22" t="s">
        <v>237</v>
      </c>
      <c r="B22" s="32" t="s">
        <v>238</v>
      </c>
      <c r="C22" s="32" t="s">
        <v>237</v>
      </c>
      <c r="D22" s="32" t="s">
        <v>238</v>
      </c>
      <c r="E22" t="s">
        <v>219</v>
      </c>
      <c r="F22" s="4">
        <v>18</v>
      </c>
      <c r="G22" s="4">
        <v>21</v>
      </c>
      <c r="H22" s="4">
        <v>0</v>
      </c>
      <c r="I22" s="4">
        <v>43</v>
      </c>
      <c r="J22" s="4">
        <v>62</v>
      </c>
      <c r="K22" s="1">
        <f t="shared" si="0"/>
        <v>144</v>
      </c>
      <c r="L22" s="4">
        <v>0</v>
      </c>
      <c r="M22" s="17">
        <f t="shared" si="1"/>
        <v>144</v>
      </c>
      <c r="N22" s="19" t="s">
        <v>799</v>
      </c>
      <c r="O22" s="4">
        <v>130</v>
      </c>
      <c r="P22" s="4">
        <v>11</v>
      </c>
      <c r="Q22" s="4">
        <v>6</v>
      </c>
      <c r="R22" s="4">
        <v>75</v>
      </c>
      <c r="S22" s="1">
        <f t="shared" si="2"/>
        <v>222</v>
      </c>
      <c r="T22" s="4">
        <v>92</v>
      </c>
      <c r="U22" s="17">
        <f t="shared" si="3"/>
        <v>314</v>
      </c>
      <c r="V22" s="19"/>
    </row>
    <row r="23" spans="1:22" ht="14.25" customHeight="1">
      <c r="A23" t="s">
        <v>239</v>
      </c>
      <c r="B23" s="32" t="s">
        <v>240</v>
      </c>
      <c r="C23" s="32" t="s">
        <v>239</v>
      </c>
      <c r="D23" s="32" t="s">
        <v>240</v>
      </c>
      <c r="E23" t="s">
        <v>222</v>
      </c>
      <c r="F23" s="4">
        <v>40</v>
      </c>
      <c r="G23" s="4">
        <v>0</v>
      </c>
      <c r="H23" s="4">
        <v>0</v>
      </c>
      <c r="I23" s="4">
        <v>25</v>
      </c>
      <c r="J23" s="4">
        <v>17</v>
      </c>
      <c r="K23" s="1">
        <f t="shared" si="0"/>
        <v>82</v>
      </c>
      <c r="L23" s="4">
        <v>0</v>
      </c>
      <c r="M23" s="17">
        <f t="shared" si="1"/>
        <v>82</v>
      </c>
      <c r="N23" s="19" t="s">
        <v>799</v>
      </c>
      <c r="O23" s="4">
        <v>66</v>
      </c>
      <c r="P23" s="4">
        <v>0</v>
      </c>
      <c r="Q23" s="4">
        <v>0</v>
      </c>
      <c r="R23" s="4">
        <v>0</v>
      </c>
      <c r="S23" s="1">
        <f t="shared" si="2"/>
        <v>66</v>
      </c>
      <c r="T23" s="4">
        <v>66</v>
      </c>
      <c r="U23" s="17">
        <f t="shared" si="3"/>
        <v>132</v>
      </c>
      <c r="V23" s="19"/>
    </row>
    <row r="24" spans="1:22" ht="14.25" customHeight="1">
      <c r="A24" t="s">
        <v>241</v>
      </c>
      <c r="B24" s="32" t="s">
        <v>242</v>
      </c>
      <c r="C24" s="32" t="s">
        <v>241</v>
      </c>
      <c r="D24" s="32" t="s">
        <v>242</v>
      </c>
      <c r="E24" t="s">
        <v>243</v>
      </c>
      <c r="F24" s="4">
        <v>36</v>
      </c>
      <c r="G24" s="4">
        <v>0</v>
      </c>
      <c r="H24" s="4">
        <v>0</v>
      </c>
      <c r="I24" s="4">
        <v>1</v>
      </c>
      <c r="J24" s="4">
        <v>0</v>
      </c>
      <c r="K24" s="1">
        <f t="shared" si="0"/>
        <v>37</v>
      </c>
      <c r="L24" s="4">
        <v>0</v>
      </c>
      <c r="M24" s="17">
        <f t="shared" si="1"/>
        <v>37</v>
      </c>
      <c r="N24" s="19" t="s">
        <v>799</v>
      </c>
      <c r="O24" s="4">
        <v>53</v>
      </c>
      <c r="P24" s="4">
        <v>0</v>
      </c>
      <c r="Q24" s="4">
        <v>0</v>
      </c>
      <c r="R24" s="4">
        <v>6</v>
      </c>
      <c r="S24" s="1">
        <f t="shared" si="2"/>
        <v>59</v>
      </c>
      <c r="T24" s="4">
        <v>52</v>
      </c>
      <c r="U24" s="17">
        <f t="shared" si="3"/>
        <v>111</v>
      </c>
      <c r="V24" s="19"/>
    </row>
    <row r="25" spans="1:22" ht="14.25" customHeight="1">
      <c r="A25" t="s">
        <v>244</v>
      </c>
      <c r="B25" s="32" t="s">
        <v>245</v>
      </c>
      <c r="C25" s="32" t="s">
        <v>244</v>
      </c>
      <c r="D25" s="32" t="s">
        <v>245</v>
      </c>
      <c r="E25" t="s">
        <v>231</v>
      </c>
      <c r="F25" s="4">
        <v>64</v>
      </c>
      <c r="G25" s="4">
        <v>18</v>
      </c>
      <c r="H25" s="4">
        <v>0</v>
      </c>
      <c r="I25" s="4">
        <v>205</v>
      </c>
      <c r="J25" s="4">
        <v>0</v>
      </c>
      <c r="K25" s="1">
        <f t="shared" si="0"/>
        <v>287</v>
      </c>
      <c r="L25" s="4">
        <v>84</v>
      </c>
      <c r="M25" s="17">
        <f t="shared" si="1"/>
        <v>371</v>
      </c>
      <c r="N25" s="19" t="s">
        <v>802</v>
      </c>
      <c r="O25" s="4">
        <v>131</v>
      </c>
      <c r="P25" s="4">
        <v>4</v>
      </c>
      <c r="Q25" s="4">
        <v>9</v>
      </c>
      <c r="R25" s="4">
        <v>129</v>
      </c>
      <c r="S25" s="1">
        <f t="shared" si="2"/>
        <v>273</v>
      </c>
      <c r="T25" s="4">
        <v>216</v>
      </c>
      <c r="U25" s="17">
        <f t="shared" si="3"/>
        <v>489</v>
      </c>
      <c r="V25" s="19"/>
    </row>
    <row r="26" spans="1:22" ht="14.25" customHeight="1">
      <c r="A26" t="s">
        <v>246</v>
      </c>
      <c r="B26" s="32" t="s">
        <v>247</v>
      </c>
      <c r="C26" s="32" t="s">
        <v>246</v>
      </c>
      <c r="D26" s="32" t="s">
        <v>247</v>
      </c>
      <c r="E26" t="s">
        <v>248</v>
      </c>
      <c r="F26" s="4">
        <v>71</v>
      </c>
      <c r="G26" s="4">
        <v>102</v>
      </c>
      <c r="H26" s="4">
        <v>37</v>
      </c>
      <c r="I26" s="4">
        <v>244</v>
      </c>
      <c r="J26" s="4">
        <v>30</v>
      </c>
      <c r="K26" s="1">
        <f t="shared" si="0"/>
        <v>484</v>
      </c>
      <c r="L26" s="4">
        <v>1408</v>
      </c>
      <c r="M26" s="17">
        <f t="shared" si="1"/>
        <v>1892</v>
      </c>
      <c r="N26" s="19" t="s">
        <v>799</v>
      </c>
      <c r="O26" s="4">
        <v>128</v>
      </c>
      <c r="P26" s="4">
        <v>65</v>
      </c>
      <c r="Q26" s="4">
        <v>0</v>
      </c>
      <c r="R26" s="4">
        <v>79</v>
      </c>
      <c r="S26" s="1">
        <f t="shared" si="2"/>
        <v>272</v>
      </c>
      <c r="T26" s="4">
        <v>490</v>
      </c>
      <c r="U26" s="17">
        <f t="shared" si="3"/>
        <v>762</v>
      </c>
      <c r="V26" s="19"/>
    </row>
    <row r="27" spans="1:22" ht="14.25" customHeight="1">
      <c r="A27" t="s">
        <v>249</v>
      </c>
      <c r="B27" s="32" t="s">
        <v>250</v>
      </c>
      <c r="C27" s="32" t="s">
        <v>249</v>
      </c>
      <c r="D27" s="32" t="s">
        <v>250</v>
      </c>
      <c r="E27" t="s">
        <v>222</v>
      </c>
      <c r="F27" s="4">
        <v>25</v>
      </c>
      <c r="G27" s="4">
        <v>23</v>
      </c>
      <c r="H27" s="4">
        <v>0</v>
      </c>
      <c r="I27" s="4">
        <v>29</v>
      </c>
      <c r="J27" s="4">
        <v>0</v>
      </c>
      <c r="K27" s="1">
        <f t="shared" si="0"/>
        <v>77</v>
      </c>
      <c r="L27" s="4">
        <v>0</v>
      </c>
      <c r="M27" s="17">
        <f t="shared" si="1"/>
        <v>77</v>
      </c>
      <c r="N27" s="19" t="s">
        <v>802</v>
      </c>
      <c r="O27" s="4">
        <v>47</v>
      </c>
      <c r="P27" s="4">
        <v>0</v>
      </c>
      <c r="Q27" s="4">
        <v>0</v>
      </c>
      <c r="R27" s="4">
        <v>39</v>
      </c>
      <c r="S27" s="1">
        <f t="shared" si="2"/>
        <v>86</v>
      </c>
      <c r="T27" s="4">
        <v>0</v>
      </c>
      <c r="U27" s="17">
        <f t="shared" si="3"/>
        <v>86</v>
      </c>
      <c r="V27" s="19"/>
    </row>
    <row r="28" spans="1:22" ht="14.25" customHeight="1">
      <c r="A28" t="s">
        <v>251</v>
      </c>
      <c r="B28" s="32" t="s">
        <v>252</v>
      </c>
      <c r="C28" s="32" t="s">
        <v>251</v>
      </c>
      <c r="D28" s="32" t="s">
        <v>252</v>
      </c>
      <c r="E28" t="s">
        <v>253</v>
      </c>
      <c r="F28" s="4">
        <v>16</v>
      </c>
      <c r="G28" s="4">
        <v>0</v>
      </c>
      <c r="H28" s="4">
        <v>0</v>
      </c>
      <c r="I28" s="4">
        <v>0</v>
      </c>
      <c r="J28" s="4">
        <v>113</v>
      </c>
      <c r="K28" s="1">
        <f t="shared" si="0"/>
        <v>129</v>
      </c>
      <c r="L28" s="4">
        <v>68</v>
      </c>
      <c r="M28" s="17">
        <f t="shared" si="1"/>
        <v>197</v>
      </c>
      <c r="N28" s="19" t="s">
        <v>799</v>
      </c>
      <c r="O28" s="4">
        <v>16</v>
      </c>
      <c r="P28" s="4">
        <v>0</v>
      </c>
      <c r="Q28" s="4">
        <v>0</v>
      </c>
      <c r="R28" s="4">
        <v>0</v>
      </c>
      <c r="S28" s="1">
        <f t="shared" si="2"/>
        <v>16</v>
      </c>
      <c r="T28" s="4">
        <v>76</v>
      </c>
      <c r="U28" s="17">
        <f t="shared" si="3"/>
        <v>92</v>
      </c>
      <c r="V28" s="19"/>
    </row>
    <row r="29" spans="1:22" ht="14.25" customHeight="1">
      <c r="A29" t="s">
        <v>254</v>
      </c>
      <c r="B29" s="32" t="s">
        <v>255</v>
      </c>
      <c r="C29" s="32" t="s">
        <v>254</v>
      </c>
      <c r="D29" s="32" t="s">
        <v>255</v>
      </c>
      <c r="E29" t="s">
        <v>253</v>
      </c>
      <c r="F29" s="4">
        <v>75</v>
      </c>
      <c r="G29" s="4">
        <v>1</v>
      </c>
      <c r="H29" s="4">
        <v>0</v>
      </c>
      <c r="I29" s="4">
        <v>24</v>
      </c>
      <c r="J29" s="4">
        <v>0</v>
      </c>
      <c r="K29" s="1">
        <f t="shared" si="0"/>
        <v>100</v>
      </c>
      <c r="L29" s="4">
        <v>0</v>
      </c>
      <c r="M29" s="17">
        <f t="shared" si="1"/>
        <v>100</v>
      </c>
      <c r="N29" s="19" t="s">
        <v>802</v>
      </c>
      <c r="O29" s="4">
        <v>38</v>
      </c>
      <c r="P29" s="4">
        <v>1</v>
      </c>
      <c r="Q29" s="4">
        <v>0</v>
      </c>
      <c r="R29" s="4">
        <v>24</v>
      </c>
      <c r="S29" s="1">
        <f t="shared" si="2"/>
        <v>63</v>
      </c>
      <c r="T29" s="4">
        <v>2</v>
      </c>
      <c r="U29" s="17">
        <f t="shared" si="3"/>
        <v>65</v>
      </c>
      <c r="V29" s="19"/>
    </row>
    <row r="30" spans="1:22" ht="14.25" customHeight="1">
      <c r="A30" t="s">
        <v>256</v>
      </c>
      <c r="B30" s="32" t="s">
        <v>257</v>
      </c>
      <c r="C30" s="32" t="s">
        <v>256</v>
      </c>
      <c r="D30" s="32" t="s">
        <v>257</v>
      </c>
      <c r="E30" t="s">
        <v>222</v>
      </c>
      <c r="F30" s="4">
        <v>12</v>
      </c>
      <c r="G30" s="4">
        <v>8</v>
      </c>
      <c r="H30" s="4">
        <v>0</v>
      </c>
      <c r="I30" s="4">
        <v>19</v>
      </c>
      <c r="J30" s="4">
        <v>0</v>
      </c>
      <c r="K30" s="1">
        <f t="shared" si="0"/>
        <v>39</v>
      </c>
      <c r="L30" s="4">
        <v>270</v>
      </c>
      <c r="M30" s="17">
        <f t="shared" si="1"/>
        <v>309</v>
      </c>
      <c r="N30" s="19" t="s">
        <v>799</v>
      </c>
      <c r="O30" s="4">
        <v>10</v>
      </c>
      <c r="P30" s="4">
        <v>0</v>
      </c>
      <c r="Q30" s="4">
        <v>0</v>
      </c>
      <c r="R30" s="4">
        <v>19</v>
      </c>
      <c r="S30" s="1">
        <f t="shared" si="2"/>
        <v>29</v>
      </c>
      <c r="T30" s="4">
        <v>46</v>
      </c>
      <c r="U30" s="17">
        <f t="shared" si="3"/>
        <v>75</v>
      </c>
      <c r="V30" s="19"/>
    </row>
    <row r="31" spans="1:22" ht="14.25" customHeight="1">
      <c r="A31" t="s">
        <v>258</v>
      </c>
      <c r="B31" s="32" t="s">
        <v>259</v>
      </c>
      <c r="C31" s="32" t="s">
        <v>258</v>
      </c>
      <c r="D31" s="32" t="s">
        <v>259</v>
      </c>
      <c r="E31" t="s">
        <v>253</v>
      </c>
      <c r="F31" s="4">
        <v>245</v>
      </c>
      <c r="G31" s="4">
        <v>0</v>
      </c>
      <c r="H31" s="4">
        <v>0</v>
      </c>
      <c r="I31" s="4">
        <v>57</v>
      </c>
      <c r="J31" s="4">
        <v>167</v>
      </c>
      <c r="K31" s="1">
        <f t="shared" si="0"/>
        <v>469</v>
      </c>
      <c r="L31" s="4">
        <v>127</v>
      </c>
      <c r="M31" s="17">
        <f t="shared" si="1"/>
        <v>596</v>
      </c>
      <c r="N31" s="19" t="s">
        <v>799</v>
      </c>
      <c r="O31" s="4">
        <v>64</v>
      </c>
      <c r="P31" s="4">
        <v>0</v>
      </c>
      <c r="Q31" s="4">
        <v>0</v>
      </c>
      <c r="R31" s="4">
        <v>0</v>
      </c>
      <c r="S31" s="1">
        <f t="shared" si="2"/>
        <v>64</v>
      </c>
      <c r="T31" s="4">
        <v>0</v>
      </c>
      <c r="U31" s="17">
        <f t="shared" si="3"/>
        <v>64</v>
      </c>
      <c r="V31" s="19"/>
    </row>
    <row r="32" spans="1:22" ht="14.25" customHeight="1">
      <c r="A32" t="s">
        <v>260</v>
      </c>
      <c r="B32" s="32" t="s">
        <v>261</v>
      </c>
      <c r="C32" s="32" t="s">
        <v>260</v>
      </c>
      <c r="D32" s="32" t="s">
        <v>261</v>
      </c>
      <c r="E32" t="s">
        <v>222</v>
      </c>
      <c r="F32" s="4">
        <v>32</v>
      </c>
      <c r="G32" s="4">
        <v>25</v>
      </c>
      <c r="H32" s="4">
        <v>0</v>
      </c>
      <c r="I32" s="4">
        <v>12</v>
      </c>
      <c r="J32" s="4">
        <v>103</v>
      </c>
      <c r="K32" s="1">
        <f t="shared" si="0"/>
        <v>172</v>
      </c>
      <c r="L32" s="4">
        <v>0</v>
      </c>
      <c r="M32" s="17">
        <f t="shared" si="1"/>
        <v>172</v>
      </c>
      <c r="N32" s="19" t="s">
        <v>799</v>
      </c>
      <c r="O32" s="4">
        <v>60</v>
      </c>
      <c r="P32" s="4">
        <v>0</v>
      </c>
      <c r="Q32" s="4">
        <v>0</v>
      </c>
      <c r="R32" s="4">
        <v>25</v>
      </c>
      <c r="S32" s="1">
        <f t="shared" si="2"/>
        <v>85</v>
      </c>
      <c r="T32" s="4">
        <v>28</v>
      </c>
      <c r="U32" s="17">
        <f t="shared" si="3"/>
        <v>113</v>
      </c>
      <c r="V32" s="19"/>
    </row>
    <row r="33" spans="1:22" ht="14.25" customHeight="1">
      <c r="A33" t="s">
        <v>262</v>
      </c>
      <c r="B33" s="32" t="s">
        <v>263</v>
      </c>
      <c r="C33" s="32" t="s">
        <v>262</v>
      </c>
      <c r="D33" s="32" t="s">
        <v>263</v>
      </c>
      <c r="E33" t="s">
        <v>243</v>
      </c>
      <c r="F33" s="4">
        <v>0</v>
      </c>
      <c r="G33" s="4">
        <v>0</v>
      </c>
      <c r="H33" s="4">
        <v>0</v>
      </c>
      <c r="I33" s="4">
        <v>35</v>
      </c>
      <c r="J33" s="4">
        <v>127</v>
      </c>
      <c r="K33" s="1">
        <f t="shared" si="0"/>
        <v>162</v>
      </c>
      <c r="L33" s="4">
        <v>0</v>
      </c>
      <c r="M33" s="17">
        <f t="shared" si="1"/>
        <v>162</v>
      </c>
      <c r="N33" s="19" t="s">
        <v>799</v>
      </c>
      <c r="O33" s="4">
        <v>41</v>
      </c>
      <c r="P33" s="4">
        <v>0</v>
      </c>
      <c r="Q33" s="4">
        <v>0</v>
      </c>
      <c r="R33" s="4">
        <v>56</v>
      </c>
      <c r="S33" s="1">
        <f t="shared" si="2"/>
        <v>97</v>
      </c>
      <c r="T33" s="4">
        <v>16</v>
      </c>
      <c r="U33" s="17">
        <f t="shared" si="3"/>
        <v>113</v>
      </c>
      <c r="V33" s="19"/>
    </row>
    <row r="34" spans="1:22" ht="14.25" customHeight="1">
      <c r="A34" t="s">
        <v>264</v>
      </c>
      <c r="B34" s="32" t="s">
        <v>265</v>
      </c>
      <c r="C34" s="32" t="s">
        <v>264</v>
      </c>
      <c r="D34" s="32" t="s">
        <v>265</v>
      </c>
      <c r="E34" t="s">
        <v>219</v>
      </c>
      <c r="F34" s="4">
        <v>47</v>
      </c>
      <c r="G34" s="4">
        <v>0</v>
      </c>
      <c r="H34" s="4">
        <v>0</v>
      </c>
      <c r="I34" s="4">
        <v>17</v>
      </c>
      <c r="J34" s="4">
        <v>0</v>
      </c>
      <c r="K34" s="1">
        <f t="shared" si="0"/>
        <v>64</v>
      </c>
      <c r="L34" s="4">
        <v>0</v>
      </c>
      <c r="M34" s="17">
        <f t="shared" si="1"/>
        <v>64</v>
      </c>
      <c r="N34" s="19" t="s">
        <v>799</v>
      </c>
      <c r="O34" s="4">
        <v>72</v>
      </c>
      <c r="P34" s="4">
        <v>0</v>
      </c>
      <c r="Q34" s="4">
        <v>0</v>
      </c>
      <c r="R34" s="4">
        <v>39</v>
      </c>
      <c r="S34" s="1">
        <f t="shared" si="2"/>
        <v>111</v>
      </c>
      <c r="T34" s="4">
        <v>10</v>
      </c>
      <c r="U34" s="17">
        <f t="shared" si="3"/>
        <v>121</v>
      </c>
      <c r="V34" s="19"/>
    </row>
    <row r="35" spans="1:22" ht="14.25" customHeight="1">
      <c r="A35" t="s">
        <v>266</v>
      </c>
      <c r="B35" s="32" t="s">
        <v>267</v>
      </c>
      <c r="C35" s="32" t="s">
        <v>266</v>
      </c>
      <c r="D35" s="32" t="s">
        <v>267</v>
      </c>
      <c r="E35" t="s">
        <v>234</v>
      </c>
      <c r="F35" s="4">
        <v>111</v>
      </c>
      <c r="G35" s="4">
        <v>7</v>
      </c>
      <c r="H35" s="4">
        <v>0</v>
      </c>
      <c r="I35" s="4">
        <v>65</v>
      </c>
      <c r="J35" s="4">
        <v>49</v>
      </c>
      <c r="K35" s="1">
        <f t="shared" si="0"/>
        <v>232</v>
      </c>
      <c r="L35" s="4">
        <v>31</v>
      </c>
      <c r="M35" s="17">
        <f t="shared" si="1"/>
        <v>263</v>
      </c>
      <c r="N35" s="19" t="s">
        <v>799</v>
      </c>
      <c r="O35" s="4">
        <v>193</v>
      </c>
      <c r="P35" s="4">
        <v>1</v>
      </c>
      <c r="Q35" s="4">
        <v>0</v>
      </c>
      <c r="R35" s="4">
        <v>34</v>
      </c>
      <c r="S35" s="1">
        <f t="shared" si="2"/>
        <v>228</v>
      </c>
      <c r="T35" s="4">
        <v>65</v>
      </c>
      <c r="U35" s="17">
        <f t="shared" si="3"/>
        <v>293</v>
      </c>
      <c r="V35" s="19"/>
    </row>
    <row r="36" spans="1:22" ht="14.25" customHeight="1">
      <c r="A36" t="s">
        <v>268</v>
      </c>
      <c r="B36" s="32" t="s">
        <v>269</v>
      </c>
      <c r="C36" s="32" t="s">
        <v>268</v>
      </c>
      <c r="D36" s="32" t="s">
        <v>269</v>
      </c>
      <c r="E36" t="s">
        <v>231</v>
      </c>
      <c r="F36" s="4">
        <v>193</v>
      </c>
      <c r="G36" s="4">
        <v>9</v>
      </c>
      <c r="H36" s="4">
        <v>0</v>
      </c>
      <c r="I36" s="4">
        <v>104</v>
      </c>
      <c r="J36" s="4">
        <v>0</v>
      </c>
      <c r="K36" s="1">
        <f t="shared" si="0"/>
        <v>306</v>
      </c>
      <c r="L36" s="4">
        <v>0</v>
      </c>
      <c r="M36" s="17">
        <f t="shared" si="1"/>
        <v>306</v>
      </c>
      <c r="N36" s="19" t="s">
        <v>799</v>
      </c>
      <c r="O36" s="4">
        <v>133</v>
      </c>
      <c r="P36" s="4">
        <v>0</v>
      </c>
      <c r="Q36" s="4">
        <v>0</v>
      </c>
      <c r="R36" s="4">
        <v>40</v>
      </c>
      <c r="S36" s="1">
        <f t="shared" si="2"/>
        <v>173</v>
      </c>
      <c r="T36" s="4">
        <v>0</v>
      </c>
      <c r="U36" s="17">
        <f t="shared" si="3"/>
        <v>173</v>
      </c>
      <c r="V36" s="19"/>
    </row>
    <row r="37" spans="1:22" ht="14.25" customHeight="1">
      <c r="A37" t="s">
        <v>270</v>
      </c>
      <c r="B37" s="32" t="s">
        <v>271</v>
      </c>
      <c r="C37" s="32" t="s">
        <v>270</v>
      </c>
      <c r="D37" s="32" t="s">
        <v>271</v>
      </c>
      <c r="E37" t="s">
        <v>231</v>
      </c>
      <c r="F37" s="4">
        <v>41</v>
      </c>
      <c r="G37" s="4">
        <v>38</v>
      </c>
      <c r="H37" s="4">
        <v>0</v>
      </c>
      <c r="I37" s="4">
        <v>15</v>
      </c>
      <c r="J37" s="4">
        <v>14</v>
      </c>
      <c r="K37" s="1">
        <f t="shared" si="0"/>
        <v>108</v>
      </c>
      <c r="L37" s="4">
        <v>0</v>
      </c>
      <c r="M37" s="17">
        <f t="shared" si="1"/>
        <v>108</v>
      </c>
      <c r="N37" s="19" t="s">
        <v>799</v>
      </c>
      <c r="O37" s="4">
        <v>92</v>
      </c>
      <c r="P37" s="4">
        <v>39</v>
      </c>
      <c r="Q37" s="4">
        <v>0</v>
      </c>
      <c r="R37" s="4">
        <v>36</v>
      </c>
      <c r="S37" s="1">
        <f t="shared" si="2"/>
        <v>167</v>
      </c>
      <c r="T37" s="4">
        <v>0</v>
      </c>
      <c r="U37" s="17">
        <f t="shared" si="3"/>
        <v>167</v>
      </c>
      <c r="V37" s="19"/>
    </row>
    <row r="38" spans="1:22" ht="14.25" customHeight="1">
      <c r="A38" t="s">
        <v>741</v>
      </c>
      <c r="B38" s="32" t="s">
        <v>742</v>
      </c>
      <c r="C38" s="32" t="s">
        <v>741</v>
      </c>
      <c r="D38" s="32" t="s">
        <v>742</v>
      </c>
      <c r="E38" t="s">
        <v>231</v>
      </c>
      <c r="F38" s="4">
        <v>0</v>
      </c>
      <c r="G38" s="4">
        <v>0</v>
      </c>
      <c r="H38" s="4">
        <v>0</v>
      </c>
      <c r="I38" s="4">
        <v>0</v>
      </c>
      <c r="J38" s="4">
        <v>0</v>
      </c>
      <c r="K38" s="1">
        <f t="shared" si="0"/>
        <v>0</v>
      </c>
      <c r="L38" s="4">
        <v>0</v>
      </c>
      <c r="M38" s="17">
        <f t="shared" si="1"/>
        <v>0</v>
      </c>
      <c r="N38" s="19" t="s">
        <v>799</v>
      </c>
      <c r="O38" s="4">
        <v>0</v>
      </c>
      <c r="P38" s="4">
        <v>0</v>
      </c>
      <c r="Q38" s="4">
        <v>0</v>
      </c>
      <c r="R38" s="4">
        <v>1</v>
      </c>
      <c r="S38" s="1">
        <f t="shared" si="2"/>
        <v>1</v>
      </c>
      <c r="T38" s="4">
        <v>0</v>
      </c>
      <c r="U38" s="17">
        <f t="shared" si="3"/>
        <v>1</v>
      </c>
      <c r="V38" s="19"/>
    </row>
    <row r="39" spans="1:22" ht="14.25" customHeight="1">
      <c r="A39" t="s">
        <v>272</v>
      </c>
      <c r="B39" s="32" t="s">
        <v>273</v>
      </c>
      <c r="C39" s="32" t="s">
        <v>272</v>
      </c>
      <c r="D39" s="32" t="s">
        <v>273</v>
      </c>
      <c r="E39" t="s">
        <v>219</v>
      </c>
      <c r="F39" s="4">
        <v>38</v>
      </c>
      <c r="G39" s="4">
        <v>0</v>
      </c>
      <c r="H39" s="4">
        <v>0</v>
      </c>
      <c r="I39" s="4">
        <v>100</v>
      </c>
      <c r="J39" s="4">
        <v>198</v>
      </c>
      <c r="K39" s="1">
        <f t="shared" si="0"/>
        <v>336</v>
      </c>
      <c r="L39" s="4">
        <v>0</v>
      </c>
      <c r="M39" s="17">
        <f t="shared" si="1"/>
        <v>336</v>
      </c>
      <c r="N39" s="19" t="s">
        <v>802</v>
      </c>
      <c r="O39" s="4">
        <v>6</v>
      </c>
      <c r="P39" s="4">
        <v>6</v>
      </c>
      <c r="Q39" s="4">
        <v>0</v>
      </c>
      <c r="R39" s="4">
        <v>65</v>
      </c>
      <c r="S39" s="1">
        <f t="shared" si="2"/>
        <v>77</v>
      </c>
      <c r="T39" s="4">
        <v>0</v>
      </c>
      <c r="U39" s="17">
        <f t="shared" si="3"/>
        <v>77</v>
      </c>
      <c r="V39" s="19"/>
    </row>
    <row r="40" spans="1:22" ht="14.25" customHeight="1">
      <c r="A40" t="s">
        <v>274</v>
      </c>
      <c r="B40" s="32" t="s">
        <v>275</v>
      </c>
      <c r="C40" s="32" t="s">
        <v>274</v>
      </c>
      <c r="D40" s="32" t="s">
        <v>275</v>
      </c>
      <c r="E40" t="s">
        <v>243</v>
      </c>
      <c r="F40" s="4">
        <v>148</v>
      </c>
      <c r="G40" s="4">
        <v>4</v>
      </c>
      <c r="H40" s="4">
        <v>0</v>
      </c>
      <c r="I40" s="4">
        <v>86</v>
      </c>
      <c r="J40" s="4">
        <v>0</v>
      </c>
      <c r="K40" s="1">
        <f t="shared" si="0"/>
        <v>238</v>
      </c>
      <c r="L40" s="4">
        <v>0</v>
      </c>
      <c r="M40" s="17">
        <f t="shared" si="1"/>
        <v>238</v>
      </c>
      <c r="N40" s="19" t="s">
        <v>802</v>
      </c>
      <c r="O40" s="4">
        <v>73</v>
      </c>
      <c r="P40" s="4">
        <v>4</v>
      </c>
      <c r="Q40" s="4">
        <v>4</v>
      </c>
      <c r="R40" s="4">
        <v>43</v>
      </c>
      <c r="S40" s="1">
        <f t="shared" si="2"/>
        <v>124</v>
      </c>
      <c r="T40" s="4">
        <v>138</v>
      </c>
      <c r="U40" s="17">
        <f t="shared" si="3"/>
        <v>262</v>
      </c>
      <c r="V40" s="19"/>
    </row>
    <row r="41" spans="1:22" ht="14.25" customHeight="1">
      <c r="A41" t="s">
        <v>276</v>
      </c>
      <c r="B41" s="32" t="s">
        <v>277</v>
      </c>
      <c r="C41" s="32" t="s">
        <v>276</v>
      </c>
      <c r="D41" s="32" t="s">
        <v>277</v>
      </c>
      <c r="E41" t="s">
        <v>231</v>
      </c>
      <c r="F41" s="4">
        <v>76</v>
      </c>
      <c r="G41" s="4">
        <v>6</v>
      </c>
      <c r="H41" s="4">
        <v>0</v>
      </c>
      <c r="I41" s="4">
        <v>2</v>
      </c>
      <c r="J41" s="4">
        <v>0</v>
      </c>
      <c r="K41" s="1">
        <f t="shared" si="0"/>
        <v>84</v>
      </c>
      <c r="L41" s="4">
        <v>0</v>
      </c>
      <c r="M41" s="17">
        <f t="shared" si="1"/>
        <v>84</v>
      </c>
      <c r="N41" s="19" t="s">
        <v>799</v>
      </c>
      <c r="O41" s="4">
        <v>76</v>
      </c>
      <c r="P41" s="4">
        <v>0</v>
      </c>
      <c r="Q41" s="4">
        <v>0</v>
      </c>
      <c r="R41" s="4">
        <v>2</v>
      </c>
      <c r="S41" s="1">
        <f t="shared" si="2"/>
        <v>78</v>
      </c>
      <c r="T41" s="4">
        <v>0</v>
      </c>
      <c r="U41" s="17">
        <f t="shared" si="3"/>
        <v>78</v>
      </c>
      <c r="V41" s="19"/>
    </row>
    <row r="42" spans="1:22" ht="14.25" customHeight="1">
      <c r="A42" t="s">
        <v>743</v>
      </c>
      <c r="B42" s="32" t="s">
        <v>744</v>
      </c>
      <c r="C42" s="32" t="s">
        <v>743</v>
      </c>
      <c r="D42" s="32" t="s">
        <v>744</v>
      </c>
      <c r="E42" t="s">
        <v>248</v>
      </c>
      <c r="F42" s="4">
        <v>0</v>
      </c>
      <c r="G42" s="4">
        <v>18</v>
      </c>
      <c r="H42" s="4">
        <v>0</v>
      </c>
      <c r="I42" s="4">
        <v>18</v>
      </c>
      <c r="J42" s="4">
        <v>0</v>
      </c>
      <c r="K42" s="1">
        <f t="shared" si="0"/>
        <v>36</v>
      </c>
      <c r="L42" s="4">
        <v>0</v>
      </c>
      <c r="M42" s="17">
        <f t="shared" si="1"/>
        <v>36</v>
      </c>
      <c r="N42" s="19" t="s">
        <v>799</v>
      </c>
      <c r="O42" s="4">
        <v>5</v>
      </c>
      <c r="P42" s="4">
        <v>13</v>
      </c>
      <c r="Q42" s="4">
        <v>0</v>
      </c>
      <c r="R42" s="4">
        <v>11</v>
      </c>
      <c r="S42" s="1">
        <f t="shared" si="2"/>
        <v>29</v>
      </c>
      <c r="T42" s="4">
        <v>0</v>
      </c>
      <c r="U42" s="17">
        <f t="shared" si="3"/>
        <v>29</v>
      </c>
      <c r="V42" s="19"/>
    </row>
    <row r="43" spans="1:22" ht="14.25" customHeight="1">
      <c r="A43" t="s">
        <v>278</v>
      </c>
      <c r="B43" s="32" t="s">
        <v>279</v>
      </c>
      <c r="C43" s="32" t="s">
        <v>278</v>
      </c>
      <c r="D43" s="32" t="s">
        <v>279</v>
      </c>
      <c r="E43" t="s">
        <v>231</v>
      </c>
      <c r="F43" s="4">
        <v>95</v>
      </c>
      <c r="G43" s="4">
        <v>16</v>
      </c>
      <c r="H43" s="4">
        <v>0</v>
      </c>
      <c r="I43" s="4">
        <v>32</v>
      </c>
      <c r="J43" s="4">
        <v>0</v>
      </c>
      <c r="K43" s="1">
        <f t="shared" si="0"/>
        <v>143</v>
      </c>
      <c r="L43" s="4">
        <v>0</v>
      </c>
      <c r="M43" s="17">
        <f t="shared" si="1"/>
        <v>143</v>
      </c>
      <c r="N43" s="19" t="s">
        <v>799</v>
      </c>
      <c r="O43" s="4">
        <v>8</v>
      </c>
      <c r="P43" s="4">
        <v>0</v>
      </c>
      <c r="Q43" s="4">
        <v>0</v>
      </c>
      <c r="R43" s="4">
        <v>17</v>
      </c>
      <c r="S43" s="1">
        <f t="shared" si="2"/>
        <v>25</v>
      </c>
      <c r="T43" s="4">
        <v>0</v>
      </c>
      <c r="U43" s="17">
        <f t="shared" si="3"/>
        <v>25</v>
      </c>
      <c r="V43" s="19"/>
    </row>
    <row r="44" spans="1:22" ht="14.25" customHeight="1">
      <c r="A44" t="s">
        <v>280</v>
      </c>
      <c r="B44" s="32" t="s">
        <v>281</v>
      </c>
      <c r="C44" s="32" t="s">
        <v>280</v>
      </c>
      <c r="D44" s="32" t="s">
        <v>281</v>
      </c>
      <c r="E44" t="s">
        <v>222</v>
      </c>
      <c r="F44" s="4">
        <v>6</v>
      </c>
      <c r="G44" s="4">
        <v>0</v>
      </c>
      <c r="H44" s="4">
        <v>0</v>
      </c>
      <c r="I44" s="4">
        <v>11</v>
      </c>
      <c r="J44" s="4">
        <v>19</v>
      </c>
      <c r="K44" s="1">
        <f t="shared" si="0"/>
        <v>36</v>
      </c>
      <c r="L44" s="4">
        <v>0</v>
      </c>
      <c r="M44" s="17">
        <f t="shared" si="1"/>
        <v>36</v>
      </c>
      <c r="N44" s="19" t="s">
        <v>799</v>
      </c>
      <c r="O44" s="4">
        <v>0</v>
      </c>
      <c r="P44" s="4">
        <v>0</v>
      </c>
      <c r="Q44" s="4">
        <v>0</v>
      </c>
      <c r="R44" s="4">
        <v>0</v>
      </c>
      <c r="S44" s="1">
        <f t="shared" si="2"/>
        <v>0</v>
      </c>
      <c r="T44" s="4">
        <v>18</v>
      </c>
      <c r="U44" s="17">
        <f t="shared" si="3"/>
        <v>18</v>
      </c>
      <c r="V44" s="19"/>
    </row>
    <row r="45" spans="1:22" ht="14.25" customHeight="1">
      <c r="A45" t="s">
        <v>284</v>
      </c>
      <c r="B45" s="32" t="s">
        <v>285</v>
      </c>
      <c r="C45" s="32" t="s">
        <v>284</v>
      </c>
      <c r="D45" s="32" t="s">
        <v>285</v>
      </c>
      <c r="E45" t="s">
        <v>253</v>
      </c>
      <c r="F45" s="4">
        <v>131</v>
      </c>
      <c r="G45" s="4">
        <v>0</v>
      </c>
      <c r="H45" s="4">
        <v>0</v>
      </c>
      <c r="I45" s="4">
        <v>0</v>
      </c>
      <c r="J45" s="4">
        <v>0</v>
      </c>
      <c r="K45" s="1">
        <f t="shared" si="0"/>
        <v>131</v>
      </c>
      <c r="L45" s="4">
        <v>84</v>
      </c>
      <c r="M45" s="17">
        <f t="shared" si="1"/>
        <v>215</v>
      </c>
      <c r="N45" s="19" t="s">
        <v>802</v>
      </c>
      <c r="O45" s="4">
        <v>156</v>
      </c>
      <c r="P45" s="4">
        <v>0</v>
      </c>
      <c r="Q45" s="4">
        <v>0</v>
      </c>
      <c r="R45" s="4">
        <v>0</v>
      </c>
      <c r="S45" s="1">
        <f t="shared" si="2"/>
        <v>156</v>
      </c>
      <c r="T45" s="4">
        <v>28</v>
      </c>
      <c r="U45" s="17">
        <f t="shared" si="3"/>
        <v>184</v>
      </c>
      <c r="V45" s="19"/>
    </row>
    <row r="46" spans="1:22" ht="14.25" customHeight="1">
      <c r="A46" t="s">
        <v>286</v>
      </c>
      <c r="B46" s="32" t="s">
        <v>287</v>
      </c>
      <c r="C46" s="32" t="s">
        <v>286</v>
      </c>
      <c r="D46" s="32" t="s">
        <v>287</v>
      </c>
      <c r="E46" t="s">
        <v>253</v>
      </c>
      <c r="F46" s="4">
        <v>74</v>
      </c>
      <c r="G46" s="4">
        <v>0</v>
      </c>
      <c r="H46" s="4">
        <v>13</v>
      </c>
      <c r="I46" s="4">
        <v>7</v>
      </c>
      <c r="J46" s="4">
        <v>44</v>
      </c>
      <c r="K46" s="1">
        <f t="shared" si="0"/>
        <v>138</v>
      </c>
      <c r="L46" s="4">
        <v>36</v>
      </c>
      <c r="M46" s="17">
        <f t="shared" si="1"/>
        <v>174</v>
      </c>
      <c r="N46" s="19" t="s">
        <v>799</v>
      </c>
      <c r="O46" s="4">
        <v>1</v>
      </c>
      <c r="P46" s="4">
        <v>0</v>
      </c>
      <c r="Q46" s="4">
        <v>0</v>
      </c>
      <c r="R46" s="4">
        <v>9</v>
      </c>
      <c r="S46" s="1">
        <f t="shared" si="2"/>
        <v>10</v>
      </c>
      <c r="T46" s="4">
        <v>9</v>
      </c>
      <c r="U46" s="17">
        <f t="shared" si="3"/>
        <v>19</v>
      </c>
      <c r="V46" s="19"/>
    </row>
    <row r="47" spans="1:22" ht="14.25" customHeight="1">
      <c r="A47" t="s">
        <v>288</v>
      </c>
      <c r="B47" s="32" t="s">
        <v>289</v>
      </c>
      <c r="C47" s="32" t="s">
        <v>288</v>
      </c>
      <c r="D47" s="32" t="s">
        <v>289</v>
      </c>
      <c r="E47" t="s">
        <v>234</v>
      </c>
      <c r="F47" s="4">
        <v>67</v>
      </c>
      <c r="G47" s="4">
        <v>0</v>
      </c>
      <c r="H47" s="4">
        <v>0</v>
      </c>
      <c r="I47" s="4">
        <v>30</v>
      </c>
      <c r="J47" s="4">
        <v>0</v>
      </c>
      <c r="K47" s="1">
        <f t="shared" si="0"/>
        <v>97</v>
      </c>
      <c r="L47" s="4">
        <v>0</v>
      </c>
      <c r="M47" s="17">
        <f t="shared" si="1"/>
        <v>97</v>
      </c>
      <c r="N47" s="19" t="s">
        <v>799</v>
      </c>
      <c r="O47" s="4">
        <v>78</v>
      </c>
      <c r="P47" s="4">
        <v>0</v>
      </c>
      <c r="Q47" s="4">
        <v>0</v>
      </c>
      <c r="R47" s="4">
        <v>1</v>
      </c>
      <c r="S47" s="1">
        <f t="shared" si="2"/>
        <v>79</v>
      </c>
      <c r="T47" s="4">
        <v>0</v>
      </c>
      <c r="U47" s="17">
        <f t="shared" si="3"/>
        <v>79</v>
      </c>
      <c r="V47" s="19"/>
    </row>
    <row r="48" spans="1:22" ht="14.25" customHeight="1">
      <c r="A48" t="s">
        <v>290</v>
      </c>
      <c r="B48" s="32" t="s">
        <v>291</v>
      </c>
      <c r="C48" s="32" t="s">
        <v>290</v>
      </c>
      <c r="D48" s="32" t="s">
        <v>291</v>
      </c>
      <c r="E48" t="s">
        <v>231</v>
      </c>
      <c r="F48" s="4">
        <v>99</v>
      </c>
      <c r="G48" s="4">
        <v>2</v>
      </c>
      <c r="H48" s="4">
        <v>0</v>
      </c>
      <c r="I48" s="4">
        <v>19</v>
      </c>
      <c r="J48" s="4">
        <v>0</v>
      </c>
      <c r="K48" s="1">
        <f t="shared" si="0"/>
        <v>120</v>
      </c>
      <c r="L48" s="4">
        <v>0</v>
      </c>
      <c r="M48" s="17">
        <f t="shared" si="1"/>
        <v>120</v>
      </c>
      <c r="N48" s="19" t="s">
        <v>799</v>
      </c>
      <c r="O48" s="4">
        <v>65</v>
      </c>
      <c r="P48" s="4">
        <v>2</v>
      </c>
      <c r="Q48" s="4">
        <v>0</v>
      </c>
      <c r="R48" s="4">
        <v>19</v>
      </c>
      <c r="S48" s="1">
        <f t="shared" si="2"/>
        <v>86</v>
      </c>
      <c r="T48" s="4">
        <v>0</v>
      </c>
      <c r="U48" s="17">
        <f t="shared" si="3"/>
        <v>86</v>
      </c>
      <c r="V48" s="19"/>
    </row>
    <row r="49" spans="1:22" ht="14.25" customHeight="1">
      <c r="A49" t="s">
        <v>803</v>
      </c>
      <c r="B49" s="32" t="s">
        <v>804</v>
      </c>
      <c r="C49" s="32" t="s">
        <v>803</v>
      </c>
      <c r="D49" s="32" t="s">
        <v>804</v>
      </c>
      <c r="E49" t="s">
        <v>248</v>
      </c>
      <c r="F49" s="4">
        <v>145</v>
      </c>
      <c r="G49" s="4">
        <v>18</v>
      </c>
      <c r="H49" s="4">
        <v>0</v>
      </c>
      <c r="I49" s="4">
        <v>21</v>
      </c>
      <c r="J49" s="4">
        <v>0</v>
      </c>
      <c r="K49" s="1">
        <f t="shared" si="0"/>
        <v>184</v>
      </c>
      <c r="L49" s="4">
        <v>58</v>
      </c>
      <c r="M49" s="17">
        <f t="shared" si="1"/>
        <v>242</v>
      </c>
      <c r="N49" s="19" t="s">
        <v>799</v>
      </c>
      <c r="O49" s="4">
        <v>46</v>
      </c>
      <c r="P49" s="4">
        <v>0</v>
      </c>
      <c r="Q49" s="4">
        <v>0</v>
      </c>
      <c r="R49" s="4">
        <v>2</v>
      </c>
      <c r="S49" s="1">
        <f t="shared" si="2"/>
        <v>48</v>
      </c>
      <c r="T49" s="4">
        <v>3</v>
      </c>
      <c r="U49" s="17">
        <f t="shared" si="3"/>
        <v>51</v>
      </c>
      <c r="V49" s="19"/>
    </row>
    <row r="50" spans="1:22" ht="14.25" customHeight="1">
      <c r="A50" t="s">
        <v>292</v>
      </c>
      <c r="B50" s="32" t="s">
        <v>293</v>
      </c>
      <c r="C50" s="32" t="s">
        <v>292</v>
      </c>
      <c r="D50" s="32" t="s">
        <v>293</v>
      </c>
      <c r="E50" t="s">
        <v>219</v>
      </c>
      <c r="F50" s="4">
        <v>70</v>
      </c>
      <c r="G50" s="4">
        <v>22</v>
      </c>
      <c r="H50" s="4">
        <v>0</v>
      </c>
      <c r="I50" s="4">
        <v>30</v>
      </c>
      <c r="J50" s="4">
        <v>40</v>
      </c>
      <c r="K50" s="1">
        <f t="shared" si="0"/>
        <v>162</v>
      </c>
      <c r="L50" s="4">
        <v>0</v>
      </c>
      <c r="M50" s="17">
        <f t="shared" si="1"/>
        <v>162</v>
      </c>
      <c r="N50" s="19" t="s">
        <v>802</v>
      </c>
      <c r="O50" s="4">
        <v>29</v>
      </c>
      <c r="P50" s="4">
        <v>22</v>
      </c>
      <c r="Q50" s="4">
        <v>0</v>
      </c>
      <c r="R50" s="4">
        <v>19</v>
      </c>
      <c r="S50" s="1">
        <f t="shared" si="2"/>
        <v>70</v>
      </c>
      <c r="T50" s="4">
        <v>0</v>
      </c>
      <c r="U50" s="17">
        <f t="shared" si="3"/>
        <v>70</v>
      </c>
      <c r="V50" s="19"/>
    </row>
    <row r="51" spans="1:22" ht="14.25" customHeight="1">
      <c r="A51" t="s">
        <v>805</v>
      </c>
      <c r="B51" s="32" t="s">
        <v>806</v>
      </c>
      <c r="C51" s="32" t="s">
        <v>323</v>
      </c>
      <c r="D51" s="32" t="s">
        <v>324</v>
      </c>
      <c r="E51" t="s">
        <v>253</v>
      </c>
      <c r="F51" s="4">
        <v>98</v>
      </c>
      <c r="G51" s="4">
        <v>0</v>
      </c>
      <c r="H51" s="4">
        <v>0</v>
      </c>
      <c r="I51" s="4">
        <v>39</v>
      </c>
      <c r="J51" s="4">
        <v>0</v>
      </c>
      <c r="K51" s="1">
        <f t="shared" si="0"/>
        <v>137</v>
      </c>
      <c r="L51" s="4">
        <v>34</v>
      </c>
      <c r="M51" s="17">
        <f t="shared" si="1"/>
        <v>171</v>
      </c>
      <c r="N51" s="19" t="s">
        <v>799</v>
      </c>
      <c r="O51" s="4">
        <v>55</v>
      </c>
      <c r="P51" s="4">
        <v>0</v>
      </c>
      <c r="Q51" s="4">
        <v>0</v>
      </c>
      <c r="R51" s="4">
        <v>30</v>
      </c>
      <c r="S51" s="1">
        <f t="shared" si="2"/>
        <v>85</v>
      </c>
      <c r="T51" s="4">
        <v>2</v>
      </c>
      <c r="U51" s="17">
        <f t="shared" si="3"/>
        <v>87</v>
      </c>
      <c r="V51" s="19"/>
    </row>
    <row r="52" spans="1:22" ht="14.25" customHeight="1">
      <c r="A52" t="s">
        <v>296</v>
      </c>
      <c r="B52" s="32" t="s">
        <v>297</v>
      </c>
      <c r="C52" s="32" t="s">
        <v>296</v>
      </c>
      <c r="D52" s="32" t="s">
        <v>297</v>
      </c>
      <c r="E52" t="s">
        <v>231</v>
      </c>
      <c r="F52" s="4">
        <v>257</v>
      </c>
      <c r="G52" s="4">
        <v>27</v>
      </c>
      <c r="H52" s="4">
        <v>0</v>
      </c>
      <c r="I52" s="4">
        <v>103</v>
      </c>
      <c r="J52" s="4">
        <v>0</v>
      </c>
      <c r="K52" s="1">
        <f t="shared" si="0"/>
        <v>387</v>
      </c>
      <c r="L52" s="4">
        <v>242</v>
      </c>
      <c r="M52" s="17">
        <f t="shared" si="1"/>
        <v>629</v>
      </c>
      <c r="N52" s="19" t="s">
        <v>802</v>
      </c>
      <c r="O52" s="4">
        <v>354</v>
      </c>
      <c r="P52" s="4">
        <v>2</v>
      </c>
      <c r="Q52" s="4">
        <v>0</v>
      </c>
      <c r="R52" s="4">
        <v>121</v>
      </c>
      <c r="S52" s="1">
        <f t="shared" si="2"/>
        <v>477</v>
      </c>
      <c r="T52" s="4">
        <v>0</v>
      </c>
      <c r="U52" s="17">
        <f t="shared" si="3"/>
        <v>477</v>
      </c>
      <c r="V52" s="19"/>
    </row>
    <row r="53" spans="1:22" ht="14.25" customHeight="1">
      <c r="A53" t="s">
        <v>745</v>
      </c>
      <c r="B53" s="32" t="s">
        <v>746</v>
      </c>
      <c r="C53" s="32" t="s">
        <v>745</v>
      </c>
      <c r="D53" s="32" t="s">
        <v>746</v>
      </c>
      <c r="E53" t="s">
        <v>222</v>
      </c>
      <c r="F53" s="4">
        <v>145</v>
      </c>
      <c r="G53" s="4">
        <v>0</v>
      </c>
      <c r="H53" s="4">
        <v>0</v>
      </c>
      <c r="I53" s="4">
        <v>37</v>
      </c>
      <c r="J53" s="4">
        <v>0</v>
      </c>
      <c r="K53" s="1">
        <f t="shared" si="0"/>
        <v>182</v>
      </c>
      <c r="L53" s="4">
        <v>0</v>
      </c>
      <c r="M53" s="17">
        <f t="shared" si="1"/>
        <v>182</v>
      </c>
      <c r="N53" s="19" t="s">
        <v>799</v>
      </c>
      <c r="O53" s="4">
        <v>155</v>
      </c>
      <c r="P53" s="4">
        <v>0</v>
      </c>
      <c r="Q53" s="4">
        <v>0</v>
      </c>
      <c r="R53" s="4">
        <v>37</v>
      </c>
      <c r="S53" s="1">
        <f t="shared" si="2"/>
        <v>192</v>
      </c>
      <c r="T53" s="4">
        <v>0</v>
      </c>
      <c r="U53" s="17">
        <f t="shared" si="3"/>
        <v>192</v>
      </c>
      <c r="V53" s="19"/>
    </row>
    <row r="54" spans="1:22" ht="14.25" customHeight="1">
      <c r="A54" t="s">
        <v>298</v>
      </c>
      <c r="B54" s="32" t="s">
        <v>299</v>
      </c>
      <c r="C54" s="32" t="s">
        <v>298</v>
      </c>
      <c r="D54" s="32" t="s">
        <v>299</v>
      </c>
      <c r="E54" t="s">
        <v>231</v>
      </c>
      <c r="F54" s="4">
        <v>158</v>
      </c>
      <c r="G54" s="4">
        <v>10</v>
      </c>
      <c r="H54" s="4">
        <v>0</v>
      </c>
      <c r="I54" s="4">
        <v>72</v>
      </c>
      <c r="J54" s="4">
        <v>224</v>
      </c>
      <c r="K54" s="1">
        <f t="shared" si="0"/>
        <v>464</v>
      </c>
      <c r="L54" s="4">
        <v>117</v>
      </c>
      <c r="M54" s="17">
        <f t="shared" si="1"/>
        <v>581</v>
      </c>
      <c r="N54" s="19" t="s">
        <v>799</v>
      </c>
      <c r="O54" s="4">
        <v>81</v>
      </c>
      <c r="P54" s="4">
        <v>7</v>
      </c>
      <c r="Q54" s="4">
        <v>0</v>
      </c>
      <c r="R54" s="4">
        <v>24</v>
      </c>
      <c r="S54" s="1">
        <f t="shared" si="2"/>
        <v>112</v>
      </c>
      <c r="T54" s="4">
        <v>124</v>
      </c>
      <c r="U54" s="17">
        <f t="shared" si="3"/>
        <v>236</v>
      </c>
      <c r="V54" s="19"/>
    </row>
    <row r="55" spans="1:22" ht="14.25" customHeight="1">
      <c r="A55" t="s">
        <v>300</v>
      </c>
      <c r="B55" s="32" t="s">
        <v>301</v>
      </c>
      <c r="C55" s="32" t="s">
        <v>300</v>
      </c>
      <c r="D55" s="32" t="s">
        <v>301</v>
      </c>
      <c r="E55" t="s">
        <v>243</v>
      </c>
      <c r="F55" s="4">
        <v>15</v>
      </c>
      <c r="G55" s="4">
        <v>30</v>
      </c>
      <c r="H55" s="4">
        <v>0</v>
      </c>
      <c r="I55" s="4">
        <v>19</v>
      </c>
      <c r="J55" s="4">
        <v>0</v>
      </c>
      <c r="K55" s="1">
        <f t="shared" si="0"/>
        <v>64</v>
      </c>
      <c r="L55" s="4">
        <v>0</v>
      </c>
      <c r="M55" s="17">
        <f t="shared" si="1"/>
        <v>64</v>
      </c>
      <c r="N55" s="19" t="s">
        <v>799</v>
      </c>
      <c r="O55" s="4">
        <v>34</v>
      </c>
      <c r="P55" s="4">
        <v>0</v>
      </c>
      <c r="Q55" s="4">
        <v>0</v>
      </c>
      <c r="R55" s="4">
        <v>14</v>
      </c>
      <c r="S55" s="1">
        <f t="shared" si="2"/>
        <v>48</v>
      </c>
      <c r="T55" s="4">
        <v>0</v>
      </c>
      <c r="U55" s="17">
        <f t="shared" si="3"/>
        <v>48</v>
      </c>
      <c r="V55" s="19"/>
    </row>
    <row r="56" spans="1:22" ht="14.25" customHeight="1">
      <c r="A56" t="s">
        <v>302</v>
      </c>
      <c r="B56" s="32" t="s">
        <v>303</v>
      </c>
      <c r="C56" s="32" t="s">
        <v>302</v>
      </c>
      <c r="D56" s="32" t="s">
        <v>303</v>
      </c>
      <c r="E56" t="s">
        <v>219</v>
      </c>
      <c r="F56" s="4">
        <v>127</v>
      </c>
      <c r="G56" s="4">
        <v>0</v>
      </c>
      <c r="H56" s="4">
        <v>0</v>
      </c>
      <c r="I56" s="4">
        <v>38</v>
      </c>
      <c r="J56" s="4">
        <v>0</v>
      </c>
      <c r="K56" s="1">
        <f t="shared" si="0"/>
        <v>165</v>
      </c>
      <c r="L56" s="4">
        <v>0</v>
      </c>
      <c r="M56" s="17">
        <f t="shared" si="1"/>
        <v>165</v>
      </c>
      <c r="N56" s="19" t="s">
        <v>799</v>
      </c>
      <c r="O56" s="4">
        <v>230</v>
      </c>
      <c r="P56" s="4">
        <v>0</v>
      </c>
      <c r="Q56" s="4">
        <v>0</v>
      </c>
      <c r="R56" s="4">
        <v>40</v>
      </c>
      <c r="S56" s="1">
        <f t="shared" si="2"/>
        <v>270</v>
      </c>
      <c r="T56" s="4">
        <v>0</v>
      </c>
      <c r="U56" s="17">
        <f t="shared" si="3"/>
        <v>270</v>
      </c>
      <c r="V56" s="19"/>
    </row>
    <row r="57" spans="1:22" ht="14.25" customHeight="1">
      <c r="A57" t="s">
        <v>304</v>
      </c>
      <c r="B57" s="32" t="s">
        <v>305</v>
      </c>
      <c r="C57" s="32" t="s">
        <v>304</v>
      </c>
      <c r="D57" s="32" t="s">
        <v>305</v>
      </c>
      <c r="E57" t="s">
        <v>253</v>
      </c>
      <c r="F57" s="4">
        <v>189</v>
      </c>
      <c r="G57" s="4">
        <v>0</v>
      </c>
      <c r="H57" s="4">
        <v>0</v>
      </c>
      <c r="I57" s="4">
        <v>141</v>
      </c>
      <c r="J57" s="4">
        <v>0</v>
      </c>
      <c r="K57" s="1">
        <f t="shared" si="0"/>
        <v>330</v>
      </c>
      <c r="L57" s="4">
        <v>151</v>
      </c>
      <c r="M57" s="17">
        <f t="shared" si="1"/>
        <v>481</v>
      </c>
      <c r="N57" s="19" t="s">
        <v>802</v>
      </c>
      <c r="O57" s="4">
        <v>135</v>
      </c>
      <c r="P57" s="4">
        <v>0</v>
      </c>
      <c r="Q57" s="4">
        <v>30</v>
      </c>
      <c r="R57" s="4">
        <v>100</v>
      </c>
      <c r="S57" s="1">
        <f t="shared" si="2"/>
        <v>265</v>
      </c>
      <c r="T57" s="4">
        <v>122</v>
      </c>
      <c r="U57" s="17">
        <f t="shared" si="3"/>
        <v>387</v>
      </c>
      <c r="V57" s="19"/>
    </row>
    <row r="58" spans="1:22" ht="14.25" customHeight="1">
      <c r="A58" t="s">
        <v>306</v>
      </c>
      <c r="B58" s="32" t="s">
        <v>307</v>
      </c>
      <c r="C58" s="32" t="s">
        <v>306</v>
      </c>
      <c r="D58" s="32" t="s">
        <v>307</v>
      </c>
      <c r="E58" t="s">
        <v>253</v>
      </c>
      <c r="F58" s="4">
        <v>241</v>
      </c>
      <c r="G58" s="4">
        <v>0</v>
      </c>
      <c r="H58" s="4">
        <v>0</v>
      </c>
      <c r="I58" s="4">
        <v>79</v>
      </c>
      <c r="J58" s="4">
        <v>0</v>
      </c>
      <c r="K58" s="1">
        <f t="shared" si="0"/>
        <v>320</v>
      </c>
      <c r="L58" s="4">
        <v>0</v>
      </c>
      <c r="M58" s="17">
        <f t="shared" si="1"/>
        <v>320</v>
      </c>
      <c r="N58" s="19" t="s">
        <v>799</v>
      </c>
      <c r="O58" s="4">
        <v>80</v>
      </c>
      <c r="P58" s="4">
        <v>28</v>
      </c>
      <c r="Q58" s="4">
        <v>0</v>
      </c>
      <c r="R58" s="4">
        <v>71</v>
      </c>
      <c r="S58" s="1">
        <f t="shared" si="2"/>
        <v>179</v>
      </c>
      <c r="T58" s="4">
        <v>108</v>
      </c>
      <c r="U58" s="17">
        <f t="shared" si="3"/>
        <v>287</v>
      </c>
      <c r="V58" s="19"/>
    </row>
    <row r="59" spans="1:22" ht="14.25" customHeight="1">
      <c r="A59" t="s">
        <v>308</v>
      </c>
      <c r="B59" s="32" t="s">
        <v>309</v>
      </c>
      <c r="C59" s="32" t="s">
        <v>308</v>
      </c>
      <c r="D59" s="32" t="s">
        <v>309</v>
      </c>
      <c r="E59" t="s">
        <v>222</v>
      </c>
      <c r="F59" s="4">
        <v>42</v>
      </c>
      <c r="G59" s="4">
        <v>0</v>
      </c>
      <c r="H59" s="4">
        <v>0</v>
      </c>
      <c r="I59" s="4">
        <v>6</v>
      </c>
      <c r="J59" s="4">
        <v>0</v>
      </c>
      <c r="K59" s="1">
        <f t="shared" si="0"/>
        <v>48</v>
      </c>
      <c r="L59" s="4">
        <v>0</v>
      </c>
      <c r="M59" s="17">
        <f t="shared" si="1"/>
        <v>48</v>
      </c>
      <c r="N59" s="19" t="s">
        <v>799</v>
      </c>
      <c r="O59" s="4">
        <v>0</v>
      </c>
      <c r="P59" s="4">
        <v>0</v>
      </c>
      <c r="Q59" s="4">
        <v>0</v>
      </c>
      <c r="R59" s="4">
        <v>0</v>
      </c>
      <c r="S59" s="1">
        <f t="shared" si="2"/>
        <v>0</v>
      </c>
      <c r="T59" s="4">
        <v>20</v>
      </c>
      <c r="U59" s="17">
        <f t="shared" si="3"/>
        <v>20</v>
      </c>
      <c r="V59" s="19"/>
    </row>
    <row r="60" spans="1:22" ht="14.25" customHeight="1">
      <c r="A60" t="s">
        <v>310</v>
      </c>
      <c r="B60" s="32" t="s">
        <v>311</v>
      </c>
      <c r="C60" s="32" t="s">
        <v>310</v>
      </c>
      <c r="D60" s="32" t="s">
        <v>311</v>
      </c>
      <c r="E60" t="s">
        <v>219</v>
      </c>
      <c r="F60" s="4">
        <v>14</v>
      </c>
      <c r="G60" s="4">
        <v>0</v>
      </c>
      <c r="H60" s="4">
        <v>0</v>
      </c>
      <c r="I60" s="4">
        <v>7</v>
      </c>
      <c r="J60" s="4">
        <v>0</v>
      </c>
      <c r="K60" s="1">
        <f t="shared" si="0"/>
        <v>21</v>
      </c>
      <c r="L60" s="4">
        <v>0</v>
      </c>
      <c r="M60" s="17">
        <f t="shared" si="1"/>
        <v>21</v>
      </c>
      <c r="N60" s="19" t="s">
        <v>799</v>
      </c>
      <c r="O60" s="4">
        <v>66</v>
      </c>
      <c r="P60" s="4">
        <v>0</v>
      </c>
      <c r="Q60" s="4">
        <v>0</v>
      </c>
      <c r="R60" s="4">
        <v>29</v>
      </c>
      <c r="S60" s="1">
        <f t="shared" si="2"/>
        <v>95</v>
      </c>
      <c r="T60" s="4">
        <v>34</v>
      </c>
      <c r="U60" s="17">
        <f t="shared" si="3"/>
        <v>129</v>
      </c>
      <c r="V60" s="19"/>
    </row>
    <row r="61" spans="1:22" ht="14.25" customHeight="1">
      <c r="A61" t="s">
        <v>885</v>
      </c>
      <c r="B61" s="32" t="s">
        <v>886</v>
      </c>
      <c r="C61" s="32" t="s">
        <v>282</v>
      </c>
      <c r="D61" s="32" t="s">
        <v>283</v>
      </c>
      <c r="E61" t="s">
        <v>219</v>
      </c>
      <c r="F61" s="4">
        <v>38</v>
      </c>
      <c r="G61" s="4">
        <v>4</v>
      </c>
      <c r="H61" s="4">
        <v>0</v>
      </c>
      <c r="I61" s="4">
        <v>8</v>
      </c>
      <c r="J61" s="4">
        <v>0</v>
      </c>
      <c r="K61" s="1">
        <f t="shared" si="0"/>
        <v>50</v>
      </c>
      <c r="L61" s="4">
        <v>0</v>
      </c>
      <c r="M61" s="17">
        <f t="shared" si="1"/>
        <v>50</v>
      </c>
      <c r="N61" s="19" t="s">
        <v>799</v>
      </c>
      <c r="O61" s="4">
        <v>6</v>
      </c>
      <c r="P61" s="4">
        <v>0</v>
      </c>
      <c r="Q61" s="4">
        <v>0</v>
      </c>
      <c r="R61" s="4">
        <v>4</v>
      </c>
      <c r="S61" s="1">
        <f t="shared" si="2"/>
        <v>10</v>
      </c>
      <c r="T61" s="4">
        <v>0</v>
      </c>
      <c r="U61" s="17">
        <f t="shared" si="3"/>
        <v>10</v>
      </c>
      <c r="V61" s="19"/>
    </row>
    <row r="62" spans="1:22" ht="14.25" customHeight="1">
      <c r="A62" t="s">
        <v>747</v>
      </c>
      <c r="B62" s="32" t="s">
        <v>748</v>
      </c>
      <c r="C62" s="32" t="s">
        <v>747</v>
      </c>
      <c r="D62" s="32" t="s">
        <v>748</v>
      </c>
      <c r="E62" t="s">
        <v>253</v>
      </c>
      <c r="F62" s="4">
        <v>57</v>
      </c>
      <c r="G62" s="4">
        <v>0</v>
      </c>
      <c r="H62" s="4">
        <v>0</v>
      </c>
      <c r="I62" s="4">
        <v>22</v>
      </c>
      <c r="J62" s="4">
        <v>0</v>
      </c>
      <c r="K62" s="1">
        <f t="shared" si="0"/>
        <v>79</v>
      </c>
      <c r="L62" s="4">
        <v>0</v>
      </c>
      <c r="M62" s="17">
        <f t="shared" si="1"/>
        <v>79</v>
      </c>
      <c r="N62" s="19" t="s">
        <v>799</v>
      </c>
      <c r="O62" s="4">
        <v>39</v>
      </c>
      <c r="P62" s="4">
        <v>1</v>
      </c>
      <c r="Q62" s="4">
        <v>0</v>
      </c>
      <c r="R62" s="4">
        <v>47</v>
      </c>
      <c r="S62" s="1">
        <f t="shared" si="2"/>
        <v>87</v>
      </c>
      <c r="T62" s="4">
        <v>124</v>
      </c>
      <c r="U62" s="17">
        <f t="shared" si="3"/>
        <v>211</v>
      </c>
      <c r="V62" s="19"/>
    </row>
    <row r="63" spans="1:22" ht="14.25" customHeight="1">
      <c r="A63" t="s">
        <v>312</v>
      </c>
      <c r="B63" s="32" t="s">
        <v>313</v>
      </c>
      <c r="C63" s="32" t="s">
        <v>312</v>
      </c>
      <c r="D63" s="32" t="s">
        <v>313</v>
      </c>
      <c r="E63" t="s">
        <v>231</v>
      </c>
      <c r="F63" s="4">
        <v>105</v>
      </c>
      <c r="G63" s="4">
        <v>0</v>
      </c>
      <c r="H63" s="4">
        <v>0</v>
      </c>
      <c r="I63" s="4">
        <v>33</v>
      </c>
      <c r="J63" s="4">
        <v>0</v>
      </c>
      <c r="K63" s="1">
        <f t="shared" si="0"/>
        <v>138</v>
      </c>
      <c r="L63" s="4">
        <v>0</v>
      </c>
      <c r="M63" s="17">
        <f t="shared" si="1"/>
        <v>138</v>
      </c>
      <c r="N63" s="19" t="s">
        <v>799</v>
      </c>
      <c r="O63" s="4">
        <v>126</v>
      </c>
      <c r="P63" s="4">
        <v>0</v>
      </c>
      <c r="Q63" s="4">
        <v>0</v>
      </c>
      <c r="R63" s="4">
        <v>38</v>
      </c>
      <c r="S63" s="1">
        <f t="shared" si="2"/>
        <v>164</v>
      </c>
      <c r="T63" s="4">
        <v>165</v>
      </c>
      <c r="U63" s="17">
        <f t="shared" si="3"/>
        <v>329</v>
      </c>
      <c r="V63" s="19"/>
    </row>
    <row r="64" spans="1:22" ht="14.25" customHeight="1">
      <c r="A64" t="s">
        <v>807</v>
      </c>
      <c r="B64" s="32" t="s">
        <v>808</v>
      </c>
      <c r="C64" s="32" t="s">
        <v>323</v>
      </c>
      <c r="D64" s="32" t="s">
        <v>324</v>
      </c>
      <c r="E64" t="s">
        <v>253</v>
      </c>
      <c r="F64" s="4">
        <v>0</v>
      </c>
      <c r="G64" s="4">
        <v>0</v>
      </c>
      <c r="H64" s="4">
        <v>0</v>
      </c>
      <c r="I64" s="4">
        <v>0</v>
      </c>
      <c r="J64" s="4">
        <v>26</v>
      </c>
      <c r="K64" s="1">
        <f t="shared" si="0"/>
        <v>26</v>
      </c>
      <c r="L64" s="4">
        <v>0</v>
      </c>
      <c r="M64" s="17">
        <f t="shared" si="1"/>
        <v>26</v>
      </c>
      <c r="N64" s="19" t="s">
        <v>799</v>
      </c>
      <c r="O64" s="4">
        <v>0</v>
      </c>
      <c r="P64" s="4">
        <v>0</v>
      </c>
      <c r="Q64" s="4">
        <v>0</v>
      </c>
      <c r="R64" s="4">
        <v>0</v>
      </c>
      <c r="S64" s="1">
        <f t="shared" si="2"/>
        <v>0</v>
      </c>
      <c r="T64" s="4">
        <v>0</v>
      </c>
      <c r="U64" s="17">
        <f t="shared" si="3"/>
        <v>0</v>
      </c>
      <c r="V64" s="19"/>
    </row>
    <row r="65" spans="1:22" ht="14.25" customHeight="1">
      <c r="A65" t="s">
        <v>860</v>
      </c>
      <c r="B65" s="32" t="s">
        <v>861</v>
      </c>
      <c r="C65" s="32" t="s">
        <v>483</v>
      </c>
      <c r="D65" s="32" t="s">
        <v>484</v>
      </c>
      <c r="E65" t="s">
        <v>222</v>
      </c>
      <c r="F65" s="4">
        <v>0</v>
      </c>
      <c r="G65" s="4">
        <v>0</v>
      </c>
      <c r="H65" s="4">
        <v>0</v>
      </c>
      <c r="I65" s="4">
        <v>0</v>
      </c>
      <c r="J65" s="4">
        <v>13</v>
      </c>
      <c r="K65" s="1">
        <f t="shared" si="0"/>
        <v>13</v>
      </c>
      <c r="L65" s="4">
        <v>150</v>
      </c>
      <c r="M65" s="17">
        <f t="shared" si="1"/>
        <v>163</v>
      </c>
      <c r="N65" s="19" t="s">
        <v>799</v>
      </c>
      <c r="O65" s="4">
        <v>0</v>
      </c>
      <c r="P65" s="4">
        <v>0</v>
      </c>
      <c r="Q65" s="4">
        <v>0</v>
      </c>
      <c r="R65" s="4">
        <v>1</v>
      </c>
      <c r="S65" s="1">
        <f t="shared" si="2"/>
        <v>1</v>
      </c>
      <c r="T65" s="4">
        <v>0</v>
      </c>
      <c r="U65" s="17">
        <f t="shared" si="3"/>
        <v>1</v>
      </c>
      <c r="V65" s="19"/>
    </row>
    <row r="66" spans="1:22" ht="14.25" customHeight="1">
      <c r="A66" t="s">
        <v>314</v>
      </c>
      <c r="B66" s="32" t="s">
        <v>315</v>
      </c>
      <c r="C66" s="32" t="s">
        <v>314</v>
      </c>
      <c r="D66" s="32" t="s">
        <v>315</v>
      </c>
      <c r="E66" t="s">
        <v>243</v>
      </c>
      <c r="F66" s="4">
        <v>277</v>
      </c>
      <c r="G66" s="4">
        <v>52</v>
      </c>
      <c r="H66" s="4">
        <v>0</v>
      </c>
      <c r="I66" s="4">
        <v>166</v>
      </c>
      <c r="J66" s="4">
        <v>0</v>
      </c>
      <c r="K66" s="1">
        <f t="shared" si="0"/>
        <v>495</v>
      </c>
      <c r="L66" s="4">
        <v>0</v>
      </c>
      <c r="M66" s="17">
        <f t="shared" si="1"/>
        <v>495</v>
      </c>
      <c r="N66" s="19" t="s">
        <v>802</v>
      </c>
      <c r="O66" s="4">
        <v>187</v>
      </c>
      <c r="P66" s="4">
        <v>36</v>
      </c>
      <c r="Q66" s="4">
        <v>0</v>
      </c>
      <c r="R66" s="4">
        <v>153</v>
      </c>
      <c r="S66" s="1">
        <f t="shared" si="2"/>
        <v>376</v>
      </c>
      <c r="T66" s="4">
        <v>100</v>
      </c>
      <c r="U66" s="17">
        <f t="shared" si="3"/>
        <v>476</v>
      </c>
      <c r="V66" s="19"/>
    </row>
    <row r="67" spans="1:22" ht="14.25" customHeight="1">
      <c r="A67" t="s">
        <v>316</v>
      </c>
      <c r="B67" s="32" t="s">
        <v>317</v>
      </c>
      <c r="C67" s="32" t="s">
        <v>316</v>
      </c>
      <c r="D67" s="32" t="s">
        <v>317</v>
      </c>
      <c r="E67" t="s">
        <v>243</v>
      </c>
      <c r="F67" s="4">
        <v>44</v>
      </c>
      <c r="G67" s="4">
        <v>0</v>
      </c>
      <c r="H67" s="4">
        <v>0</v>
      </c>
      <c r="I67" s="4">
        <v>0</v>
      </c>
      <c r="J67" s="4">
        <v>0</v>
      </c>
      <c r="K67" s="1">
        <f t="shared" si="0"/>
        <v>44</v>
      </c>
      <c r="L67" s="4">
        <v>0</v>
      </c>
      <c r="M67" s="17">
        <f t="shared" si="1"/>
        <v>44</v>
      </c>
      <c r="N67" s="19" t="s">
        <v>799</v>
      </c>
      <c r="O67" s="4">
        <v>74</v>
      </c>
      <c r="P67" s="4">
        <v>0</v>
      </c>
      <c r="Q67" s="4">
        <v>0</v>
      </c>
      <c r="R67" s="4">
        <v>14</v>
      </c>
      <c r="S67" s="1">
        <f t="shared" si="2"/>
        <v>88</v>
      </c>
      <c r="T67" s="4">
        <v>0</v>
      </c>
      <c r="U67" s="17">
        <f t="shared" si="3"/>
        <v>88</v>
      </c>
      <c r="V67" s="19"/>
    </row>
    <row r="68" spans="1:22" ht="14.25" customHeight="1">
      <c r="A68" t="s">
        <v>318</v>
      </c>
      <c r="B68" s="32" t="s">
        <v>319</v>
      </c>
      <c r="C68" s="32" t="s">
        <v>318</v>
      </c>
      <c r="D68" s="32" t="s">
        <v>319</v>
      </c>
      <c r="E68" t="s">
        <v>320</v>
      </c>
      <c r="F68" s="4">
        <v>461</v>
      </c>
      <c r="G68" s="4">
        <v>87</v>
      </c>
      <c r="H68" s="4">
        <v>0</v>
      </c>
      <c r="I68" s="4">
        <v>262</v>
      </c>
      <c r="J68" s="4">
        <v>0</v>
      </c>
      <c r="K68" s="1">
        <f t="shared" si="0"/>
        <v>810</v>
      </c>
      <c r="L68" s="4">
        <v>199</v>
      </c>
      <c r="M68" s="17">
        <f t="shared" si="1"/>
        <v>1009</v>
      </c>
      <c r="N68" s="19" t="s">
        <v>802</v>
      </c>
      <c r="O68" s="4">
        <v>253</v>
      </c>
      <c r="P68" s="4">
        <v>4</v>
      </c>
      <c r="Q68" s="4">
        <v>0</v>
      </c>
      <c r="R68" s="4">
        <v>258</v>
      </c>
      <c r="S68" s="1">
        <f t="shared" si="2"/>
        <v>515</v>
      </c>
      <c r="T68" s="4">
        <v>170</v>
      </c>
      <c r="U68" s="17">
        <f t="shared" si="3"/>
        <v>685</v>
      </c>
      <c r="V68" s="19"/>
    </row>
    <row r="69" spans="1:22" ht="14.25" customHeight="1">
      <c r="A69" t="s">
        <v>321</v>
      </c>
      <c r="B69" s="32" t="s">
        <v>322</v>
      </c>
      <c r="C69" s="32" t="s">
        <v>321</v>
      </c>
      <c r="D69" s="32" t="s">
        <v>322</v>
      </c>
      <c r="E69" t="s">
        <v>248</v>
      </c>
      <c r="F69" s="4">
        <v>45</v>
      </c>
      <c r="G69" s="4">
        <v>0</v>
      </c>
      <c r="H69" s="4">
        <v>0</v>
      </c>
      <c r="I69" s="4">
        <v>0</v>
      </c>
      <c r="J69" s="4">
        <v>8</v>
      </c>
      <c r="K69" s="1">
        <f t="shared" si="0"/>
        <v>53</v>
      </c>
      <c r="L69" s="4">
        <v>0</v>
      </c>
      <c r="M69" s="17">
        <f t="shared" si="1"/>
        <v>53</v>
      </c>
      <c r="N69" s="19" t="s">
        <v>799</v>
      </c>
      <c r="O69" s="4">
        <v>91</v>
      </c>
      <c r="P69" s="4">
        <v>0</v>
      </c>
      <c r="Q69" s="4">
        <v>0</v>
      </c>
      <c r="R69" s="4">
        <v>43</v>
      </c>
      <c r="S69" s="1">
        <f t="shared" si="2"/>
        <v>134</v>
      </c>
      <c r="T69" s="4">
        <v>305</v>
      </c>
      <c r="U69" s="17">
        <f t="shared" si="3"/>
        <v>439</v>
      </c>
      <c r="V69" s="19"/>
    </row>
    <row r="70" spans="1:22" ht="14.25" customHeight="1">
      <c r="A70" t="s">
        <v>809</v>
      </c>
      <c r="B70" s="32" t="s">
        <v>810</v>
      </c>
      <c r="C70" s="32" t="s">
        <v>493</v>
      </c>
      <c r="D70" s="32" t="s">
        <v>494</v>
      </c>
      <c r="E70" t="s">
        <v>234</v>
      </c>
      <c r="F70" s="4">
        <v>18</v>
      </c>
      <c r="G70" s="4">
        <v>0</v>
      </c>
      <c r="H70" s="4">
        <v>1</v>
      </c>
      <c r="I70" s="4">
        <v>40</v>
      </c>
      <c r="J70" s="4">
        <v>0</v>
      </c>
      <c r="K70" s="1">
        <f t="shared" si="0"/>
        <v>59</v>
      </c>
      <c r="L70" s="4">
        <v>0</v>
      </c>
      <c r="M70" s="17">
        <f t="shared" si="1"/>
        <v>59</v>
      </c>
      <c r="N70" s="19" t="s">
        <v>799</v>
      </c>
      <c r="O70" s="4">
        <v>21</v>
      </c>
      <c r="P70" s="4">
        <v>0</v>
      </c>
      <c r="Q70" s="4">
        <v>9</v>
      </c>
      <c r="R70" s="4">
        <v>9</v>
      </c>
      <c r="S70" s="1">
        <f t="shared" si="2"/>
        <v>39</v>
      </c>
      <c r="T70" s="4">
        <v>81</v>
      </c>
      <c r="U70" s="17">
        <f t="shared" si="3"/>
        <v>120</v>
      </c>
      <c r="V70" s="19"/>
    </row>
    <row r="71" spans="1:22" ht="14.25" customHeight="1">
      <c r="A71" t="s">
        <v>749</v>
      </c>
      <c r="B71" s="32" t="s">
        <v>750</v>
      </c>
      <c r="C71" s="32" t="s">
        <v>749</v>
      </c>
      <c r="D71" s="32" t="s">
        <v>750</v>
      </c>
      <c r="E71" t="s">
        <v>219</v>
      </c>
      <c r="F71" s="4">
        <v>96</v>
      </c>
      <c r="G71" s="4">
        <v>84</v>
      </c>
      <c r="H71" s="4">
        <v>0</v>
      </c>
      <c r="I71" s="4">
        <v>70</v>
      </c>
      <c r="J71" s="4">
        <v>0</v>
      </c>
      <c r="K71" s="1">
        <f t="shared" si="0"/>
        <v>250</v>
      </c>
      <c r="L71" s="4">
        <v>128</v>
      </c>
      <c r="M71" s="17">
        <f t="shared" si="1"/>
        <v>378</v>
      </c>
      <c r="N71" s="19" t="s">
        <v>799</v>
      </c>
      <c r="O71" s="4">
        <v>38</v>
      </c>
      <c r="P71" s="4">
        <v>49</v>
      </c>
      <c r="Q71" s="4">
        <v>0</v>
      </c>
      <c r="R71" s="4">
        <v>18</v>
      </c>
      <c r="S71" s="1">
        <f t="shared" si="2"/>
        <v>105</v>
      </c>
      <c r="T71" s="4">
        <v>128</v>
      </c>
      <c r="U71" s="17">
        <f t="shared" si="3"/>
        <v>233</v>
      </c>
      <c r="V71" s="19"/>
    </row>
    <row r="72" spans="1:22" ht="14.25" customHeight="1">
      <c r="A72" t="s">
        <v>325</v>
      </c>
      <c r="B72" s="32" t="s">
        <v>326</v>
      </c>
      <c r="C72" s="32" t="s">
        <v>325</v>
      </c>
      <c r="D72" s="32" t="s">
        <v>326</v>
      </c>
      <c r="E72" t="s">
        <v>231</v>
      </c>
      <c r="F72" s="4">
        <v>130</v>
      </c>
      <c r="G72" s="4">
        <v>0</v>
      </c>
      <c r="H72" s="4">
        <v>0</v>
      </c>
      <c r="I72" s="4">
        <v>0</v>
      </c>
      <c r="J72" s="4">
        <v>0</v>
      </c>
      <c r="K72" s="1">
        <f t="shared" si="0"/>
        <v>130</v>
      </c>
      <c r="L72" s="4">
        <v>0</v>
      </c>
      <c r="M72" s="17">
        <f t="shared" si="1"/>
        <v>130</v>
      </c>
      <c r="N72" s="19" t="s">
        <v>802</v>
      </c>
      <c r="O72" s="4">
        <v>77</v>
      </c>
      <c r="P72" s="4">
        <v>0</v>
      </c>
      <c r="Q72" s="4">
        <v>0</v>
      </c>
      <c r="R72" s="4">
        <v>0</v>
      </c>
      <c r="S72" s="1">
        <f t="shared" si="2"/>
        <v>77</v>
      </c>
      <c r="T72" s="4">
        <v>5</v>
      </c>
      <c r="U72" s="17">
        <f t="shared" si="3"/>
        <v>82</v>
      </c>
      <c r="V72" s="19"/>
    </row>
    <row r="73" spans="1:22" ht="14.25" customHeight="1">
      <c r="A73" t="s">
        <v>327</v>
      </c>
      <c r="B73" s="32" t="s">
        <v>328</v>
      </c>
      <c r="C73" s="32" t="s">
        <v>327</v>
      </c>
      <c r="D73" s="32" t="s">
        <v>328</v>
      </c>
      <c r="E73" t="s">
        <v>320</v>
      </c>
      <c r="F73" s="4">
        <v>133</v>
      </c>
      <c r="G73" s="4">
        <v>0</v>
      </c>
      <c r="H73" s="4">
        <v>0</v>
      </c>
      <c r="I73" s="4">
        <v>22</v>
      </c>
      <c r="J73" s="4">
        <v>0</v>
      </c>
      <c r="K73" s="1">
        <f t="shared" si="0"/>
        <v>155</v>
      </c>
      <c r="L73" s="4">
        <v>60</v>
      </c>
      <c r="M73" s="17">
        <f t="shared" si="1"/>
        <v>215</v>
      </c>
      <c r="N73" s="19" t="s">
        <v>799</v>
      </c>
      <c r="O73" s="4">
        <v>68</v>
      </c>
      <c r="P73" s="4">
        <v>0</v>
      </c>
      <c r="Q73" s="4">
        <v>0</v>
      </c>
      <c r="R73" s="4">
        <v>53</v>
      </c>
      <c r="S73" s="1">
        <f t="shared" si="2"/>
        <v>121</v>
      </c>
      <c r="T73" s="4">
        <v>0</v>
      </c>
      <c r="U73" s="17">
        <f t="shared" si="3"/>
        <v>121</v>
      </c>
      <c r="V73" s="19"/>
    </row>
    <row r="74" spans="1:22" ht="14.25" customHeight="1">
      <c r="A74" t="s">
        <v>329</v>
      </c>
      <c r="B74" s="32" t="s">
        <v>330</v>
      </c>
      <c r="C74" s="32" t="s">
        <v>329</v>
      </c>
      <c r="D74" s="32" t="s">
        <v>330</v>
      </c>
      <c r="E74" t="s">
        <v>219</v>
      </c>
      <c r="F74" s="4">
        <v>16</v>
      </c>
      <c r="G74" s="4">
        <v>0</v>
      </c>
      <c r="H74" s="4">
        <v>0</v>
      </c>
      <c r="I74" s="4">
        <v>87</v>
      </c>
      <c r="J74" s="4">
        <v>0</v>
      </c>
      <c r="K74" s="1">
        <f t="shared" si="0"/>
        <v>103</v>
      </c>
      <c r="L74" s="4">
        <v>0</v>
      </c>
      <c r="M74" s="17">
        <f t="shared" si="1"/>
        <v>103</v>
      </c>
      <c r="N74" s="19" t="s">
        <v>799</v>
      </c>
      <c r="O74" s="4">
        <v>5</v>
      </c>
      <c r="P74" s="4">
        <v>0</v>
      </c>
      <c r="Q74" s="4">
        <v>0</v>
      </c>
      <c r="R74" s="4">
        <v>61</v>
      </c>
      <c r="S74" s="1">
        <f t="shared" si="2"/>
        <v>66</v>
      </c>
      <c r="T74" s="4">
        <v>37</v>
      </c>
      <c r="U74" s="17">
        <f t="shared" si="3"/>
        <v>103</v>
      </c>
      <c r="V74" s="19"/>
    </row>
    <row r="75" spans="1:22" ht="14.25" customHeight="1">
      <c r="A75" t="s">
        <v>862</v>
      </c>
      <c r="B75" s="32" t="s">
        <v>863</v>
      </c>
      <c r="C75" s="32" t="s">
        <v>659</v>
      </c>
      <c r="D75" s="32" t="s">
        <v>660</v>
      </c>
      <c r="E75" t="s">
        <v>222</v>
      </c>
      <c r="F75" s="4">
        <v>52</v>
      </c>
      <c r="G75" s="4">
        <v>14</v>
      </c>
      <c r="H75" s="4">
        <v>0</v>
      </c>
      <c r="I75" s="4">
        <v>99</v>
      </c>
      <c r="J75" s="4">
        <v>0</v>
      </c>
      <c r="K75" s="1">
        <f t="shared" ref="K75:K138" si="4">SUM(F75:J75)</f>
        <v>165</v>
      </c>
      <c r="L75" s="4">
        <v>25</v>
      </c>
      <c r="M75" s="17">
        <f t="shared" ref="M75:M138" si="5">SUM(K75:L75)</f>
        <v>190</v>
      </c>
      <c r="N75" s="19" t="s">
        <v>799</v>
      </c>
      <c r="O75" s="4">
        <v>40</v>
      </c>
      <c r="P75" s="4">
        <v>0</v>
      </c>
      <c r="Q75" s="4">
        <v>0</v>
      </c>
      <c r="R75" s="4">
        <v>25</v>
      </c>
      <c r="S75" s="1">
        <f t="shared" ref="S75:S138" si="6">SUM(O75:R75)</f>
        <v>65</v>
      </c>
      <c r="T75" s="4">
        <v>0</v>
      </c>
      <c r="U75" s="17">
        <f t="shared" ref="U75:U138" si="7">SUM(S75:T75)</f>
        <v>65</v>
      </c>
      <c r="V75" s="19"/>
    </row>
    <row r="76" spans="1:22" ht="14.25" customHeight="1">
      <c r="A76" t="s">
        <v>331</v>
      </c>
      <c r="B76" s="32" t="s">
        <v>332</v>
      </c>
      <c r="C76" s="32" t="s">
        <v>331</v>
      </c>
      <c r="D76" s="32" t="s">
        <v>332</v>
      </c>
      <c r="E76" t="s">
        <v>222</v>
      </c>
      <c r="F76" s="4">
        <v>20</v>
      </c>
      <c r="G76" s="4">
        <v>0</v>
      </c>
      <c r="H76" s="4">
        <v>0</v>
      </c>
      <c r="I76" s="4">
        <v>11</v>
      </c>
      <c r="J76" s="4">
        <v>0</v>
      </c>
      <c r="K76" s="1">
        <f t="shared" si="4"/>
        <v>31</v>
      </c>
      <c r="L76" s="4">
        <v>0</v>
      </c>
      <c r="M76" s="17">
        <f t="shared" si="5"/>
        <v>31</v>
      </c>
      <c r="N76" s="19" t="s">
        <v>799</v>
      </c>
      <c r="O76" s="4">
        <v>20</v>
      </c>
      <c r="P76" s="4">
        <v>64</v>
      </c>
      <c r="Q76" s="4">
        <v>0</v>
      </c>
      <c r="R76" s="4">
        <v>11</v>
      </c>
      <c r="S76" s="1">
        <f t="shared" si="6"/>
        <v>95</v>
      </c>
      <c r="T76" s="4">
        <v>4</v>
      </c>
      <c r="U76" s="17">
        <f t="shared" si="7"/>
        <v>99</v>
      </c>
      <c r="V76" s="19"/>
    </row>
    <row r="77" spans="1:22" ht="14.25" customHeight="1">
      <c r="A77" t="s">
        <v>333</v>
      </c>
      <c r="B77" s="32" t="s">
        <v>334</v>
      </c>
      <c r="C77" s="32" t="s">
        <v>333</v>
      </c>
      <c r="D77" s="32" t="s">
        <v>334</v>
      </c>
      <c r="E77" t="s">
        <v>222</v>
      </c>
      <c r="F77" s="4">
        <v>0</v>
      </c>
      <c r="G77" s="4">
        <v>0</v>
      </c>
      <c r="H77" s="4">
        <v>0</v>
      </c>
      <c r="I77" s="4">
        <v>1</v>
      </c>
      <c r="J77" s="4">
        <v>0</v>
      </c>
      <c r="K77" s="1">
        <f t="shared" si="4"/>
        <v>1</v>
      </c>
      <c r="L77" s="4">
        <v>0</v>
      </c>
      <c r="M77" s="17">
        <f t="shared" si="5"/>
        <v>1</v>
      </c>
      <c r="N77" s="19" t="s">
        <v>799</v>
      </c>
      <c r="O77" s="4">
        <v>14</v>
      </c>
      <c r="P77" s="4">
        <v>0</v>
      </c>
      <c r="Q77" s="4">
        <v>0</v>
      </c>
      <c r="R77" s="4">
        <v>9</v>
      </c>
      <c r="S77" s="1">
        <f t="shared" si="6"/>
        <v>23</v>
      </c>
      <c r="T77" s="4">
        <v>0</v>
      </c>
      <c r="U77" s="17">
        <f t="shared" si="7"/>
        <v>23</v>
      </c>
      <c r="V77" s="19"/>
    </row>
    <row r="78" spans="1:22" ht="14.25" customHeight="1">
      <c r="A78" t="s">
        <v>335</v>
      </c>
      <c r="B78" s="32" t="s">
        <v>336</v>
      </c>
      <c r="C78" s="32" t="s">
        <v>335</v>
      </c>
      <c r="D78" s="32" t="s">
        <v>336</v>
      </c>
      <c r="E78" t="s">
        <v>234</v>
      </c>
      <c r="F78" s="4">
        <v>39</v>
      </c>
      <c r="G78" s="4">
        <v>0</v>
      </c>
      <c r="H78" s="4">
        <v>21</v>
      </c>
      <c r="I78" s="4">
        <v>92</v>
      </c>
      <c r="J78" s="4">
        <v>35</v>
      </c>
      <c r="K78" s="1">
        <f t="shared" si="4"/>
        <v>187</v>
      </c>
      <c r="L78" s="4">
        <v>136</v>
      </c>
      <c r="M78" s="17">
        <f t="shared" si="5"/>
        <v>323</v>
      </c>
      <c r="N78" s="19" t="s">
        <v>799</v>
      </c>
      <c r="O78" s="4">
        <v>175</v>
      </c>
      <c r="P78" s="4">
        <v>0</v>
      </c>
      <c r="Q78" s="4">
        <v>0</v>
      </c>
      <c r="R78" s="4">
        <v>35</v>
      </c>
      <c r="S78" s="1">
        <f t="shared" si="6"/>
        <v>210</v>
      </c>
      <c r="T78" s="4">
        <v>284</v>
      </c>
      <c r="U78" s="17">
        <f t="shared" si="7"/>
        <v>494</v>
      </c>
      <c r="V78" s="19"/>
    </row>
    <row r="79" spans="1:22" ht="14.25" customHeight="1">
      <c r="A79" t="s">
        <v>337</v>
      </c>
      <c r="B79" s="32" t="s">
        <v>338</v>
      </c>
      <c r="C79" s="32" t="s">
        <v>337</v>
      </c>
      <c r="D79" s="32" t="s">
        <v>338</v>
      </c>
      <c r="E79" t="s">
        <v>243</v>
      </c>
      <c r="F79" s="4">
        <v>76</v>
      </c>
      <c r="G79" s="4">
        <v>35</v>
      </c>
      <c r="H79" s="4">
        <v>0</v>
      </c>
      <c r="I79" s="4">
        <v>67</v>
      </c>
      <c r="J79" s="4">
        <v>0</v>
      </c>
      <c r="K79" s="1">
        <f t="shared" si="4"/>
        <v>178</v>
      </c>
      <c r="L79" s="4">
        <v>140</v>
      </c>
      <c r="M79" s="17">
        <f t="shared" si="5"/>
        <v>318</v>
      </c>
      <c r="N79" s="19" t="s">
        <v>802</v>
      </c>
      <c r="O79" s="4">
        <v>89</v>
      </c>
      <c r="P79" s="4">
        <v>0</v>
      </c>
      <c r="Q79" s="4">
        <v>0</v>
      </c>
      <c r="R79" s="4">
        <v>43</v>
      </c>
      <c r="S79" s="1">
        <f t="shared" si="6"/>
        <v>132</v>
      </c>
      <c r="T79" s="4">
        <v>71</v>
      </c>
      <c r="U79" s="17">
        <f t="shared" si="7"/>
        <v>203</v>
      </c>
      <c r="V79" s="19"/>
    </row>
    <row r="80" spans="1:22" ht="14.25" customHeight="1">
      <c r="A80" t="s">
        <v>339</v>
      </c>
      <c r="B80" s="32" t="s">
        <v>340</v>
      </c>
      <c r="C80" s="32" t="s">
        <v>339</v>
      </c>
      <c r="D80" s="32" t="s">
        <v>340</v>
      </c>
      <c r="E80" t="s">
        <v>219</v>
      </c>
      <c r="F80" s="4">
        <v>8</v>
      </c>
      <c r="G80" s="4">
        <v>0</v>
      </c>
      <c r="H80" s="4">
        <v>0</v>
      </c>
      <c r="I80" s="4">
        <v>47</v>
      </c>
      <c r="J80" s="4">
        <v>0</v>
      </c>
      <c r="K80" s="1">
        <f t="shared" si="4"/>
        <v>55</v>
      </c>
      <c r="L80" s="4">
        <v>64</v>
      </c>
      <c r="M80" s="17">
        <f t="shared" si="5"/>
        <v>119</v>
      </c>
      <c r="N80" s="19" t="s">
        <v>799</v>
      </c>
      <c r="O80" s="4">
        <v>11</v>
      </c>
      <c r="P80" s="4">
        <v>0</v>
      </c>
      <c r="Q80" s="4">
        <v>0</v>
      </c>
      <c r="R80" s="4">
        <v>6</v>
      </c>
      <c r="S80" s="1">
        <f t="shared" si="6"/>
        <v>17</v>
      </c>
      <c r="T80" s="4">
        <v>0</v>
      </c>
      <c r="U80" s="17">
        <f t="shared" si="7"/>
        <v>17</v>
      </c>
      <c r="V80" s="19"/>
    </row>
    <row r="81" spans="1:22" ht="14.25" customHeight="1">
      <c r="A81" t="s">
        <v>341</v>
      </c>
      <c r="B81" s="32" t="s">
        <v>342</v>
      </c>
      <c r="C81" s="32" t="s">
        <v>341</v>
      </c>
      <c r="D81" s="32" t="s">
        <v>342</v>
      </c>
      <c r="E81" t="s">
        <v>248</v>
      </c>
      <c r="F81" s="4">
        <v>33</v>
      </c>
      <c r="G81" s="4">
        <v>0</v>
      </c>
      <c r="H81" s="4">
        <v>0</v>
      </c>
      <c r="I81" s="4">
        <v>8</v>
      </c>
      <c r="J81" s="4">
        <v>0</v>
      </c>
      <c r="K81" s="1">
        <f t="shared" si="4"/>
        <v>41</v>
      </c>
      <c r="L81" s="4">
        <v>14</v>
      </c>
      <c r="M81" s="17">
        <f t="shared" si="5"/>
        <v>55</v>
      </c>
      <c r="N81" s="19" t="s">
        <v>799</v>
      </c>
      <c r="O81" s="4">
        <v>136</v>
      </c>
      <c r="P81" s="4">
        <v>17</v>
      </c>
      <c r="Q81" s="4">
        <v>0</v>
      </c>
      <c r="R81" s="4">
        <v>8</v>
      </c>
      <c r="S81" s="1">
        <f t="shared" si="6"/>
        <v>161</v>
      </c>
      <c r="T81" s="4">
        <v>136</v>
      </c>
      <c r="U81" s="17">
        <f t="shared" si="7"/>
        <v>297</v>
      </c>
      <c r="V81" s="19"/>
    </row>
    <row r="82" spans="1:22" ht="14.25" customHeight="1">
      <c r="A82" t="s">
        <v>343</v>
      </c>
      <c r="B82" s="32" t="s">
        <v>344</v>
      </c>
      <c r="C82" s="32" t="s">
        <v>343</v>
      </c>
      <c r="D82" s="32" t="s">
        <v>344</v>
      </c>
      <c r="E82" t="s">
        <v>231</v>
      </c>
      <c r="F82" s="4">
        <v>20</v>
      </c>
      <c r="G82" s="4">
        <v>0</v>
      </c>
      <c r="H82" s="4">
        <v>0</v>
      </c>
      <c r="I82" s="4">
        <v>4</v>
      </c>
      <c r="J82" s="4">
        <v>0</v>
      </c>
      <c r="K82" s="1">
        <f t="shared" si="4"/>
        <v>24</v>
      </c>
      <c r="L82" s="4">
        <v>0</v>
      </c>
      <c r="M82" s="17">
        <f t="shared" si="5"/>
        <v>24</v>
      </c>
      <c r="N82" s="19" t="s">
        <v>799</v>
      </c>
      <c r="O82" s="4">
        <v>14</v>
      </c>
      <c r="P82" s="4">
        <v>0</v>
      </c>
      <c r="Q82" s="4">
        <v>0</v>
      </c>
      <c r="R82" s="4">
        <v>3</v>
      </c>
      <c r="S82" s="1">
        <f t="shared" si="6"/>
        <v>17</v>
      </c>
      <c r="T82" s="4">
        <v>0</v>
      </c>
      <c r="U82" s="17">
        <f t="shared" si="7"/>
        <v>17</v>
      </c>
      <c r="V82" s="19"/>
    </row>
    <row r="83" spans="1:22" ht="14.25" customHeight="1">
      <c r="A83" t="s">
        <v>345</v>
      </c>
      <c r="B83" s="32" t="s">
        <v>346</v>
      </c>
      <c r="C83" s="32" t="s">
        <v>345</v>
      </c>
      <c r="D83" s="32" t="s">
        <v>346</v>
      </c>
      <c r="E83" t="s">
        <v>243</v>
      </c>
      <c r="F83" s="4">
        <v>27</v>
      </c>
      <c r="G83" s="4">
        <v>6</v>
      </c>
      <c r="H83" s="4">
        <v>0</v>
      </c>
      <c r="I83" s="4">
        <v>38</v>
      </c>
      <c r="J83" s="4">
        <v>24</v>
      </c>
      <c r="K83" s="1">
        <f t="shared" si="4"/>
        <v>95</v>
      </c>
      <c r="L83" s="4">
        <v>0</v>
      </c>
      <c r="M83" s="17">
        <f t="shared" si="5"/>
        <v>95</v>
      </c>
      <c r="N83" s="19" t="s">
        <v>799</v>
      </c>
      <c r="O83" s="4">
        <v>42</v>
      </c>
      <c r="P83" s="4">
        <v>6</v>
      </c>
      <c r="Q83" s="4">
        <v>0</v>
      </c>
      <c r="R83" s="4">
        <v>46</v>
      </c>
      <c r="S83" s="1">
        <f t="shared" si="6"/>
        <v>94</v>
      </c>
      <c r="T83" s="4">
        <v>0</v>
      </c>
      <c r="U83" s="17">
        <f t="shared" si="7"/>
        <v>94</v>
      </c>
      <c r="V83" s="19"/>
    </row>
    <row r="84" spans="1:22" ht="14.25" customHeight="1">
      <c r="A84" t="s">
        <v>347</v>
      </c>
      <c r="B84" s="32" t="s">
        <v>348</v>
      </c>
      <c r="C84" s="32" t="s">
        <v>347</v>
      </c>
      <c r="D84" s="32" t="s">
        <v>348</v>
      </c>
      <c r="E84" t="s">
        <v>219</v>
      </c>
      <c r="F84" s="4">
        <v>74</v>
      </c>
      <c r="G84" s="4">
        <v>90</v>
      </c>
      <c r="H84" s="4">
        <v>0</v>
      </c>
      <c r="I84" s="4">
        <v>54</v>
      </c>
      <c r="J84" s="4">
        <v>0</v>
      </c>
      <c r="K84" s="1">
        <f t="shared" si="4"/>
        <v>218</v>
      </c>
      <c r="L84" s="4">
        <v>285</v>
      </c>
      <c r="M84" s="17">
        <f t="shared" si="5"/>
        <v>503</v>
      </c>
      <c r="N84" s="19" t="s">
        <v>799</v>
      </c>
      <c r="O84" s="4">
        <v>167</v>
      </c>
      <c r="P84" s="4">
        <v>0</v>
      </c>
      <c r="Q84" s="4">
        <v>0</v>
      </c>
      <c r="R84" s="4">
        <v>15</v>
      </c>
      <c r="S84" s="1">
        <f t="shared" si="6"/>
        <v>182</v>
      </c>
      <c r="T84" s="4">
        <v>97</v>
      </c>
      <c r="U84" s="17">
        <f t="shared" si="7"/>
        <v>279</v>
      </c>
      <c r="V84" s="19"/>
    </row>
    <row r="85" spans="1:22" ht="14.25" customHeight="1">
      <c r="A85" t="s">
        <v>349</v>
      </c>
      <c r="B85" s="32" t="s">
        <v>350</v>
      </c>
      <c r="C85" s="32" t="s">
        <v>349</v>
      </c>
      <c r="D85" s="32" t="s">
        <v>350</v>
      </c>
      <c r="E85" t="s">
        <v>231</v>
      </c>
      <c r="F85" s="4">
        <v>172</v>
      </c>
      <c r="G85" s="4">
        <v>0</v>
      </c>
      <c r="H85" s="4">
        <v>0</v>
      </c>
      <c r="I85" s="4">
        <v>93</v>
      </c>
      <c r="J85" s="4">
        <v>0</v>
      </c>
      <c r="K85" s="1">
        <f t="shared" si="4"/>
        <v>265</v>
      </c>
      <c r="L85" s="4">
        <v>0</v>
      </c>
      <c r="M85" s="17">
        <f t="shared" si="5"/>
        <v>265</v>
      </c>
      <c r="N85" s="19" t="s">
        <v>799</v>
      </c>
      <c r="O85" s="4">
        <v>98</v>
      </c>
      <c r="P85" s="4">
        <v>0</v>
      </c>
      <c r="Q85" s="4">
        <v>0</v>
      </c>
      <c r="R85" s="4">
        <v>50</v>
      </c>
      <c r="S85" s="1">
        <f t="shared" si="6"/>
        <v>148</v>
      </c>
      <c r="T85" s="4">
        <v>0</v>
      </c>
      <c r="U85" s="17">
        <f t="shared" si="7"/>
        <v>148</v>
      </c>
      <c r="V85" s="19"/>
    </row>
    <row r="86" spans="1:22" ht="14.25" customHeight="1">
      <c r="A86" t="s">
        <v>351</v>
      </c>
      <c r="B86" s="32" t="s">
        <v>352</v>
      </c>
      <c r="C86" s="32" t="s">
        <v>351</v>
      </c>
      <c r="D86" s="32" t="s">
        <v>352</v>
      </c>
      <c r="E86" t="s">
        <v>222</v>
      </c>
      <c r="F86" s="4">
        <v>2</v>
      </c>
      <c r="G86" s="4">
        <v>0</v>
      </c>
      <c r="H86" s="4">
        <v>0</v>
      </c>
      <c r="I86" s="4">
        <v>0</v>
      </c>
      <c r="J86" s="4">
        <v>0</v>
      </c>
      <c r="K86" s="1">
        <f t="shared" si="4"/>
        <v>2</v>
      </c>
      <c r="L86" s="4">
        <v>0</v>
      </c>
      <c r="M86" s="17">
        <f t="shared" si="5"/>
        <v>2</v>
      </c>
      <c r="N86" s="19" t="s">
        <v>799</v>
      </c>
      <c r="O86" s="4">
        <v>26</v>
      </c>
      <c r="P86" s="4">
        <v>0</v>
      </c>
      <c r="Q86" s="4">
        <v>0</v>
      </c>
      <c r="R86" s="4">
        <v>18</v>
      </c>
      <c r="S86" s="1">
        <f t="shared" si="6"/>
        <v>44</v>
      </c>
      <c r="T86" s="4">
        <v>11</v>
      </c>
      <c r="U86" s="17">
        <f t="shared" si="7"/>
        <v>55</v>
      </c>
      <c r="V86" s="19"/>
    </row>
    <row r="87" spans="1:22" ht="14.25" customHeight="1">
      <c r="A87" t="s">
        <v>864</v>
      </c>
      <c r="B87" s="32" t="s">
        <v>865</v>
      </c>
      <c r="C87" s="32" t="s">
        <v>483</v>
      </c>
      <c r="D87" s="32" t="s">
        <v>484</v>
      </c>
      <c r="E87" t="s">
        <v>222</v>
      </c>
      <c r="F87" s="4">
        <v>0</v>
      </c>
      <c r="G87" s="4">
        <v>0</v>
      </c>
      <c r="H87" s="4">
        <v>0</v>
      </c>
      <c r="I87" s="4">
        <v>0</v>
      </c>
      <c r="J87" s="4">
        <v>18</v>
      </c>
      <c r="K87" s="1">
        <f t="shared" si="4"/>
        <v>18</v>
      </c>
      <c r="L87" s="4">
        <v>0</v>
      </c>
      <c r="M87" s="17">
        <f t="shared" si="5"/>
        <v>18</v>
      </c>
      <c r="N87" s="19" t="s">
        <v>799</v>
      </c>
      <c r="O87" s="4">
        <v>6</v>
      </c>
      <c r="P87" s="4">
        <v>0</v>
      </c>
      <c r="Q87" s="4">
        <v>0</v>
      </c>
      <c r="R87" s="4">
        <v>0</v>
      </c>
      <c r="S87" s="1">
        <f t="shared" si="6"/>
        <v>6</v>
      </c>
      <c r="T87" s="4">
        <v>0</v>
      </c>
      <c r="U87" s="17">
        <f t="shared" si="7"/>
        <v>6</v>
      </c>
      <c r="V87" s="19"/>
    </row>
    <row r="88" spans="1:22" ht="14.25" customHeight="1">
      <c r="A88" t="s">
        <v>353</v>
      </c>
      <c r="B88" s="32" t="s">
        <v>354</v>
      </c>
      <c r="C88" s="32" t="s">
        <v>353</v>
      </c>
      <c r="D88" s="32" t="s">
        <v>354</v>
      </c>
      <c r="E88" t="s">
        <v>234</v>
      </c>
      <c r="F88" s="4">
        <v>118</v>
      </c>
      <c r="G88" s="4">
        <v>0</v>
      </c>
      <c r="H88" s="4">
        <v>0</v>
      </c>
      <c r="I88" s="4">
        <v>53</v>
      </c>
      <c r="J88" s="4">
        <v>0</v>
      </c>
      <c r="K88" s="1">
        <f t="shared" si="4"/>
        <v>171</v>
      </c>
      <c r="L88" s="4">
        <v>62</v>
      </c>
      <c r="M88" s="17">
        <f t="shared" si="5"/>
        <v>233</v>
      </c>
      <c r="N88" s="19" t="s">
        <v>799</v>
      </c>
      <c r="O88" s="4">
        <v>116</v>
      </c>
      <c r="P88" s="4">
        <v>4</v>
      </c>
      <c r="Q88" s="4">
        <v>2</v>
      </c>
      <c r="R88" s="4">
        <v>50</v>
      </c>
      <c r="S88" s="1">
        <f t="shared" si="6"/>
        <v>172</v>
      </c>
      <c r="T88" s="4">
        <v>68</v>
      </c>
      <c r="U88" s="17">
        <f t="shared" si="7"/>
        <v>240</v>
      </c>
      <c r="V88" s="19"/>
    </row>
    <row r="89" spans="1:22" ht="14.25" customHeight="1">
      <c r="A89" t="s">
        <v>355</v>
      </c>
      <c r="B89" s="32" t="s">
        <v>356</v>
      </c>
      <c r="C89" s="32" t="s">
        <v>355</v>
      </c>
      <c r="D89" s="32" t="s">
        <v>356</v>
      </c>
      <c r="E89" t="s">
        <v>248</v>
      </c>
      <c r="F89" s="4">
        <v>101</v>
      </c>
      <c r="G89" s="4">
        <v>0</v>
      </c>
      <c r="H89" s="4">
        <v>0</v>
      </c>
      <c r="I89" s="4">
        <v>11</v>
      </c>
      <c r="J89" s="4">
        <v>69</v>
      </c>
      <c r="K89" s="1">
        <f t="shared" si="4"/>
        <v>181</v>
      </c>
      <c r="L89" s="4">
        <v>0</v>
      </c>
      <c r="M89" s="17">
        <f t="shared" si="5"/>
        <v>181</v>
      </c>
      <c r="N89" s="19" t="s">
        <v>799</v>
      </c>
      <c r="O89" s="4">
        <v>36</v>
      </c>
      <c r="P89" s="4">
        <v>0</v>
      </c>
      <c r="Q89" s="4">
        <v>0</v>
      </c>
      <c r="R89" s="4">
        <v>20</v>
      </c>
      <c r="S89" s="1">
        <f t="shared" si="6"/>
        <v>56</v>
      </c>
      <c r="T89" s="4">
        <v>0</v>
      </c>
      <c r="U89" s="17">
        <f t="shared" si="7"/>
        <v>56</v>
      </c>
      <c r="V89" s="19"/>
    </row>
    <row r="90" spans="1:22" ht="14.25" customHeight="1">
      <c r="A90" t="s">
        <v>357</v>
      </c>
      <c r="B90" s="32" t="s">
        <v>358</v>
      </c>
      <c r="C90" s="32" t="s">
        <v>357</v>
      </c>
      <c r="D90" s="32" t="s">
        <v>358</v>
      </c>
      <c r="E90" t="s">
        <v>231</v>
      </c>
      <c r="F90" s="4">
        <v>153</v>
      </c>
      <c r="G90" s="4">
        <v>0</v>
      </c>
      <c r="H90" s="4">
        <v>0</v>
      </c>
      <c r="I90" s="4">
        <v>12</v>
      </c>
      <c r="J90" s="4">
        <v>0</v>
      </c>
      <c r="K90" s="1">
        <f t="shared" si="4"/>
        <v>165</v>
      </c>
      <c r="L90" s="4">
        <v>0</v>
      </c>
      <c r="M90" s="17">
        <f t="shared" si="5"/>
        <v>165</v>
      </c>
      <c r="N90" s="19" t="s">
        <v>799</v>
      </c>
      <c r="O90" s="4">
        <v>168</v>
      </c>
      <c r="P90" s="4">
        <v>0</v>
      </c>
      <c r="Q90" s="4">
        <v>0</v>
      </c>
      <c r="R90" s="4">
        <v>15</v>
      </c>
      <c r="S90" s="1">
        <f t="shared" si="6"/>
        <v>183</v>
      </c>
      <c r="T90" s="4">
        <v>0</v>
      </c>
      <c r="U90" s="17">
        <f t="shared" si="7"/>
        <v>183</v>
      </c>
      <c r="V90" s="19"/>
    </row>
    <row r="91" spans="1:22" ht="14.25" customHeight="1">
      <c r="A91" t="s">
        <v>361</v>
      </c>
      <c r="B91" s="32" t="s">
        <v>362</v>
      </c>
      <c r="C91" s="32" t="s">
        <v>361</v>
      </c>
      <c r="D91" s="32" t="s">
        <v>362</v>
      </c>
      <c r="E91" t="s">
        <v>219</v>
      </c>
      <c r="F91" s="4">
        <v>73</v>
      </c>
      <c r="G91" s="4">
        <v>14</v>
      </c>
      <c r="H91" s="4">
        <v>0</v>
      </c>
      <c r="I91" s="4">
        <v>33</v>
      </c>
      <c r="J91" s="4">
        <v>37</v>
      </c>
      <c r="K91" s="1">
        <f t="shared" si="4"/>
        <v>157</v>
      </c>
      <c r="L91" s="4">
        <v>0</v>
      </c>
      <c r="M91" s="17">
        <f t="shared" si="5"/>
        <v>157</v>
      </c>
      <c r="N91" s="19" t="s">
        <v>802</v>
      </c>
      <c r="O91" s="4">
        <v>154</v>
      </c>
      <c r="P91" s="4">
        <v>6</v>
      </c>
      <c r="Q91" s="4">
        <v>0</v>
      </c>
      <c r="R91" s="4">
        <v>141</v>
      </c>
      <c r="S91" s="1">
        <f t="shared" si="6"/>
        <v>301</v>
      </c>
      <c r="T91" s="4">
        <v>8</v>
      </c>
      <c r="U91" s="17">
        <f t="shared" si="7"/>
        <v>309</v>
      </c>
      <c r="V91" s="19"/>
    </row>
    <row r="92" spans="1:22" ht="14.25" customHeight="1">
      <c r="A92" t="s">
        <v>811</v>
      </c>
      <c r="B92" s="32" t="s">
        <v>812</v>
      </c>
      <c r="C92" s="32" t="s">
        <v>665</v>
      </c>
      <c r="D92" s="32" t="s">
        <v>666</v>
      </c>
      <c r="E92" t="s">
        <v>253</v>
      </c>
      <c r="F92" s="4">
        <v>0</v>
      </c>
      <c r="G92" s="4">
        <v>26</v>
      </c>
      <c r="H92" s="4">
        <v>0</v>
      </c>
      <c r="I92" s="4">
        <v>28</v>
      </c>
      <c r="J92" s="4">
        <v>0</v>
      </c>
      <c r="K92" s="1">
        <f t="shared" si="4"/>
        <v>54</v>
      </c>
      <c r="L92" s="4">
        <v>0</v>
      </c>
      <c r="M92" s="17">
        <f t="shared" si="5"/>
        <v>54</v>
      </c>
      <c r="N92" s="19" t="s">
        <v>802</v>
      </c>
      <c r="O92" s="4">
        <v>10</v>
      </c>
      <c r="P92" s="4">
        <v>0</v>
      </c>
      <c r="Q92" s="4">
        <v>0</v>
      </c>
      <c r="R92" s="4">
        <v>4</v>
      </c>
      <c r="S92" s="1">
        <f t="shared" si="6"/>
        <v>14</v>
      </c>
      <c r="T92" s="4">
        <v>12</v>
      </c>
      <c r="U92" s="17">
        <f t="shared" si="7"/>
        <v>26</v>
      </c>
      <c r="V92" s="19"/>
    </row>
    <row r="93" spans="1:22" ht="14.25" customHeight="1">
      <c r="A93" t="s">
        <v>751</v>
      </c>
      <c r="B93" s="32" t="s">
        <v>752</v>
      </c>
      <c r="C93" s="32" t="s">
        <v>751</v>
      </c>
      <c r="D93" s="32" t="s">
        <v>752</v>
      </c>
      <c r="E93" t="s">
        <v>219</v>
      </c>
      <c r="F93" s="4">
        <v>12</v>
      </c>
      <c r="G93" s="4">
        <v>0</v>
      </c>
      <c r="H93" s="4">
        <v>0</v>
      </c>
      <c r="I93" s="4">
        <v>8</v>
      </c>
      <c r="J93" s="4">
        <v>0</v>
      </c>
      <c r="K93" s="1">
        <f t="shared" si="4"/>
        <v>20</v>
      </c>
      <c r="L93" s="4">
        <v>0</v>
      </c>
      <c r="M93" s="17">
        <f t="shared" si="5"/>
        <v>20</v>
      </c>
      <c r="N93" s="19" t="s">
        <v>799</v>
      </c>
      <c r="O93" s="4">
        <v>36</v>
      </c>
      <c r="P93" s="4">
        <v>0</v>
      </c>
      <c r="Q93" s="4">
        <v>0</v>
      </c>
      <c r="R93" s="4">
        <v>53</v>
      </c>
      <c r="S93" s="1">
        <f t="shared" si="6"/>
        <v>89</v>
      </c>
      <c r="T93" s="4">
        <v>0</v>
      </c>
      <c r="U93" s="17">
        <f t="shared" si="7"/>
        <v>89</v>
      </c>
      <c r="V93" s="19"/>
    </row>
    <row r="94" spans="1:22" ht="14.25" customHeight="1">
      <c r="A94" t="s">
        <v>363</v>
      </c>
      <c r="B94" s="32" t="s">
        <v>364</v>
      </c>
      <c r="C94" s="32" t="s">
        <v>363</v>
      </c>
      <c r="D94" s="32" t="s">
        <v>364</v>
      </c>
      <c r="E94" t="s">
        <v>231</v>
      </c>
      <c r="F94" s="4">
        <v>34</v>
      </c>
      <c r="G94" s="4">
        <v>0</v>
      </c>
      <c r="H94" s="4">
        <v>0</v>
      </c>
      <c r="I94" s="4">
        <v>0</v>
      </c>
      <c r="J94" s="4">
        <v>0</v>
      </c>
      <c r="K94" s="1">
        <f t="shared" si="4"/>
        <v>34</v>
      </c>
      <c r="L94" s="4">
        <v>0</v>
      </c>
      <c r="M94" s="17">
        <f t="shared" si="5"/>
        <v>34</v>
      </c>
      <c r="N94" s="19" t="s">
        <v>799</v>
      </c>
      <c r="O94" s="4">
        <v>12</v>
      </c>
      <c r="P94" s="4">
        <v>0</v>
      </c>
      <c r="Q94" s="4">
        <v>0</v>
      </c>
      <c r="R94" s="4">
        <v>20</v>
      </c>
      <c r="S94" s="1">
        <f t="shared" si="6"/>
        <v>32</v>
      </c>
      <c r="T94" s="4">
        <v>0</v>
      </c>
      <c r="U94" s="17">
        <f t="shared" si="7"/>
        <v>32</v>
      </c>
      <c r="V94" s="19"/>
    </row>
    <row r="95" spans="1:22" ht="14.25" customHeight="1">
      <c r="A95" t="s">
        <v>850</v>
      </c>
      <c r="B95" s="32" t="s">
        <v>851</v>
      </c>
      <c r="C95" s="32" t="s">
        <v>850</v>
      </c>
      <c r="D95" s="32" t="s">
        <v>851</v>
      </c>
      <c r="E95" t="s">
        <v>219</v>
      </c>
      <c r="F95" s="4">
        <v>8</v>
      </c>
      <c r="G95" s="4">
        <v>0</v>
      </c>
      <c r="H95" s="4">
        <v>0</v>
      </c>
      <c r="I95" s="4">
        <v>0</v>
      </c>
      <c r="J95" s="4">
        <v>0</v>
      </c>
      <c r="K95" s="1">
        <f t="shared" si="4"/>
        <v>8</v>
      </c>
      <c r="L95" s="4">
        <v>0</v>
      </c>
      <c r="M95" s="17">
        <f t="shared" si="5"/>
        <v>8</v>
      </c>
      <c r="N95" s="19" t="s">
        <v>799</v>
      </c>
      <c r="O95" s="4">
        <v>32</v>
      </c>
      <c r="P95" s="4">
        <v>0</v>
      </c>
      <c r="Q95" s="4">
        <v>0</v>
      </c>
      <c r="R95" s="4">
        <v>0</v>
      </c>
      <c r="S95" s="1">
        <f t="shared" si="6"/>
        <v>32</v>
      </c>
      <c r="T95" s="4">
        <v>0</v>
      </c>
      <c r="U95" s="17">
        <f t="shared" si="7"/>
        <v>32</v>
      </c>
      <c r="V95" s="19"/>
    </row>
    <row r="96" spans="1:22" ht="14.25" customHeight="1">
      <c r="A96" t="s">
        <v>365</v>
      </c>
      <c r="B96" s="32" t="s">
        <v>366</v>
      </c>
      <c r="C96" s="32" t="s">
        <v>365</v>
      </c>
      <c r="D96" s="32" t="s">
        <v>366</v>
      </c>
      <c r="E96" t="s">
        <v>222</v>
      </c>
      <c r="F96" s="4">
        <v>53</v>
      </c>
      <c r="G96" s="4">
        <v>0</v>
      </c>
      <c r="H96" s="4">
        <v>0</v>
      </c>
      <c r="I96" s="4">
        <v>36</v>
      </c>
      <c r="J96" s="4">
        <v>0</v>
      </c>
      <c r="K96" s="1">
        <f t="shared" si="4"/>
        <v>89</v>
      </c>
      <c r="L96" s="4">
        <v>0</v>
      </c>
      <c r="M96" s="17">
        <f t="shared" si="5"/>
        <v>89</v>
      </c>
      <c r="N96" s="19" t="s">
        <v>799</v>
      </c>
      <c r="O96" s="4">
        <v>59</v>
      </c>
      <c r="P96" s="4">
        <v>0</v>
      </c>
      <c r="Q96" s="4">
        <v>0</v>
      </c>
      <c r="R96" s="4">
        <v>31</v>
      </c>
      <c r="S96" s="1">
        <f t="shared" si="6"/>
        <v>90</v>
      </c>
      <c r="T96" s="4">
        <v>0</v>
      </c>
      <c r="U96" s="17">
        <f t="shared" si="7"/>
        <v>90</v>
      </c>
      <c r="V96" s="19"/>
    </row>
    <row r="97" spans="1:22" ht="14.25" customHeight="1">
      <c r="A97" t="s">
        <v>367</v>
      </c>
      <c r="B97" s="32" t="s">
        <v>368</v>
      </c>
      <c r="C97" s="32" t="s">
        <v>367</v>
      </c>
      <c r="D97" s="32" t="s">
        <v>368</v>
      </c>
      <c r="E97" t="s">
        <v>243</v>
      </c>
      <c r="F97" s="4">
        <v>15</v>
      </c>
      <c r="G97" s="4">
        <v>11</v>
      </c>
      <c r="H97" s="4">
        <v>0</v>
      </c>
      <c r="I97" s="4">
        <v>14</v>
      </c>
      <c r="J97" s="4">
        <v>0</v>
      </c>
      <c r="K97" s="1">
        <f t="shared" si="4"/>
        <v>40</v>
      </c>
      <c r="L97" s="4">
        <v>0</v>
      </c>
      <c r="M97" s="17">
        <f t="shared" si="5"/>
        <v>40</v>
      </c>
      <c r="N97" s="19" t="s">
        <v>802</v>
      </c>
      <c r="O97" s="4">
        <v>16</v>
      </c>
      <c r="P97" s="4">
        <v>49</v>
      </c>
      <c r="Q97" s="4">
        <v>2</v>
      </c>
      <c r="R97" s="4">
        <v>14</v>
      </c>
      <c r="S97" s="1">
        <f t="shared" si="6"/>
        <v>81</v>
      </c>
      <c r="T97" s="4">
        <v>10</v>
      </c>
      <c r="U97" s="17">
        <f t="shared" si="7"/>
        <v>91</v>
      </c>
      <c r="V97" s="19"/>
    </row>
    <row r="98" spans="1:22" ht="14.25" customHeight="1">
      <c r="A98" t="s">
        <v>369</v>
      </c>
      <c r="B98" s="32" t="s">
        <v>370</v>
      </c>
      <c r="C98" s="32" t="s">
        <v>369</v>
      </c>
      <c r="D98" s="32" t="s">
        <v>370</v>
      </c>
      <c r="E98" t="s">
        <v>219</v>
      </c>
      <c r="F98" s="4">
        <v>3</v>
      </c>
      <c r="G98" s="4">
        <v>20</v>
      </c>
      <c r="H98" s="4">
        <v>0</v>
      </c>
      <c r="I98" s="4">
        <v>0</v>
      </c>
      <c r="J98" s="4">
        <v>0</v>
      </c>
      <c r="K98" s="1">
        <f t="shared" si="4"/>
        <v>23</v>
      </c>
      <c r="L98" s="4">
        <v>0</v>
      </c>
      <c r="M98" s="17">
        <f t="shared" si="5"/>
        <v>23</v>
      </c>
      <c r="N98" s="19" t="s">
        <v>799</v>
      </c>
      <c r="O98" s="4">
        <v>0</v>
      </c>
      <c r="P98" s="4">
        <v>0</v>
      </c>
      <c r="Q98" s="4">
        <v>0</v>
      </c>
      <c r="R98" s="4">
        <v>10</v>
      </c>
      <c r="S98" s="1">
        <f t="shared" si="6"/>
        <v>10</v>
      </c>
      <c r="T98" s="4">
        <v>51</v>
      </c>
      <c r="U98" s="17">
        <f t="shared" si="7"/>
        <v>61</v>
      </c>
      <c r="V98" s="19"/>
    </row>
    <row r="99" spans="1:22" ht="14.25" customHeight="1">
      <c r="A99" t="s">
        <v>371</v>
      </c>
      <c r="B99" s="32" t="s">
        <v>372</v>
      </c>
      <c r="C99" s="32" t="s">
        <v>371</v>
      </c>
      <c r="D99" s="32" t="s">
        <v>372</v>
      </c>
      <c r="E99" t="s">
        <v>231</v>
      </c>
      <c r="F99" s="4">
        <v>0</v>
      </c>
      <c r="G99" s="4">
        <v>0</v>
      </c>
      <c r="H99" s="4">
        <v>0</v>
      </c>
      <c r="I99" s="4">
        <v>44</v>
      </c>
      <c r="J99" s="4">
        <v>40</v>
      </c>
      <c r="K99" s="1">
        <f t="shared" si="4"/>
        <v>84</v>
      </c>
      <c r="L99" s="4">
        <v>0</v>
      </c>
      <c r="M99" s="17">
        <f t="shared" si="5"/>
        <v>84</v>
      </c>
      <c r="N99" s="19" t="s">
        <v>799</v>
      </c>
      <c r="O99" s="4">
        <v>97</v>
      </c>
      <c r="P99" s="4">
        <v>0</v>
      </c>
      <c r="Q99" s="4">
        <v>0</v>
      </c>
      <c r="R99" s="4">
        <v>7</v>
      </c>
      <c r="S99" s="1">
        <f t="shared" si="6"/>
        <v>104</v>
      </c>
      <c r="T99" s="4">
        <v>0</v>
      </c>
      <c r="U99" s="17">
        <f t="shared" si="7"/>
        <v>104</v>
      </c>
      <c r="V99" s="19"/>
    </row>
    <row r="100" spans="1:22" ht="14.25" customHeight="1">
      <c r="A100" t="s">
        <v>753</v>
      </c>
      <c r="B100" s="32" t="s">
        <v>754</v>
      </c>
      <c r="C100" s="32" t="s">
        <v>753</v>
      </c>
      <c r="D100" s="32" t="s">
        <v>754</v>
      </c>
      <c r="E100" t="s">
        <v>219</v>
      </c>
      <c r="F100" s="4">
        <v>0</v>
      </c>
      <c r="G100" s="4">
        <v>0</v>
      </c>
      <c r="H100" s="4">
        <v>0</v>
      </c>
      <c r="I100" s="4">
        <v>0</v>
      </c>
      <c r="J100" s="4">
        <v>0</v>
      </c>
      <c r="K100" s="1">
        <f t="shared" si="4"/>
        <v>0</v>
      </c>
      <c r="L100" s="4">
        <v>0</v>
      </c>
      <c r="M100" s="17">
        <f t="shared" si="5"/>
        <v>0</v>
      </c>
      <c r="N100" s="19" t="s">
        <v>799</v>
      </c>
      <c r="O100" s="4">
        <v>0</v>
      </c>
      <c r="P100" s="4">
        <v>11</v>
      </c>
      <c r="Q100" s="4">
        <v>0</v>
      </c>
      <c r="R100" s="4">
        <v>0</v>
      </c>
      <c r="S100" s="1">
        <f t="shared" si="6"/>
        <v>11</v>
      </c>
      <c r="T100" s="4">
        <v>0</v>
      </c>
      <c r="U100" s="17">
        <f t="shared" si="7"/>
        <v>11</v>
      </c>
      <c r="V100" s="19"/>
    </row>
    <row r="101" spans="1:22" ht="14.25" customHeight="1">
      <c r="A101" t="s">
        <v>373</v>
      </c>
      <c r="B101" s="32" t="s">
        <v>374</v>
      </c>
      <c r="C101" s="32" t="s">
        <v>373</v>
      </c>
      <c r="D101" s="32" t="s">
        <v>374</v>
      </c>
      <c r="E101" t="s">
        <v>243</v>
      </c>
      <c r="F101" s="4">
        <v>0</v>
      </c>
      <c r="G101" s="4">
        <v>0</v>
      </c>
      <c r="H101" s="4">
        <v>0</v>
      </c>
      <c r="I101" s="4">
        <v>0</v>
      </c>
      <c r="J101" s="4">
        <v>0</v>
      </c>
      <c r="K101" s="1">
        <f t="shared" si="4"/>
        <v>0</v>
      </c>
      <c r="L101" s="4">
        <v>10</v>
      </c>
      <c r="M101" s="17">
        <f t="shared" si="5"/>
        <v>10</v>
      </c>
      <c r="N101" s="19" t="s">
        <v>799</v>
      </c>
      <c r="O101" s="4">
        <v>14</v>
      </c>
      <c r="P101" s="4">
        <v>0</v>
      </c>
      <c r="Q101" s="4">
        <v>0</v>
      </c>
      <c r="R101" s="4">
        <v>0</v>
      </c>
      <c r="S101" s="1">
        <f t="shared" si="6"/>
        <v>14</v>
      </c>
      <c r="T101" s="4">
        <v>10</v>
      </c>
      <c r="U101" s="17">
        <f t="shared" si="7"/>
        <v>24</v>
      </c>
      <c r="V101" s="19"/>
    </row>
    <row r="102" spans="1:22" ht="14.25" customHeight="1">
      <c r="A102" t="s">
        <v>375</v>
      </c>
      <c r="B102" s="32" t="s">
        <v>376</v>
      </c>
      <c r="C102" s="32" t="s">
        <v>375</v>
      </c>
      <c r="D102" s="32" t="s">
        <v>376</v>
      </c>
      <c r="E102" t="s">
        <v>253</v>
      </c>
      <c r="F102" s="4">
        <v>113</v>
      </c>
      <c r="G102" s="4">
        <v>0</v>
      </c>
      <c r="H102" s="4">
        <v>0</v>
      </c>
      <c r="I102" s="4">
        <v>58</v>
      </c>
      <c r="J102" s="4">
        <v>0</v>
      </c>
      <c r="K102" s="1">
        <f t="shared" si="4"/>
        <v>171</v>
      </c>
      <c r="L102" s="4">
        <v>65</v>
      </c>
      <c r="M102" s="17">
        <f t="shared" si="5"/>
        <v>236</v>
      </c>
      <c r="N102" s="19" t="s">
        <v>799</v>
      </c>
      <c r="O102" s="4">
        <v>124</v>
      </c>
      <c r="P102" s="4">
        <v>0</v>
      </c>
      <c r="Q102" s="4">
        <v>0</v>
      </c>
      <c r="R102" s="4">
        <v>35</v>
      </c>
      <c r="S102" s="1">
        <f t="shared" si="6"/>
        <v>159</v>
      </c>
      <c r="T102" s="4">
        <v>10</v>
      </c>
      <c r="U102" s="17">
        <f t="shared" si="7"/>
        <v>169</v>
      </c>
      <c r="V102" s="19"/>
    </row>
    <row r="103" spans="1:22" ht="14.25" customHeight="1">
      <c r="A103" t="s">
        <v>377</v>
      </c>
      <c r="B103" s="32" t="s">
        <v>378</v>
      </c>
      <c r="C103" s="32" t="s">
        <v>377</v>
      </c>
      <c r="D103" s="32" t="s">
        <v>378</v>
      </c>
      <c r="E103" t="s">
        <v>320</v>
      </c>
      <c r="F103" s="4">
        <v>30</v>
      </c>
      <c r="G103" s="4">
        <v>0</v>
      </c>
      <c r="H103" s="4">
        <v>6</v>
      </c>
      <c r="I103" s="4">
        <v>30</v>
      </c>
      <c r="J103" s="4">
        <v>88</v>
      </c>
      <c r="K103" s="1">
        <f t="shared" si="4"/>
        <v>154</v>
      </c>
      <c r="L103" s="4">
        <v>69</v>
      </c>
      <c r="M103" s="17">
        <f t="shared" si="5"/>
        <v>223</v>
      </c>
      <c r="N103" s="19" t="s">
        <v>802</v>
      </c>
      <c r="O103" s="4">
        <v>98</v>
      </c>
      <c r="P103" s="4">
        <v>0</v>
      </c>
      <c r="Q103" s="4">
        <v>0</v>
      </c>
      <c r="R103" s="4">
        <v>36</v>
      </c>
      <c r="S103" s="1">
        <f t="shared" si="6"/>
        <v>134</v>
      </c>
      <c r="T103" s="4">
        <v>0</v>
      </c>
      <c r="U103" s="17">
        <f t="shared" si="7"/>
        <v>134</v>
      </c>
      <c r="V103" s="19"/>
    </row>
    <row r="104" spans="1:22" ht="14.25" customHeight="1">
      <c r="A104" t="s">
        <v>379</v>
      </c>
      <c r="B104" s="32" t="s">
        <v>380</v>
      </c>
      <c r="C104" s="32" t="s">
        <v>379</v>
      </c>
      <c r="D104" s="32" t="s">
        <v>380</v>
      </c>
      <c r="E104" t="s">
        <v>222</v>
      </c>
      <c r="F104" s="4">
        <v>8</v>
      </c>
      <c r="G104" s="4">
        <v>0</v>
      </c>
      <c r="H104" s="4">
        <v>0</v>
      </c>
      <c r="I104" s="4">
        <v>0</v>
      </c>
      <c r="J104" s="4">
        <v>44</v>
      </c>
      <c r="K104" s="1">
        <f t="shared" si="4"/>
        <v>52</v>
      </c>
      <c r="L104" s="4">
        <v>0</v>
      </c>
      <c r="M104" s="17">
        <f t="shared" si="5"/>
        <v>52</v>
      </c>
      <c r="N104" s="19" t="s">
        <v>799</v>
      </c>
      <c r="O104" s="4">
        <v>8</v>
      </c>
      <c r="P104" s="4">
        <v>0</v>
      </c>
      <c r="Q104" s="4">
        <v>0</v>
      </c>
      <c r="R104" s="4">
        <v>0</v>
      </c>
      <c r="S104" s="1">
        <f t="shared" si="6"/>
        <v>8</v>
      </c>
      <c r="T104" s="4">
        <v>74</v>
      </c>
      <c r="U104" s="17">
        <f t="shared" si="7"/>
        <v>82</v>
      </c>
      <c r="V104" s="19"/>
    </row>
    <row r="105" spans="1:22" ht="14.25" customHeight="1">
      <c r="A105" t="s">
        <v>381</v>
      </c>
      <c r="B105" s="32" t="s">
        <v>382</v>
      </c>
      <c r="C105" s="32" t="s">
        <v>381</v>
      </c>
      <c r="D105" s="32" t="s">
        <v>382</v>
      </c>
      <c r="E105" t="s">
        <v>243</v>
      </c>
      <c r="F105" s="4">
        <v>96</v>
      </c>
      <c r="G105" s="4">
        <v>0</v>
      </c>
      <c r="H105" s="4">
        <v>0</v>
      </c>
      <c r="I105" s="4">
        <v>31</v>
      </c>
      <c r="J105" s="4">
        <v>164</v>
      </c>
      <c r="K105" s="1">
        <f t="shared" si="4"/>
        <v>291</v>
      </c>
      <c r="L105" s="4">
        <v>0</v>
      </c>
      <c r="M105" s="17">
        <f t="shared" si="5"/>
        <v>291</v>
      </c>
      <c r="N105" s="19" t="s">
        <v>799</v>
      </c>
      <c r="O105" s="4">
        <v>130</v>
      </c>
      <c r="P105" s="4">
        <v>8</v>
      </c>
      <c r="Q105" s="4">
        <v>0</v>
      </c>
      <c r="R105" s="4">
        <v>42</v>
      </c>
      <c r="S105" s="1">
        <f t="shared" si="6"/>
        <v>180</v>
      </c>
      <c r="T105" s="4">
        <v>0</v>
      </c>
      <c r="U105" s="17">
        <f t="shared" si="7"/>
        <v>180</v>
      </c>
      <c r="V105" s="19"/>
    </row>
    <row r="106" spans="1:22" ht="14.25" customHeight="1">
      <c r="A106" t="s">
        <v>383</v>
      </c>
      <c r="B106" s="32" t="s">
        <v>384</v>
      </c>
      <c r="C106" s="32" t="s">
        <v>383</v>
      </c>
      <c r="D106" s="32" t="s">
        <v>384</v>
      </c>
      <c r="E106" t="s">
        <v>219</v>
      </c>
      <c r="F106" s="4">
        <v>0</v>
      </c>
      <c r="G106" s="4">
        <v>0</v>
      </c>
      <c r="H106" s="4">
        <v>0</v>
      </c>
      <c r="I106" s="4">
        <v>9</v>
      </c>
      <c r="J106" s="4">
        <v>45</v>
      </c>
      <c r="K106" s="1">
        <f t="shared" si="4"/>
        <v>54</v>
      </c>
      <c r="L106" s="4">
        <v>0</v>
      </c>
      <c r="M106" s="17">
        <f t="shared" si="5"/>
        <v>54</v>
      </c>
      <c r="N106" s="19" t="s">
        <v>799</v>
      </c>
      <c r="O106" s="4">
        <v>0</v>
      </c>
      <c r="P106" s="4">
        <v>0</v>
      </c>
      <c r="Q106" s="4">
        <v>0</v>
      </c>
      <c r="R106" s="4">
        <v>3</v>
      </c>
      <c r="S106" s="1">
        <f t="shared" si="6"/>
        <v>3</v>
      </c>
      <c r="T106" s="4">
        <v>0</v>
      </c>
      <c r="U106" s="17">
        <f t="shared" si="7"/>
        <v>3</v>
      </c>
      <c r="V106" s="19"/>
    </row>
    <row r="107" spans="1:22" ht="14.25" customHeight="1">
      <c r="A107" t="s">
        <v>385</v>
      </c>
      <c r="B107" s="32" t="s">
        <v>386</v>
      </c>
      <c r="C107" s="32" t="s">
        <v>385</v>
      </c>
      <c r="D107" s="32" t="s">
        <v>386</v>
      </c>
      <c r="E107" t="s">
        <v>219</v>
      </c>
      <c r="F107" s="4">
        <v>0</v>
      </c>
      <c r="G107" s="4">
        <v>6</v>
      </c>
      <c r="H107" s="4">
        <v>0</v>
      </c>
      <c r="I107" s="4">
        <v>244</v>
      </c>
      <c r="J107" s="4">
        <v>42</v>
      </c>
      <c r="K107" s="1">
        <f t="shared" si="4"/>
        <v>292</v>
      </c>
      <c r="L107" s="4">
        <v>374</v>
      </c>
      <c r="M107" s="17">
        <f t="shared" si="5"/>
        <v>666</v>
      </c>
      <c r="N107" s="19" t="s">
        <v>799</v>
      </c>
      <c r="O107" s="4">
        <v>0</v>
      </c>
      <c r="P107" s="4">
        <v>0</v>
      </c>
      <c r="Q107" s="4">
        <v>0</v>
      </c>
      <c r="R107" s="4">
        <v>46</v>
      </c>
      <c r="S107" s="1">
        <f t="shared" si="6"/>
        <v>46</v>
      </c>
      <c r="T107" s="4">
        <v>5</v>
      </c>
      <c r="U107" s="17">
        <f t="shared" si="7"/>
        <v>51</v>
      </c>
      <c r="V107" s="19"/>
    </row>
    <row r="108" spans="1:22" ht="14.25" customHeight="1">
      <c r="A108" t="s">
        <v>387</v>
      </c>
      <c r="B108" s="32" t="s">
        <v>388</v>
      </c>
      <c r="C108" s="32" t="s">
        <v>387</v>
      </c>
      <c r="D108" s="32" t="s">
        <v>388</v>
      </c>
      <c r="E108" t="s">
        <v>231</v>
      </c>
      <c r="F108" s="4">
        <v>24</v>
      </c>
      <c r="G108" s="4">
        <v>0</v>
      </c>
      <c r="H108" s="4">
        <v>0</v>
      </c>
      <c r="I108" s="4">
        <v>0</v>
      </c>
      <c r="J108" s="4">
        <v>0</v>
      </c>
      <c r="K108" s="1">
        <f t="shared" si="4"/>
        <v>24</v>
      </c>
      <c r="L108" s="4">
        <v>0</v>
      </c>
      <c r="M108" s="17">
        <f t="shared" si="5"/>
        <v>24</v>
      </c>
      <c r="N108" s="19" t="s">
        <v>802</v>
      </c>
      <c r="O108" s="4">
        <v>0</v>
      </c>
      <c r="P108" s="4">
        <v>0</v>
      </c>
      <c r="Q108" s="4">
        <v>0</v>
      </c>
      <c r="R108" s="4">
        <v>0</v>
      </c>
      <c r="S108" s="1">
        <f t="shared" si="6"/>
        <v>0</v>
      </c>
      <c r="T108" s="4">
        <v>0</v>
      </c>
      <c r="U108" s="17">
        <f t="shared" si="7"/>
        <v>0</v>
      </c>
      <c r="V108" s="19"/>
    </row>
    <row r="109" spans="1:22" ht="14.25" customHeight="1">
      <c r="A109" t="s">
        <v>389</v>
      </c>
      <c r="B109" s="32" t="s">
        <v>390</v>
      </c>
      <c r="C109" s="32" t="s">
        <v>389</v>
      </c>
      <c r="D109" s="32" t="s">
        <v>390</v>
      </c>
      <c r="E109" t="s">
        <v>219</v>
      </c>
      <c r="F109" s="4">
        <v>42</v>
      </c>
      <c r="G109" s="4">
        <v>0</v>
      </c>
      <c r="H109" s="4">
        <v>0</v>
      </c>
      <c r="I109" s="4">
        <v>18</v>
      </c>
      <c r="J109" s="4">
        <v>0</v>
      </c>
      <c r="K109" s="1">
        <f t="shared" si="4"/>
        <v>60</v>
      </c>
      <c r="L109" s="4">
        <v>0</v>
      </c>
      <c r="M109" s="17">
        <f t="shared" si="5"/>
        <v>60</v>
      </c>
      <c r="N109" s="19" t="s">
        <v>799</v>
      </c>
      <c r="O109" s="4">
        <v>12</v>
      </c>
      <c r="P109" s="4">
        <v>0</v>
      </c>
      <c r="Q109" s="4">
        <v>0</v>
      </c>
      <c r="R109" s="4">
        <v>8</v>
      </c>
      <c r="S109" s="1">
        <f t="shared" si="6"/>
        <v>20</v>
      </c>
      <c r="T109" s="4">
        <v>0</v>
      </c>
      <c r="U109" s="17">
        <f t="shared" si="7"/>
        <v>20</v>
      </c>
      <c r="V109" s="19"/>
    </row>
    <row r="110" spans="1:22" ht="14.25" customHeight="1">
      <c r="A110" t="s">
        <v>391</v>
      </c>
      <c r="B110" s="32" t="s">
        <v>392</v>
      </c>
      <c r="C110" s="32" t="s">
        <v>391</v>
      </c>
      <c r="D110" s="32" t="s">
        <v>392</v>
      </c>
      <c r="E110" t="s">
        <v>253</v>
      </c>
      <c r="F110" s="4">
        <v>16</v>
      </c>
      <c r="G110" s="4">
        <v>0</v>
      </c>
      <c r="H110" s="4">
        <v>0</v>
      </c>
      <c r="I110" s="4">
        <v>55</v>
      </c>
      <c r="J110" s="4">
        <v>0</v>
      </c>
      <c r="K110" s="1">
        <f t="shared" si="4"/>
        <v>71</v>
      </c>
      <c r="L110" s="4">
        <v>0</v>
      </c>
      <c r="M110" s="17">
        <f t="shared" si="5"/>
        <v>71</v>
      </c>
      <c r="N110" s="19" t="s">
        <v>802</v>
      </c>
      <c r="O110" s="4">
        <v>10</v>
      </c>
      <c r="P110" s="4">
        <v>0</v>
      </c>
      <c r="Q110" s="4">
        <v>0</v>
      </c>
      <c r="R110" s="4">
        <v>51</v>
      </c>
      <c r="S110" s="1">
        <f t="shared" si="6"/>
        <v>61</v>
      </c>
      <c r="T110" s="4">
        <v>148</v>
      </c>
      <c r="U110" s="17">
        <f t="shared" si="7"/>
        <v>209</v>
      </c>
      <c r="V110" s="19"/>
    </row>
    <row r="111" spans="1:22" ht="14.25" customHeight="1">
      <c r="A111" t="s">
        <v>813</v>
      </c>
      <c r="B111" s="32" t="s">
        <v>814</v>
      </c>
      <c r="C111" s="32" t="s">
        <v>493</v>
      </c>
      <c r="D111" s="32" t="s">
        <v>494</v>
      </c>
      <c r="E111" t="s">
        <v>234</v>
      </c>
      <c r="F111" s="4">
        <v>55</v>
      </c>
      <c r="G111" s="4">
        <v>0</v>
      </c>
      <c r="H111" s="4">
        <v>0</v>
      </c>
      <c r="I111" s="4">
        <v>64</v>
      </c>
      <c r="J111" s="4">
        <v>0</v>
      </c>
      <c r="K111" s="1">
        <f t="shared" si="4"/>
        <v>119</v>
      </c>
      <c r="L111" s="4">
        <v>0</v>
      </c>
      <c r="M111" s="17">
        <f t="shared" si="5"/>
        <v>119</v>
      </c>
      <c r="N111" s="19" t="s">
        <v>799</v>
      </c>
      <c r="O111" s="4">
        <v>57</v>
      </c>
      <c r="P111" s="4">
        <v>45</v>
      </c>
      <c r="Q111" s="4">
        <v>0</v>
      </c>
      <c r="R111" s="4">
        <v>62</v>
      </c>
      <c r="S111" s="1">
        <f t="shared" si="6"/>
        <v>164</v>
      </c>
      <c r="T111" s="4">
        <v>36</v>
      </c>
      <c r="U111" s="17">
        <f t="shared" si="7"/>
        <v>200</v>
      </c>
      <c r="V111" s="19"/>
    </row>
    <row r="112" spans="1:22" ht="14.25" customHeight="1">
      <c r="A112" t="s">
        <v>393</v>
      </c>
      <c r="B112" s="32" t="s">
        <v>394</v>
      </c>
      <c r="C112" s="32" t="s">
        <v>393</v>
      </c>
      <c r="D112" s="32" t="s">
        <v>394</v>
      </c>
      <c r="E112" t="s">
        <v>222</v>
      </c>
      <c r="F112" s="4">
        <v>41</v>
      </c>
      <c r="G112" s="4">
        <v>0</v>
      </c>
      <c r="H112" s="4">
        <v>0</v>
      </c>
      <c r="I112" s="4">
        <v>16</v>
      </c>
      <c r="J112" s="4">
        <v>0</v>
      </c>
      <c r="K112" s="1">
        <f t="shared" si="4"/>
        <v>57</v>
      </c>
      <c r="L112" s="4">
        <v>0</v>
      </c>
      <c r="M112" s="17">
        <f t="shared" si="5"/>
        <v>57</v>
      </c>
      <c r="N112" s="19" t="s">
        <v>799</v>
      </c>
      <c r="O112" s="4">
        <v>30</v>
      </c>
      <c r="P112" s="4">
        <v>0</v>
      </c>
      <c r="Q112" s="4">
        <v>0</v>
      </c>
      <c r="R112" s="4">
        <v>13</v>
      </c>
      <c r="S112" s="1">
        <f t="shared" si="6"/>
        <v>43</v>
      </c>
      <c r="T112" s="4">
        <v>21</v>
      </c>
      <c r="U112" s="17">
        <f t="shared" si="7"/>
        <v>64</v>
      </c>
      <c r="V112" s="19"/>
    </row>
    <row r="113" spans="1:22" ht="14.25" customHeight="1">
      <c r="A113" t="s">
        <v>395</v>
      </c>
      <c r="B113" s="32" t="s">
        <v>396</v>
      </c>
      <c r="C113" s="32" t="s">
        <v>395</v>
      </c>
      <c r="D113" s="32" t="s">
        <v>396</v>
      </c>
      <c r="E113" t="s">
        <v>231</v>
      </c>
      <c r="F113" s="4">
        <v>0</v>
      </c>
      <c r="G113" s="4">
        <v>43</v>
      </c>
      <c r="H113" s="4">
        <v>0</v>
      </c>
      <c r="I113" s="4">
        <v>0</v>
      </c>
      <c r="J113" s="4">
        <v>0</v>
      </c>
      <c r="K113" s="1">
        <f t="shared" si="4"/>
        <v>43</v>
      </c>
      <c r="L113" s="4">
        <v>74</v>
      </c>
      <c r="M113" s="17">
        <f t="shared" si="5"/>
        <v>117</v>
      </c>
      <c r="N113" s="19" t="s">
        <v>802</v>
      </c>
      <c r="O113" s="4">
        <v>0</v>
      </c>
      <c r="P113" s="4">
        <v>5</v>
      </c>
      <c r="Q113" s="4">
        <v>0</v>
      </c>
      <c r="R113" s="4">
        <v>12</v>
      </c>
      <c r="S113" s="1">
        <f t="shared" si="6"/>
        <v>17</v>
      </c>
      <c r="T113" s="4">
        <v>29</v>
      </c>
      <c r="U113" s="17">
        <f t="shared" si="7"/>
        <v>46</v>
      </c>
      <c r="V113" s="19"/>
    </row>
    <row r="114" spans="1:22" ht="14.25" customHeight="1">
      <c r="A114" t="s">
        <v>815</v>
      </c>
      <c r="B114" s="32" t="s">
        <v>816</v>
      </c>
      <c r="C114" s="32" t="s">
        <v>493</v>
      </c>
      <c r="D114" s="32" t="s">
        <v>494</v>
      </c>
      <c r="E114" t="s">
        <v>234</v>
      </c>
      <c r="F114" s="4">
        <v>79</v>
      </c>
      <c r="G114" s="4">
        <v>8</v>
      </c>
      <c r="H114" s="4">
        <v>0</v>
      </c>
      <c r="I114" s="4">
        <v>41</v>
      </c>
      <c r="J114" s="4">
        <v>0</v>
      </c>
      <c r="K114" s="1">
        <f t="shared" si="4"/>
        <v>128</v>
      </c>
      <c r="L114" s="4">
        <v>24</v>
      </c>
      <c r="M114" s="17">
        <f t="shared" si="5"/>
        <v>152</v>
      </c>
      <c r="N114" s="19" t="s">
        <v>799</v>
      </c>
      <c r="O114" s="4">
        <v>88</v>
      </c>
      <c r="P114" s="4">
        <v>5</v>
      </c>
      <c r="Q114" s="4">
        <v>0</v>
      </c>
      <c r="R114" s="4">
        <v>59</v>
      </c>
      <c r="S114" s="1">
        <f t="shared" si="6"/>
        <v>152</v>
      </c>
      <c r="T114" s="4">
        <v>37</v>
      </c>
      <c r="U114" s="17">
        <f t="shared" si="7"/>
        <v>189</v>
      </c>
      <c r="V114" s="19"/>
    </row>
    <row r="115" spans="1:22" ht="14.25" customHeight="1">
      <c r="A115" t="s">
        <v>397</v>
      </c>
      <c r="B115" s="32" t="s">
        <v>398</v>
      </c>
      <c r="C115" s="32" t="s">
        <v>397</v>
      </c>
      <c r="D115" s="32" t="s">
        <v>398</v>
      </c>
      <c r="E115" t="s">
        <v>219</v>
      </c>
      <c r="F115" s="4">
        <v>29</v>
      </c>
      <c r="G115" s="4">
        <v>0</v>
      </c>
      <c r="H115" s="4">
        <v>0</v>
      </c>
      <c r="I115" s="4">
        <v>0</v>
      </c>
      <c r="J115" s="4">
        <v>0</v>
      </c>
      <c r="K115" s="1">
        <f t="shared" si="4"/>
        <v>29</v>
      </c>
      <c r="L115" s="4">
        <v>0</v>
      </c>
      <c r="M115" s="17">
        <f t="shared" si="5"/>
        <v>29</v>
      </c>
      <c r="N115" s="19" t="s">
        <v>799</v>
      </c>
      <c r="O115" s="4">
        <v>55</v>
      </c>
      <c r="P115" s="4">
        <v>0</v>
      </c>
      <c r="Q115" s="4">
        <v>0</v>
      </c>
      <c r="R115" s="4">
        <v>0</v>
      </c>
      <c r="S115" s="1">
        <f t="shared" si="6"/>
        <v>55</v>
      </c>
      <c r="T115" s="4">
        <v>0</v>
      </c>
      <c r="U115" s="17">
        <f t="shared" si="7"/>
        <v>55</v>
      </c>
      <c r="V115" s="19"/>
    </row>
    <row r="116" spans="1:22" ht="14.25" customHeight="1">
      <c r="A116" t="s">
        <v>399</v>
      </c>
      <c r="B116" s="32" t="s">
        <v>400</v>
      </c>
      <c r="C116" s="32" t="s">
        <v>399</v>
      </c>
      <c r="D116" s="32" t="s">
        <v>400</v>
      </c>
      <c r="E116" t="s">
        <v>320</v>
      </c>
      <c r="F116" s="4">
        <v>30</v>
      </c>
      <c r="G116" s="4">
        <v>0</v>
      </c>
      <c r="H116" s="4">
        <v>0</v>
      </c>
      <c r="I116" s="4">
        <v>37</v>
      </c>
      <c r="J116" s="4">
        <v>0</v>
      </c>
      <c r="K116" s="1">
        <f t="shared" si="4"/>
        <v>67</v>
      </c>
      <c r="L116" s="4">
        <v>0</v>
      </c>
      <c r="M116" s="17">
        <f t="shared" si="5"/>
        <v>67</v>
      </c>
      <c r="N116" s="19" t="s">
        <v>799</v>
      </c>
      <c r="O116" s="4">
        <v>39</v>
      </c>
      <c r="P116" s="4">
        <v>0</v>
      </c>
      <c r="Q116" s="4">
        <v>0</v>
      </c>
      <c r="R116" s="4">
        <v>8</v>
      </c>
      <c r="S116" s="1">
        <f t="shared" si="6"/>
        <v>47</v>
      </c>
      <c r="T116" s="4">
        <v>4</v>
      </c>
      <c r="U116" s="17">
        <f t="shared" si="7"/>
        <v>51</v>
      </c>
      <c r="V116" s="19"/>
    </row>
    <row r="117" spans="1:22" ht="14.25" customHeight="1">
      <c r="A117" t="s">
        <v>401</v>
      </c>
      <c r="B117" s="32" t="s">
        <v>402</v>
      </c>
      <c r="C117" s="32" t="s">
        <v>401</v>
      </c>
      <c r="D117" s="32" t="s">
        <v>402</v>
      </c>
      <c r="E117" t="s">
        <v>219</v>
      </c>
      <c r="F117" s="4">
        <v>16</v>
      </c>
      <c r="G117" s="4">
        <v>0</v>
      </c>
      <c r="H117" s="4">
        <v>0</v>
      </c>
      <c r="I117" s="4">
        <v>12</v>
      </c>
      <c r="J117" s="4">
        <v>21</v>
      </c>
      <c r="K117" s="1">
        <f t="shared" si="4"/>
        <v>49</v>
      </c>
      <c r="L117" s="4">
        <v>0</v>
      </c>
      <c r="M117" s="17">
        <f t="shared" si="5"/>
        <v>49</v>
      </c>
      <c r="N117" s="19" t="s">
        <v>799</v>
      </c>
      <c r="O117" s="4">
        <v>16</v>
      </c>
      <c r="P117" s="4">
        <v>0</v>
      </c>
      <c r="Q117" s="4">
        <v>0</v>
      </c>
      <c r="R117" s="4">
        <v>0</v>
      </c>
      <c r="S117" s="1">
        <f t="shared" si="6"/>
        <v>16</v>
      </c>
      <c r="T117" s="4">
        <v>0</v>
      </c>
      <c r="U117" s="17">
        <f t="shared" si="7"/>
        <v>16</v>
      </c>
      <c r="V117" s="19"/>
    </row>
    <row r="118" spans="1:22" ht="14.25" customHeight="1">
      <c r="A118" t="s">
        <v>403</v>
      </c>
      <c r="B118" s="32" t="s">
        <v>404</v>
      </c>
      <c r="C118" s="32" t="s">
        <v>403</v>
      </c>
      <c r="D118" s="32" t="s">
        <v>404</v>
      </c>
      <c r="E118" t="s">
        <v>219</v>
      </c>
      <c r="F118" s="4">
        <v>25</v>
      </c>
      <c r="G118" s="4">
        <v>0</v>
      </c>
      <c r="H118" s="4">
        <v>0</v>
      </c>
      <c r="I118" s="4">
        <v>13</v>
      </c>
      <c r="J118" s="4">
        <v>30</v>
      </c>
      <c r="K118" s="1">
        <f t="shared" si="4"/>
        <v>68</v>
      </c>
      <c r="L118" s="4">
        <v>0</v>
      </c>
      <c r="M118" s="17">
        <f t="shared" si="5"/>
        <v>68</v>
      </c>
      <c r="N118" s="19" t="s">
        <v>799</v>
      </c>
      <c r="O118" s="4">
        <v>25</v>
      </c>
      <c r="P118" s="4">
        <v>0</v>
      </c>
      <c r="Q118" s="4">
        <v>0</v>
      </c>
      <c r="R118" s="4">
        <v>13</v>
      </c>
      <c r="S118" s="1">
        <f t="shared" si="6"/>
        <v>38</v>
      </c>
      <c r="T118" s="4">
        <v>0</v>
      </c>
      <c r="U118" s="17">
        <f t="shared" si="7"/>
        <v>38</v>
      </c>
      <c r="V118" s="19"/>
    </row>
    <row r="119" spans="1:22" ht="14.25" customHeight="1">
      <c r="A119" t="s">
        <v>405</v>
      </c>
      <c r="B119" s="32" t="s">
        <v>406</v>
      </c>
      <c r="C119" s="32" t="s">
        <v>405</v>
      </c>
      <c r="D119" s="32" t="s">
        <v>406</v>
      </c>
      <c r="E119" t="s">
        <v>248</v>
      </c>
      <c r="F119" s="4">
        <v>53</v>
      </c>
      <c r="G119" s="4">
        <v>0</v>
      </c>
      <c r="H119" s="4">
        <v>0</v>
      </c>
      <c r="I119" s="4">
        <v>52</v>
      </c>
      <c r="J119" s="4">
        <v>42</v>
      </c>
      <c r="K119" s="1">
        <f t="shared" si="4"/>
        <v>147</v>
      </c>
      <c r="L119" s="4">
        <v>0</v>
      </c>
      <c r="M119" s="17">
        <f t="shared" si="5"/>
        <v>147</v>
      </c>
      <c r="N119" s="19" t="s">
        <v>802</v>
      </c>
      <c r="O119" s="4">
        <v>75</v>
      </c>
      <c r="P119" s="4">
        <v>0</v>
      </c>
      <c r="Q119" s="4">
        <v>0</v>
      </c>
      <c r="R119" s="4">
        <v>7</v>
      </c>
      <c r="S119" s="1">
        <f t="shared" si="6"/>
        <v>82</v>
      </c>
      <c r="T119" s="4">
        <v>0</v>
      </c>
      <c r="U119" s="17">
        <f t="shared" si="7"/>
        <v>82</v>
      </c>
      <c r="V119" s="19"/>
    </row>
    <row r="120" spans="1:22" ht="14.25" customHeight="1">
      <c r="A120" t="s">
        <v>755</v>
      </c>
      <c r="B120" s="32" t="s">
        <v>756</v>
      </c>
      <c r="C120" s="32" t="s">
        <v>755</v>
      </c>
      <c r="D120" s="32" t="s">
        <v>756</v>
      </c>
      <c r="E120" t="s">
        <v>231</v>
      </c>
      <c r="F120" s="4">
        <v>5</v>
      </c>
      <c r="G120" s="4">
        <v>0</v>
      </c>
      <c r="H120" s="4">
        <v>0</v>
      </c>
      <c r="I120" s="4">
        <v>59</v>
      </c>
      <c r="J120" s="4">
        <v>0</v>
      </c>
      <c r="K120" s="1">
        <f t="shared" si="4"/>
        <v>64</v>
      </c>
      <c r="L120" s="4">
        <v>0</v>
      </c>
      <c r="M120" s="17">
        <f t="shared" si="5"/>
        <v>64</v>
      </c>
      <c r="N120" s="19" t="s">
        <v>802</v>
      </c>
      <c r="O120" s="4">
        <v>4</v>
      </c>
      <c r="P120" s="4">
        <v>0</v>
      </c>
      <c r="Q120" s="4">
        <v>0</v>
      </c>
      <c r="R120" s="4">
        <v>62</v>
      </c>
      <c r="S120" s="1">
        <f t="shared" si="6"/>
        <v>66</v>
      </c>
      <c r="T120" s="4">
        <v>0</v>
      </c>
      <c r="U120" s="17">
        <f t="shared" si="7"/>
        <v>66</v>
      </c>
      <c r="V120" s="19"/>
    </row>
    <row r="121" spans="1:22" ht="14.25" customHeight="1">
      <c r="A121" t="s">
        <v>757</v>
      </c>
      <c r="B121" s="32" t="s">
        <v>758</v>
      </c>
      <c r="C121" s="32" t="s">
        <v>757</v>
      </c>
      <c r="D121" s="32" t="s">
        <v>758</v>
      </c>
      <c r="E121" t="s">
        <v>222</v>
      </c>
      <c r="F121" s="4">
        <v>12</v>
      </c>
      <c r="G121" s="4">
        <v>0</v>
      </c>
      <c r="H121" s="4">
        <v>0</v>
      </c>
      <c r="I121" s="4">
        <v>5</v>
      </c>
      <c r="J121" s="4">
        <v>0</v>
      </c>
      <c r="K121" s="1">
        <f t="shared" si="4"/>
        <v>17</v>
      </c>
      <c r="L121" s="4">
        <v>0</v>
      </c>
      <c r="M121" s="17">
        <f t="shared" si="5"/>
        <v>17</v>
      </c>
      <c r="N121" s="19" t="s">
        <v>799</v>
      </c>
      <c r="O121" s="4">
        <v>12</v>
      </c>
      <c r="P121" s="4">
        <v>0</v>
      </c>
      <c r="Q121" s="4">
        <v>0</v>
      </c>
      <c r="R121" s="4">
        <v>0</v>
      </c>
      <c r="S121" s="1">
        <f t="shared" si="6"/>
        <v>12</v>
      </c>
      <c r="T121" s="4">
        <v>0</v>
      </c>
      <c r="U121" s="17">
        <f t="shared" si="7"/>
        <v>12</v>
      </c>
      <c r="V121" s="19"/>
    </row>
    <row r="122" spans="1:22" ht="14.25" customHeight="1">
      <c r="A122" t="s">
        <v>407</v>
      </c>
      <c r="B122" s="32" t="s">
        <v>408</v>
      </c>
      <c r="C122" s="32" t="s">
        <v>407</v>
      </c>
      <c r="D122" s="32" t="s">
        <v>408</v>
      </c>
      <c r="E122" t="s">
        <v>222</v>
      </c>
      <c r="F122" s="4">
        <v>31</v>
      </c>
      <c r="G122" s="4">
        <v>0</v>
      </c>
      <c r="H122" s="4">
        <v>0</v>
      </c>
      <c r="I122" s="4">
        <v>19</v>
      </c>
      <c r="J122" s="4">
        <v>0</v>
      </c>
      <c r="K122" s="1">
        <f t="shared" si="4"/>
        <v>50</v>
      </c>
      <c r="L122" s="4">
        <v>0</v>
      </c>
      <c r="M122" s="17">
        <f t="shared" si="5"/>
        <v>50</v>
      </c>
      <c r="N122" s="19" t="s">
        <v>799</v>
      </c>
      <c r="O122" s="4">
        <v>100</v>
      </c>
      <c r="P122" s="4">
        <v>0</v>
      </c>
      <c r="Q122" s="4">
        <v>0</v>
      </c>
      <c r="R122" s="4">
        <v>27</v>
      </c>
      <c r="S122" s="1">
        <f t="shared" si="6"/>
        <v>127</v>
      </c>
      <c r="T122" s="4">
        <v>0</v>
      </c>
      <c r="U122" s="17">
        <f t="shared" si="7"/>
        <v>127</v>
      </c>
      <c r="V122" s="19"/>
    </row>
    <row r="123" spans="1:22" ht="14.25" customHeight="1">
      <c r="A123" t="s">
        <v>759</v>
      </c>
      <c r="B123" t="s">
        <v>760</v>
      </c>
      <c r="C123" s="32" t="s">
        <v>759</v>
      </c>
      <c r="D123" s="32" t="s">
        <v>760</v>
      </c>
      <c r="E123" t="s">
        <v>219</v>
      </c>
      <c r="F123" s="4">
        <v>106</v>
      </c>
      <c r="G123" s="4">
        <v>0</v>
      </c>
      <c r="H123" s="4">
        <v>0</v>
      </c>
      <c r="I123" s="4">
        <v>43</v>
      </c>
      <c r="J123" s="4">
        <v>0</v>
      </c>
      <c r="K123" s="1">
        <f t="shared" si="4"/>
        <v>149</v>
      </c>
      <c r="L123" s="4">
        <v>0</v>
      </c>
      <c r="M123" s="17">
        <f t="shared" si="5"/>
        <v>149</v>
      </c>
      <c r="N123" s="19" t="s">
        <v>799</v>
      </c>
      <c r="O123" s="4">
        <v>135</v>
      </c>
      <c r="P123" s="4">
        <v>0</v>
      </c>
      <c r="Q123" s="4">
        <v>0</v>
      </c>
      <c r="R123" s="4">
        <v>66</v>
      </c>
      <c r="S123" s="1">
        <f t="shared" si="6"/>
        <v>201</v>
      </c>
      <c r="T123" s="4">
        <v>0</v>
      </c>
      <c r="U123" s="17">
        <f t="shared" si="7"/>
        <v>201</v>
      </c>
      <c r="V123" s="19"/>
    </row>
    <row r="124" spans="1:22" ht="14.25" customHeight="1">
      <c r="A124" t="s">
        <v>409</v>
      </c>
      <c r="B124" s="32" t="s">
        <v>410</v>
      </c>
      <c r="C124" s="32" t="s">
        <v>409</v>
      </c>
      <c r="D124" s="32" t="s">
        <v>410</v>
      </c>
      <c r="E124" t="s">
        <v>231</v>
      </c>
      <c r="F124" s="4">
        <v>190</v>
      </c>
      <c r="G124" s="4">
        <v>0</v>
      </c>
      <c r="H124" s="4">
        <v>0</v>
      </c>
      <c r="I124" s="4">
        <v>167</v>
      </c>
      <c r="J124" s="4">
        <v>41</v>
      </c>
      <c r="K124" s="1">
        <f t="shared" si="4"/>
        <v>398</v>
      </c>
      <c r="L124" s="4">
        <v>0</v>
      </c>
      <c r="M124" s="17">
        <f t="shared" si="5"/>
        <v>398</v>
      </c>
      <c r="N124" s="19" t="s">
        <v>802</v>
      </c>
      <c r="O124" s="4">
        <v>253</v>
      </c>
      <c r="P124" s="4">
        <v>0</v>
      </c>
      <c r="Q124" s="4">
        <v>5</v>
      </c>
      <c r="R124" s="4">
        <v>128</v>
      </c>
      <c r="S124" s="1">
        <f t="shared" si="6"/>
        <v>386</v>
      </c>
      <c r="T124" s="4">
        <v>95</v>
      </c>
      <c r="U124" s="17">
        <f t="shared" si="7"/>
        <v>481</v>
      </c>
      <c r="V124" s="19"/>
    </row>
    <row r="125" spans="1:22" ht="14.25" customHeight="1">
      <c r="A125" t="s">
        <v>411</v>
      </c>
      <c r="B125" s="32" t="s">
        <v>412</v>
      </c>
      <c r="C125" s="32" t="s">
        <v>411</v>
      </c>
      <c r="D125" s="32" t="s">
        <v>412</v>
      </c>
      <c r="E125" t="s">
        <v>253</v>
      </c>
      <c r="F125" s="4">
        <v>53</v>
      </c>
      <c r="G125" s="4">
        <v>0</v>
      </c>
      <c r="H125" s="4">
        <v>0</v>
      </c>
      <c r="I125" s="4">
        <v>12</v>
      </c>
      <c r="J125" s="4">
        <v>0</v>
      </c>
      <c r="K125" s="1">
        <f t="shared" si="4"/>
        <v>65</v>
      </c>
      <c r="L125" s="4">
        <v>8</v>
      </c>
      <c r="M125" s="17">
        <f t="shared" si="5"/>
        <v>73</v>
      </c>
      <c r="N125" s="19" t="s">
        <v>799</v>
      </c>
      <c r="O125" s="4">
        <v>2</v>
      </c>
      <c r="P125" s="4">
        <v>0</v>
      </c>
      <c r="Q125" s="4">
        <v>0</v>
      </c>
      <c r="R125" s="4">
        <v>12</v>
      </c>
      <c r="S125" s="1">
        <f t="shared" si="6"/>
        <v>14</v>
      </c>
      <c r="T125" s="4">
        <v>2</v>
      </c>
      <c r="U125" s="17">
        <f t="shared" si="7"/>
        <v>16</v>
      </c>
      <c r="V125" s="19"/>
    </row>
    <row r="126" spans="1:22" ht="14.25" customHeight="1">
      <c r="A126" t="s">
        <v>413</v>
      </c>
      <c r="B126" s="32" t="s">
        <v>414</v>
      </c>
      <c r="C126" s="32" t="s">
        <v>413</v>
      </c>
      <c r="D126" s="32" t="s">
        <v>414</v>
      </c>
      <c r="E126" t="s">
        <v>231</v>
      </c>
      <c r="F126" s="4">
        <v>0</v>
      </c>
      <c r="G126" s="4">
        <v>0</v>
      </c>
      <c r="H126" s="4">
        <v>0</v>
      </c>
      <c r="I126" s="4">
        <v>9</v>
      </c>
      <c r="J126" s="4">
        <v>0</v>
      </c>
      <c r="K126" s="1">
        <f t="shared" si="4"/>
        <v>9</v>
      </c>
      <c r="L126" s="4">
        <v>0</v>
      </c>
      <c r="M126" s="17">
        <f t="shared" si="5"/>
        <v>9</v>
      </c>
      <c r="N126" s="19" t="s">
        <v>799</v>
      </c>
      <c r="O126" s="4">
        <v>0</v>
      </c>
      <c r="P126" s="4">
        <v>0</v>
      </c>
      <c r="Q126" s="4">
        <v>0</v>
      </c>
      <c r="R126" s="4">
        <v>0</v>
      </c>
      <c r="S126" s="1">
        <f t="shared" si="6"/>
        <v>0</v>
      </c>
      <c r="T126" s="4">
        <v>150</v>
      </c>
      <c r="U126" s="17">
        <f t="shared" si="7"/>
        <v>150</v>
      </c>
      <c r="V126" s="19"/>
    </row>
    <row r="127" spans="1:22" ht="14.25" customHeight="1">
      <c r="A127" t="s">
        <v>415</v>
      </c>
      <c r="B127" s="32" t="s">
        <v>416</v>
      </c>
      <c r="C127" s="32" t="s">
        <v>415</v>
      </c>
      <c r="D127" s="32" t="s">
        <v>416</v>
      </c>
      <c r="E127" t="s">
        <v>219</v>
      </c>
      <c r="F127" s="4">
        <v>0</v>
      </c>
      <c r="G127" s="4">
        <v>15</v>
      </c>
      <c r="H127" s="4">
        <v>0</v>
      </c>
      <c r="I127" s="4">
        <v>39</v>
      </c>
      <c r="J127" s="4">
        <v>0</v>
      </c>
      <c r="K127" s="1">
        <f t="shared" si="4"/>
        <v>54</v>
      </c>
      <c r="L127" s="4">
        <v>56</v>
      </c>
      <c r="M127" s="17">
        <f t="shared" si="5"/>
        <v>110</v>
      </c>
      <c r="N127" s="19" t="s">
        <v>799</v>
      </c>
      <c r="O127" s="4">
        <v>10</v>
      </c>
      <c r="P127" s="4">
        <v>0</v>
      </c>
      <c r="Q127" s="4">
        <v>0</v>
      </c>
      <c r="R127" s="4">
        <v>27</v>
      </c>
      <c r="S127" s="1">
        <f t="shared" si="6"/>
        <v>37</v>
      </c>
      <c r="T127" s="4">
        <v>0</v>
      </c>
      <c r="U127" s="17">
        <f t="shared" si="7"/>
        <v>37</v>
      </c>
      <c r="V127" s="19"/>
    </row>
    <row r="128" spans="1:22" ht="14.25" customHeight="1">
      <c r="A128" t="s">
        <v>866</v>
      </c>
      <c r="B128" s="32" t="s">
        <v>867</v>
      </c>
      <c r="C128" s="32" t="s">
        <v>483</v>
      </c>
      <c r="D128" s="32" t="s">
        <v>484</v>
      </c>
      <c r="E128" t="s">
        <v>222</v>
      </c>
      <c r="F128" s="4">
        <v>18</v>
      </c>
      <c r="G128" s="4">
        <v>0</v>
      </c>
      <c r="H128" s="4">
        <v>0</v>
      </c>
      <c r="I128" s="4">
        <v>8</v>
      </c>
      <c r="J128" s="4">
        <v>11</v>
      </c>
      <c r="K128" s="1">
        <f t="shared" si="4"/>
        <v>37</v>
      </c>
      <c r="L128" s="4">
        <v>0</v>
      </c>
      <c r="M128" s="17">
        <f t="shared" si="5"/>
        <v>37</v>
      </c>
      <c r="N128" s="19" t="s">
        <v>799</v>
      </c>
      <c r="O128" s="4">
        <v>18</v>
      </c>
      <c r="P128" s="4">
        <v>0</v>
      </c>
      <c r="Q128" s="4">
        <v>0</v>
      </c>
      <c r="R128" s="4">
        <v>32</v>
      </c>
      <c r="S128" s="1">
        <f t="shared" si="6"/>
        <v>50</v>
      </c>
      <c r="T128" s="4">
        <v>0</v>
      </c>
      <c r="U128" s="17">
        <f t="shared" si="7"/>
        <v>50</v>
      </c>
      <c r="V128" s="19"/>
    </row>
    <row r="129" spans="1:22" ht="14.25" customHeight="1">
      <c r="A129" t="s">
        <v>417</v>
      </c>
      <c r="B129" s="32" t="s">
        <v>418</v>
      </c>
      <c r="C129" s="32" t="s">
        <v>417</v>
      </c>
      <c r="D129" s="32" t="s">
        <v>418</v>
      </c>
      <c r="E129" t="s">
        <v>231</v>
      </c>
      <c r="F129" s="4">
        <v>35</v>
      </c>
      <c r="G129" s="4">
        <v>0</v>
      </c>
      <c r="H129" s="4">
        <v>0</v>
      </c>
      <c r="I129" s="4">
        <v>13</v>
      </c>
      <c r="J129" s="4">
        <v>0</v>
      </c>
      <c r="K129" s="1">
        <f t="shared" si="4"/>
        <v>48</v>
      </c>
      <c r="L129" s="4">
        <v>70</v>
      </c>
      <c r="M129" s="17">
        <f t="shared" si="5"/>
        <v>118</v>
      </c>
      <c r="N129" s="19" t="s">
        <v>799</v>
      </c>
      <c r="O129" s="4">
        <v>22</v>
      </c>
      <c r="P129" s="4">
        <v>0</v>
      </c>
      <c r="Q129" s="4">
        <v>0</v>
      </c>
      <c r="R129" s="4">
        <v>13</v>
      </c>
      <c r="S129" s="1">
        <f t="shared" si="6"/>
        <v>35</v>
      </c>
      <c r="T129" s="4">
        <v>10</v>
      </c>
      <c r="U129" s="17">
        <f t="shared" si="7"/>
        <v>45</v>
      </c>
      <c r="V129" s="19"/>
    </row>
    <row r="130" spans="1:22" ht="14.25" customHeight="1">
      <c r="A130" t="s">
        <v>419</v>
      </c>
      <c r="B130" s="32" t="s">
        <v>819</v>
      </c>
      <c r="C130" s="32" t="s">
        <v>419</v>
      </c>
      <c r="D130" s="32" t="s">
        <v>420</v>
      </c>
      <c r="E130" t="s">
        <v>234</v>
      </c>
      <c r="F130" s="4">
        <v>77</v>
      </c>
      <c r="G130" s="4">
        <v>12</v>
      </c>
      <c r="H130" s="4">
        <v>0</v>
      </c>
      <c r="I130" s="4">
        <v>21</v>
      </c>
      <c r="J130" s="4">
        <v>0</v>
      </c>
      <c r="K130" s="1">
        <f t="shared" si="4"/>
        <v>110</v>
      </c>
      <c r="L130" s="4">
        <v>109</v>
      </c>
      <c r="M130" s="17">
        <f t="shared" si="5"/>
        <v>219</v>
      </c>
      <c r="N130" s="19" t="s">
        <v>799</v>
      </c>
      <c r="O130" s="4">
        <v>113</v>
      </c>
      <c r="P130" s="4">
        <v>0</v>
      </c>
      <c r="Q130" s="4">
        <v>0</v>
      </c>
      <c r="R130" s="4">
        <v>26</v>
      </c>
      <c r="S130" s="1">
        <f t="shared" si="6"/>
        <v>139</v>
      </c>
      <c r="T130" s="4">
        <v>52</v>
      </c>
      <c r="U130" s="17">
        <f t="shared" si="7"/>
        <v>191</v>
      </c>
      <c r="V130" s="19"/>
    </row>
    <row r="131" spans="1:22" ht="14.25" customHeight="1">
      <c r="A131" t="s">
        <v>421</v>
      </c>
      <c r="B131" s="32" t="s">
        <v>422</v>
      </c>
      <c r="C131" s="32" t="s">
        <v>421</v>
      </c>
      <c r="D131" s="32" t="s">
        <v>422</v>
      </c>
      <c r="E131" t="s">
        <v>234</v>
      </c>
      <c r="F131" s="4">
        <v>16</v>
      </c>
      <c r="G131" s="4">
        <v>0</v>
      </c>
      <c r="H131" s="4">
        <v>0</v>
      </c>
      <c r="I131" s="4">
        <v>19</v>
      </c>
      <c r="J131" s="4">
        <v>0</v>
      </c>
      <c r="K131" s="1">
        <f t="shared" si="4"/>
        <v>35</v>
      </c>
      <c r="L131" s="4">
        <v>18</v>
      </c>
      <c r="M131" s="17">
        <f t="shared" si="5"/>
        <v>53</v>
      </c>
      <c r="N131" s="19" t="s">
        <v>799</v>
      </c>
      <c r="O131" s="4">
        <v>8</v>
      </c>
      <c r="P131" s="4">
        <v>0</v>
      </c>
      <c r="Q131" s="4">
        <v>0</v>
      </c>
      <c r="R131" s="4">
        <v>44</v>
      </c>
      <c r="S131" s="1">
        <f t="shared" si="6"/>
        <v>52</v>
      </c>
      <c r="T131" s="4">
        <v>42</v>
      </c>
      <c r="U131" s="17">
        <f t="shared" si="7"/>
        <v>94</v>
      </c>
      <c r="V131" s="19"/>
    </row>
    <row r="132" spans="1:22" ht="14.25" customHeight="1">
      <c r="A132" t="s">
        <v>423</v>
      </c>
      <c r="B132" s="32" t="s">
        <v>424</v>
      </c>
      <c r="C132" s="32" t="s">
        <v>423</v>
      </c>
      <c r="D132" s="32" t="s">
        <v>424</v>
      </c>
      <c r="E132" t="s">
        <v>253</v>
      </c>
      <c r="F132" s="4">
        <v>54</v>
      </c>
      <c r="G132" s="4">
        <v>0</v>
      </c>
      <c r="H132" s="4">
        <v>0</v>
      </c>
      <c r="I132" s="4">
        <v>91</v>
      </c>
      <c r="J132" s="4">
        <v>0</v>
      </c>
      <c r="K132" s="1">
        <f t="shared" si="4"/>
        <v>145</v>
      </c>
      <c r="L132" s="4">
        <v>71</v>
      </c>
      <c r="M132" s="17">
        <f t="shared" si="5"/>
        <v>216</v>
      </c>
      <c r="N132" s="19" t="s">
        <v>799</v>
      </c>
      <c r="O132" s="4">
        <v>191</v>
      </c>
      <c r="P132" s="4">
        <v>0</v>
      </c>
      <c r="Q132" s="4">
        <v>7</v>
      </c>
      <c r="R132" s="4">
        <v>81</v>
      </c>
      <c r="S132" s="1">
        <f t="shared" si="6"/>
        <v>279</v>
      </c>
      <c r="T132" s="4">
        <v>192</v>
      </c>
      <c r="U132" s="17">
        <f t="shared" si="7"/>
        <v>471</v>
      </c>
      <c r="V132" s="19"/>
    </row>
    <row r="133" spans="1:22" ht="14.25" customHeight="1">
      <c r="A133" t="s">
        <v>425</v>
      </c>
      <c r="B133" s="32" t="s">
        <v>426</v>
      </c>
      <c r="C133" s="32" t="s">
        <v>425</v>
      </c>
      <c r="D133" s="32" t="s">
        <v>426</v>
      </c>
      <c r="E133" t="s">
        <v>253</v>
      </c>
      <c r="F133" s="4">
        <v>7</v>
      </c>
      <c r="G133" s="4">
        <v>0</v>
      </c>
      <c r="H133" s="4">
        <v>0</v>
      </c>
      <c r="I133" s="4">
        <v>1</v>
      </c>
      <c r="J133" s="4">
        <v>0</v>
      </c>
      <c r="K133" s="1">
        <f t="shared" si="4"/>
        <v>8</v>
      </c>
      <c r="L133" s="4">
        <v>0</v>
      </c>
      <c r="M133" s="17">
        <f t="shared" si="5"/>
        <v>8</v>
      </c>
      <c r="N133" s="19" t="s">
        <v>799</v>
      </c>
      <c r="O133" s="4">
        <v>23</v>
      </c>
      <c r="P133" s="4">
        <v>0</v>
      </c>
      <c r="Q133" s="4">
        <v>0</v>
      </c>
      <c r="R133" s="4">
        <v>5</v>
      </c>
      <c r="S133" s="1">
        <f t="shared" si="6"/>
        <v>28</v>
      </c>
      <c r="T133" s="4">
        <v>155</v>
      </c>
      <c r="U133" s="17">
        <f t="shared" si="7"/>
        <v>183</v>
      </c>
      <c r="V133" s="19"/>
    </row>
    <row r="134" spans="1:22" ht="14.25" customHeight="1">
      <c r="A134" t="s">
        <v>427</v>
      </c>
      <c r="B134" s="32" t="s">
        <v>428</v>
      </c>
      <c r="C134" s="32" t="s">
        <v>427</v>
      </c>
      <c r="D134" s="32" t="s">
        <v>428</v>
      </c>
      <c r="E134" t="s">
        <v>234</v>
      </c>
      <c r="F134" s="4">
        <v>7</v>
      </c>
      <c r="G134" s="4">
        <v>122</v>
      </c>
      <c r="H134" s="4">
        <v>0</v>
      </c>
      <c r="I134" s="4">
        <v>62</v>
      </c>
      <c r="J134" s="4">
        <v>114</v>
      </c>
      <c r="K134" s="1">
        <f t="shared" si="4"/>
        <v>305</v>
      </c>
      <c r="L134" s="4">
        <v>127</v>
      </c>
      <c r="M134" s="17">
        <f t="shared" si="5"/>
        <v>432</v>
      </c>
      <c r="N134" s="19" t="s">
        <v>802</v>
      </c>
      <c r="O134" s="4">
        <v>58</v>
      </c>
      <c r="P134" s="4">
        <v>18</v>
      </c>
      <c r="Q134" s="4">
        <v>0</v>
      </c>
      <c r="R134" s="4">
        <v>153</v>
      </c>
      <c r="S134" s="1">
        <f t="shared" si="6"/>
        <v>229</v>
      </c>
      <c r="T134" s="4">
        <v>666</v>
      </c>
      <c r="U134" s="17">
        <f t="shared" si="7"/>
        <v>895</v>
      </c>
      <c r="V134" s="19"/>
    </row>
    <row r="135" spans="1:22" ht="14.25" customHeight="1">
      <c r="A135" t="s">
        <v>429</v>
      </c>
      <c r="B135" s="32" t="s">
        <v>430</v>
      </c>
      <c r="C135" s="32" t="s">
        <v>429</v>
      </c>
      <c r="D135" s="32" t="s">
        <v>430</v>
      </c>
      <c r="E135" t="s">
        <v>222</v>
      </c>
      <c r="F135" s="4">
        <v>45</v>
      </c>
      <c r="G135" s="4">
        <v>0</v>
      </c>
      <c r="H135" s="4">
        <v>0</v>
      </c>
      <c r="I135" s="4">
        <v>21</v>
      </c>
      <c r="J135" s="4">
        <v>0</v>
      </c>
      <c r="K135" s="1">
        <f t="shared" si="4"/>
        <v>66</v>
      </c>
      <c r="L135" s="4">
        <v>0</v>
      </c>
      <c r="M135" s="17">
        <f t="shared" si="5"/>
        <v>66</v>
      </c>
      <c r="N135" s="19" t="s">
        <v>799</v>
      </c>
      <c r="O135" s="4">
        <v>190</v>
      </c>
      <c r="P135" s="4">
        <v>0</v>
      </c>
      <c r="Q135" s="4">
        <v>18</v>
      </c>
      <c r="R135" s="4">
        <v>68</v>
      </c>
      <c r="S135" s="1">
        <f t="shared" si="6"/>
        <v>276</v>
      </c>
      <c r="T135" s="4">
        <v>31</v>
      </c>
      <c r="U135" s="17">
        <f t="shared" si="7"/>
        <v>307</v>
      </c>
      <c r="V135" s="19"/>
    </row>
    <row r="136" spans="1:22" ht="14.25" customHeight="1">
      <c r="A136" t="s">
        <v>431</v>
      </c>
      <c r="B136" s="32" t="s">
        <v>432</v>
      </c>
      <c r="C136" s="32" t="s">
        <v>431</v>
      </c>
      <c r="D136" s="32" t="s">
        <v>432</v>
      </c>
      <c r="E136" t="s">
        <v>219</v>
      </c>
      <c r="F136" s="4">
        <v>8</v>
      </c>
      <c r="G136" s="4">
        <v>0</v>
      </c>
      <c r="H136" s="4">
        <v>0</v>
      </c>
      <c r="I136" s="4">
        <v>22</v>
      </c>
      <c r="J136" s="4">
        <v>21</v>
      </c>
      <c r="K136" s="1">
        <f t="shared" si="4"/>
        <v>51</v>
      </c>
      <c r="L136" s="4">
        <v>0</v>
      </c>
      <c r="M136" s="17">
        <f t="shared" si="5"/>
        <v>51</v>
      </c>
      <c r="N136" s="19" t="s">
        <v>799</v>
      </c>
      <c r="O136" s="4">
        <v>6</v>
      </c>
      <c r="P136" s="4">
        <v>0</v>
      </c>
      <c r="Q136" s="4">
        <v>0</v>
      </c>
      <c r="R136" s="4">
        <v>0</v>
      </c>
      <c r="S136" s="1">
        <f t="shared" si="6"/>
        <v>6</v>
      </c>
      <c r="T136" s="4">
        <v>0</v>
      </c>
      <c r="U136" s="17">
        <f t="shared" si="7"/>
        <v>6</v>
      </c>
      <c r="V136" s="19"/>
    </row>
    <row r="137" spans="1:22" ht="14.25" customHeight="1">
      <c r="A137" t="s">
        <v>433</v>
      </c>
      <c r="B137" s="32" t="s">
        <v>434</v>
      </c>
      <c r="C137" s="32" t="s">
        <v>433</v>
      </c>
      <c r="D137" s="32" t="s">
        <v>434</v>
      </c>
      <c r="E137" t="s">
        <v>248</v>
      </c>
      <c r="F137" s="4">
        <v>55</v>
      </c>
      <c r="G137" s="4">
        <v>29</v>
      </c>
      <c r="H137" s="4">
        <v>0</v>
      </c>
      <c r="I137" s="4">
        <v>0</v>
      </c>
      <c r="J137" s="4">
        <v>110</v>
      </c>
      <c r="K137" s="1">
        <f t="shared" si="4"/>
        <v>194</v>
      </c>
      <c r="L137" s="4">
        <v>0</v>
      </c>
      <c r="M137" s="17">
        <f t="shared" si="5"/>
        <v>194</v>
      </c>
      <c r="N137" s="19" t="s">
        <v>799</v>
      </c>
      <c r="O137" s="4">
        <v>66</v>
      </c>
      <c r="P137" s="4">
        <v>0</v>
      </c>
      <c r="Q137" s="4">
        <v>0</v>
      </c>
      <c r="R137" s="4">
        <v>48</v>
      </c>
      <c r="S137" s="1">
        <f t="shared" si="6"/>
        <v>114</v>
      </c>
      <c r="T137" s="4">
        <v>0</v>
      </c>
      <c r="U137" s="17">
        <f t="shared" si="7"/>
        <v>114</v>
      </c>
      <c r="V137" s="19"/>
    </row>
    <row r="138" spans="1:22" ht="14.25" customHeight="1">
      <c r="A138" t="s">
        <v>435</v>
      </c>
      <c r="B138" s="32" t="s">
        <v>436</v>
      </c>
      <c r="C138" s="32" t="s">
        <v>435</v>
      </c>
      <c r="D138" s="32" t="s">
        <v>436</v>
      </c>
      <c r="E138" t="s">
        <v>222</v>
      </c>
      <c r="F138" s="4">
        <v>101</v>
      </c>
      <c r="G138" s="4">
        <v>9</v>
      </c>
      <c r="H138" s="4">
        <v>0</v>
      </c>
      <c r="I138" s="4">
        <v>0</v>
      </c>
      <c r="J138" s="4">
        <v>0</v>
      </c>
      <c r="K138" s="1">
        <f t="shared" si="4"/>
        <v>110</v>
      </c>
      <c r="L138" s="4">
        <v>0</v>
      </c>
      <c r="M138" s="17">
        <f t="shared" si="5"/>
        <v>110</v>
      </c>
      <c r="N138" s="19" t="s">
        <v>799</v>
      </c>
      <c r="O138" s="4">
        <v>22</v>
      </c>
      <c r="P138" s="4">
        <v>0</v>
      </c>
      <c r="Q138" s="4">
        <v>0</v>
      </c>
      <c r="R138" s="4">
        <v>0</v>
      </c>
      <c r="S138" s="1">
        <f t="shared" si="6"/>
        <v>22</v>
      </c>
      <c r="T138" s="4">
        <v>0</v>
      </c>
      <c r="U138" s="17">
        <f t="shared" si="7"/>
        <v>22</v>
      </c>
      <c r="V138" s="19"/>
    </row>
    <row r="139" spans="1:22" ht="14.25" customHeight="1">
      <c r="A139" t="s">
        <v>437</v>
      </c>
      <c r="B139" s="32" t="s">
        <v>438</v>
      </c>
      <c r="C139" s="32" t="s">
        <v>437</v>
      </c>
      <c r="D139" s="32" t="s">
        <v>438</v>
      </c>
      <c r="E139" t="s">
        <v>253</v>
      </c>
      <c r="F139" s="4">
        <v>146</v>
      </c>
      <c r="G139" s="4">
        <v>0</v>
      </c>
      <c r="H139" s="4">
        <v>0</v>
      </c>
      <c r="I139" s="4">
        <v>29</v>
      </c>
      <c r="J139" s="4">
        <v>84</v>
      </c>
      <c r="K139" s="1">
        <f t="shared" ref="K139:K202" si="8">SUM(F139:J139)</f>
        <v>259</v>
      </c>
      <c r="L139" s="4">
        <v>62</v>
      </c>
      <c r="M139" s="17">
        <f t="shared" ref="M139:M202" si="9">SUM(K139:L139)</f>
        <v>321</v>
      </c>
      <c r="N139" s="19" t="s">
        <v>802</v>
      </c>
      <c r="O139" s="4">
        <v>163</v>
      </c>
      <c r="P139" s="4">
        <v>0</v>
      </c>
      <c r="Q139" s="4">
        <v>0</v>
      </c>
      <c r="R139" s="4">
        <v>92</v>
      </c>
      <c r="S139" s="1">
        <f t="shared" ref="S139:S202" si="10">SUM(O139:R139)</f>
        <v>255</v>
      </c>
      <c r="T139" s="4">
        <v>48</v>
      </c>
      <c r="U139" s="17">
        <f t="shared" ref="U139:U202" si="11">SUM(S139:T139)</f>
        <v>303</v>
      </c>
      <c r="V139" s="19"/>
    </row>
    <row r="140" spans="1:22" ht="14.25" customHeight="1">
      <c r="A140" t="s">
        <v>439</v>
      </c>
      <c r="B140" s="32" t="s">
        <v>440</v>
      </c>
      <c r="C140" s="32" t="s">
        <v>439</v>
      </c>
      <c r="D140" s="32" t="s">
        <v>440</v>
      </c>
      <c r="E140" t="s">
        <v>231</v>
      </c>
      <c r="F140" s="4">
        <v>39</v>
      </c>
      <c r="G140" s="4">
        <v>0</v>
      </c>
      <c r="H140" s="4">
        <v>0</v>
      </c>
      <c r="I140" s="4">
        <v>0</v>
      </c>
      <c r="J140" s="4">
        <v>0</v>
      </c>
      <c r="K140" s="1">
        <f t="shared" si="8"/>
        <v>39</v>
      </c>
      <c r="L140" s="4">
        <v>0</v>
      </c>
      <c r="M140" s="17">
        <f t="shared" si="9"/>
        <v>39</v>
      </c>
      <c r="N140" s="19" t="s">
        <v>799</v>
      </c>
      <c r="O140" s="4">
        <v>30</v>
      </c>
      <c r="P140" s="4">
        <v>0</v>
      </c>
      <c r="Q140" s="4">
        <v>0</v>
      </c>
      <c r="R140" s="4">
        <v>19</v>
      </c>
      <c r="S140" s="1">
        <f t="shared" si="10"/>
        <v>49</v>
      </c>
      <c r="T140" s="4">
        <v>0</v>
      </c>
      <c r="U140" s="17">
        <f t="shared" si="11"/>
        <v>49</v>
      </c>
      <c r="V140" s="19"/>
    </row>
    <row r="141" spans="1:22" ht="14.25" customHeight="1">
      <c r="A141" t="s">
        <v>441</v>
      </c>
      <c r="B141" s="32" t="s">
        <v>442</v>
      </c>
      <c r="C141" s="32" t="s">
        <v>441</v>
      </c>
      <c r="D141" s="32" t="s">
        <v>442</v>
      </c>
      <c r="E141" t="s">
        <v>219</v>
      </c>
      <c r="F141" s="4">
        <v>114</v>
      </c>
      <c r="G141" s="4">
        <v>0</v>
      </c>
      <c r="H141" s="4">
        <v>0</v>
      </c>
      <c r="I141" s="4">
        <v>134</v>
      </c>
      <c r="J141" s="4">
        <v>0</v>
      </c>
      <c r="K141" s="1">
        <f t="shared" si="8"/>
        <v>248</v>
      </c>
      <c r="L141" s="4">
        <v>0</v>
      </c>
      <c r="M141" s="17">
        <f t="shared" si="9"/>
        <v>248</v>
      </c>
      <c r="N141" s="19" t="s">
        <v>802</v>
      </c>
      <c r="O141" s="4">
        <v>90</v>
      </c>
      <c r="P141" s="4">
        <v>0</v>
      </c>
      <c r="Q141" s="4">
        <v>0</v>
      </c>
      <c r="R141" s="4">
        <v>89</v>
      </c>
      <c r="S141" s="1">
        <f t="shared" si="10"/>
        <v>179</v>
      </c>
      <c r="T141" s="4">
        <v>0</v>
      </c>
      <c r="U141" s="17">
        <f t="shared" si="11"/>
        <v>179</v>
      </c>
      <c r="V141" s="19"/>
    </row>
    <row r="142" spans="1:22" ht="14.25" customHeight="1">
      <c r="A142" t="s">
        <v>443</v>
      </c>
      <c r="B142" s="32" t="s">
        <v>444</v>
      </c>
      <c r="C142" s="32" t="s">
        <v>443</v>
      </c>
      <c r="D142" s="32" t="s">
        <v>444</v>
      </c>
      <c r="E142" t="s">
        <v>231</v>
      </c>
      <c r="F142" s="4">
        <v>18</v>
      </c>
      <c r="G142" s="4">
        <v>0</v>
      </c>
      <c r="H142" s="4">
        <v>0</v>
      </c>
      <c r="I142" s="4">
        <v>38</v>
      </c>
      <c r="J142" s="4">
        <v>0</v>
      </c>
      <c r="K142" s="1">
        <f t="shared" si="8"/>
        <v>56</v>
      </c>
      <c r="L142" s="4">
        <v>0</v>
      </c>
      <c r="M142" s="17">
        <f t="shared" si="9"/>
        <v>56</v>
      </c>
      <c r="N142" s="19" t="s">
        <v>802</v>
      </c>
      <c r="O142" s="4">
        <v>63</v>
      </c>
      <c r="P142" s="4">
        <v>0</v>
      </c>
      <c r="Q142" s="4">
        <v>0</v>
      </c>
      <c r="R142" s="4">
        <v>38</v>
      </c>
      <c r="S142" s="1">
        <f t="shared" si="10"/>
        <v>101</v>
      </c>
      <c r="T142" s="4">
        <v>0</v>
      </c>
      <c r="U142" s="17">
        <f t="shared" si="11"/>
        <v>101</v>
      </c>
      <c r="V142" s="19"/>
    </row>
    <row r="143" spans="1:22" ht="14.25" customHeight="1">
      <c r="A143" t="s">
        <v>445</v>
      </c>
      <c r="B143" s="32" t="s">
        <v>446</v>
      </c>
      <c r="C143" s="32" t="s">
        <v>445</v>
      </c>
      <c r="D143" s="32" t="s">
        <v>446</v>
      </c>
      <c r="E143" t="s">
        <v>248</v>
      </c>
      <c r="F143" s="4">
        <v>63</v>
      </c>
      <c r="G143" s="4">
        <v>30</v>
      </c>
      <c r="H143" s="4">
        <v>0</v>
      </c>
      <c r="I143" s="4">
        <v>61</v>
      </c>
      <c r="J143" s="4">
        <v>0</v>
      </c>
      <c r="K143" s="1">
        <f t="shared" si="8"/>
        <v>154</v>
      </c>
      <c r="L143" s="4">
        <v>10</v>
      </c>
      <c r="M143" s="17">
        <f t="shared" si="9"/>
        <v>164</v>
      </c>
      <c r="N143" s="19" t="s">
        <v>799</v>
      </c>
      <c r="O143" s="4">
        <v>0</v>
      </c>
      <c r="P143" s="4">
        <v>29</v>
      </c>
      <c r="Q143" s="4">
        <v>0</v>
      </c>
      <c r="R143" s="4">
        <v>56</v>
      </c>
      <c r="S143" s="1">
        <f t="shared" si="10"/>
        <v>85</v>
      </c>
      <c r="T143" s="4">
        <v>0</v>
      </c>
      <c r="U143" s="17">
        <f t="shared" si="11"/>
        <v>85</v>
      </c>
      <c r="V143" s="19"/>
    </row>
    <row r="144" spans="1:22" ht="14.25" customHeight="1">
      <c r="A144" t="s">
        <v>447</v>
      </c>
      <c r="B144" s="32" t="s">
        <v>448</v>
      </c>
      <c r="C144" s="32" t="s">
        <v>447</v>
      </c>
      <c r="D144" s="32" t="s">
        <v>448</v>
      </c>
      <c r="E144" t="s">
        <v>253</v>
      </c>
      <c r="F144" s="4">
        <v>75</v>
      </c>
      <c r="G144" s="4">
        <v>50</v>
      </c>
      <c r="H144" s="4">
        <v>0</v>
      </c>
      <c r="I144" s="4">
        <v>228</v>
      </c>
      <c r="J144" s="4">
        <v>0</v>
      </c>
      <c r="K144" s="1">
        <f t="shared" si="8"/>
        <v>353</v>
      </c>
      <c r="L144" s="4">
        <v>189</v>
      </c>
      <c r="M144" s="17">
        <f t="shared" si="9"/>
        <v>542</v>
      </c>
      <c r="N144" s="19" t="s">
        <v>802</v>
      </c>
      <c r="O144" s="4">
        <v>27</v>
      </c>
      <c r="P144" s="4">
        <v>69</v>
      </c>
      <c r="Q144" s="4">
        <v>0</v>
      </c>
      <c r="R144" s="4">
        <v>322</v>
      </c>
      <c r="S144" s="1">
        <f t="shared" si="10"/>
        <v>418</v>
      </c>
      <c r="T144" s="4">
        <v>477</v>
      </c>
      <c r="U144" s="17">
        <f t="shared" si="11"/>
        <v>895</v>
      </c>
      <c r="V144" s="19"/>
    </row>
    <row r="145" spans="1:22" ht="14.25" customHeight="1">
      <c r="A145" t="s">
        <v>449</v>
      </c>
      <c r="B145" s="32" t="s">
        <v>450</v>
      </c>
      <c r="C145" s="32" t="s">
        <v>449</v>
      </c>
      <c r="D145" s="32" t="s">
        <v>450</v>
      </c>
      <c r="E145" t="s">
        <v>222</v>
      </c>
      <c r="F145" s="4">
        <v>3</v>
      </c>
      <c r="G145" s="4">
        <v>0</v>
      </c>
      <c r="H145" s="4">
        <v>0</v>
      </c>
      <c r="I145" s="4">
        <v>4</v>
      </c>
      <c r="J145" s="4">
        <v>0</v>
      </c>
      <c r="K145" s="1">
        <f t="shared" si="8"/>
        <v>7</v>
      </c>
      <c r="L145" s="4">
        <v>0</v>
      </c>
      <c r="M145" s="17">
        <f t="shared" si="9"/>
        <v>7</v>
      </c>
      <c r="N145" s="19" t="s">
        <v>799</v>
      </c>
      <c r="O145" s="4">
        <v>0</v>
      </c>
      <c r="P145" s="4">
        <v>0</v>
      </c>
      <c r="Q145" s="4">
        <v>0</v>
      </c>
      <c r="R145" s="4">
        <v>5</v>
      </c>
      <c r="S145" s="1">
        <f t="shared" si="10"/>
        <v>5</v>
      </c>
      <c r="T145" s="4">
        <v>49</v>
      </c>
      <c r="U145" s="17">
        <f t="shared" si="11"/>
        <v>54</v>
      </c>
      <c r="V145" s="19"/>
    </row>
    <row r="146" spans="1:22" ht="14.25" customHeight="1">
      <c r="A146" t="s">
        <v>451</v>
      </c>
      <c r="B146" s="32" t="s">
        <v>452</v>
      </c>
      <c r="C146" s="32" t="s">
        <v>451</v>
      </c>
      <c r="D146" s="32" t="s">
        <v>452</v>
      </c>
      <c r="E146" t="s">
        <v>219</v>
      </c>
      <c r="F146" s="4">
        <v>89</v>
      </c>
      <c r="G146" s="4">
        <v>0</v>
      </c>
      <c r="H146" s="4">
        <v>0</v>
      </c>
      <c r="I146" s="4">
        <v>171</v>
      </c>
      <c r="J146" s="4">
        <v>0</v>
      </c>
      <c r="K146" s="1">
        <f t="shared" si="8"/>
        <v>260</v>
      </c>
      <c r="L146" s="4">
        <v>0</v>
      </c>
      <c r="M146" s="17">
        <f t="shared" si="9"/>
        <v>260</v>
      </c>
      <c r="N146" s="19" t="s">
        <v>799</v>
      </c>
      <c r="O146" s="4">
        <v>24</v>
      </c>
      <c r="P146" s="4">
        <v>0</v>
      </c>
      <c r="Q146" s="4">
        <v>0</v>
      </c>
      <c r="R146" s="4">
        <v>274</v>
      </c>
      <c r="S146" s="1">
        <f t="shared" si="10"/>
        <v>298</v>
      </c>
      <c r="T146" s="4">
        <v>178</v>
      </c>
      <c r="U146" s="17">
        <f t="shared" si="11"/>
        <v>476</v>
      </c>
      <c r="V146" s="19"/>
    </row>
    <row r="147" spans="1:22" ht="14.25" customHeight="1">
      <c r="A147" t="s">
        <v>453</v>
      </c>
      <c r="B147" s="32" t="s">
        <v>454</v>
      </c>
      <c r="C147" s="32" t="s">
        <v>453</v>
      </c>
      <c r="D147" s="32" t="s">
        <v>454</v>
      </c>
      <c r="E147" t="s">
        <v>222</v>
      </c>
      <c r="F147" s="4">
        <v>0</v>
      </c>
      <c r="G147" s="4">
        <v>0</v>
      </c>
      <c r="H147" s="4">
        <v>0</v>
      </c>
      <c r="I147" s="4">
        <v>2</v>
      </c>
      <c r="J147" s="4">
        <v>0</v>
      </c>
      <c r="K147" s="1">
        <f t="shared" si="8"/>
        <v>2</v>
      </c>
      <c r="L147" s="4">
        <v>0</v>
      </c>
      <c r="M147" s="17">
        <f t="shared" si="9"/>
        <v>2</v>
      </c>
      <c r="N147" s="19" t="s">
        <v>799</v>
      </c>
      <c r="O147" s="4">
        <v>0</v>
      </c>
      <c r="P147" s="4">
        <v>0</v>
      </c>
      <c r="Q147" s="4">
        <v>0</v>
      </c>
      <c r="R147" s="4">
        <v>2</v>
      </c>
      <c r="S147" s="1">
        <f t="shared" si="10"/>
        <v>2</v>
      </c>
      <c r="T147" s="4">
        <v>0</v>
      </c>
      <c r="U147" s="17">
        <f t="shared" si="11"/>
        <v>2</v>
      </c>
      <c r="V147" s="19"/>
    </row>
    <row r="148" spans="1:22" ht="14.25" customHeight="1">
      <c r="A148" t="s">
        <v>820</v>
      </c>
      <c r="B148" s="32" t="s">
        <v>821</v>
      </c>
      <c r="C148" s="32" t="s">
        <v>551</v>
      </c>
      <c r="D148" s="32" t="s">
        <v>552</v>
      </c>
      <c r="E148" t="s">
        <v>243</v>
      </c>
      <c r="F148" s="4">
        <v>15</v>
      </c>
      <c r="G148" s="4">
        <v>2</v>
      </c>
      <c r="H148" s="4">
        <v>0</v>
      </c>
      <c r="I148" s="4">
        <v>38</v>
      </c>
      <c r="J148" s="4">
        <v>0</v>
      </c>
      <c r="K148" s="1">
        <f t="shared" si="8"/>
        <v>55</v>
      </c>
      <c r="L148" s="4">
        <v>0</v>
      </c>
      <c r="M148" s="17">
        <f t="shared" si="9"/>
        <v>55</v>
      </c>
      <c r="N148" s="19" t="s">
        <v>799</v>
      </c>
      <c r="O148" s="4">
        <v>32</v>
      </c>
      <c r="P148" s="4">
        <v>0</v>
      </c>
      <c r="Q148" s="4">
        <v>0</v>
      </c>
      <c r="R148" s="4">
        <v>27</v>
      </c>
      <c r="S148" s="1">
        <f t="shared" si="10"/>
        <v>59</v>
      </c>
      <c r="T148" s="4">
        <v>4</v>
      </c>
      <c r="U148" s="17">
        <f t="shared" si="11"/>
        <v>63</v>
      </c>
      <c r="V148" s="19"/>
    </row>
    <row r="149" spans="1:22" ht="14.25" customHeight="1">
      <c r="A149" t="s">
        <v>455</v>
      </c>
      <c r="B149" s="32" t="s">
        <v>456</v>
      </c>
      <c r="C149" s="32" t="s">
        <v>455</v>
      </c>
      <c r="D149" s="32" t="s">
        <v>456</v>
      </c>
      <c r="E149" t="s">
        <v>243</v>
      </c>
      <c r="F149" s="4">
        <v>0</v>
      </c>
      <c r="G149" s="4">
        <v>0</v>
      </c>
      <c r="H149" s="4">
        <v>0</v>
      </c>
      <c r="I149" s="4">
        <v>0</v>
      </c>
      <c r="J149" s="4">
        <v>0</v>
      </c>
      <c r="K149" s="1">
        <f t="shared" si="8"/>
        <v>0</v>
      </c>
      <c r="L149" s="4">
        <v>0</v>
      </c>
      <c r="M149" s="17">
        <f t="shared" si="9"/>
        <v>0</v>
      </c>
      <c r="N149" s="19" t="s">
        <v>799</v>
      </c>
      <c r="O149" s="4">
        <v>80</v>
      </c>
      <c r="P149" s="4">
        <v>0</v>
      </c>
      <c r="Q149" s="4">
        <v>0</v>
      </c>
      <c r="R149" s="4">
        <v>0</v>
      </c>
      <c r="S149" s="1">
        <f t="shared" si="10"/>
        <v>80</v>
      </c>
      <c r="T149" s="4">
        <v>0</v>
      </c>
      <c r="U149" s="17">
        <f t="shared" si="11"/>
        <v>80</v>
      </c>
      <c r="V149" s="19"/>
    </row>
    <row r="150" spans="1:22" ht="14.25" customHeight="1">
      <c r="A150" t="s">
        <v>457</v>
      </c>
      <c r="B150" s="32" t="s">
        <v>458</v>
      </c>
      <c r="C150" s="32" t="s">
        <v>457</v>
      </c>
      <c r="D150" s="32" t="s">
        <v>458</v>
      </c>
      <c r="E150" t="s">
        <v>231</v>
      </c>
      <c r="F150" s="4">
        <v>29</v>
      </c>
      <c r="G150" s="4">
        <v>38</v>
      </c>
      <c r="H150" s="4">
        <v>0</v>
      </c>
      <c r="I150" s="4">
        <v>2</v>
      </c>
      <c r="J150" s="4">
        <v>0</v>
      </c>
      <c r="K150" s="1">
        <f t="shared" si="8"/>
        <v>69</v>
      </c>
      <c r="L150" s="4">
        <v>0</v>
      </c>
      <c r="M150" s="17">
        <f t="shared" si="9"/>
        <v>69</v>
      </c>
      <c r="N150" s="19" t="s">
        <v>802</v>
      </c>
      <c r="O150" s="4">
        <v>29</v>
      </c>
      <c r="P150" s="4">
        <v>0</v>
      </c>
      <c r="Q150" s="4">
        <v>0</v>
      </c>
      <c r="R150" s="4">
        <v>2</v>
      </c>
      <c r="S150" s="1">
        <f t="shared" si="10"/>
        <v>31</v>
      </c>
      <c r="T150" s="4">
        <v>0</v>
      </c>
      <c r="U150" s="17">
        <f t="shared" si="11"/>
        <v>31</v>
      </c>
      <c r="V150" s="19"/>
    </row>
    <row r="151" spans="1:22" ht="14.25" customHeight="1">
      <c r="A151" t="s">
        <v>761</v>
      </c>
      <c r="B151" s="32" t="s">
        <v>762</v>
      </c>
      <c r="C151" s="32" t="s">
        <v>761</v>
      </c>
      <c r="D151" s="32" t="s">
        <v>762</v>
      </c>
      <c r="E151" t="s">
        <v>219</v>
      </c>
      <c r="F151" s="4">
        <v>290</v>
      </c>
      <c r="G151" s="4">
        <v>44</v>
      </c>
      <c r="H151" s="4">
        <v>0</v>
      </c>
      <c r="I151" s="4">
        <v>157</v>
      </c>
      <c r="J151" s="4">
        <v>5</v>
      </c>
      <c r="K151" s="1">
        <f t="shared" si="8"/>
        <v>496</v>
      </c>
      <c r="L151" s="4">
        <v>223</v>
      </c>
      <c r="M151" s="17">
        <f t="shared" si="9"/>
        <v>719</v>
      </c>
      <c r="N151" s="19" t="s">
        <v>799</v>
      </c>
      <c r="O151" s="4">
        <v>124</v>
      </c>
      <c r="P151" s="4">
        <v>0</v>
      </c>
      <c r="Q151" s="4">
        <v>0</v>
      </c>
      <c r="R151" s="4">
        <v>15</v>
      </c>
      <c r="S151" s="1">
        <f t="shared" si="10"/>
        <v>139</v>
      </c>
      <c r="T151" s="4">
        <v>0</v>
      </c>
      <c r="U151" s="17">
        <f t="shared" si="11"/>
        <v>139</v>
      </c>
      <c r="V151" s="19"/>
    </row>
    <row r="152" spans="1:22" ht="14.25" customHeight="1">
      <c r="A152" t="s">
        <v>459</v>
      </c>
      <c r="B152" s="32" t="s">
        <v>460</v>
      </c>
      <c r="C152" s="32" t="s">
        <v>459</v>
      </c>
      <c r="D152" s="32" t="s">
        <v>460</v>
      </c>
      <c r="E152" t="s">
        <v>320</v>
      </c>
      <c r="F152" s="4">
        <v>52</v>
      </c>
      <c r="G152" s="4">
        <v>1</v>
      </c>
      <c r="H152" s="4">
        <v>0</v>
      </c>
      <c r="I152" s="4">
        <v>16</v>
      </c>
      <c r="J152" s="4">
        <v>0</v>
      </c>
      <c r="K152" s="1">
        <f t="shared" si="8"/>
        <v>69</v>
      </c>
      <c r="L152" s="4">
        <v>80</v>
      </c>
      <c r="M152" s="17">
        <f t="shared" si="9"/>
        <v>149</v>
      </c>
      <c r="N152" s="19" t="s">
        <v>799</v>
      </c>
      <c r="O152" s="4">
        <v>105</v>
      </c>
      <c r="P152" s="4">
        <v>1</v>
      </c>
      <c r="Q152" s="4">
        <v>0</v>
      </c>
      <c r="R152" s="4">
        <v>16</v>
      </c>
      <c r="S152" s="1">
        <f t="shared" si="10"/>
        <v>122</v>
      </c>
      <c r="T152" s="4">
        <v>11</v>
      </c>
      <c r="U152" s="17">
        <f t="shared" si="11"/>
        <v>133</v>
      </c>
      <c r="V152" s="19"/>
    </row>
    <row r="153" spans="1:22" ht="14.25" customHeight="1">
      <c r="A153" t="s">
        <v>461</v>
      </c>
      <c r="B153" s="32" t="s">
        <v>462</v>
      </c>
      <c r="C153" s="32" t="s">
        <v>461</v>
      </c>
      <c r="D153" s="32" t="s">
        <v>462</v>
      </c>
      <c r="E153" t="s">
        <v>219</v>
      </c>
      <c r="F153" s="4">
        <v>67</v>
      </c>
      <c r="G153" s="4">
        <v>25</v>
      </c>
      <c r="H153" s="4">
        <v>0</v>
      </c>
      <c r="I153" s="4">
        <v>260</v>
      </c>
      <c r="J153" s="4">
        <v>68</v>
      </c>
      <c r="K153" s="1">
        <f t="shared" si="8"/>
        <v>420</v>
      </c>
      <c r="L153" s="4">
        <v>445</v>
      </c>
      <c r="M153" s="17">
        <f t="shared" si="9"/>
        <v>865</v>
      </c>
      <c r="N153" s="19" t="s">
        <v>802</v>
      </c>
      <c r="O153" s="4">
        <v>175</v>
      </c>
      <c r="P153" s="4">
        <v>130</v>
      </c>
      <c r="Q153" s="4">
        <v>0</v>
      </c>
      <c r="R153" s="4">
        <v>240</v>
      </c>
      <c r="S153" s="1">
        <f t="shared" si="10"/>
        <v>545</v>
      </c>
      <c r="T153" s="4">
        <v>300</v>
      </c>
      <c r="U153" s="17">
        <f t="shared" si="11"/>
        <v>845</v>
      </c>
      <c r="V153" s="19"/>
    </row>
    <row r="154" spans="1:22" ht="14.25" customHeight="1">
      <c r="A154" t="s">
        <v>763</v>
      </c>
      <c r="B154" s="32" t="s">
        <v>764</v>
      </c>
      <c r="C154" s="32" t="s">
        <v>763</v>
      </c>
      <c r="D154" s="32" t="s">
        <v>764</v>
      </c>
      <c r="E154" t="s">
        <v>219</v>
      </c>
      <c r="F154" s="4">
        <v>15</v>
      </c>
      <c r="G154" s="4">
        <v>0</v>
      </c>
      <c r="H154" s="4">
        <v>0</v>
      </c>
      <c r="I154" s="4">
        <v>0</v>
      </c>
      <c r="J154" s="4">
        <v>0</v>
      </c>
      <c r="K154" s="1">
        <f t="shared" si="8"/>
        <v>15</v>
      </c>
      <c r="L154" s="4">
        <v>0</v>
      </c>
      <c r="M154" s="17">
        <f t="shared" si="9"/>
        <v>15</v>
      </c>
      <c r="N154" s="19" t="s">
        <v>799</v>
      </c>
      <c r="O154" s="4">
        <v>15</v>
      </c>
      <c r="P154" s="4">
        <v>0</v>
      </c>
      <c r="Q154" s="4">
        <v>0</v>
      </c>
      <c r="R154" s="4">
        <v>0</v>
      </c>
      <c r="S154" s="1">
        <f t="shared" si="10"/>
        <v>15</v>
      </c>
      <c r="T154" s="4">
        <v>0</v>
      </c>
      <c r="U154" s="17">
        <f t="shared" si="11"/>
        <v>15</v>
      </c>
      <c r="V154" s="19"/>
    </row>
    <row r="155" spans="1:22" ht="14.25" customHeight="1">
      <c r="A155" t="s">
        <v>463</v>
      </c>
      <c r="B155" s="32" t="s">
        <v>464</v>
      </c>
      <c r="C155" s="32" t="s">
        <v>463</v>
      </c>
      <c r="D155" s="32" t="s">
        <v>464</v>
      </c>
      <c r="E155" t="s">
        <v>219</v>
      </c>
      <c r="F155" s="4">
        <v>0</v>
      </c>
      <c r="G155" s="4">
        <v>4</v>
      </c>
      <c r="H155" s="4">
        <v>0</v>
      </c>
      <c r="I155" s="4">
        <v>0</v>
      </c>
      <c r="J155" s="4">
        <v>21</v>
      </c>
      <c r="K155" s="1">
        <f t="shared" si="8"/>
        <v>25</v>
      </c>
      <c r="L155" s="4">
        <v>0</v>
      </c>
      <c r="M155" s="17">
        <f t="shared" si="9"/>
        <v>25</v>
      </c>
      <c r="N155" s="19" t="s">
        <v>799</v>
      </c>
      <c r="O155" s="4">
        <v>3</v>
      </c>
      <c r="P155" s="4">
        <v>20</v>
      </c>
      <c r="Q155" s="4">
        <v>0</v>
      </c>
      <c r="R155" s="4">
        <v>2</v>
      </c>
      <c r="S155" s="1">
        <f t="shared" si="10"/>
        <v>25</v>
      </c>
      <c r="T155" s="4">
        <v>0</v>
      </c>
      <c r="U155" s="17">
        <f t="shared" si="11"/>
        <v>25</v>
      </c>
      <c r="V155" s="19"/>
    </row>
    <row r="156" spans="1:22" ht="14.25" customHeight="1">
      <c r="A156" t="s">
        <v>465</v>
      </c>
      <c r="B156" s="32" t="s">
        <v>466</v>
      </c>
      <c r="C156" s="32" t="s">
        <v>465</v>
      </c>
      <c r="D156" s="32" t="s">
        <v>466</v>
      </c>
      <c r="E156" t="s">
        <v>222</v>
      </c>
      <c r="F156" s="4">
        <v>49</v>
      </c>
      <c r="G156" s="4">
        <v>0</v>
      </c>
      <c r="H156" s="4">
        <v>0</v>
      </c>
      <c r="I156" s="4">
        <v>16</v>
      </c>
      <c r="J156" s="4">
        <v>0</v>
      </c>
      <c r="K156" s="1">
        <f t="shared" si="8"/>
        <v>65</v>
      </c>
      <c r="L156" s="4">
        <v>9</v>
      </c>
      <c r="M156" s="17">
        <f t="shared" si="9"/>
        <v>74</v>
      </c>
      <c r="N156" s="19" t="s">
        <v>799</v>
      </c>
      <c r="O156" s="4">
        <v>74</v>
      </c>
      <c r="P156" s="4">
        <v>0</v>
      </c>
      <c r="Q156" s="4">
        <v>0</v>
      </c>
      <c r="R156" s="4">
        <v>39</v>
      </c>
      <c r="S156" s="1">
        <f t="shared" si="10"/>
        <v>113</v>
      </c>
      <c r="T156" s="4">
        <v>0</v>
      </c>
      <c r="U156" s="17">
        <f t="shared" si="11"/>
        <v>113</v>
      </c>
      <c r="V156" s="19"/>
    </row>
    <row r="157" spans="1:22" ht="14.25" customHeight="1">
      <c r="A157" t="s">
        <v>467</v>
      </c>
      <c r="B157" s="32" t="s">
        <v>468</v>
      </c>
      <c r="C157" s="32" t="s">
        <v>467</v>
      </c>
      <c r="D157" s="32" t="s">
        <v>468</v>
      </c>
      <c r="E157" t="s">
        <v>320</v>
      </c>
      <c r="F157" s="4">
        <v>104</v>
      </c>
      <c r="G157" s="4">
        <v>24</v>
      </c>
      <c r="H157" s="4">
        <v>0</v>
      </c>
      <c r="I157" s="4">
        <v>12</v>
      </c>
      <c r="J157" s="4">
        <v>0</v>
      </c>
      <c r="K157" s="1">
        <f t="shared" si="8"/>
        <v>140</v>
      </c>
      <c r="L157" s="4">
        <v>130</v>
      </c>
      <c r="M157" s="17">
        <f t="shared" si="9"/>
        <v>270</v>
      </c>
      <c r="N157" s="19" t="s">
        <v>799</v>
      </c>
      <c r="O157" s="4">
        <v>158</v>
      </c>
      <c r="P157" s="4">
        <v>0</v>
      </c>
      <c r="Q157" s="4">
        <v>0</v>
      </c>
      <c r="R157" s="4">
        <v>12</v>
      </c>
      <c r="S157" s="1">
        <f t="shared" si="10"/>
        <v>170</v>
      </c>
      <c r="T157" s="4">
        <v>38</v>
      </c>
      <c r="U157" s="17">
        <f t="shared" si="11"/>
        <v>208</v>
      </c>
      <c r="V157" s="19"/>
    </row>
    <row r="158" spans="1:22" ht="14.25" customHeight="1">
      <c r="A158" t="s">
        <v>469</v>
      </c>
      <c r="B158" s="32" t="s">
        <v>470</v>
      </c>
      <c r="C158" s="32" t="s">
        <v>469</v>
      </c>
      <c r="D158" s="32" t="s">
        <v>470</v>
      </c>
      <c r="E158" t="s">
        <v>248</v>
      </c>
      <c r="F158" s="4">
        <v>50</v>
      </c>
      <c r="G158" s="4">
        <v>0</v>
      </c>
      <c r="H158" s="4">
        <v>0</v>
      </c>
      <c r="I158" s="4">
        <v>3</v>
      </c>
      <c r="J158" s="4">
        <v>0</v>
      </c>
      <c r="K158" s="1">
        <f t="shared" si="8"/>
        <v>53</v>
      </c>
      <c r="L158" s="4">
        <v>0</v>
      </c>
      <c r="M158" s="17">
        <f t="shared" si="9"/>
        <v>53</v>
      </c>
      <c r="N158" s="19" t="s">
        <v>799</v>
      </c>
      <c r="O158" s="4">
        <v>13</v>
      </c>
      <c r="P158" s="4">
        <v>0</v>
      </c>
      <c r="Q158" s="4">
        <v>0</v>
      </c>
      <c r="R158" s="4">
        <v>5</v>
      </c>
      <c r="S158" s="1">
        <f t="shared" si="10"/>
        <v>18</v>
      </c>
      <c r="T158" s="4">
        <v>47</v>
      </c>
      <c r="U158" s="17">
        <f t="shared" si="11"/>
        <v>65</v>
      </c>
      <c r="V158" s="19"/>
    </row>
    <row r="159" spans="1:22" ht="14.25" customHeight="1">
      <c r="A159" t="s">
        <v>471</v>
      </c>
      <c r="B159" s="32" t="s">
        <v>472</v>
      </c>
      <c r="C159" s="32" t="s">
        <v>471</v>
      </c>
      <c r="D159" s="32" t="s">
        <v>472</v>
      </c>
      <c r="E159" t="s">
        <v>243</v>
      </c>
      <c r="F159" s="4">
        <v>10</v>
      </c>
      <c r="G159" s="4">
        <v>9</v>
      </c>
      <c r="H159" s="4">
        <v>0</v>
      </c>
      <c r="I159" s="4">
        <v>20</v>
      </c>
      <c r="J159" s="4">
        <v>0</v>
      </c>
      <c r="K159" s="1">
        <f t="shared" si="8"/>
        <v>39</v>
      </c>
      <c r="L159" s="4">
        <v>0</v>
      </c>
      <c r="M159" s="17">
        <f t="shared" si="9"/>
        <v>39</v>
      </c>
      <c r="N159" s="19" t="s">
        <v>799</v>
      </c>
      <c r="O159" s="4">
        <v>38</v>
      </c>
      <c r="P159" s="4">
        <v>9</v>
      </c>
      <c r="Q159" s="4">
        <v>0</v>
      </c>
      <c r="R159" s="4">
        <v>37</v>
      </c>
      <c r="S159" s="1">
        <f t="shared" si="10"/>
        <v>84</v>
      </c>
      <c r="T159" s="4">
        <v>34</v>
      </c>
      <c r="U159" s="17">
        <f t="shared" si="11"/>
        <v>118</v>
      </c>
      <c r="V159" s="19"/>
    </row>
    <row r="160" spans="1:22" ht="14.25" customHeight="1">
      <c r="A160" t="s">
        <v>473</v>
      </c>
      <c r="B160" s="32" t="s">
        <v>474</v>
      </c>
      <c r="C160" s="32" t="s">
        <v>473</v>
      </c>
      <c r="D160" s="32" t="s">
        <v>474</v>
      </c>
      <c r="E160" t="s">
        <v>222</v>
      </c>
      <c r="F160" s="4">
        <v>4</v>
      </c>
      <c r="G160" s="4">
        <v>0</v>
      </c>
      <c r="H160" s="4">
        <v>0</v>
      </c>
      <c r="I160" s="4">
        <v>38</v>
      </c>
      <c r="J160" s="4">
        <v>0</v>
      </c>
      <c r="K160" s="1">
        <f t="shared" si="8"/>
        <v>42</v>
      </c>
      <c r="L160" s="4">
        <v>13</v>
      </c>
      <c r="M160" s="17">
        <f t="shared" si="9"/>
        <v>55</v>
      </c>
      <c r="N160" s="19" t="s">
        <v>799</v>
      </c>
      <c r="O160" s="4">
        <v>39</v>
      </c>
      <c r="P160" s="4">
        <v>2</v>
      </c>
      <c r="Q160" s="4">
        <v>0</v>
      </c>
      <c r="R160" s="4">
        <v>23</v>
      </c>
      <c r="S160" s="1">
        <f t="shared" si="10"/>
        <v>64</v>
      </c>
      <c r="T160" s="4">
        <v>79</v>
      </c>
      <c r="U160" s="17">
        <f t="shared" si="11"/>
        <v>143</v>
      </c>
      <c r="V160" s="19"/>
    </row>
    <row r="161" spans="1:22" ht="14.25" customHeight="1">
      <c r="A161" t="s">
        <v>475</v>
      </c>
      <c r="B161" s="32" t="s">
        <v>476</v>
      </c>
      <c r="C161" s="32" t="s">
        <v>475</v>
      </c>
      <c r="D161" s="32" t="s">
        <v>476</v>
      </c>
      <c r="E161" t="s">
        <v>234</v>
      </c>
      <c r="F161" s="4">
        <v>77</v>
      </c>
      <c r="G161" s="4">
        <v>0</v>
      </c>
      <c r="H161" s="4">
        <v>0</v>
      </c>
      <c r="I161" s="4">
        <v>0</v>
      </c>
      <c r="J161" s="4">
        <v>0</v>
      </c>
      <c r="K161" s="1">
        <f t="shared" si="8"/>
        <v>77</v>
      </c>
      <c r="L161" s="4">
        <v>0</v>
      </c>
      <c r="M161" s="17">
        <f t="shared" si="9"/>
        <v>77</v>
      </c>
      <c r="N161" s="19" t="s">
        <v>799</v>
      </c>
      <c r="O161" s="4">
        <v>18</v>
      </c>
      <c r="P161" s="4">
        <v>0</v>
      </c>
      <c r="Q161" s="4">
        <v>0</v>
      </c>
      <c r="R161" s="4">
        <v>0</v>
      </c>
      <c r="S161" s="1">
        <f t="shared" si="10"/>
        <v>18</v>
      </c>
      <c r="T161" s="4">
        <v>22</v>
      </c>
      <c r="U161" s="17">
        <f t="shared" si="11"/>
        <v>40</v>
      </c>
      <c r="V161" s="19"/>
    </row>
    <row r="162" spans="1:22" ht="14.25" customHeight="1">
      <c r="A162" t="s">
        <v>765</v>
      </c>
      <c r="B162" s="32" t="s">
        <v>766</v>
      </c>
      <c r="C162" s="32" t="s">
        <v>765</v>
      </c>
      <c r="D162" s="32" t="s">
        <v>766</v>
      </c>
      <c r="E162" t="s">
        <v>231</v>
      </c>
      <c r="F162" s="4">
        <v>17</v>
      </c>
      <c r="G162" s="4">
        <v>71</v>
      </c>
      <c r="H162" s="4">
        <v>0</v>
      </c>
      <c r="I162" s="4">
        <v>0</v>
      </c>
      <c r="J162" s="4">
        <v>0</v>
      </c>
      <c r="K162" s="1">
        <f t="shared" si="8"/>
        <v>88</v>
      </c>
      <c r="L162" s="4">
        <v>0</v>
      </c>
      <c r="M162" s="17">
        <f t="shared" si="9"/>
        <v>88</v>
      </c>
      <c r="N162" s="19" t="s">
        <v>802</v>
      </c>
      <c r="O162" s="4">
        <v>5</v>
      </c>
      <c r="P162" s="4">
        <v>0</v>
      </c>
      <c r="Q162" s="4">
        <v>0</v>
      </c>
      <c r="R162" s="4">
        <v>9</v>
      </c>
      <c r="S162" s="1">
        <f t="shared" si="10"/>
        <v>14</v>
      </c>
      <c r="T162" s="4">
        <v>0</v>
      </c>
      <c r="U162" s="17">
        <f t="shared" si="11"/>
        <v>14</v>
      </c>
      <c r="V162" s="19"/>
    </row>
    <row r="163" spans="1:22" ht="14.25" customHeight="1">
      <c r="A163" t="s">
        <v>477</v>
      </c>
      <c r="B163" s="32" t="s">
        <v>478</v>
      </c>
      <c r="C163" s="32" t="s">
        <v>477</v>
      </c>
      <c r="D163" s="32" t="s">
        <v>478</v>
      </c>
      <c r="E163" t="s">
        <v>222</v>
      </c>
      <c r="F163" s="4">
        <v>4</v>
      </c>
      <c r="G163" s="4">
        <v>0</v>
      </c>
      <c r="H163" s="4">
        <v>0</v>
      </c>
      <c r="I163" s="4">
        <v>0</v>
      </c>
      <c r="J163" s="4">
        <v>0</v>
      </c>
      <c r="K163" s="1">
        <f t="shared" si="8"/>
        <v>4</v>
      </c>
      <c r="L163" s="4">
        <v>0</v>
      </c>
      <c r="M163" s="17">
        <f t="shared" si="9"/>
        <v>4</v>
      </c>
      <c r="N163" s="19" t="s">
        <v>799</v>
      </c>
      <c r="O163" s="4">
        <v>77</v>
      </c>
      <c r="P163" s="4">
        <v>0</v>
      </c>
      <c r="Q163" s="4">
        <v>0</v>
      </c>
      <c r="R163" s="4">
        <v>42</v>
      </c>
      <c r="S163" s="1">
        <f t="shared" si="10"/>
        <v>119</v>
      </c>
      <c r="T163" s="4">
        <v>0</v>
      </c>
      <c r="U163" s="17">
        <f t="shared" si="11"/>
        <v>119</v>
      </c>
      <c r="V163" s="19"/>
    </row>
    <row r="164" spans="1:22" ht="14.25" customHeight="1">
      <c r="A164" t="s">
        <v>479</v>
      </c>
      <c r="B164" s="32" t="s">
        <v>480</v>
      </c>
      <c r="C164" s="32" t="s">
        <v>479</v>
      </c>
      <c r="D164" s="32" t="s">
        <v>480</v>
      </c>
      <c r="E164" t="s">
        <v>234</v>
      </c>
      <c r="F164" s="4">
        <v>86</v>
      </c>
      <c r="G164" s="4">
        <v>0</v>
      </c>
      <c r="H164" s="4">
        <v>0</v>
      </c>
      <c r="I164" s="4">
        <v>9</v>
      </c>
      <c r="J164" s="4">
        <v>0</v>
      </c>
      <c r="K164" s="1">
        <f t="shared" si="8"/>
        <v>95</v>
      </c>
      <c r="L164" s="4">
        <v>2</v>
      </c>
      <c r="M164" s="17">
        <f t="shared" si="9"/>
        <v>97</v>
      </c>
      <c r="N164" s="19" t="s">
        <v>799</v>
      </c>
      <c r="O164" s="4">
        <v>60</v>
      </c>
      <c r="P164" s="4">
        <v>0</v>
      </c>
      <c r="Q164" s="4">
        <v>0</v>
      </c>
      <c r="R164" s="4">
        <v>18</v>
      </c>
      <c r="S164" s="1">
        <f t="shared" si="10"/>
        <v>78</v>
      </c>
      <c r="T164" s="4">
        <v>3</v>
      </c>
      <c r="U164" s="17">
        <f t="shared" si="11"/>
        <v>81</v>
      </c>
      <c r="V164" s="19"/>
    </row>
    <row r="165" spans="1:22" ht="14.25" customHeight="1">
      <c r="A165" t="s">
        <v>481</v>
      </c>
      <c r="B165" s="32" t="s">
        <v>482</v>
      </c>
      <c r="C165" s="32" t="s">
        <v>481</v>
      </c>
      <c r="D165" s="32" t="s">
        <v>482</v>
      </c>
      <c r="E165" t="s">
        <v>231</v>
      </c>
      <c r="F165" s="4">
        <v>43</v>
      </c>
      <c r="G165" s="4">
        <v>30</v>
      </c>
      <c r="H165" s="4">
        <v>0</v>
      </c>
      <c r="I165" s="4">
        <v>59</v>
      </c>
      <c r="J165" s="4">
        <v>0</v>
      </c>
      <c r="K165" s="1">
        <f t="shared" si="8"/>
        <v>132</v>
      </c>
      <c r="L165" s="4">
        <v>9</v>
      </c>
      <c r="M165" s="17">
        <f t="shared" si="9"/>
        <v>141</v>
      </c>
      <c r="N165" s="19" t="s">
        <v>799</v>
      </c>
      <c r="O165" s="4">
        <v>17</v>
      </c>
      <c r="P165" s="4">
        <v>0</v>
      </c>
      <c r="Q165" s="4">
        <v>0</v>
      </c>
      <c r="R165" s="4">
        <v>17</v>
      </c>
      <c r="S165" s="1">
        <f t="shared" si="10"/>
        <v>34</v>
      </c>
      <c r="T165" s="4">
        <v>0</v>
      </c>
      <c r="U165" s="17">
        <f t="shared" si="11"/>
        <v>34</v>
      </c>
      <c r="V165" s="19"/>
    </row>
    <row r="166" spans="1:22" ht="14.25" customHeight="1">
      <c r="A166" t="s">
        <v>485</v>
      </c>
      <c r="B166" s="32" t="s">
        <v>486</v>
      </c>
      <c r="C166" s="32" t="s">
        <v>485</v>
      </c>
      <c r="D166" s="32" t="s">
        <v>486</v>
      </c>
      <c r="E166" t="s">
        <v>243</v>
      </c>
      <c r="F166" s="4">
        <v>0</v>
      </c>
      <c r="G166" s="4">
        <v>10</v>
      </c>
      <c r="H166" s="4">
        <v>0</v>
      </c>
      <c r="I166" s="4">
        <v>6</v>
      </c>
      <c r="J166" s="4">
        <v>0</v>
      </c>
      <c r="K166" s="1">
        <f t="shared" si="8"/>
        <v>16</v>
      </c>
      <c r="L166" s="4">
        <v>87</v>
      </c>
      <c r="M166" s="17">
        <f t="shared" si="9"/>
        <v>103</v>
      </c>
      <c r="N166" s="19" t="s">
        <v>799</v>
      </c>
      <c r="O166" s="4">
        <v>0</v>
      </c>
      <c r="P166" s="4">
        <v>0</v>
      </c>
      <c r="Q166" s="4">
        <v>3</v>
      </c>
      <c r="R166" s="4">
        <v>6</v>
      </c>
      <c r="S166" s="1">
        <f t="shared" si="10"/>
        <v>9</v>
      </c>
      <c r="T166" s="4">
        <v>43</v>
      </c>
      <c r="U166" s="17">
        <f t="shared" si="11"/>
        <v>52</v>
      </c>
      <c r="V166" s="19"/>
    </row>
    <row r="167" spans="1:22" ht="14.25" customHeight="1">
      <c r="A167" t="s">
        <v>487</v>
      </c>
      <c r="B167" s="32" t="s">
        <v>488</v>
      </c>
      <c r="C167" s="32" t="s">
        <v>487</v>
      </c>
      <c r="D167" s="32" t="s">
        <v>488</v>
      </c>
      <c r="E167" t="s">
        <v>320</v>
      </c>
      <c r="F167" s="4">
        <v>58</v>
      </c>
      <c r="G167" s="4">
        <v>64</v>
      </c>
      <c r="H167" s="4">
        <v>0</v>
      </c>
      <c r="I167" s="4">
        <v>16</v>
      </c>
      <c r="J167" s="4">
        <v>0</v>
      </c>
      <c r="K167" s="1">
        <f t="shared" si="8"/>
        <v>138</v>
      </c>
      <c r="L167" s="4">
        <v>0</v>
      </c>
      <c r="M167" s="17">
        <f t="shared" si="9"/>
        <v>138</v>
      </c>
      <c r="N167" s="19" t="s">
        <v>802</v>
      </c>
      <c r="O167" s="4">
        <v>70</v>
      </c>
      <c r="P167" s="4">
        <v>0</v>
      </c>
      <c r="Q167" s="4">
        <v>0</v>
      </c>
      <c r="R167" s="4">
        <v>16</v>
      </c>
      <c r="S167" s="1">
        <f t="shared" si="10"/>
        <v>86</v>
      </c>
      <c r="T167" s="4">
        <v>0</v>
      </c>
      <c r="U167" s="17">
        <f t="shared" si="11"/>
        <v>86</v>
      </c>
      <c r="V167" s="19"/>
    </row>
    <row r="168" spans="1:22" ht="14.25" customHeight="1">
      <c r="A168" t="s">
        <v>489</v>
      </c>
      <c r="B168" s="32" t="s">
        <v>490</v>
      </c>
      <c r="C168" s="32" t="s">
        <v>489</v>
      </c>
      <c r="D168" s="32" t="s">
        <v>490</v>
      </c>
      <c r="E168" t="s">
        <v>248</v>
      </c>
      <c r="F168" s="4">
        <v>36</v>
      </c>
      <c r="G168" s="4">
        <v>0</v>
      </c>
      <c r="H168" s="4">
        <v>9</v>
      </c>
      <c r="I168" s="4">
        <v>8</v>
      </c>
      <c r="J168" s="4">
        <v>39</v>
      </c>
      <c r="K168" s="1">
        <f t="shared" si="8"/>
        <v>92</v>
      </c>
      <c r="L168" s="4">
        <v>39</v>
      </c>
      <c r="M168" s="17">
        <f t="shared" si="9"/>
        <v>131</v>
      </c>
      <c r="N168" s="19" t="s">
        <v>799</v>
      </c>
      <c r="O168" s="4">
        <v>6</v>
      </c>
      <c r="P168" s="4">
        <v>0</v>
      </c>
      <c r="Q168" s="4">
        <v>0</v>
      </c>
      <c r="R168" s="4">
        <v>42</v>
      </c>
      <c r="S168" s="1">
        <f t="shared" si="10"/>
        <v>48</v>
      </c>
      <c r="T168" s="4">
        <v>10</v>
      </c>
      <c r="U168" s="17">
        <f t="shared" si="11"/>
        <v>58</v>
      </c>
      <c r="V168" s="19"/>
    </row>
    <row r="169" spans="1:22" ht="14.25" customHeight="1">
      <c r="A169" t="s">
        <v>491</v>
      </c>
      <c r="B169" s="32" t="s">
        <v>492</v>
      </c>
      <c r="C169" s="32" t="s">
        <v>491</v>
      </c>
      <c r="D169" s="32" t="s">
        <v>492</v>
      </c>
      <c r="E169" t="s">
        <v>222</v>
      </c>
      <c r="F169" s="4">
        <v>125</v>
      </c>
      <c r="G169" s="4">
        <v>0</v>
      </c>
      <c r="H169" s="4">
        <v>13</v>
      </c>
      <c r="I169" s="4">
        <v>67</v>
      </c>
      <c r="J169" s="4">
        <v>65</v>
      </c>
      <c r="K169" s="1">
        <f t="shared" si="8"/>
        <v>270</v>
      </c>
      <c r="L169" s="4">
        <v>84</v>
      </c>
      <c r="M169" s="17">
        <f t="shared" si="9"/>
        <v>354</v>
      </c>
      <c r="N169" s="19" t="s">
        <v>802</v>
      </c>
      <c r="O169" s="4">
        <v>74</v>
      </c>
      <c r="P169" s="4">
        <v>0</v>
      </c>
      <c r="Q169" s="4">
        <v>0</v>
      </c>
      <c r="R169" s="4">
        <v>20</v>
      </c>
      <c r="S169" s="1">
        <f t="shared" si="10"/>
        <v>94</v>
      </c>
      <c r="T169" s="4">
        <v>32</v>
      </c>
      <c r="U169" s="17">
        <f t="shared" si="11"/>
        <v>126</v>
      </c>
      <c r="V169" s="19"/>
    </row>
    <row r="170" spans="1:22" ht="14.25" customHeight="1">
      <c r="A170" t="s">
        <v>868</v>
      </c>
      <c r="B170" s="32" t="s">
        <v>869</v>
      </c>
      <c r="C170" s="32" t="s">
        <v>659</v>
      </c>
      <c r="D170" s="32" t="s">
        <v>660</v>
      </c>
      <c r="E170" t="s">
        <v>222</v>
      </c>
      <c r="F170" s="4">
        <v>17</v>
      </c>
      <c r="G170" s="4">
        <v>32</v>
      </c>
      <c r="H170" s="4">
        <v>0</v>
      </c>
      <c r="I170" s="4">
        <v>0</v>
      </c>
      <c r="J170" s="4">
        <v>0</v>
      </c>
      <c r="K170" s="1">
        <f t="shared" si="8"/>
        <v>49</v>
      </c>
      <c r="L170" s="4">
        <v>293</v>
      </c>
      <c r="M170" s="17">
        <f t="shared" si="9"/>
        <v>342</v>
      </c>
      <c r="N170" s="19" t="s">
        <v>799</v>
      </c>
      <c r="O170" s="4">
        <v>0</v>
      </c>
      <c r="P170" s="4">
        <v>45</v>
      </c>
      <c r="Q170" s="4">
        <v>0</v>
      </c>
      <c r="R170" s="4">
        <v>70</v>
      </c>
      <c r="S170" s="1">
        <f t="shared" si="10"/>
        <v>115</v>
      </c>
      <c r="T170" s="4">
        <v>129</v>
      </c>
      <c r="U170" s="17">
        <f t="shared" si="11"/>
        <v>244</v>
      </c>
      <c r="V170" s="19"/>
    </row>
    <row r="171" spans="1:22" ht="14.25" customHeight="1">
      <c r="A171" t="s">
        <v>495</v>
      </c>
      <c r="B171" s="32" t="s">
        <v>496</v>
      </c>
      <c r="C171" s="32" t="s">
        <v>495</v>
      </c>
      <c r="D171" s="32" t="s">
        <v>496</v>
      </c>
      <c r="E171" t="s">
        <v>320</v>
      </c>
      <c r="F171" s="4">
        <v>172</v>
      </c>
      <c r="G171" s="4">
        <v>0</v>
      </c>
      <c r="H171" s="4">
        <v>0</v>
      </c>
      <c r="I171" s="4">
        <v>92</v>
      </c>
      <c r="J171" s="4">
        <v>0</v>
      </c>
      <c r="K171" s="1">
        <f t="shared" si="8"/>
        <v>264</v>
      </c>
      <c r="L171" s="4">
        <v>248</v>
      </c>
      <c r="M171" s="17">
        <f t="shared" si="9"/>
        <v>512</v>
      </c>
      <c r="N171" s="19" t="s">
        <v>802</v>
      </c>
      <c r="O171" s="4">
        <v>135</v>
      </c>
      <c r="P171" s="4">
        <v>3</v>
      </c>
      <c r="Q171" s="4">
        <v>0</v>
      </c>
      <c r="R171" s="4">
        <v>114</v>
      </c>
      <c r="S171" s="1">
        <f t="shared" si="10"/>
        <v>252</v>
      </c>
      <c r="T171" s="4">
        <v>132</v>
      </c>
      <c r="U171" s="17">
        <f t="shared" si="11"/>
        <v>384</v>
      </c>
      <c r="V171" s="19"/>
    </row>
    <row r="172" spans="1:22" ht="14.25" customHeight="1">
      <c r="A172" t="s">
        <v>497</v>
      </c>
      <c r="B172" s="32" t="s">
        <v>498</v>
      </c>
      <c r="C172" s="32" t="s">
        <v>497</v>
      </c>
      <c r="D172" s="32" t="s">
        <v>498</v>
      </c>
      <c r="E172" t="s">
        <v>231</v>
      </c>
      <c r="F172" s="4">
        <v>0</v>
      </c>
      <c r="G172" s="4">
        <v>0</v>
      </c>
      <c r="H172" s="4">
        <v>0</v>
      </c>
      <c r="I172" s="4">
        <v>0</v>
      </c>
      <c r="J172" s="4">
        <v>0</v>
      </c>
      <c r="K172" s="1">
        <f t="shared" si="8"/>
        <v>0</v>
      </c>
      <c r="L172" s="4">
        <v>0</v>
      </c>
      <c r="M172" s="17">
        <f t="shared" si="9"/>
        <v>0</v>
      </c>
      <c r="N172" s="19" t="s">
        <v>799</v>
      </c>
      <c r="O172" s="4">
        <v>0</v>
      </c>
      <c r="P172" s="4">
        <v>0</v>
      </c>
      <c r="Q172" s="4">
        <v>0</v>
      </c>
      <c r="R172" s="4">
        <v>0</v>
      </c>
      <c r="S172" s="1">
        <f t="shared" si="10"/>
        <v>0</v>
      </c>
      <c r="T172" s="4">
        <v>7</v>
      </c>
      <c r="U172" s="17">
        <f t="shared" si="11"/>
        <v>7</v>
      </c>
      <c r="V172" s="19"/>
    </row>
    <row r="173" spans="1:22" ht="14.25" customHeight="1">
      <c r="A173" t="s">
        <v>499</v>
      </c>
      <c r="B173" s="32" t="s">
        <v>500</v>
      </c>
      <c r="C173" s="32" t="s">
        <v>499</v>
      </c>
      <c r="D173" s="32" t="s">
        <v>500</v>
      </c>
      <c r="E173" t="s">
        <v>222</v>
      </c>
      <c r="F173" s="4">
        <v>42</v>
      </c>
      <c r="G173" s="4">
        <v>7</v>
      </c>
      <c r="H173" s="4">
        <v>0</v>
      </c>
      <c r="I173" s="4">
        <v>13</v>
      </c>
      <c r="J173" s="4">
        <v>0</v>
      </c>
      <c r="K173" s="1">
        <f t="shared" si="8"/>
        <v>62</v>
      </c>
      <c r="L173" s="4">
        <v>0</v>
      </c>
      <c r="M173" s="17">
        <f t="shared" si="9"/>
        <v>62</v>
      </c>
      <c r="N173" s="19" t="s">
        <v>799</v>
      </c>
      <c r="O173" s="4">
        <v>0</v>
      </c>
      <c r="P173" s="4">
        <v>0</v>
      </c>
      <c r="Q173" s="4">
        <v>0</v>
      </c>
      <c r="R173" s="4">
        <v>0</v>
      </c>
      <c r="S173" s="1">
        <f t="shared" si="10"/>
        <v>0</v>
      </c>
      <c r="T173" s="4">
        <v>28</v>
      </c>
      <c r="U173" s="17">
        <f t="shared" si="11"/>
        <v>28</v>
      </c>
      <c r="V173" s="19"/>
    </row>
    <row r="174" spans="1:22" ht="14.25" customHeight="1">
      <c r="A174" t="s">
        <v>501</v>
      </c>
      <c r="B174" s="32" t="s">
        <v>502</v>
      </c>
      <c r="C174" s="32" t="s">
        <v>501</v>
      </c>
      <c r="D174" s="32" t="s">
        <v>502</v>
      </c>
      <c r="E174" t="s">
        <v>248</v>
      </c>
      <c r="F174" s="4">
        <v>227</v>
      </c>
      <c r="G174" s="4">
        <v>0</v>
      </c>
      <c r="H174" s="4">
        <v>0</v>
      </c>
      <c r="I174" s="4">
        <v>46</v>
      </c>
      <c r="J174" s="4">
        <v>0</v>
      </c>
      <c r="K174" s="1">
        <f t="shared" si="8"/>
        <v>273</v>
      </c>
      <c r="L174" s="4">
        <v>50</v>
      </c>
      <c r="M174" s="17">
        <f t="shared" si="9"/>
        <v>323</v>
      </c>
      <c r="N174" s="19" t="s">
        <v>799</v>
      </c>
      <c r="O174" s="4">
        <v>188</v>
      </c>
      <c r="P174" s="4">
        <v>0</v>
      </c>
      <c r="Q174" s="4">
        <v>0</v>
      </c>
      <c r="R174" s="4">
        <v>19</v>
      </c>
      <c r="S174" s="1">
        <f t="shared" si="10"/>
        <v>207</v>
      </c>
      <c r="T174" s="4">
        <v>47</v>
      </c>
      <c r="U174" s="17">
        <f t="shared" si="11"/>
        <v>254</v>
      </c>
      <c r="V174" s="19"/>
    </row>
    <row r="175" spans="1:22" ht="14.25" customHeight="1">
      <c r="A175" t="s">
        <v>852</v>
      </c>
      <c r="B175" s="32" t="s">
        <v>853</v>
      </c>
      <c r="C175" s="32" t="s">
        <v>852</v>
      </c>
      <c r="D175" s="32" t="s">
        <v>853</v>
      </c>
      <c r="E175" t="s">
        <v>222</v>
      </c>
      <c r="F175" s="4">
        <v>27</v>
      </c>
      <c r="G175" s="4">
        <v>0</v>
      </c>
      <c r="H175" s="4">
        <v>0</v>
      </c>
      <c r="I175" s="4">
        <v>8</v>
      </c>
      <c r="J175" s="4">
        <v>0</v>
      </c>
      <c r="K175" s="1">
        <f t="shared" si="8"/>
        <v>35</v>
      </c>
      <c r="L175" s="4">
        <v>0</v>
      </c>
      <c r="M175" s="17">
        <f t="shared" si="9"/>
        <v>35</v>
      </c>
      <c r="N175" s="19" t="s">
        <v>799</v>
      </c>
      <c r="O175" s="4">
        <v>0</v>
      </c>
      <c r="P175" s="4">
        <v>0</v>
      </c>
      <c r="Q175" s="4">
        <v>0</v>
      </c>
      <c r="R175" s="4">
        <v>9</v>
      </c>
      <c r="S175" s="1">
        <f t="shared" si="10"/>
        <v>9</v>
      </c>
      <c r="T175" s="4">
        <v>0</v>
      </c>
      <c r="U175" s="17">
        <f t="shared" si="11"/>
        <v>9</v>
      </c>
      <c r="V175" s="19"/>
    </row>
    <row r="176" spans="1:22" ht="14.25" customHeight="1">
      <c r="A176" t="s">
        <v>503</v>
      </c>
      <c r="B176" s="32" t="s">
        <v>504</v>
      </c>
      <c r="C176" s="32" t="s">
        <v>503</v>
      </c>
      <c r="D176" s="32" t="s">
        <v>504</v>
      </c>
      <c r="E176" t="s">
        <v>253</v>
      </c>
      <c r="F176" s="4">
        <v>66</v>
      </c>
      <c r="G176" s="4">
        <v>0</v>
      </c>
      <c r="H176" s="4">
        <v>0</v>
      </c>
      <c r="I176" s="4">
        <v>61</v>
      </c>
      <c r="J176" s="4">
        <v>21</v>
      </c>
      <c r="K176" s="1">
        <f t="shared" si="8"/>
        <v>148</v>
      </c>
      <c r="L176" s="4">
        <v>0</v>
      </c>
      <c r="M176" s="17">
        <f t="shared" si="9"/>
        <v>148</v>
      </c>
      <c r="N176" s="19" t="s">
        <v>799</v>
      </c>
      <c r="O176" s="4">
        <v>58</v>
      </c>
      <c r="P176" s="4">
        <v>0</v>
      </c>
      <c r="Q176" s="4">
        <v>0</v>
      </c>
      <c r="R176" s="4">
        <v>111</v>
      </c>
      <c r="S176" s="1">
        <f t="shared" si="10"/>
        <v>169</v>
      </c>
      <c r="T176" s="4">
        <v>0</v>
      </c>
      <c r="U176" s="17">
        <f t="shared" si="11"/>
        <v>169</v>
      </c>
      <c r="V176" s="19"/>
    </row>
    <row r="177" spans="1:22" ht="14.25" customHeight="1">
      <c r="A177" t="s">
        <v>505</v>
      </c>
      <c r="B177" s="32" t="s">
        <v>506</v>
      </c>
      <c r="C177" s="32" t="s">
        <v>505</v>
      </c>
      <c r="D177" s="32" t="s">
        <v>506</v>
      </c>
      <c r="E177" t="s">
        <v>219</v>
      </c>
      <c r="F177" s="4">
        <v>0</v>
      </c>
      <c r="G177" s="4">
        <v>18</v>
      </c>
      <c r="H177" s="4">
        <v>0</v>
      </c>
      <c r="I177" s="4">
        <v>84</v>
      </c>
      <c r="J177" s="4">
        <v>0</v>
      </c>
      <c r="K177" s="1">
        <f t="shared" si="8"/>
        <v>102</v>
      </c>
      <c r="L177" s="4">
        <v>0</v>
      </c>
      <c r="M177" s="17">
        <f t="shared" si="9"/>
        <v>102</v>
      </c>
      <c r="N177" s="19" t="s">
        <v>799</v>
      </c>
      <c r="O177" s="4">
        <v>0</v>
      </c>
      <c r="P177" s="4">
        <v>37</v>
      </c>
      <c r="Q177" s="4">
        <v>0</v>
      </c>
      <c r="R177" s="4">
        <v>0</v>
      </c>
      <c r="S177" s="1">
        <f t="shared" si="10"/>
        <v>37</v>
      </c>
      <c r="T177" s="4">
        <v>0</v>
      </c>
      <c r="U177" s="17">
        <f t="shared" si="11"/>
        <v>37</v>
      </c>
      <c r="V177" s="19"/>
    </row>
    <row r="178" spans="1:22" ht="14.25" customHeight="1">
      <c r="A178" t="s">
        <v>767</v>
      </c>
      <c r="B178" s="32" t="s">
        <v>768</v>
      </c>
      <c r="C178" s="32" t="s">
        <v>767</v>
      </c>
      <c r="D178" s="32" t="s">
        <v>768</v>
      </c>
      <c r="E178" t="s">
        <v>253</v>
      </c>
      <c r="F178" s="4">
        <v>42</v>
      </c>
      <c r="G178" s="4">
        <v>0</v>
      </c>
      <c r="H178" s="4">
        <v>0</v>
      </c>
      <c r="I178" s="4">
        <v>0</v>
      </c>
      <c r="J178" s="4">
        <v>0</v>
      </c>
      <c r="K178" s="1">
        <f t="shared" si="8"/>
        <v>42</v>
      </c>
      <c r="L178" s="4">
        <v>0</v>
      </c>
      <c r="M178" s="17">
        <f t="shared" si="9"/>
        <v>42</v>
      </c>
      <c r="N178" s="19" t="s">
        <v>799</v>
      </c>
      <c r="O178" s="4">
        <v>38</v>
      </c>
      <c r="P178" s="4">
        <v>0</v>
      </c>
      <c r="Q178" s="4">
        <v>0</v>
      </c>
      <c r="R178" s="4">
        <v>8</v>
      </c>
      <c r="S178" s="1">
        <f t="shared" si="10"/>
        <v>46</v>
      </c>
      <c r="T178" s="4">
        <v>20</v>
      </c>
      <c r="U178" s="17">
        <f t="shared" si="11"/>
        <v>66</v>
      </c>
      <c r="V178" s="19"/>
    </row>
    <row r="179" spans="1:22" ht="14.25" customHeight="1">
      <c r="A179" t="s">
        <v>507</v>
      </c>
      <c r="B179" s="32" t="s">
        <v>508</v>
      </c>
      <c r="C179" s="32" t="s">
        <v>507</v>
      </c>
      <c r="D179" s="32" t="s">
        <v>508</v>
      </c>
      <c r="E179" t="s">
        <v>231</v>
      </c>
      <c r="F179" s="4">
        <v>160</v>
      </c>
      <c r="G179" s="4">
        <v>0</v>
      </c>
      <c r="H179" s="4">
        <v>0</v>
      </c>
      <c r="I179" s="4">
        <v>112</v>
      </c>
      <c r="J179" s="4">
        <v>0</v>
      </c>
      <c r="K179" s="1">
        <f t="shared" si="8"/>
        <v>272</v>
      </c>
      <c r="L179" s="4">
        <v>0</v>
      </c>
      <c r="M179" s="17">
        <f t="shared" si="9"/>
        <v>272</v>
      </c>
      <c r="N179" s="19" t="s">
        <v>799</v>
      </c>
      <c r="O179" s="4">
        <v>119</v>
      </c>
      <c r="P179" s="4">
        <v>0</v>
      </c>
      <c r="Q179" s="4">
        <v>0</v>
      </c>
      <c r="R179" s="4">
        <v>82</v>
      </c>
      <c r="S179" s="1">
        <f t="shared" si="10"/>
        <v>201</v>
      </c>
      <c r="T179" s="4">
        <v>62</v>
      </c>
      <c r="U179" s="17">
        <f t="shared" si="11"/>
        <v>263</v>
      </c>
      <c r="V179" s="19"/>
    </row>
    <row r="180" spans="1:22" ht="14.25" customHeight="1">
      <c r="A180" t="s">
        <v>509</v>
      </c>
      <c r="B180" s="32" t="s">
        <v>510</v>
      </c>
      <c r="C180" s="32" t="s">
        <v>509</v>
      </c>
      <c r="D180" s="32" t="s">
        <v>510</v>
      </c>
      <c r="E180" t="s">
        <v>243</v>
      </c>
      <c r="F180" s="4">
        <v>79</v>
      </c>
      <c r="G180" s="4">
        <v>5</v>
      </c>
      <c r="H180" s="4">
        <v>0</v>
      </c>
      <c r="I180" s="4">
        <v>20</v>
      </c>
      <c r="J180" s="4">
        <v>0</v>
      </c>
      <c r="K180" s="1">
        <f t="shared" si="8"/>
        <v>104</v>
      </c>
      <c r="L180" s="4">
        <v>0</v>
      </c>
      <c r="M180" s="17">
        <f t="shared" si="9"/>
        <v>104</v>
      </c>
      <c r="N180" s="19" t="s">
        <v>802</v>
      </c>
      <c r="O180" s="4">
        <v>92</v>
      </c>
      <c r="P180" s="4">
        <v>0</v>
      </c>
      <c r="Q180" s="4">
        <v>0</v>
      </c>
      <c r="R180" s="4">
        <v>18</v>
      </c>
      <c r="S180" s="1">
        <f t="shared" si="10"/>
        <v>110</v>
      </c>
      <c r="T180" s="4">
        <v>173</v>
      </c>
      <c r="U180" s="17">
        <f t="shared" si="11"/>
        <v>283</v>
      </c>
      <c r="V180" s="19"/>
    </row>
    <row r="181" spans="1:22" ht="14.25" customHeight="1">
      <c r="A181" t="s">
        <v>769</v>
      </c>
      <c r="B181" s="32" t="s">
        <v>770</v>
      </c>
      <c r="C181" s="32" t="s">
        <v>769</v>
      </c>
      <c r="D181" s="32" t="s">
        <v>770</v>
      </c>
      <c r="E181" t="s">
        <v>219</v>
      </c>
      <c r="F181" s="4">
        <v>0</v>
      </c>
      <c r="G181" s="4">
        <v>0</v>
      </c>
      <c r="H181" s="4">
        <v>0</v>
      </c>
      <c r="I181" s="4">
        <v>0</v>
      </c>
      <c r="J181" s="4">
        <v>0</v>
      </c>
      <c r="K181" s="1">
        <f t="shared" si="8"/>
        <v>0</v>
      </c>
      <c r="L181" s="4">
        <v>0</v>
      </c>
      <c r="M181" s="17">
        <f t="shared" si="9"/>
        <v>0</v>
      </c>
      <c r="N181" s="19" t="s">
        <v>799</v>
      </c>
      <c r="O181" s="4">
        <v>56</v>
      </c>
      <c r="P181" s="4">
        <v>0</v>
      </c>
      <c r="Q181" s="4">
        <v>0</v>
      </c>
      <c r="R181" s="4">
        <v>14</v>
      </c>
      <c r="S181" s="1">
        <f t="shared" si="10"/>
        <v>70</v>
      </c>
      <c r="T181" s="4">
        <v>0</v>
      </c>
      <c r="U181" s="17">
        <f t="shared" si="11"/>
        <v>70</v>
      </c>
      <c r="V181" s="19"/>
    </row>
    <row r="182" spans="1:22" ht="14.25" customHeight="1">
      <c r="A182" t="s">
        <v>511</v>
      </c>
      <c r="B182" s="32" t="s">
        <v>512</v>
      </c>
      <c r="C182" s="32" t="s">
        <v>511</v>
      </c>
      <c r="D182" s="32" t="s">
        <v>512</v>
      </c>
      <c r="E182" t="s">
        <v>253</v>
      </c>
      <c r="F182" s="4">
        <v>120</v>
      </c>
      <c r="G182" s="4">
        <v>0</v>
      </c>
      <c r="H182" s="4">
        <v>21</v>
      </c>
      <c r="I182" s="4">
        <v>57</v>
      </c>
      <c r="J182" s="4">
        <v>51</v>
      </c>
      <c r="K182" s="1">
        <f t="shared" si="8"/>
        <v>249</v>
      </c>
      <c r="L182" s="4">
        <v>149</v>
      </c>
      <c r="M182" s="17">
        <f t="shared" si="9"/>
        <v>398</v>
      </c>
      <c r="N182" s="19" t="s">
        <v>799</v>
      </c>
      <c r="O182" s="4">
        <v>135</v>
      </c>
      <c r="P182" s="4">
        <v>11</v>
      </c>
      <c r="Q182" s="4">
        <v>0</v>
      </c>
      <c r="R182" s="4">
        <v>36</v>
      </c>
      <c r="S182" s="1">
        <f t="shared" si="10"/>
        <v>182</v>
      </c>
      <c r="T182" s="4">
        <v>157</v>
      </c>
      <c r="U182" s="17">
        <f t="shared" si="11"/>
        <v>339</v>
      </c>
      <c r="V182" s="19"/>
    </row>
    <row r="183" spans="1:22" ht="14.25" customHeight="1">
      <c r="A183" t="s">
        <v>513</v>
      </c>
      <c r="B183" s="32" t="s">
        <v>514</v>
      </c>
      <c r="C183" s="32" t="s">
        <v>513</v>
      </c>
      <c r="D183" s="32" t="s">
        <v>514</v>
      </c>
      <c r="E183" t="s">
        <v>219</v>
      </c>
      <c r="F183" s="4">
        <v>0</v>
      </c>
      <c r="G183" s="4">
        <v>0</v>
      </c>
      <c r="H183" s="4">
        <v>0</v>
      </c>
      <c r="I183" s="4">
        <v>0</v>
      </c>
      <c r="J183" s="4">
        <v>181</v>
      </c>
      <c r="K183" s="1">
        <f t="shared" si="8"/>
        <v>181</v>
      </c>
      <c r="L183" s="4">
        <v>0</v>
      </c>
      <c r="M183" s="17">
        <f t="shared" si="9"/>
        <v>181</v>
      </c>
      <c r="N183" s="19" t="s">
        <v>799</v>
      </c>
      <c r="O183" s="4">
        <v>40</v>
      </c>
      <c r="P183" s="4">
        <v>0</v>
      </c>
      <c r="Q183" s="4">
        <v>0</v>
      </c>
      <c r="R183" s="4">
        <v>1</v>
      </c>
      <c r="S183" s="1">
        <f t="shared" si="10"/>
        <v>41</v>
      </c>
      <c r="T183" s="4">
        <v>0</v>
      </c>
      <c r="U183" s="17">
        <f t="shared" si="11"/>
        <v>41</v>
      </c>
      <c r="V183" s="19"/>
    </row>
    <row r="184" spans="1:22" ht="14.25" customHeight="1">
      <c r="A184" t="s">
        <v>515</v>
      </c>
      <c r="B184" s="32" t="s">
        <v>516</v>
      </c>
      <c r="C184" s="32" t="s">
        <v>515</v>
      </c>
      <c r="D184" s="32" t="s">
        <v>516</v>
      </c>
      <c r="E184" t="s">
        <v>320</v>
      </c>
      <c r="F184" s="4">
        <v>104</v>
      </c>
      <c r="G184" s="4">
        <v>0</v>
      </c>
      <c r="H184" s="4">
        <v>0</v>
      </c>
      <c r="I184" s="4">
        <v>117</v>
      </c>
      <c r="J184" s="4">
        <v>0</v>
      </c>
      <c r="K184" s="1">
        <f t="shared" si="8"/>
        <v>221</v>
      </c>
      <c r="L184" s="4">
        <v>182</v>
      </c>
      <c r="M184" s="17">
        <f t="shared" si="9"/>
        <v>403</v>
      </c>
      <c r="N184" s="19" t="s">
        <v>802</v>
      </c>
      <c r="O184" s="4">
        <v>21</v>
      </c>
      <c r="P184" s="4">
        <v>12</v>
      </c>
      <c r="Q184" s="4">
        <v>0</v>
      </c>
      <c r="R184" s="4">
        <v>31</v>
      </c>
      <c r="S184" s="1">
        <f t="shared" si="10"/>
        <v>64</v>
      </c>
      <c r="T184" s="4">
        <v>0</v>
      </c>
      <c r="U184" s="17">
        <f t="shared" si="11"/>
        <v>64</v>
      </c>
      <c r="V184" s="19"/>
    </row>
    <row r="185" spans="1:22" ht="14.25" customHeight="1">
      <c r="A185" t="s">
        <v>517</v>
      </c>
      <c r="B185" s="32" t="s">
        <v>518</v>
      </c>
      <c r="C185" s="32" t="s">
        <v>517</v>
      </c>
      <c r="D185" s="32" t="s">
        <v>518</v>
      </c>
      <c r="E185" t="s">
        <v>248</v>
      </c>
      <c r="F185" s="4">
        <v>0</v>
      </c>
      <c r="G185" s="4">
        <v>5</v>
      </c>
      <c r="H185" s="4">
        <v>0</v>
      </c>
      <c r="I185" s="4">
        <v>6</v>
      </c>
      <c r="J185" s="4">
        <v>0</v>
      </c>
      <c r="K185" s="1">
        <f t="shared" si="8"/>
        <v>11</v>
      </c>
      <c r="L185" s="4">
        <v>14</v>
      </c>
      <c r="M185" s="17">
        <f t="shared" si="9"/>
        <v>25</v>
      </c>
      <c r="N185" s="19" t="s">
        <v>799</v>
      </c>
      <c r="O185" s="4">
        <v>0</v>
      </c>
      <c r="P185" s="4">
        <v>5</v>
      </c>
      <c r="Q185" s="4">
        <v>0</v>
      </c>
      <c r="R185" s="4">
        <v>6</v>
      </c>
      <c r="S185" s="1">
        <f t="shared" si="10"/>
        <v>11</v>
      </c>
      <c r="T185" s="4">
        <v>39</v>
      </c>
      <c r="U185" s="17">
        <f t="shared" si="11"/>
        <v>50</v>
      </c>
      <c r="V185" s="19"/>
    </row>
    <row r="186" spans="1:22" ht="14.25" customHeight="1">
      <c r="A186" t="s">
        <v>519</v>
      </c>
      <c r="B186" s="32" t="s">
        <v>520</v>
      </c>
      <c r="C186" s="32" t="s">
        <v>519</v>
      </c>
      <c r="D186" s="32" t="s">
        <v>520</v>
      </c>
      <c r="E186" t="s">
        <v>219</v>
      </c>
      <c r="F186" s="4">
        <v>0</v>
      </c>
      <c r="G186" s="4">
        <v>34</v>
      </c>
      <c r="H186" s="4">
        <v>0</v>
      </c>
      <c r="I186" s="4">
        <v>9</v>
      </c>
      <c r="J186" s="4">
        <v>0</v>
      </c>
      <c r="K186" s="1">
        <f t="shared" si="8"/>
        <v>43</v>
      </c>
      <c r="L186" s="4">
        <v>0</v>
      </c>
      <c r="M186" s="17">
        <f t="shared" si="9"/>
        <v>43</v>
      </c>
      <c r="N186" s="19" t="s">
        <v>799</v>
      </c>
      <c r="O186" s="4">
        <v>23</v>
      </c>
      <c r="P186" s="4">
        <v>34</v>
      </c>
      <c r="Q186" s="4">
        <v>0</v>
      </c>
      <c r="R186" s="4">
        <v>12</v>
      </c>
      <c r="S186" s="1">
        <f t="shared" si="10"/>
        <v>69</v>
      </c>
      <c r="T186" s="4">
        <v>0</v>
      </c>
      <c r="U186" s="17">
        <f t="shared" si="11"/>
        <v>69</v>
      </c>
      <c r="V186" s="19"/>
    </row>
    <row r="187" spans="1:22" ht="14.25" customHeight="1">
      <c r="A187" t="s">
        <v>521</v>
      </c>
      <c r="B187" s="32" t="s">
        <v>522</v>
      </c>
      <c r="C187" s="32" t="s">
        <v>521</v>
      </c>
      <c r="D187" s="32" t="s">
        <v>522</v>
      </c>
      <c r="E187" t="s">
        <v>253</v>
      </c>
      <c r="F187" s="4">
        <v>27</v>
      </c>
      <c r="G187" s="4">
        <v>1</v>
      </c>
      <c r="H187" s="4">
        <v>0</v>
      </c>
      <c r="I187" s="4">
        <v>13</v>
      </c>
      <c r="J187" s="4">
        <v>31</v>
      </c>
      <c r="K187" s="1">
        <f t="shared" si="8"/>
        <v>72</v>
      </c>
      <c r="L187" s="4">
        <v>0</v>
      </c>
      <c r="M187" s="17">
        <f t="shared" si="9"/>
        <v>72</v>
      </c>
      <c r="N187" s="19" t="s">
        <v>799</v>
      </c>
      <c r="O187" s="4">
        <v>27</v>
      </c>
      <c r="P187" s="4">
        <v>1</v>
      </c>
      <c r="Q187" s="4">
        <v>0</v>
      </c>
      <c r="R187" s="4">
        <v>18</v>
      </c>
      <c r="S187" s="1">
        <f t="shared" si="10"/>
        <v>46</v>
      </c>
      <c r="T187" s="4">
        <v>20</v>
      </c>
      <c r="U187" s="17">
        <f t="shared" si="11"/>
        <v>66</v>
      </c>
      <c r="V187" s="19"/>
    </row>
    <row r="188" spans="1:22" ht="14.25" customHeight="1">
      <c r="A188" t="s">
        <v>822</v>
      </c>
      <c r="B188" s="32" t="s">
        <v>823</v>
      </c>
      <c r="C188" s="32" t="s">
        <v>493</v>
      </c>
      <c r="D188" s="32" t="s">
        <v>494</v>
      </c>
      <c r="E188" t="s">
        <v>234</v>
      </c>
      <c r="F188" s="4">
        <v>0</v>
      </c>
      <c r="G188" s="4">
        <v>0</v>
      </c>
      <c r="H188" s="4">
        <v>0</v>
      </c>
      <c r="I188" s="4">
        <v>0</v>
      </c>
      <c r="J188" s="4">
        <v>0</v>
      </c>
      <c r="K188" s="1">
        <f t="shared" si="8"/>
        <v>0</v>
      </c>
      <c r="L188" s="4">
        <v>8</v>
      </c>
      <c r="M188" s="17">
        <f t="shared" si="9"/>
        <v>8</v>
      </c>
      <c r="N188" s="19" t="s">
        <v>799</v>
      </c>
      <c r="O188" s="4">
        <v>0</v>
      </c>
      <c r="P188" s="4">
        <v>0</v>
      </c>
      <c r="Q188" s="4">
        <v>0</v>
      </c>
      <c r="R188" s="4">
        <v>0</v>
      </c>
      <c r="S188" s="1">
        <f t="shared" si="10"/>
        <v>0</v>
      </c>
      <c r="T188" s="4">
        <v>2</v>
      </c>
      <c r="U188" s="17">
        <f t="shared" si="11"/>
        <v>2</v>
      </c>
      <c r="V188" s="19"/>
    </row>
    <row r="189" spans="1:22" ht="14.25" customHeight="1">
      <c r="A189" t="s">
        <v>523</v>
      </c>
      <c r="B189" s="32" t="s">
        <v>524</v>
      </c>
      <c r="C189" s="32" t="s">
        <v>523</v>
      </c>
      <c r="D189" s="32" t="s">
        <v>524</v>
      </c>
      <c r="E189" t="s">
        <v>253</v>
      </c>
      <c r="F189" s="4">
        <v>148</v>
      </c>
      <c r="G189" s="4">
        <v>0</v>
      </c>
      <c r="H189" s="4">
        <v>0</v>
      </c>
      <c r="I189" s="4">
        <v>45</v>
      </c>
      <c r="J189" s="4">
        <v>0</v>
      </c>
      <c r="K189" s="1">
        <f t="shared" si="8"/>
        <v>193</v>
      </c>
      <c r="L189" s="4">
        <v>0</v>
      </c>
      <c r="M189" s="17">
        <f t="shared" si="9"/>
        <v>193</v>
      </c>
      <c r="N189" s="19" t="s">
        <v>799</v>
      </c>
      <c r="O189" s="4">
        <v>69</v>
      </c>
      <c r="P189" s="4">
        <v>0</v>
      </c>
      <c r="Q189" s="4">
        <v>0</v>
      </c>
      <c r="R189" s="4">
        <v>42</v>
      </c>
      <c r="S189" s="1">
        <f t="shared" si="10"/>
        <v>111</v>
      </c>
      <c r="T189" s="4">
        <v>60</v>
      </c>
      <c r="U189" s="17">
        <f t="shared" si="11"/>
        <v>171</v>
      </c>
      <c r="V189" s="19"/>
    </row>
    <row r="190" spans="1:22" ht="14.25" customHeight="1">
      <c r="A190" t="s">
        <v>771</v>
      </c>
      <c r="B190" s="32" t="s">
        <v>772</v>
      </c>
      <c r="C190" s="32" t="s">
        <v>771</v>
      </c>
      <c r="D190" s="32" t="s">
        <v>772</v>
      </c>
      <c r="E190" t="s">
        <v>231</v>
      </c>
      <c r="F190" s="4">
        <v>57</v>
      </c>
      <c r="G190" s="4">
        <v>0</v>
      </c>
      <c r="H190" s="4">
        <v>0</v>
      </c>
      <c r="I190" s="4">
        <v>14</v>
      </c>
      <c r="J190" s="4">
        <v>0</v>
      </c>
      <c r="K190" s="1">
        <f t="shared" si="8"/>
        <v>71</v>
      </c>
      <c r="L190" s="4">
        <v>14</v>
      </c>
      <c r="M190" s="17">
        <f t="shared" si="9"/>
        <v>85</v>
      </c>
      <c r="N190" s="19" t="s">
        <v>799</v>
      </c>
      <c r="O190" s="4">
        <v>54</v>
      </c>
      <c r="P190" s="4">
        <v>0</v>
      </c>
      <c r="Q190" s="4">
        <v>0</v>
      </c>
      <c r="R190" s="4">
        <v>17</v>
      </c>
      <c r="S190" s="1">
        <f t="shared" si="10"/>
        <v>71</v>
      </c>
      <c r="T190" s="4">
        <v>0</v>
      </c>
      <c r="U190" s="17">
        <f t="shared" si="11"/>
        <v>71</v>
      </c>
      <c r="V190" s="19"/>
    </row>
    <row r="191" spans="1:22" ht="14.25" customHeight="1">
      <c r="A191" t="s">
        <v>525</v>
      </c>
      <c r="B191" s="32" t="s">
        <v>526</v>
      </c>
      <c r="C191" s="32" t="s">
        <v>525</v>
      </c>
      <c r="D191" s="32" t="s">
        <v>526</v>
      </c>
      <c r="E191" t="s">
        <v>253</v>
      </c>
      <c r="F191" s="4">
        <v>38</v>
      </c>
      <c r="G191" s="4">
        <v>0</v>
      </c>
      <c r="H191" s="4">
        <v>0</v>
      </c>
      <c r="I191" s="4">
        <v>0</v>
      </c>
      <c r="J191" s="4">
        <v>29</v>
      </c>
      <c r="K191" s="1">
        <f t="shared" si="8"/>
        <v>67</v>
      </c>
      <c r="L191" s="4">
        <v>19</v>
      </c>
      <c r="M191" s="17">
        <f t="shared" si="9"/>
        <v>86</v>
      </c>
      <c r="N191" s="19" t="s">
        <v>802</v>
      </c>
      <c r="O191" s="4">
        <v>0</v>
      </c>
      <c r="P191" s="4">
        <v>0</v>
      </c>
      <c r="Q191" s="4">
        <v>0</v>
      </c>
      <c r="R191" s="4">
        <v>0</v>
      </c>
      <c r="S191" s="1">
        <f t="shared" si="10"/>
        <v>0</v>
      </c>
      <c r="T191" s="4">
        <v>11</v>
      </c>
      <c r="U191" s="17">
        <f t="shared" si="11"/>
        <v>11</v>
      </c>
      <c r="V191" s="19"/>
    </row>
    <row r="192" spans="1:22" ht="14.25" customHeight="1">
      <c r="A192" t="s">
        <v>527</v>
      </c>
      <c r="B192" s="32" t="s">
        <v>528</v>
      </c>
      <c r="C192" s="32" t="s">
        <v>527</v>
      </c>
      <c r="D192" s="32" t="s">
        <v>528</v>
      </c>
      <c r="E192" t="s">
        <v>219</v>
      </c>
      <c r="F192" s="4">
        <v>32</v>
      </c>
      <c r="G192" s="4">
        <v>0</v>
      </c>
      <c r="H192" s="4">
        <v>0</v>
      </c>
      <c r="I192" s="4">
        <v>49</v>
      </c>
      <c r="J192" s="4">
        <v>0</v>
      </c>
      <c r="K192" s="1">
        <f t="shared" si="8"/>
        <v>81</v>
      </c>
      <c r="L192" s="4">
        <v>0</v>
      </c>
      <c r="M192" s="17">
        <f t="shared" si="9"/>
        <v>81</v>
      </c>
      <c r="N192" s="19" t="s">
        <v>802</v>
      </c>
      <c r="O192" s="4">
        <v>71</v>
      </c>
      <c r="P192" s="4">
        <v>0</v>
      </c>
      <c r="Q192" s="4">
        <v>0</v>
      </c>
      <c r="R192" s="4">
        <v>59</v>
      </c>
      <c r="S192" s="1">
        <f t="shared" si="10"/>
        <v>130</v>
      </c>
      <c r="T192" s="4">
        <v>19</v>
      </c>
      <c r="U192" s="17">
        <f t="shared" si="11"/>
        <v>149</v>
      </c>
      <c r="V192" s="19"/>
    </row>
    <row r="193" spans="1:22" ht="14.25" customHeight="1">
      <c r="A193" t="s">
        <v>529</v>
      </c>
      <c r="B193" s="32" t="s">
        <v>530</v>
      </c>
      <c r="C193" s="32" t="s">
        <v>529</v>
      </c>
      <c r="D193" s="32" t="s">
        <v>530</v>
      </c>
      <c r="E193" t="s">
        <v>234</v>
      </c>
      <c r="F193" s="4">
        <v>16</v>
      </c>
      <c r="G193" s="4">
        <v>1</v>
      </c>
      <c r="H193" s="4">
        <v>0</v>
      </c>
      <c r="I193" s="4">
        <v>6</v>
      </c>
      <c r="J193" s="4">
        <v>0</v>
      </c>
      <c r="K193" s="1">
        <f t="shared" si="8"/>
        <v>23</v>
      </c>
      <c r="L193" s="4">
        <v>89</v>
      </c>
      <c r="M193" s="17">
        <f t="shared" si="9"/>
        <v>112</v>
      </c>
      <c r="N193" s="19" t="s">
        <v>799</v>
      </c>
      <c r="O193" s="4">
        <v>28</v>
      </c>
      <c r="P193" s="4">
        <v>1</v>
      </c>
      <c r="Q193" s="4">
        <v>0</v>
      </c>
      <c r="R193" s="4">
        <v>33</v>
      </c>
      <c r="S193" s="1">
        <f t="shared" si="10"/>
        <v>62</v>
      </c>
      <c r="T193" s="4">
        <v>24</v>
      </c>
      <c r="U193" s="17">
        <f t="shared" si="11"/>
        <v>86</v>
      </c>
      <c r="V193" s="19"/>
    </row>
    <row r="194" spans="1:22" ht="14.25" customHeight="1">
      <c r="A194" t="s">
        <v>531</v>
      </c>
      <c r="B194" s="32" t="s">
        <v>532</v>
      </c>
      <c r="C194" s="32" t="s">
        <v>531</v>
      </c>
      <c r="D194" s="32" t="s">
        <v>532</v>
      </c>
      <c r="E194" t="s">
        <v>248</v>
      </c>
      <c r="F194" s="4">
        <v>42</v>
      </c>
      <c r="G194" s="4">
        <v>10</v>
      </c>
      <c r="H194" s="4">
        <v>0</v>
      </c>
      <c r="I194" s="4">
        <v>28</v>
      </c>
      <c r="J194" s="4">
        <v>50</v>
      </c>
      <c r="K194" s="1">
        <f t="shared" si="8"/>
        <v>130</v>
      </c>
      <c r="L194" s="4">
        <v>0</v>
      </c>
      <c r="M194" s="17">
        <f t="shared" si="9"/>
        <v>130</v>
      </c>
      <c r="N194" s="19" t="s">
        <v>802</v>
      </c>
      <c r="O194" s="4">
        <v>60</v>
      </c>
      <c r="P194" s="4">
        <v>10</v>
      </c>
      <c r="Q194" s="4">
        <v>0</v>
      </c>
      <c r="R194" s="4">
        <v>28</v>
      </c>
      <c r="S194" s="1">
        <f t="shared" si="10"/>
        <v>98</v>
      </c>
      <c r="T194" s="4">
        <v>0</v>
      </c>
      <c r="U194" s="17">
        <f t="shared" si="11"/>
        <v>98</v>
      </c>
      <c r="V194" s="19"/>
    </row>
    <row r="195" spans="1:22" ht="14.25" customHeight="1">
      <c r="A195" t="s">
        <v>773</v>
      </c>
      <c r="B195" s="32" t="s">
        <v>774</v>
      </c>
      <c r="C195" s="32" t="s">
        <v>773</v>
      </c>
      <c r="D195" s="32" t="s">
        <v>774</v>
      </c>
      <c r="E195" t="s">
        <v>219</v>
      </c>
      <c r="F195" s="4">
        <v>14</v>
      </c>
      <c r="G195" s="4">
        <v>0</v>
      </c>
      <c r="H195" s="4">
        <v>0</v>
      </c>
      <c r="I195" s="4">
        <v>3</v>
      </c>
      <c r="J195" s="4">
        <v>23</v>
      </c>
      <c r="K195" s="1">
        <f t="shared" si="8"/>
        <v>40</v>
      </c>
      <c r="L195" s="4">
        <v>0</v>
      </c>
      <c r="M195" s="17">
        <f t="shared" si="9"/>
        <v>40</v>
      </c>
      <c r="N195" s="19" t="s">
        <v>799</v>
      </c>
      <c r="O195" s="4">
        <v>0</v>
      </c>
      <c r="P195" s="4">
        <v>0</v>
      </c>
      <c r="Q195" s="4">
        <v>0</v>
      </c>
      <c r="R195" s="4">
        <v>3</v>
      </c>
      <c r="S195" s="1">
        <f t="shared" si="10"/>
        <v>3</v>
      </c>
      <c r="T195" s="4">
        <v>0</v>
      </c>
      <c r="U195" s="17">
        <f t="shared" si="11"/>
        <v>3</v>
      </c>
      <c r="V195" s="19"/>
    </row>
    <row r="196" spans="1:22" ht="14.25" customHeight="1">
      <c r="A196" t="s">
        <v>533</v>
      </c>
      <c r="B196" s="32" t="s">
        <v>534</v>
      </c>
      <c r="C196" s="32" t="s">
        <v>533</v>
      </c>
      <c r="D196" s="32" t="s">
        <v>534</v>
      </c>
      <c r="E196" t="s">
        <v>222</v>
      </c>
      <c r="F196" s="4">
        <v>2</v>
      </c>
      <c r="G196" s="4">
        <v>0</v>
      </c>
      <c r="H196" s="4">
        <v>0</v>
      </c>
      <c r="I196" s="4">
        <v>3</v>
      </c>
      <c r="J196" s="4">
        <v>0</v>
      </c>
      <c r="K196" s="1">
        <f t="shared" si="8"/>
        <v>5</v>
      </c>
      <c r="L196" s="4">
        <v>0</v>
      </c>
      <c r="M196" s="17">
        <f t="shared" si="9"/>
        <v>5</v>
      </c>
      <c r="N196" s="19" t="s">
        <v>799</v>
      </c>
      <c r="O196" s="4">
        <v>46</v>
      </c>
      <c r="P196" s="4">
        <v>15</v>
      </c>
      <c r="Q196" s="4">
        <v>0</v>
      </c>
      <c r="R196" s="4">
        <v>40</v>
      </c>
      <c r="S196" s="1">
        <f t="shared" si="10"/>
        <v>101</v>
      </c>
      <c r="T196" s="4">
        <v>12</v>
      </c>
      <c r="U196" s="17">
        <f t="shared" si="11"/>
        <v>113</v>
      </c>
      <c r="V196" s="19"/>
    </row>
    <row r="197" spans="1:22" ht="14.25" customHeight="1">
      <c r="A197" t="s">
        <v>775</v>
      </c>
      <c r="B197" s="32" t="s">
        <v>776</v>
      </c>
      <c r="C197" s="32" t="s">
        <v>775</v>
      </c>
      <c r="D197" s="32" t="s">
        <v>776</v>
      </c>
      <c r="E197" t="s">
        <v>219</v>
      </c>
      <c r="F197" s="4">
        <v>44</v>
      </c>
      <c r="G197" s="4">
        <v>6</v>
      </c>
      <c r="H197" s="4">
        <v>0</v>
      </c>
      <c r="I197" s="4">
        <v>8</v>
      </c>
      <c r="J197" s="4">
        <v>147</v>
      </c>
      <c r="K197" s="1">
        <f t="shared" si="8"/>
        <v>205</v>
      </c>
      <c r="L197" s="4">
        <v>133</v>
      </c>
      <c r="M197" s="17">
        <f t="shared" si="9"/>
        <v>338</v>
      </c>
      <c r="N197" s="19" t="s">
        <v>799</v>
      </c>
      <c r="O197" s="4">
        <v>44</v>
      </c>
      <c r="P197" s="4">
        <v>6</v>
      </c>
      <c r="Q197" s="4">
        <v>0</v>
      </c>
      <c r="R197" s="4">
        <v>8</v>
      </c>
      <c r="S197" s="1">
        <f t="shared" si="10"/>
        <v>58</v>
      </c>
      <c r="T197" s="4">
        <v>283</v>
      </c>
      <c r="U197" s="17">
        <f t="shared" si="11"/>
        <v>341</v>
      </c>
      <c r="V197" s="19"/>
    </row>
    <row r="198" spans="1:22" ht="14.25" customHeight="1">
      <c r="A198" t="s">
        <v>777</v>
      </c>
      <c r="B198" s="32" t="s">
        <v>778</v>
      </c>
      <c r="C198" s="32" t="s">
        <v>777</v>
      </c>
      <c r="D198" s="32" t="s">
        <v>778</v>
      </c>
      <c r="E198" t="s">
        <v>222</v>
      </c>
      <c r="F198" s="4">
        <v>0</v>
      </c>
      <c r="G198" s="4">
        <v>0</v>
      </c>
      <c r="H198" s="4">
        <v>0</v>
      </c>
      <c r="I198" s="4">
        <v>0</v>
      </c>
      <c r="J198" s="4">
        <v>0</v>
      </c>
      <c r="K198" s="1">
        <f t="shared" si="8"/>
        <v>0</v>
      </c>
      <c r="L198" s="4">
        <v>0</v>
      </c>
      <c r="M198" s="17">
        <f t="shared" si="9"/>
        <v>0</v>
      </c>
      <c r="N198" s="19" t="s">
        <v>799</v>
      </c>
      <c r="O198" s="4">
        <v>0</v>
      </c>
      <c r="P198" s="4">
        <v>0</v>
      </c>
      <c r="Q198" s="4">
        <v>0</v>
      </c>
      <c r="R198" s="4">
        <v>0</v>
      </c>
      <c r="S198" s="1">
        <f t="shared" si="10"/>
        <v>0</v>
      </c>
      <c r="T198" s="4">
        <v>12</v>
      </c>
      <c r="U198" s="17">
        <f t="shared" si="11"/>
        <v>12</v>
      </c>
      <c r="V198" s="19"/>
    </row>
    <row r="199" spans="1:22" ht="14.25" customHeight="1">
      <c r="A199" t="s">
        <v>824</v>
      </c>
      <c r="B199" s="32" t="s">
        <v>825</v>
      </c>
      <c r="C199" s="32" t="s">
        <v>493</v>
      </c>
      <c r="D199" s="32" t="s">
        <v>494</v>
      </c>
      <c r="E199" t="s">
        <v>234</v>
      </c>
      <c r="F199" s="4">
        <v>2</v>
      </c>
      <c r="G199" s="4">
        <v>0</v>
      </c>
      <c r="H199" s="4">
        <v>0</v>
      </c>
      <c r="I199" s="4">
        <v>7</v>
      </c>
      <c r="J199" s="4">
        <v>0</v>
      </c>
      <c r="K199" s="1">
        <f t="shared" si="8"/>
        <v>9</v>
      </c>
      <c r="L199" s="4">
        <v>0</v>
      </c>
      <c r="M199" s="17">
        <f t="shared" si="9"/>
        <v>9</v>
      </c>
      <c r="N199" s="19" t="s">
        <v>799</v>
      </c>
      <c r="O199" s="4">
        <v>2</v>
      </c>
      <c r="P199" s="4">
        <v>0</v>
      </c>
      <c r="Q199" s="4">
        <v>0</v>
      </c>
      <c r="R199" s="4">
        <v>7</v>
      </c>
      <c r="S199" s="1">
        <f t="shared" si="10"/>
        <v>9</v>
      </c>
      <c r="T199" s="4">
        <v>0</v>
      </c>
      <c r="U199" s="17">
        <f t="shared" si="11"/>
        <v>9</v>
      </c>
      <c r="V199" s="19"/>
    </row>
    <row r="200" spans="1:22" ht="14.25" customHeight="1">
      <c r="A200" t="s">
        <v>535</v>
      </c>
      <c r="B200" s="32" t="s">
        <v>536</v>
      </c>
      <c r="C200" s="32" t="s">
        <v>535</v>
      </c>
      <c r="D200" s="32" t="s">
        <v>536</v>
      </c>
      <c r="E200" t="s">
        <v>253</v>
      </c>
      <c r="F200" s="4">
        <v>0</v>
      </c>
      <c r="G200" s="4">
        <v>67</v>
      </c>
      <c r="H200" s="4">
        <v>0</v>
      </c>
      <c r="I200" s="4">
        <v>62</v>
      </c>
      <c r="J200" s="4">
        <v>61</v>
      </c>
      <c r="K200" s="1">
        <f t="shared" si="8"/>
        <v>190</v>
      </c>
      <c r="L200" s="4">
        <v>244</v>
      </c>
      <c r="M200" s="17">
        <f t="shared" si="9"/>
        <v>434</v>
      </c>
      <c r="N200" s="19" t="s">
        <v>799</v>
      </c>
      <c r="O200" s="4">
        <v>156</v>
      </c>
      <c r="P200" s="4">
        <v>39</v>
      </c>
      <c r="Q200" s="4">
        <v>0</v>
      </c>
      <c r="R200" s="4">
        <v>54</v>
      </c>
      <c r="S200" s="1">
        <f t="shared" si="10"/>
        <v>249</v>
      </c>
      <c r="T200" s="4">
        <v>324</v>
      </c>
      <c r="U200" s="17">
        <f t="shared" si="11"/>
        <v>573</v>
      </c>
      <c r="V200" s="19"/>
    </row>
    <row r="201" spans="1:22" ht="14.25" customHeight="1">
      <c r="A201" t="s">
        <v>537</v>
      </c>
      <c r="B201" s="32" t="s">
        <v>538</v>
      </c>
      <c r="C201" s="32" t="s">
        <v>537</v>
      </c>
      <c r="D201" s="32" t="s">
        <v>538</v>
      </c>
      <c r="E201" t="s">
        <v>248</v>
      </c>
      <c r="F201" s="4">
        <v>160</v>
      </c>
      <c r="G201" s="4">
        <v>0</v>
      </c>
      <c r="H201" s="4">
        <v>0</v>
      </c>
      <c r="I201" s="4">
        <v>11</v>
      </c>
      <c r="J201" s="4">
        <v>182</v>
      </c>
      <c r="K201" s="1">
        <f t="shared" si="8"/>
        <v>353</v>
      </c>
      <c r="L201" s="4">
        <v>0</v>
      </c>
      <c r="M201" s="17">
        <f t="shared" si="9"/>
        <v>353</v>
      </c>
      <c r="N201" s="19" t="s">
        <v>802</v>
      </c>
      <c r="O201" s="4">
        <v>60</v>
      </c>
      <c r="P201" s="4">
        <v>0</v>
      </c>
      <c r="Q201" s="4">
        <v>0</v>
      </c>
      <c r="R201" s="4">
        <v>0</v>
      </c>
      <c r="S201" s="1">
        <f t="shared" si="10"/>
        <v>60</v>
      </c>
      <c r="T201" s="4">
        <v>242</v>
      </c>
      <c r="U201" s="17">
        <f t="shared" si="11"/>
        <v>302</v>
      </c>
      <c r="V201" s="19"/>
    </row>
    <row r="202" spans="1:22" ht="14.25" customHeight="1">
      <c r="A202" t="s">
        <v>826</v>
      </c>
      <c r="B202" s="32" t="s">
        <v>827</v>
      </c>
      <c r="C202" s="32" t="s">
        <v>493</v>
      </c>
      <c r="D202" s="32" t="s">
        <v>494</v>
      </c>
      <c r="E202" t="s">
        <v>234</v>
      </c>
      <c r="F202" s="4">
        <v>35</v>
      </c>
      <c r="G202" s="4">
        <v>35</v>
      </c>
      <c r="H202" s="4">
        <v>0</v>
      </c>
      <c r="I202" s="4">
        <v>126</v>
      </c>
      <c r="J202" s="4">
        <v>0</v>
      </c>
      <c r="K202" s="1">
        <f t="shared" si="8"/>
        <v>196</v>
      </c>
      <c r="L202" s="4">
        <v>0</v>
      </c>
      <c r="M202" s="17">
        <f t="shared" si="9"/>
        <v>196</v>
      </c>
      <c r="N202" s="19" t="s">
        <v>802</v>
      </c>
      <c r="O202" s="4">
        <v>92</v>
      </c>
      <c r="P202" s="4">
        <v>0</v>
      </c>
      <c r="Q202" s="4">
        <v>0</v>
      </c>
      <c r="R202" s="4">
        <v>50</v>
      </c>
      <c r="S202" s="1">
        <f t="shared" si="10"/>
        <v>142</v>
      </c>
      <c r="T202" s="4">
        <v>46</v>
      </c>
      <c r="U202" s="17">
        <f t="shared" si="11"/>
        <v>188</v>
      </c>
      <c r="V202" s="19"/>
    </row>
    <row r="203" spans="1:22" ht="14.25" customHeight="1">
      <c r="A203" t="s">
        <v>828</v>
      </c>
      <c r="B203" s="32" t="s">
        <v>829</v>
      </c>
      <c r="C203" s="32" t="s">
        <v>551</v>
      </c>
      <c r="D203" s="32" t="s">
        <v>552</v>
      </c>
      <c r="E203" t="s">
        <v>243</v>
      </c>
      <c r="F203" s="4">
        <v>59</v>
      </c>
      <c r="G203" s="4">
        <v>4</v>
      </c>
      <c r="H203" s="4">
        <v>5</v>
      </c>
      <c r="I203" s="4">
        <v>12</v>
      </c>
      <c r="J203" s="4">
        <v>0</v>
      </c>
      <c r="K203" s="1">
        <f t="shared" ref="K203:K266" si="12">SUM(F203:J203)</f>
        <v>80</v>
      </c>
      <c r="L203" s="4">
        <v>11</v>
      </c>
      <c r="M203" s="17">
        <f t="shared" ref="M203:M266" si="13">SUM(K203:L203)</f>
        <v>91</v>
      </c>
      <c r="N203" s="19" t="s">
        <v>799</v>
      </c>
      <c r="O203" s="4">
        <v>76</v>
      </c>
      <c r="P203" s="4">
        <v>0</v>
      </c>
      <c r="Q203" s="4">
        <v>0</v>
      </c>
      <c r="R203" s="4">
        <v>18</v>
      </c>
      <c r="S203" s="1">
        <f t="shared" ref="S203:S266" si="14">SUM(O203:R203)</f>
        <v>94</v>
      </c>
      <c r="T203" s="4">
        <v>18</v>
      </c>
      <c r="U203" s="17">
        <f t="shared" ref="U203:U266" si="15">SUM(S203:T203)</f>
        <v>112</v>
      </c>
      <c r="V203" s="19"/>
    </row>
    <row r="204" spans="1:22" ht="14.25" customHeight="1">
      <c r="A204" t="s">
        <v>539</v>
      </c>
      <c r="B204" s="32" t="s">
        <v>540</v>
      </c>
      <c r="C204" s="32" t="s">
        <v>539</v>
      </c>
      <c r="D204" s="32" t="s">
        <v>540</v>
      </c>
      <c r="E204" t="s">
        <v>253</v>
      </c>
      <c r="F204" s="4">
        <v>67</v>
      </c>
      <c r="G204" s="4">
        <v>0</v>
      </c>
      <c r="H204" s="4">
        <v>0</v>
      </c>
      <c r="I204" s="4">
        <v>68</v>
      </c>
      <c r="J204" s="4">
        <v>0</v>
      </c>
      <c r="K204" s="1">
        <f t="shared" si="12"/>
        <v>135</v>
      </c>
      <c r="L204" s="4">
        <v>9</v>
      </c>
      <c r="M204" s="17">
        <f t="shared" si="13"/>
        <v>144</v>
      </c>
      <c r="N204" s="19" t="s">
        <v>799</v>
      </c>
      <c r="O204" s="4">
        <v>102</v>
      </c>
      <c r="P204" s="4">
        <v>48</v>
      </c>
      <c r="Q204" s="4">
        <v>0</v>
      </c>
      <c r="R204" s="4">
        <v>60</v>
      </c>
      <c r="S204" s="1">
        <f t="shared" si="14"/>
        <v>210</v>
      </c>
      <c r="T204" s="4">
        <v>121</v>
      </c>
      <c r="U204" s="17">
        <f t="shared" si="15"/>
        <v>331</v>
      </c>
      <c r="V204" s="19"/>
    </row>
    <row r="205" spans="1:22" ht="14.25" customHeight="1">
      <c r="A205" t="s">
        <v>830</v>
      </c>
      <c r="B205" s="32" t="s">
        <v>831</v>
      </c>
      <c r="C205" s="32" t="s">
        <v>493</v>
      </c>
      <c r="D205" s="32" t="s">
        <v>494</v>
      </c>
      <c r="E205" t="s">
        <v>234</v>
      </c>
      <c r="F205" s="4">
        <v>18</v>
      </c>
      <c r="G205" s="4">
        <v>0</v>
      </c>
      <c r="H205" s="4">
        <v>0</v>
      </c>
      <c r="I205" s="4">
        <v>25</v>
      </c>
      <c r="J205" s="4">
        <v>0</v>
      </c>
      <c r="K205" s="1">
        <f t="shared" si="12"/>
        <v>43</v>
      </c>
      <c r="L205" s="4">
        <v>0</v>
      </c>
      <c r="M205" s="17">
        <f t="shared" si="13"/>
        <v>43</v>
      </c>
      <c r="N205" s="19" t="s">
        <v>799</v>
      </c>
      <c r="O205" s="4">
        <v>115</v>
      </c>
      <c r="P205" s="4">
        <v>0</v>
      </c>
      <c r="Q205" s="4">
        <v>0</v>
      </c>
      <c r="R205" s="4">
        <v>53</v>
      </c>
      <c r="S205" s="1">
        <f t="shared" si="14"/>
        <v>168</v>
      </c>
      <c r="T205" s="4">
        <v>0</v>
      </c>
      <c r="U205" s="17">
        <f t="shared" si="15"/>
        <v>168</v>
      </c>
      <c r="V205" s="19"/>
    </row>
    <row r="206" spans="1:22" ht="14.25" customHeight="1">
      <c r="A206" t="s">
        <v>541</v>
      </c>
      <c r="B206" s="32" t="s">
        <v>542</v>
      </c>
      <c r="C206" s="32" t="s">
        <v>541</v>
      </c>
      <c r="D206" s="32" t="s">
        <v>542</v>
      </c>
      <c r="E206" t="s">
        <v>219</v>
      </c>
      <c r="F206" s="4">
        <v>51</v>
      </c>
      <c r="G206" s="4">
        <v>2</v>
      </c>
      <c r="H206" s="4">
        <v>0</v>
      </c>
      <c r="I206" s="4">
        <v>102</v>
      </c>
      <c r="J206" s="4">
        <v>0</v>
      </c>
      <c r="K206" s="1">
        <f t="shared" si="12"/>
        <v>155</v>
      </c>
      <c r="L206" s="4">
        <v>0</v>
      </c>
      <c r="M206" s="17">
        <f t="shared" si="13"/>
        <v>155</v>
      </c>
      <c r="N206" s="19" t="s">
        <v>802</v>
      </c>
      <c r="O206" s="4">
        <v>105</v>
      </c>
      <c r="P206" s="4">
        <v>0</v>
      </c>
      <c r="Q206" s="4">
        <v>0</v>
      </c>
      <c r="R206" s="4">
        <v>93</v>
      </c>
      <c r="S206" s="1">
        <f t="shared" si="14"/>
        <v>198</v>
      </c>
      <c r="T206" s="4">
        <v>0</v>
      </c>
      <c r="U206" s="17">
        <f t="shared" si="15"/>
        <v>198</v>
      </c>
      <c r="V206" s="19"/>
    </row>
    <row r="207" spans="1:22" ht="14.25" customHeight="1">
      <c r="A207" t="s">
        <v>543</v>
      </c>
      <c r="B207" s="32" t="s">
        <v>544</v>
      </c>
      <c r="C207" s="32" t="s">
        <v>543</v>
      </c>
      <c r="D207" s="32" t="s">
        <v>544</v>
      </c>
      <c r="E207" t="s">
        <v>234</v>
      </c>
      <c r="F207" s="4">
        <v>124</v>
      </c>
      <c r="G207" s="4">
        <v>0</v>
      </c>
      <c r="H207" s="4">
        <v>0</v>
      </c>
      <c r="I207" s="4">
        <v>61</v>
      </c>
      <c r="J207" s="4">
        <v>50</v>
      </c>
      <c r="K207" s="1">
        <f t="shared" si="12"/>
        <v>235</v>
      </c>
      <c r="L207" s="4">
        <v>14</v>
      </c>
      <c r="M207" s="17">
        <f t="shared" si="13"/>
        <v>249</v>
      </c>
      <c r="N207" s="19" t="s">
        <v>802</v>
      </c>
      <c r="O207" s="4">
        <v>24</v>
      </c>
      <c r="P207" s="4">
        <v>0</v>
      </c>
      <c r="Q207" s="4">
        <v>0</v>
      </c>
      <c r="R207" s="4">
        <v>0</v>
      </c>
      <c r="S207" s="1">
        <f t="shared" si="14"/>
        <v>24</v>
      </c>
      <c r="T207" s="4">
        <v>249</v>
      </c>
      <c r="U207" s="17">
        <f t="shared" si="15"/>
        <v>273</v>
      </c>
      <c r="V207" s="19"/>
    </row>
    <row r="208" spans="1:22" ht="14.25" customHeight="1">
      <c r="A208" t="s">
        <v>545</v>
      </c>
      <c r="B208" t="s">
        <v>546</v>
      </c>
      <c r="C208" s="32" t="s">
        <v>545</v>
      </c>
      <c r="D208" s="32" t="s">
        <v>546</v>
      </c>
      <c r="E208" t="s">
        <v>248</v>
      </c>
      <c r="F208" s="4">
        <v>185</v>
      </c>
      <c r="G208" s="4">
        <v>0</v>
      </c>
      <c r="H208" s="4">
        <v>0</v>
      </c>
      <c r="I208" s="4">
        <v>42</v>
      </c>
      <c r="J208" s="4">
        <v>0</v>
      </c>
      <c r="K208" s="1">
        <f t="shared" si="12"/>
        <v>227</v>
      </c>
      <c r="L208" s="4">
        <v>29</v>
      </c>
      <c r="M208" s="17">
        <f t="shared" si="13"/>
        <v>256</v>
      </c>
      <c r="N208" s="19" t="s">
        <v>799</v>
      </c>
      <c r="O208" s="4">
        <v>88</v>
      </c>
      <c r="P208" s="4">
        <v>0</v>
      </c>
      <c r="Q208" s="4">
        <v>0</v>
      </c>
      <c r="R208" s="4">
        <v>42</v>
      </c>
      <c r="S208" s="1">
        <f t="shared" si="14"/>
        <v>130</v>
      </c>
      <c r="T208" s="4">
        <v>60</v>
      </c>
      <c r="U208" s="17">
        <f t="shared" si="15"/>
        <v>190</v>
      </c>
      <c r="V208" s="19"/>
    </row>
    <row r="209" spans="1:22" ht="14.25" customHeight="1">
      <c r="A209" t="s">
        <v>549</v>
      </c>
      <c r="B209" s="32" t="s">
        <v>550</v>
      </c>
      <c r="C209" s="32" t="s">
        <v>549</v>
      </c>
      <c r="D209" s="32" t="s">
        <v>550</v>
      </c>
      <c r="E209" t="s">
        <v>248</v>
      </c>
      <c r="F209" s="4">
        <v>0</v>
      </c>
      <c r="G209" s="4">
        <v>14</v>
      </c>
      <c r="H209" s="4">
        <v>0</v>
      </c>
      <c r="I209" s="4">
        <v>14</v>
      </c>
      <c r="J209" s="4">
        <v>26</v>
      </c>
      <c r="K209" s="1">
        <f t="shared" si="12"/>
        <v>54</v>
      </c>
      <c r="L209" s="4">
        <v>0</v>
      </c>
      <c r="M209" s="17">
        <f t="shared" si="13"/>
        <v>54</v>
      </c>
      <c r="N209" s="19" t="s">
        <v>799</v>
      </c>
      <c r="O209" s="4">
        <v>38</v>
      </c>
      <c r="P209" s="4">
        <v>0</v>
      </c>
      <c r="Q209" s="4">
        <v>0</v>
      </c>
      <c r="R209" s="4">
        <v>20</v>
      </c>
      <c r="S209" s="1">
        <f t="shared" si="14"/>
        <v>58</v>
      </c>
      <c r="T209" s="4">
        <v>31</v>
      </c>
      <c r="U209" s="17">
        <f t="shared" si="15"/>
        <v>89</v>
      </c>
      <c r="V209" s="19"/>
    </row>
    <row r="210" spans="1:22" ht="14.25" customHeight="1">
      <c r="A210" t="s">
        <v>832</v>
      </c>
      <c r="B210" s="32" t="s">
        <v>833</v>
      </c>
      <c r="C210" s="32" t="s">
        <v>551</v>
      </c>
      <c r="D210" s="32" t="s">
        <v>552</v>
      </c>
      <c r="E210" t="s">
        <v>243</v>
      </c>
      <c r="F210" s="4">
        <v>0</v>
      </c>
      <c r="G210" s="4">
        <v>0</v>
      </c>
      <c r="H210" s="4">
        <v>0</v>
      </c>
      <c r="I210" s="4">
        <v>0</v>
      </c>
      <c r="J210" s="4">
        <v>0</v>
      </c>
      <c r="K210" s="1">
        <f t="shared" si="12"/>
        <v>0</v>
      </c>
      <c r="L210" s="4">
        <v>0</v>
      </c>
      <c r="M210" s="17">
        <f t="shared" si="13"/>
        <v>0</v>
      </c>
      <c r="N210" s="19" t="s">
        <v>799</v>
      </c>
      <c r="O210" s="4">
        <v>0</v>
      </c>
      <c r="P210" s="4">
        <v>0</v>
      </c>
      <c r="Q210" s="4">
        <v>0</v>
      </c>
      <c r="R210" s="4">
        <v>1</v>
      </c>
      <c r="S210" s="1">
        <f t="shared" si="14"/>
        <v>1</v>
      </c>
      <c r="T210" s="4">
        <v>0</v>
      </c>
      <c r="U210" s="17">
        <f t="shared" si="15"/>
        <v>1</v>
      </c>
      <c r="V210" s="19"/>
    </row>
    <row r="211" spans="1:22" ht="14.25" customHeight="1">
      <c r="A211" t="s">
        <v>887</v>
      </c>
      <c r="B211" s="32" t="s">
        <v>888</v>
      </c>
      <c r="C211" s="32" t="s">
        <v>282</v>
      </c>
      <c r="D211" s="32" t="s">
        <v>283</v>
      </c>
      <c r="E211" t="s">
        <v>219</v>
      </c>
      <c r="F211" s="4">
        <v>0</v>
      </c>
      <c r="G211" s="4">
        <v>0</v>
      </c>
      <c r="H211" s="4">
        <v>0</v>
      </c>
      <c r="I211" s="4">
        <v>0</v>
      </c>
      <c r="J211" s="4">
        <v>0</v>
      </c>
      <c r="K211" s="1">
        <f t="shared" si="12"/>
        <v>0</v>
      </c>
      <c r="L211" s="4">
        <v>0</v>
      </c>
      <c r="M211" s="17">
        <f t="shared" si="13"/>
        <v>0</v>
      </c>
      <c r="N211" s="19" t="s">
        <v>799</v>
      </c>
      <c r="O211" s="4">
        <v>103</v>
      </c>
      <c r="P211" s="4">
        <v>0</v>
      </c>
      <c r="Q211" s="4">
        <v>0</v>
      </c>
      <c r="R211" s="4">
        <v>20</v>
      </c>
      <c r="S211" s="1">
        <f t="shared" si="14"/>
        <v>123</v>
      </c>
      <c r="T211" s="4">
        <v>0</v>
      </c>
      <c r="U211" s="17">
        <f t="shared" si="15"/>
        <v>123</v>
      </c>
      <c r="V211" s="19"/>
    </row>
    <row r="212" spans="1:22" ht="14.25" customHeight="1">
      <c r="A212" t="s">
        <v>553</v>
      </c>
      <c r="B212" s="32" t="s">
        <v>554</v>
      </c>
      <c r="C212" s="32" t="s">
        <v>553</v>
      </c>
      <c r="D212" s="32" t="s">
        <v>554</v>
      </c>
      <c r="E212" t="s">
        <v>231</v>
      </c>
      <c r="F212" s="4">
        <v>94</v>
      </c>
      <c r="G212" s="4">
        <v>17</v>
      </c>
      <c r="H212" s="4">
        <v>0</v>
      </c>
      <c r="I212" s="4">
        <v>25</v>
      </c>
      <c r="J212" s="4">
        <v>0</v>
      </c>
      <c r="K212" s="1">
        <f t="shared" si="12"/>
        <v>136</v>
      </c>
      <c r="L212" s="4">
        <v>0</v>
      </c>
      <c r="M212" s="17">
        <f t="shared" si="13"/>
        <v>136</v>
      </c>
      <c r="N212" s="19" t="s">
        <v>802</v>
      </c>
      <c r="O212" s="4">
        <v>138</v>
      </c>
      <c r="P212" s="4">
        <v>0</v>
      </c>
      <c r="Q212" s="4">
        <v>0</v>
      </c>
      <c r="R212" s="4">
        <v>82</v>
      </c>
      <c r="S212" s="1">
        <f t="shared" si="14"/>
        <v>220</v>
      </c>
      <c r="T212" s="4">
        <v>0</v>
      </c>
      <c r="U212" s="17">
        <f t="shared" si="15"/>
        <v>220</v>
      </c>
      <c r="V212" s="19"/>
    </row>
    <row r="213" spans="1:22" ht="14.25" customHeight="1">
      <c r="A213" t="s">
        <v>555</v>
      </c>
      <c r="B213" s="32" t="s">
        <v>556</v>
      </c>
      <c r="C213" s="32" t="s">
        <v>555</v>
      </c>
      <c r="D213" s="32" t="s">
        <v>556</v>
      </c>
      <c r="E213" t="s">
        <v>222</v>
      </c>
      <c r="F213" s="4">
        <v>52</v>
      </c>
      <c r="G213" s="4">
        <v>0</v>
      </c>
      <c r="H213" s="4">
        <v>0</v>
      </c>
      <c r="I213" s="4">
        <v>8</v>
      </c>
      <c r="J213" s="4">
        <v>22</v>
      </c>
      <c r="K213" s="1">
        <f t="shared" si="12"/>
        <v>82</v>
      </c>
      <c r="L213" s="4">
        <v>0</v>
      </c>
      <c r="M213" s="17">
        <f t="shared" si="13"/>
        <v>82</v>
      </c>
      <c r="N213" s="19" t="s">
        <v>799</v>
      </c>
      <c r="O213" s="4">
        <v>73</v>
      </c>
      <c r="P213" s="4">
        <v>19</v>
      </c>
      <c r="Q213" s="4">
        <v>0</v>
      </c>
      <c r="R213" s="4">
        <v>8</v>
      </c>
      <c r="S213" s="1">
        <f t="shared" si="14"/>
        <v>100</v>
      </c>
      <c r="T213" s="4">
        <v>0</v>
      </c>
      <c r="U213" s="17">
        <f t="shared" si="15"/>
        <v>100</v>
      </c>
      <c r="V213" s="19"/>
    </row>
    <row r="214" spans="1:22" ht="14.25" customHeight="1">
      <c r="A214" t="s">
        <v>557</v>
      </c>
      <c r="B214" s="32" t="s">
        <v>558</v>
      </c>
      <c r="C214" s="32" t="s">
        <v>557</v>
      </c>
      <c r="D214" s="32" t="s">
        <v>558</v>
      </c>
      <c r="E214" t="s">
        <v>243</v>
      </c>
      <c r="F214" s="4">
        <v>43</v>
      </c>
      <c r="G214" s="4">
        <v>81</v>
      </c>
      <c r="H214" s="4">
        <v>0</v>
      </c>
      <c r="I214" s="4">
        <v>80</v>
      </c>
      <c r="J214" s="4">
        <v>8</v>
      </c>
      <c r="K214" s="1">
        <f t="shared" si="12"/>
        <v>212</v>
      </c>
      <c r="L214" s="4">
        <v>0</v>
      </c>
      <c r="M214" s="17">
        <f t="shared" si="13"/>
        <v>212</v>
      </c>
      <c r="N214" s="19" t="s">
        <v>802</v>
      </c>
      <c r="O214" s="4">
        <v>67</v>
      </c>
      <c r="P214" s="4">
        <v>16</v>
      </c>
      <c r="Q214" s="4">
        <v>0</v>
      </c>
      <c r="R214" s="4">
        <v>115</v>
      </c>
      <c r="S214" s="1">
        <f t="shared" si="14"/>
        <v>198</v>
      </c>
      <c r="T214" s="4">
        <v>0</v>
      </c>
      <c r="U214" s="17">
        <f t="shared" si="15"/>
        <v>198</v>
      </c>
      <c r="V214" s="19"/>
    </row>
    <row r="215" spans="1:22" ht="14.25" customHeight="1">
      <c r="A215" t="s">
        <v>559</v>
      </c>
      <c r="B215" s="32" t="s">
        <v>560</v>
      </c>
      <c r="C215" s="32" t="s">
        <v>559</v>
      </c>
      <c r="D215" s="32" t="s">
        <v>560</v>
      </c>
      <c r="E215" t="s">
        <v>243</v>
      </c>
      <c r="F215" s="4">
        <v>16</v>
      </c>
      <c r="G215" s="4">
        <v>0</v>
      </c>
      <c r="H215" s="4">
        <v>0</v>
      </c>
      <c r="I215" s="4">
        <v>12</v>
      </c>
      <c r="J215" s="4">
        <v>0</v>
      </c>
      <c r="K215" s="1">
        <f t="shared" si="12"/>
        <v>28</v>
      </c>
      <c r="L215" s="4">
        <v>0</v>
      </c>
      <c r="M215" s="17">
        <f t="shared" si="13"/>
        <v>28</v>
      </c>
      <c r="N215" s="19" t="s">
        <v>799</v>
      </c>
      <c r="O215" s="4">
        <v>44</v>
      </c>
      <c r="P215" s="4">
        <v>0</v>
      </c>
      <c r="Q215" s="4">
        <v>0</v>
      </c>
      <c r="R215" s="4">
        <v>12</v>
      </c>
      <c r="S215" s="1">
        <f t="shared" si="14"/>
        <v>56</v>
      </c>
      <c r="T215" s="4">
        <v>9</v>
      </c>
      <c r="U215" s="17">
        <f t="shared" si="15"/>
        <v>65</v>
      </c>
      <c r="V215" s="19"/>
    </row>
    <row r="216" spans="1:22" ht="14.25" customHeight="1">
      <c r="A216" t="s">
        <v>561</v>
      </c>
      <c r="B216" s="32" t="s">
        <v>562</v>
      </c>
      <c r="C216" s="32" t="s">
        <v>561</v>
      </c>
      <c r="D216" s="32" t="s">
        <v>562</v>
      </c>
      <c r="E216" t="s">
        <v>222</v>
      </c>
      <c r="F216" s="4">
        <v>71</v>
      </c>
      <c r="G216" s="4">
        <v>0</v>
      </c>
      <c r="H216" s="4">
        <v>0</v>
      </c>
      <c r="I216" s="4">
        <v>61</v>
      </c>
      <c r="J216" s="4">
        <v>19</v>
      </c>
      <c r="K216" s="1">
        <f t="shared" si="12"/>
        <v>151</v>
      </c>
      <c r="L216" s="4">
        <v>18</v>
      </c>
      <c r="M216" s="17">
        <f t="shared" si="13"/>
        <v>169</v>
      </c>
      <c r="N216" s="19" t="s">
        <v>802</v>
      </c>
      <c r="O216" s="4">
        <v>15</v>
      </c>
      <c r="P216" s="4">
        <v>0</v>
      </c>
      <c r="Q216" s="4">
        <v>0</v>
      </c>
      <c r="R216" s="4">
        <v>13</v>
      </c>
      <c r="S216" s="1">
        <f t="shared" si="14"/>
        <v>28</v>
      </c>
      <c r="T216" s="4">
        <v>34</v>
      </c>
      <c r="U216" s="17">
        <f t="shared" si="15"/>
        <v>62</v>
      </c>
      <c r="V216" s="19"/>
    </row>
    <row r="217" spans="1:22" ht="14.25" customHeight="1">
      <c r="A217" t="s">
        <v>563</v>
      </c>
      <c r="B217" s="32" t="s">
        <v>564</v>
      </c>
      <c r="C217" s="32" t="s">
        <v>563</v>
      </c>
      <c r="D217" s="32" t="s">
        <v>564</v>
      </c>
      <c r="E217" t="s">
        <v>222</v>
      </c>
      <c r="F217" s="4">
        <v>0</v>
      </c>
      <c r="G217" s="4">
        <v>0</v>
      </c>
      <c r="H217" s="4">
        <v>0</v>
      </c>
      <c r="I217" s="4">
        <v>7</v>
      </c>
      <c r="J217" s="4">
        <v>0</v>
      </c>
      <c r="K217" s="1">
        <f t="shared" si="12"/>
        <v>7</v>
      </c>
      <c r="L217" s="4">
        <v>0</v>
      </c>
      <c r="M217" s="17">
        <f t="shared" si="13"/>
        <v>7</v>
      </c>
      <c r="N217" s="19" t="s">
        <v>799</v>
      </c>
      <c r="O217" s="4">
        <v>28</v>
      </c>
      <c r="P217" s="4">
        <v>0</v>
      </c>
      <c r="Q217" s="4">
        <v>3</v>
      </c>
      <c r="R217" s="4">
        <v>25</v>
      </c>
      <c r="S217" s="1">
        <f t="shared" si="14"/>
        <v>56</v>
      </c>
      <c r="T217" s="4">
        <v>0</v>
      </c>
      <c r="U217" s="17">
        <f t="shared" si="15"/>
        <v>56</v>
      </c>
      <c r="V217" s="19"/>
    </row>
    <row r="218" spans="1:22" ht="14.25" customHeight="1">
      <c r="A218" t="s">
        <v>834</v>
      </c>
      <c r="B218" s="32" t="s">
        <v>835</v>
      </c>
      <c r="C218" s="32" t="s">
        <v>665</v>
      </c>
      <c r="D218" s="32" t="s">
        <v>666</v>
      </c>
      <c r="E218" t="s">
        <v>253</v>
      </c>
      <c r="F218" s="4">
        <v>36</v>
      </c>
      <c r="G218" s="4">
        <v>43</v>
      </c>
      <c r="H218" s="4">
        <v>0</v>
      </c>
      <c r="I218" s="4">
        <v>45</v>
      </c>
      <c r="J218" s="4">
        <v>0</v>
      </c>
      <c r="K218" s="1">
        <f t="shared" si="12"/>
        <v>124</v>
      </c>
      <c r="L218" s="4">
        <v>0</v>
      </c>
      <c r="M218" s="17">
        <f t="shared" si="13"/>
        <v>124</v>
      </c>
      <c r="N218" s="19" t="s">
        <v>802</v>
      </c>
      <c r="O218" s="4">
        <v>38</v>
      </c>
      <c r="P218" s="4">
        <v>0</v>
      </c>
      <c r="Q218" s="4">
        <v>0</v>
      </c>
      <c r="R218" s="4">
        <v>6</v>
      </c>
      <c r="S218" s="1">
        <f t="shared" si="14"/>
        <v>44</v>
      </c>
      <c r="T218" s="4">
        <v>9</v>
      </c>
      <c r="U218" s="17">
        <f t="shared" si="15"/>
        <v>53</v>
      </c>
      <c r="V218" s="19"/>
    </row>
    <row r="219" spans="1:22" ht="14.25" customHeight="1">
      <c r="A219" t="s">
        <v>565</v>
      </c>
      <c r="B219" s="32" t="s">
        <v>566</v>
      </c>
      <c r="C219" s="32" t="s">
        <v>565</v>
      </c>
      <c r="D219" s="32" t="s">
        <v>566</v>
      </c>
      <c r="E219" t="s">
        <v>231</v>
      </c>
      <c r="F219" s="4">
        <v>62</v>
      </c>
      <c r="G219" s="4">
        <v>2</v>
      </c>
      <c r="H219" s="4">
        <v>0</v>
      </c>
      <c r="I219" s="4">
        <v>17</v>
      </c>
      <c r="J219" s="4">
        <v>0</v>
      </c>
      <c r="K219" s="1">
        <f t="shared" si="12"/>
        <v>81</v>
      </c>
      <c r="L219" s="4">
        <v>0</v>
      </c>
      <c r="M219" s="17">
        <f t="shared" si="13"/>
        <v>81</v>
      </c>
      <c r="N219" s="19" t="s">
        <v>799</v>
      </c>
      <c r="O219" s="4">
        <v>107</v>
      </c>
      <c r="P219" s="4">
        <v>0</v>
      </c>
      <c r="Q219" s="4">
        <v>0</v>
      </c>
      <c r="R219" s="4">
        <v>20</v>
      </c>
      <c r="S219" s="1">
        <f t="shared" si="14"/>
        <v>127</v>
      </c>
      <c r="T219" s="4">
        <v>0</v>
      </c>
      <c r="U219" s="17">
        <f t="shared" si="15"/>
        <v>127</v>
      </c>
      <c r="V219" s="19"/>
    </row>
    <row r="220" spans="1:22" ht="14.25" customHeight="1">
      <c r="A220" t="s">
        <v>870</v>
      </c>
      <c r="B220" s="32" t="s">
        <v>871</v>
      </c>
      <c r="C220" s="32" t="s">
        <v>659</v>
      </c>
      <c r="D220" s="32" t="s">
        <v>660</v>
      </c>
      <c r="E220" t="s">
        <v>222</v>
      </c>
      <c r="F220" s="4">
        <v>26</v>
      </c>
      <c r="G220" s="4">
        <v>5</v>
      </c>
      <c r="H220" s="4">
        <v>0</v>
      </c>
      <c r="I220" s="4">
        <v>3</v>
      </c>
      <c r="J220" s="4">
        <v>0</v>
      </c>
      <c r="K220" s="1">
        <f t="shared" si="12"/>
        <v>34</v>
      </c>
      <c r="L220" s="4">
        <v>0</v>
      </c>
      <c r="M220" s="17">
        <f t="shared" si="13"/>
        <v>34</v>
      </c>
      <c r="N220" s="19" t="s">
        <v>799</v>
      </c>
      <c r="O220" s="4">
        <v>42</v>
      </c>
      <c r="P220" s="4">
        <v>2</v>
      </c>
      <c r="Q220" s="4">
        <v>0</v>
      </c>
      <c r="R220" s="4">
        <v>11</v>
      </c>
      <c r="S220" s="1">
        <f t="shared" si="14"/>
        <v>55</v>
      </c>
      <c r="T220" s="4">
        <v>0</v>
      </c>
      <c r="U220" s="17">
        <f t="shared" si="15"/>
        <v>55</v>
      </c>
      <c r="V220" s="19"/>
    </row>
    <row r="221" spans="1:22" ht="14.25" customHeight="1">
      <c r="A221" t="s">
        <v>567</v>
      </c>
      <c r="B221" s="32" t="s">
        <v>568</v>
      </c>
      <c r="C221" s="32" t="s">
        <v>567</v>
      </c>
      <c r="D221" s="32" t="s">
        <v>568</v>
      </c>
      <c r="E221" t="s">
        <v>219</v>
      </c>
      <c r="F221" s="4">
        <v>120</v>
      </c>
      <c r="G221" s="4">
        <v>0</v>
      </c>
      <c r="H221" s="4">
        <v>0</v>
      </c>
      <c r="I221" s="4">
        <v>41</v>
      </c>
      <c r="J221" s="4">
        <v>0</v>
      </c>
      <c r="K221" s="1">
        <f t="shared" si="12"/>
        <v>161</v>
      </c>
      <c r="L221" s="4">
        <v>0</v>
      </c>
      <c r="M221" s="17">
        <f t="shared" si="13"/>
        <v>161</v>
      </c>
      <c r="N221" s="19" t="s">
        <v>802</v>
      </c>
      <c r="O221" s="4">
        <v>241</v>
      </c>
      <c r="P221" s="4">
        <v>0</v>
      </c>
      <c r="Q221" s="4">
        <v>0</v>
      </c>
      <c r="R221" s="4">
        <v>48</v>
      </c>
      <c r="S221" s="1">
        <f t="shared" si="14"/>
        <v>289</v>
      </c>
      <c r="T221" s="4">
        <v>6</v>
      </c>
      <c r="U221" s="17">
        <f t="shared" si="15"/>
        <v>295</v>
      </c>
      <c r="V221" s="19"/>
    </row>
    <row r="222" spans="1:22" ht="14.25" customHeight="1">
      <c r="A222" t="s">
        <v>569</v>
      </c>
      <c r="B222" s="32" t="s">
        <v>570</v>
      </c>
      <c r="C222" s="32" t="s">
        <v>569</v>
      </c>
      <c r="D222" s="32" t="s">
        <v>570</v>
      </c>
      <c r="E222" t="s">
        <v>253</v>
      </c>
      <c r="F222" s="4">
        <v>11</v>
      </c>
      <c r="G222" s="4">
        <v>16</v>
      </c>
      <c r="H222" s="4">
        <v>0</v>
      </c>
      <c r="I222" s="4">
        <v>34</v>
      </c>
      <c r="J222" s="4">
        <v>0</v>
      </c>
      <c r="K222" s="1">
        <f t="shared" si="12"/>
        <v>61</v>
      </c>
      <c r="L222" s="4">
        <v>142</v>
      </c>
      <c r="M222" s="17">
        <f t="shared" si="13"/>
        <v>203</v>
      </c>
      <c r="N222" s="19" t="s">
        <v>799</v>
      </c>
      <c r="O222" s="4">
        <v>46</v>
      </c>
      <c r="P222" s="4">
        <v>0</v>
      </c>
      <c r="Q222" s="4">
        <v>9</v>
      </c>
      <c r="R222" s="4">
        <v>34</v>
      </c>
      <c r="S222" s="1">
        <f t="shared" si="14"/>
        <v>89</v>
      </c>
      <c r="T222" s="4">
        <v>73</v>
      </c>
      <c r="U222" s="17">
        <f t="shared" si="15"/>
        <v>162</v>
      </c>
      <c r="V222" s="19"/>
    </row>
    <row r="223" spans="1:22" ht="14.25" customHeight="1">
      <c r="A223" t="s">
        <v>836</v>
      </c>
      <c r="B223" s="32" t="s">
        <v>837</v>
      </c>
      <c r="C223" s="32" t="s">
        <v>551</v>
      </c>
      <c r="D223" s="32" t="s">
        <v>552</v>
      </c>
      <c r="E223" t="s">
        <v>243</v>
      </c>
      <c r="F223" s="4">
        <v>62</v>
      </c>
      <c r="G223" s="4">
        <v>0</v>
      </c>
      <c r="H223" s="4">
        <v>0</v>
      </c>
      <c r="I223" s="4">
        <v>49</v>
      </c>
      <c r="J223" s="4">
        <v>136</v>
      </c>
      <c r="K223" s="1">
        <f t="shared" si="12"/>
        <v>247</v>
      </c>
      <c r="L223" s="4">
        <v>0</v>
      </c>
      <c r="M223" s="17">
        <f t="shared" si="13"/>
        <v>247</v>
      </c>
      <c r="N223" s="19" t="s">
        <v>799</v>
      </c>
      <c r="O223" s="4">
        <v>36</v>
      </c>
      <c r="P223" s="4">
        <v>0</v>
      </c>
      <c r="Q223" s="4">
        <v>0</v>
      </c>
      <c r="R223" s="4">
        <v>36</v>
      </c>
      <c r="S223" s="1">
        <f t="shared" si="14"/>
        <v>72</v>
      </c>
      <c r="T223" s="4">
        <v>34</v>
      </c>
      <c r="U223" s="17">
        <f t="shared" si="15"/>
        <v>106</v>
      </c>
      <c r="V223" s="19"/>
    </row>
    <row r="224" spans="1:22" ht="14.25" customHeight="1">
      <c r="A224" t="s">
        <v>571</v>
      </c>
      <c r="B224" s="32" t="s">
        <v>572</v>
      </c>
      <c r="C224" s="32" t="s">
        <v>571</v>
      </c>
      <c r="D224" s="32" t="s">
        <v>572</v>
      </c>
      <c r="E224" t="s">
        <v>248</v>
      </c>
      <c r="F224" s="4">
        <v>0</v>
      </c>
      <c r="G224" s="4">
        <v>0</v>
      </c>
      <c r="H224" s="4">
        <v>0</v>
      </c>
      <c r="I224" s="4">
        <v>50</v>
      </c>
      <c r="J224" s="4">
        <v>0</v>
      </c>
      <c r="K224" s="1">
        <f t="shared" si="12"/>
        <v>50</v>
      </c>
      <c r="L224" s="4">
        <v>0</v>
      </c>
      <c r="M224" s="17">
        <f t="shared" si="13"/>
        <v>50</v>
      </c>
      <c r="N224" s="19" t="s">
        <v>799</v>
      </c>
      <c r="O224" s="4">
        <v>0</v>
      </c>
      <c r="P224" s="4">
        <v>0</v>
      </c>
      <c r="Q224" s="4">
        <v>0</v>
      </c>
      <c r="R224" s="4">
        <v>50</v>
      </c>
      <c r="S224" s="1">
        <f t="shared" si="14"/>
        <v>50</v>
      </c>
      <c r="T224" s="4">
        <v>0</v>
      </c>
      <c r="U224" s="17">
        <f t="shared" si="15"/>
        <v>50</v>
      </c>
      <c r="V224" s="19"/>
    </row>
    <row r="225" spans="1:22" ht="14.25" customHeight="1">
      <c r="A225" t="s">
        <v>573</v>
      </c>
      <c r="B225" s="32" t="s">
        <v>574</v>
      </c>
      <c r="C225" s="32" t="s">
        <v>573</v>
      </c>
      <c r="D225" s="32" t="s">
        <v>574</v>
      </c>
      <c r="E225" t="s">
        <v>320</v>
      </c>
      <c r="F225" s="4">
        <v>27</v>
      </c>
      <c r="G225" s="4">
        <v>0</v>
      </c>
      <c r="H225" s="4">
        <v>0</v>
      </c>
      <c r="I225" s="4">
        <v>7</v>
      </c>
      <c r="J225" s="4">
        <v>0</v>
      </c>
      <c r="K225" s="1">
        <f t="shared" si="12"/>
        <v>34</v>
      </c>
      <c r="L225" s="4">
        <v>0</v>
      </c>
      <c r="M225" s="17">
        <f t="shared" si="13"/>
        <v>34</v>
      </c>
      <c r="N225" s="19" t="s">
        <v>802</v>
      </c>
      <c r="O225" s="4">
        <v>24</v>
      </c>
      <c r="P225" s="4">
        <v>0</v>
      </c>
      <c r="Q225" s="4">
        <v>0</v>
      </c>
      <c r="R225" s="4">
        <v>7</v>
      </c>
      <c r="S225" s="1">
        <f t="shared" si="14"/>
        <v>31</v>
      </c>
      <c r="T225" s="4">
        <v>2</v>
      </c>
      <c r="U225" s="17">
        <f t="shared" si="15"/>
        <v>33</v>
      </c>
      <c r="V225" s="19"/>
    </row>
    <row r="226" spans="1:22" ht="14.25" customHeight="1">
      <c r="A226" t="s">
        <v>575</v>
      </c>
      <c r="B226" s="32" t="s">
        <v>576</v>
      </c>
      <c r="C226" s="32" t="s">
        <v>575</v>
      </c>
      <c r="D226" s="32" t="s">
        <v>576</v>
      </c>
      <c r="E226" t="s">
        <v>219</v>
      </c>
      <c r="F226" s="4">
        <v>0</v>
      </c>
      <c r="G226" s="4">
        <v>11</v>
      </c>
      <c r="H226" s="4">
        <v>0</v>
      </c>
      <c r="I226" s="4">
        <v>0</v>
      </c>
      <c r="J226" s="4">
        <v>46</v>
      </c>
      <c r="K226" s="1">
        <f t="shared" si="12"/>
        <v>57</v>
      </c>
      <c r="L226" s="4">
        <v>56</v>
      </c>
      <c r="M226" s="17">
        <f t="shared" si="13"/>
        <v>113</v>
      </c>
      <c r="N226" s="19" t="s">
        <v>799</v>
      </c>
      <c r="O226" s="4">
        <v>66</v>
      </c>
      <c r="P226" s="4">
        <v>37</v>
      </c>
      <c r="Q226" s="4">
        <v>0</v>
      </c>
      <c r="R226" s="4">
        <v>19</v>
      </c>
      <c r="S226" s="1">
        <f t="shared" si="14"/>
        <v>122</v>
      </c>
      <c r="T226" s="4">
        <v>72</v>
      </c>
      <c r="U226" s="17">
        <f t="shared" si="15"/>
        <v>194</v>
      </c>
      <c r="V226" s="19"/>
    </row>
    <row r="227" spans="1:22" ht="14.25" customHeight="1">
      <c r="A227" t="s">
        <v>779</v>
      </c>
      <c r="B227" s="32" t="s">
        <v>780</v>
      </c>
      <c r="C227" s="32" t="s">
        <v>779</v>
      </c>
      <c r="D227" s="32" t="s">
        <v>780</v>
      </c>
      <c r="E227" t="s">
        <v>231</v>
      </c>
      <c r="F227" s="4">
        <v>0</v>
      </c>
      <c r="G227" s="4">
        <v>0</v>
      </c>
      <c r="H227" s="4">
        <v>0</v>
      </c>
      <c r="I227" s="4">
        <v>0</v>
      </c>
      <c r="J227" s="4">
        <v>0</v>
      </c>
      <c r="K227" s="1">
        <f t="shared" si="12"/>
        <v>0</v>
      </c>
      <c r="L227" s="4">
        <v>0</v>
      </c>
      <c r="M227" s="17">
        <f t="shared" si="13"/>
        <v>0</v>
      </c>
      <c r="N227" s="19" t="s">
        <v>799</v>
      </c>
      <c r="O227" s="4">
        <v>35</v>
      </c>
      <c r="P227" s="4">
        <v>0</v>
      </c>
      <c r="Q227" s="4">
        <v>0</v>
      </c>
      <c r="R227" s="4">
        <v>29</v>
      </c>
      <c r="S227" s="1">
        <f t="shared" si="14"/>
        <v>64</v>
      </c>
      <c r="T227" s="4">
        <v>0</v>
      </c>
      <c r="U227" s="17">
        <f t="shared" si="15"/>
        <v>64</v>
      </c>
      <c r="V227" s="19"/>
    </row>
    <row r="228" spans="1:22" ht="14.25" customHeight="1">
      <c r="A228" t="s">
        <v>838</v>
      </c>
      <c r="B228" s="32" t="s">
        <v>839</v>
      </c>
      <c r="C228" s="32" t="s">
        <v>838</v>
      </c>
      <c r="D228" s="32" t="s">
        <v>839</v>
      </c>
      <c r="E228" t="s">
        <v>219</v>
      </c>
      <c r="F228" s="4">
        <v>46</v>
      </c>
      <c r="G228" s="4">
        <v>31</v>
      </c>
      <c r="H228" s="4">
        <v>0</v>
      </c>
      <c r="I228" s="4">
        <v>97</v>
      </c>
      <c r="J228" s="4">
        <v>0</v>
      </c>
      <c r="K228" s="1">
        <f t="shared" si="12"/>
        <v>174</v>
      </c>
      <c r="L228" s="4">
        <v>0</v>
      </c>
      <c r="M228" s="17">
        <f t="shared" si="13"/>
        <v>174</v>
      </c>
      <c r="N228" s="19" t="s">
        <v>802</v>
      </c>
      <c r="O228" s="4">
        <v>0</v>
      </c>
      <c r="P228" s="4">
        <v>0</v>
      </c>
      <c r="Q228" s="4">
        <v>0</v>
      </c>
      <c r="R228" s="4">
        <v>0</v>
      </c>
      <c r="S228" s="1">
        <f t="shared" si="14"/>
        <v>0</v>
      </c>
      <c r="T228" s="4">
        <v>26</v>
      </c>
      <c r="U228" s="17">
        <f t="shared" si="15"/>
        <v>26</v>
      </c>
      <c r="V228" s="19"/>
    </row>
    <row r="229" spans="1:22" ht="14.25" customHeight="1">
      <c r="A229" t="s">
        <v>577</v>
      </c>
      <c r="B229" s="32" t="s">
        <v>578</v>
      </c>
      <c r="C229" s="32" t="s">
        <v>577</v>
      </c>
      <c r="D229" s="32" t="s">
        <v>578</v>
      </c>
      <c r="E229" t="s">
        <v>231</v>
      </c>
      <c r="F229" s="4">
        <v>13</v>
      </c>
      <c r="G229" s="4">
        <v>18</v>
      </c>
      <c r="H229" s="4">
        <v>0</v>
      </c>
      <c r="I229" s="4">
        <v>0</v>
      </c>
      <c r="J229" s="4">
        <v>0</v>
      </c>
      <c r="K229" s="1">
        <f t="shared" si="12"/>
        <v>31</v>
      </c>
      <c r="L229" s="4">
        <v>0</v>
      </c>
      <c r="M229" s="17">
        <f t="shared" si="13"/>
        <v>31</v>
      </c>
      <c r="N229" s="19" t="s">
        <v>799</v>
      </c>
      <c r="O229" s="4">
        <v>63</v>
      </c>
      <c r="P229" s="4">
        <v>0</v>
      </c>
      <c r="Q229" s="4">
        <v>0</v>
      </c>
      <c r="R229" s="4">
        <v>30</v>
      </c>
      <c r="S229" s="1">
        <f t="shared" si="14"/>
        <v>93</v>
      </c>
      <c r="T229" s="4">
        <v>0</v>
      </c>
      <c r="U229" s="17">
        <f t="shared" si="15"/>
        <v>93</v>
      </c>
      <c r="V229" s="19"/>
    </row>
    <row r="230" spans="1:22" ht="14.25" customHeight="1">
      <c r="A230" t="s">
        <v>579</v>
      </c>
      <c r="B230" s="32" t="s">
        <v>580</v>
      </c>
      <c r="C230" s="32" t="s">
        <v>579</v>
      </c>
      <c r="D230" s="32" t="s">
        <v>580</v>
      </c>
      <c r="E230" t="s">
        <v>253</v>
      </c>
      <c r="F230" s="4">
        <v>74</v>
      </c>
      <c r="G230" s="4">
        <v>0</v>
      </c>
      <c r="H230" s="4">
        <v>0</v>
      </c>
      <c r="I230" s="4">
        <v>63</v>
      </c>
      <c r="J230" s="4">
        <v>0</v>
      </c>
      <c r="K230" s="1">
        <f t="shared" si="12"/>
        <v>137</v>
      </c>
      <c r="L230" s="4">
        <v>82</v>
      </c>
      <c r="M230" s="17">
        <f t="shared" si="13"/>
        <v>219</v>
      </c>
      <c r="N230" s="19" t="s">
        <v>799</v>
      </c>
      <c r="O230" s="4">
        <v>184</v>
      </c>
      <c r="P230" s="4">
        <v>0</v>
      </c>
      <c r="Q230" s="4">
        <v>0</v>
      </c>
      <c r="R230" s="4">
        <v>82</v>
      </c>
      <c r="S230" s="1">
        <f t="shared" si="14"/>
        <v>266</v>
      </c>
      <c r="T230" s="4">
        <v>206</v>
      </c>
      <c r="U230" s="17">
        <f t="shared" si="15"/>
        <v>472</v>
      </c>
      <c r="V230" s="19"/>
    </row>
    <row r="231" spans="1:22" ht="14.25" customHeight="1">
      <c r="A231" t="s">
        <v>581</v>
      </c>
      <c r="B231" s="32" t="s">
        <v>582</v>
      </c>
      <c r="C231" s="32" t="s">
        <v>581</v>
      </c>
      <c r="D231" s="32" t="s">
        <v>582</v>
      </c>
      <c r="E231" t="s">
        <v>248</v>
      </c>
      <c r="F231" s="4">
        <v>48</v>
      </c>
      <c r="G231" s="4">
        <v>0</v>
      </c>
      <c r="H231" s="4">
        <v>0</v>
      </c>
      <c r="I231" s="4">
        <v>52</v>
      </c>
      <c r="J231" s="4">
        <v>0</v>
      </c>
      <c r="K231" s="1">
        <f t="shared" si="12"/>
        <v>100</v>
      </c>
      <c r="L231" s="4">
        <v>0</v>
      </c>
      <c r="M231" s="17">
        <f t="shared" si="13"/>
        <v>100</v>
      </c>
      <c r="N231" s="19" t="s">
        <v>799</v>
      </c>
      <c r="O231" s="4">
        <v>26</v>
      </c>
      <c r="P231" s="4">
        <v>0</v>
      </c>
      <c r="Q231" s="4">
        <v>0</v>
      </c>
      <c r="R231" s="4">
        <v>33</v>
      </c>
      <c r="S231" s="1">
        <f t="shared" si="14"/>
        <v>59</v>
      </c>
      <c r="T231" s="4">
        <v>0</v>
      </c>
      <c r="U231" s="17">
        <f t="shared" si="15"/>
        <v>59</v>
      </c>
      <c r="V231" s="19"/>
    </row>
    <row r="232" spans="1:22" ht="14.25" customHeight="1">
      <c r="A232" t="s">
        <v>583</v>
      </c>
      <c r="B232" s="32" t="s">
        <v>584</v>
      </c>
      <c r="C232" s="32" t="s">
        <v>583</v>
      </c>
      <c r="D232" s="32" t="s">
        <v>584</v>
      </c>
      <c r="E232" t="s">
        <v>248</v>
      </c>
      <c r="F232" s="4">
        <v>4</v>
      </c>
      <c r="G232" s="4">
        <v>0</v>
      </c>
      <c r="H232" s="4">
        <v>0</v>
      </c>
      <c r="I232" s="4">
        <v>7</v>
      </c>
      <c r="J232" s="4">
        <v>0</v>
      </c>
      <c r="K232" s="1">
        <f t="shared" si="12"/>
        <v>11</v>
      </c>
      <c r="L232" s="4">
        <v>0</v>
      </c>
      <c r="M232" s="17">
        <f t="shared" si="13"/>
        <v>11</v>
      </c>
      <c r="N232" s="19" t="s">
        <v>799</v>
      </c>
      <c r="O232" s="4">
        <v>12</v>
      </c>
      <c r="P232" s="4">
        <v>0</v>
      </c>
      <c r="Q232" s="4">
        <v>0</v>
      </c>
      <c r="R232" s="4">
        <v>4</v>
      </c>
      <c r="S232" s="1">
        <f t="shared" si="14"/>
        <v>16</v>
      </c>
      <c r="T232" s="4">
        <v>15</v>
      </c>
      <c r="U232" s="17">
        <f t="shared" si="15"/>
        <v>31</v>
      </c>
      <c r="V232" s="19"/>
    </row>
    <row r="233" spans="1:22" ht="14.25" customHeight="1">
      <c r="A233" t="s">
        <v>840</v>
      </c>
      <c r="B233" s="32" t="s">
        <v>841</v>
      </c>
      <c r="C233" s="32" t="s">
        <v>840</v>
      </c>
      <c r="D233" s="32" t="s">
        <v>841</v>
      </c>
      <c r="E233" t="s">
        <v>231</v>
      </c>
      <c r="F233" s="4">
        <v>0</v>
      </c>
      <c r="G233" s="4">
        <v>0</v>
      </c>
      <c r="H233" s="4">
        <v>0</v>
      </c>
      <c r="I233" s="4">
        <v>14</v>
      </c>
      <c r="J233" s="4">
        <v>0</v>
      </c>
      <c r="K233" s="1">
        <f t="shared" si="12"/>
        <v>14</v>
      </c>
      <c r="L233" s="4">
        <v>0</v>
      </c>
      <c r="M233" s="17">
        <f t="shared" si="13"/>
        <v>14</v>
      </c>
      <c r="N233" s="19" t="s">
        <v>799</v>
      </c>
      <c r="O233" s="4">
        <v>0</v>
      </c>
      <c r="P233" s="4">
        <v>0</v>
      </c>
      <c r="Q233" s="4">
        <v>0</v>
      </c>
      <c r="R233" s="4">
        <v>150</v>
      </c>
      <c r="S233" s="1">
        <f t="shared" si="14"/>
        <v>150</v>
      </c>
      <c r="T233" s="4">
        <v>0</v>
      </c>
      <c r="U233" s="17">
        <f t="shared" si="15"/>
        <v>150</v>
      </c>
      <c r="V233" s="19"/>
    </row>
    <row r="234" spans="1:22" ht="14.25" customHeight="1">
      <c r="A234" t="s">
        <v>585</v>
      </c>
      <c r="B234" s="32" t="s">
        <v>586</v>
      </c>
      <c r="C234" s="32" t="s">
        <v>585</v>
      </c>
      <c r="D234" s="32" t="s">
        <v>586</v>
      </c>
      <c r="E234" t="s">
        <v>253</v>
      </c>
      <c r="F234" s="4">
        <v>14</v>
      </c>
      <c r="G234" s="4">
        <v>17</v>
      </c>
      <c r="H234" s="4">
        <v>0</v>
      </c>
      <c r="I234" s="4">
        <v>11</v>
      </c>
      <c r="J234" s="4">
        <v>0</v>
      </c>
      <c r="K234" s="1">
        <f t="shared" si="12"/>
        <v>42</v>
      </c>
      <c r="L234" s="4">
        <v>0</v>
      </c>
      <c r="M234" s="17">
        <f t="shared" si="13"/>
        <v>42</v>
      </c>
      <c r="N234" s="19" t="s">
        <v>802</v>
      </c>
      <c r="O234" s="4">
        <v>42</v>
      </c>
      <c r="P234" s="4">
        <v>3</v>
      </c>
      <c r="Q234" s="4">
        <v>0</v>
      </c>
      <c r="R234" s="4">
        <v>95</v>
      </c>
      <c r="S234" s="1">
        <f t="shared" si="14"/>
        <v>140</v>
      </c>
      <c r="T234" s="4">
        <v>0</v>
      </c>
      <c r="U234" s="17">
        <f t="shared" si="15"/>
        <v>140</v>
      </c>
      <c r="V234" s="19"/>
    </row>
    <row r="235" spans="1:22" ht="14.25" customHeight="1">
      <c r="A235" t="s">
        <v>587</v>
      </c>
      <c r="B235" s="32" t="s">
        <v>588</v>
      </c>
      <c r="C235" s="32" t="s">
        <v>587</v>
      </c>
      <c r="D235" s="32" t="s">
        <v>588</v>
      </c>
      <c r="E235" t="s">
        <v>320</v>
      </c>
      <c r="F235" s="4">
        <v>68</v>
      </c>
      <c r="G235" s="4">
        <v>2</v>
      </c>
      <c r="H235" s="4">
        <v>0</v>
      </c>
      <c r="I235" s="4">
        <v>90</v>
      </c>
      <c r="J235" s="4">
        <v>0</v>
      </c>
      <c r="K235" s="1">
        <f t="shared" si="12"/>
        <v>160</v>
      </c>
      <c r="L235" s="4">
        <v>0</v>
      </c>
      <c r="M235" s="17">
        <f t="shared" si="13"/>
        <v>160</v>
      </c>
      <c r="N235" s="19" t="s">
        <v>802</v>
      </c>
      <c r="O235" s="4">
        <v>120</v>
      </c>
      <c r="P235" s="4">
        <v>2</v>
      </c>
      <c r="Q235" s="4">
        <v>0</v>
      </c>
      <c r="R235" s="4">
        <v>106</v>
      </c>
      <c r="S235" s="1">
        <f t="shared" si="14"/>
        <v>228</v>
      </c>
      <c r="T235" s="4">
        <v>46</v>
      </c>
      <c r="U235" s="17">
        <f t="shared" si="15"/>
        <v>274</v>
      </c>
      <c r="V235" s="19"/>
    </row>
    <row r="236" spans="1:22" ht="14.25" customHeight="1">
      <c r="A236" t="s">
        <v>589</v>
      </c>
      <c r="B236" s="32" t="s">
        <v>590</v>
      </c>
      <c r="C236" s="32" t="s">
        <v>589</v>
      </c>
      <c r="D236" s="32" t="s">
        <v>590</v>
      </c>
      <c r="E236" t="s">
        <v>248</v>
      </c>
      <c r="F236" s="4">
        <v>113</v>
      </c>
      <c r="G236" s="4">
        <v>0</v>
      </c>
      <c r="H236" s="4">
        <v>0</v>
      </c>
      <c r="I236" s="4">
        <v>36</v>
      </c>
      <c r="J236" s="4">
        <v>0</v>
      </c>
      <c r="K236" s="1">
        <f t="shared" si="12"/>
        <v>149</v>
      </c>
      <c r="L236" s="4">
        <v>134</v>
      </c>
      <c r="M236" s="17">
        <f t="shared" si="13"/>
        <v>283</v>
      </c>
      <c r="N236" s="19" t="s">
        <v>802</v>
      </c>
      <c r="O236" s="4">
        <v>103</v>
      </c>
      <c r="P236" s="4">
        <v>14</v>
      </c>
      <c r="Q236" s="4">
        <v>0</v>
      </c>
      <c r="R236" s="4">
        <v>35</v>
      </c>
      <c r="S236" s="1">
        <f t="shared" si="14"/>
        <v>152</v>
      </c>
      <c r="T236" s="4">
        <v>111</v>
      </c>
      <c r="U236" s="17">
        <f t="shared" si="15"/>
        <v>263</v>
      </c>
      <c r="V236" s="19"/>
    </row>
    <row r="237" spans="1:22" ht="14.25" customHeight="1">
      <c r="A237" t="s">
        <v>591</v>
      </c>
      <c r="B237" s="32" t="s">
        <v>592</v>
      </c>
      <c r="C237" s="32" t="s">
        <v>591</v>
      </c>
      <c r="D237" s="32" t="s">
        <v>592</v>
      </c>
      <c r="E237" t="s">
        <v>248</v>
      </c>
      <c r="F237" s="4">
        <v>3</v>
      </c>
      <c r="G237" s="4">
        <v>55</v>
      </c>
      <c r="H237" s="4">
        <v>0</v>
      </c>
      <c r="I237" s="4">
        <v>71</v>
      </c>
      <c r="J237" s="4">
        <v>42</v>
      </c>
      <c r="K237" s="1">
        <f t="shared" si="12"/>
        <v>171</v>
      </c>
      <c r="L237" s="4">
        <v>13</v>
      </c>
      <c r="M237" s="17">
        <f t="shared" si="13"/>
        <v>184</v>
      </c>
      <c r="N237" s="19" t="s">
        <v>802</v>
      </c>
      <c r="O237" s="4">
        <v>43</v>
      </c>
      <c r="P237" s="4">
        <v>12</v>
      </c>
      <c r="Q237" s="4">
        <v>0</v>
      </c>
      <c r="R237" s="4">
        <v>46</v>
      </c>
      <c r="S237" s="1">
        <f t="shared" si="14"/>
        <v>101</v>
      </c>
      <c r="T237" s="4">
        <v>0</v>
      </c>
      <c r="U237" s="17">
        <f t="shared" si="15"/>
        <v>101</v>
      </c>
      <c r="V237" s="19"/>
    </row>
    <row r="238" spans="1:22" ht="14.25" customHeight="1">
      <c r="A238" t="s">
        <v>593</v>
      </c>
      <c r="B238" s="32" t="s">
        <v>594</v>
      </c>
      <c r="C238" s="32" t="s">
        <v>593</v>
      </c>
      <c r="D238" s="32" t="s">
        <v>594</v>
      </c>
      <c r="E238" t="s">
        <v>243</v>
      </c>
      <c r="F238" s="4">
        <v>37</v>
      </c>
      <c r="G238" s="4">
        <v>10</v>
      </c>
      <c r="H238" s="4">
        <v>0</v>
      </c>
      <c r="I238" s="4">
        <v>31</v>
      </c>
      <c r="J238" s="4">
        <v>60</v>
      </c>
      <c r="K238" s="1">
        <f t="shared" si="12"/>
        <v>138</v>
      </c>
      <c r="L238" s="4">
        <v>130</v>
      </c>
      <c r="M238" s="17">
        <f t="shared" si="13"/>
        <v>268</v>
      </c>
      <c r="N238" s="19" t="s">
        <v>799</v>
      </c>
      <c r="O238" s="4">
        <v>47</v>
      </c>
      <c r="P238" s="4">
        <v>1</v>
      </c>
      <c r="Q238" s="4">
        <v>0</v>
      </c>
      <c r="R238" s="4">
        <v>27</v>
      </c>
      <c r="S238" s="1">
        <f t="shared" si="14"/>
        <v>75</v>
      </c>
      <c r="T238" s="4">
        <v>0</v>
      </c>
      <c r="U238" s="17">
        <f t="shared" si="15"/>
        <v>75</v>
      </c>
      <c r="V238" s="19"/>
    </row>
    <row r="239" spans="1:22" ht="14.25" customHeight="1">
      <c r="A239" t="s">
        <v>595</v>
      </c>
      <c r="B239" s="32" t="s">
        <v>596</v>
      </c>
      <c r="C239" s="32" t="s">
        <v>595</v>
      </c>
      <c r="D239" s="32" t="s">
        <v>596</v>
      </c>
      <c r="E239" t="s">
        <v>320</v>
      </c>
      <c r="F239" s="4">
        <v>224</v>
      </c>
      <c r="G239" s="4">
        <v>11</v>
      </c>
      <c r="H239" s="4">
        <v>0</v>
      </c>
      <c r="I239" s="4">
        <v>102</v>
      </c>
      <c r="J239" s="4">
        <v>0</v>
      </c>
      <c r="K239" s="1">
        <f t="shared" si="12"/>
        <v>337</v>
      </c>
      <c r="L239" s="4">
        <v>252</v>
      </c>
      <c r="M239" s="17">
        <f t="shared" si="13"/>
        <v>589</v>
      </c>
      <c r="N239" s="19" t="s">
        <v>802</v>
      </c>
      <c r="O239" s="4">
        <v>131</v>
      </c>
      <c r="P239" s="4">
        <v>8</v>
      </c>
      <c r="Q239" s="4">
        <v>0</v>
      </c>
      <c r="R239" s="4">
        <v>55</v>
      </c>
      <c r="S239" s="1">
        <f t="shared" si="14"/>
        <v>194</v>
      </c>
      <c r="T239" s="4">
        <v>184</v>
      </c>
      <c r="U239" s="17">
        <f t="shared" si="15"/>
        <v>378</v>
      </c>
      <c r="V239" s="19"/>
    </row>
    <row r="240" spans="1:22" ht="14.25" customHeight="1">
      <c r="A240" t="s">
        <v>781</v>
      </c>
      <c r="B240" s="32" t="s">
        <v>782</v>
      </c>
      <c r="C240" s="32" t="s">
        <v>781</v>
      </c>
      <c r="D240" s="32" t="s">
        <v>782</v>
      </c>
      <c r="E240" t="s">
        <v>219</v>
      </c>
      <c r="F240" s="4">
        <v>26</v>
      </c>
      <c r="G240" s="4">
        <v>0</v>
      </c>
      <c r="H240" s="4">
        <v>0</v>
      </c>
      <c r="I240" s="4">
        <v>16</v>
      </c>
      <c r="J240" s="4">
        <v>0</v>
      </c>
      <c r="K240" s="1">
        <f t="shared" si="12"/>
        <v>42</v>
      </c>
      <c r="L240" s="4">
        <v>0</v>
      </c>
      <c r="M240" s="17">
        <f t="shared" si="13"/>
        <v>42</v>
      </c>
      <c r="N240" s="19" t="s">
        <v>799</v>
      </c>
      <c r="O240" s="4">
        <v>92</v>
      </c>
      <c r="P240" s="4">
        <v>0</v>
      </c>
      <c r="Q240" s="4">
        <v>0</v>
      </c>
      <c r="R240" s="4">
        <v>32</v>
      </c>
      <c r="S240" s="1">
        <f t="shared" si="14"/>
        <v>124</v>
      </c>
      <c r="T240" s="4">
        <v>0</v>
      </c>
      <c r="U240" s="17">
        <f t="shared" si="15"/>
        <v>124</v>
      </c>
      <c r="V240" s="19"/>
    </row>
    <row r="241" spans="1:22" ht="14.25" customHeight="1">
      <c r="A241" t="s">
        <v>597</v>
      </c>
      <c r="B241" s="32" t="s">
        <v>598</v>
      </c>
      <c r="C241" s="32" t="s">
        <v>597</v>
      </c>
      <c r="D241" s="32" t="s">
        <v>598</v>
      </c>
      <c r="E241" t="s">
        <v>219</v>
      </c>
      <c r="F241" s="4">
        <v>146</v>
      </c>
      <c r="G241" s="4">
        <v>0</v>
      </c>
      <c r="H241" s="4">
        <v>0</v>
      </c>
      <c r="I241" s="4">
        <v>39</v>
      </c>
      <c r="J241" s="4">
        <v>130</v>
      </c>
      <c r="K241" s="1">
        <f t="shared" si="12"/>
        <v>315</v>
      </c>
      <c r="L241" s="4">
        <v>6</v>
      </c>
      <c r="M241" s="17">
        <f t="shared" si="13"/>
        <v>321</v>
      </c>
      <c r="N241" s="19" t="s">
        <v>802</v>
      </c>
      <c r="O241" s="4">
        <v>32</v>
      </c>
      <c r="P241" s="4">
        <v>0</v>
      </c>
      <c r="Q241" s="4">
        <v>0</v>
      </c>
      <c r="R241" s="4">
        <v>39</v>
      </c>
      <c r="S241" s="1">
        <f t="shared" si="14"/>
        <v>71</v>
      </c>
      <c r="T241" s="4">
        <v>0</v>
      </c>
      <c r="U241" s="17">
        <f t="shared" si="15"/>
        <v>71</v>
      </c>
      <c r="V241" s="19"/>
    </row>
    <row r="242" spans="1:22" ht="14.25" customHeight="1">
      <c r="A242" t="s">
        <v>599</v>
      </c>
      <c r="B242" s="32" t="s">
        <v>600</v>
      </c>
      <c r="C242" s="32" t="s">
        <v>599</v>
      </c>
      <c r="D242" s="32" t="s">
        <v>600</v>
      </c>
      <c r="E242" t="s">
        <v>243</v>
      </c>
      <c r="F242" s="4">
        <v>95</v>
      </c>
      <c r="G242" s="4">
        <v>0</v>
      </c>
      <c r="H242" s="4">
        <v>0</v>
      </c>
      <c r="I242" s="4">
        <v>5</v>
      </c>
      <c r="J242" s="4">
        <v>29</v>
      </c>
      <c r="K242" s="1">
        <f t="shared" si="12"/>
        <v>129</v>
      </c>
      <c r="L242" s="4">
        <v>0</v>
      </c>
      <c r="M242" s="17">
        <f t="shared" si="13"/>
        <v>129</v>
      </c>
      <c r="N242" s="19" t="s">
        <v>799</v>
      </c>
      <c r="O242" s="4">
        <v>103</v>
      </c>
      <c r="P242" s="4">
        <v>0</v>
      </c>
      <c r="Q242" s="4">
        <v>0</v>
      </c>
      <c r="R242" s="4">
        <v>5</v>
      </c>
      <c r="S242" s="1">
        <f t="shared" si="14"/>
        <v>108</v>
      </c>
      <c r="T242" s="4">
        <v>0</v>
      </c>
      <c r="U242" s="17">
        <f t="shared" si="15"/>
        <v>108</v>
      </c>
      <c r="V242" s="19"/>
    </row>
    <row r="243" spans="1:22" ht="14.25" customHeight="1">
      <c r="A243" t="s">
        <v>601</v>
      </c>
      <c r="B243" s="32" t="s">
        <v>602</v>
      </c>
      <c r="C243" s="32" t="s">
        <v>601</v>
      </c>
      <c r="D243" s="32" t="s">
        <v>602</v>
      </c>
      <c r="E243" t="s">
        <v>253</v>
      </c>
      <c r="F243" s="4">
        <v>108</v>
      </c>
      <c r="G243" s="4">
        <v>0</v>
      </c>
      <c r="H243" s="4">
        <v>0</v>
      </c>
      <c r="I243" s="4">
        <v>54</v>
      </c>
      <c r="J243" s="4">
        <v>0</v>
      </c>
      <c r="K243" s="1">
        <f t="shared" si="12"/>
        <v>162</v>
      </c>
      <c r="L243" s="4">
        <v>60</v>
      </c>
      <c r="M243" s="17">
        <f t="shared" si="13"/>
        <v>222</v>
      </c>
      <c r="N243" s="19" t="s">
        <v>802</v>
      </c>
      <c r="O243" s="4">
        <v>57</v>
      </c>
      <c r="P243" s="4">
        <v>0</v>
      </c>
      <c r="Q243" s="4">
        <v>0</v>
      </c>
      <c r="R243" s="4">
        <v>31</v>
      </c>
      <c r="S243" s="1">
        <f t="shared" si="14"/>
        <v>88</v>
      </c>
      <c r="T243" s="4">
        <v>137</v>
      </c>
      <c r="U243" s="17">
        <f t="shared" si="15"/>
        <v>225</v>
      </c>
      <c r="V243" s="19"/>
    </row>
    <row r="244" spans="1:22" ht="14.25" customHeight="1">
      <c r="A244" t="s">
        <v>872</v>
      </c>
      <c r="B244" s="32" t="s">
        <v>873</v>
      </c>
      <c r="C244" s="32" t="s">
        <v>872</v>
      </c>
      <c r="D244" s="32" t="s">
        <v>873</v>
      </c>
      <c r="E244" t="s">
        <v>248</v>
      </c>
      <c r="F244" s="4">
        <v>97</v>
      </c>
      <c r="G244" s="4">
        <v>0</v>
      </c>
      <c r="H244" s="4">
        <v>0</v>
      </c>
      <c r="I244" s="4">
        <v>10</v>
      </c>
      <c r="J244" s="4">
        <v>0</v>
      </c>
      <c r="K244" s="1">
        <f t="shared" si="12"/>
        <v>107</v>
      </c>
      <c r="L244" s="4">
        <v>0</v>
      </c>
      <c r="M244" s="17">
        <f t="shared" si="13"/>
        <v>107</v>
      </c>
      <c r="N244" s="19" t="s">
        <v>802</v>
      </c>
      <c r="O244" s="4">
        <v>17</v>
      </c>
      <c r="P244" s="4">
        <v>0</v>
      </c>
      <c r="Q244" s="4">
        <v>0</v>
      </c>
      <c r="R244" s="4">
        <v>10</v>
      </c>
      <c r="S244" s="1">
        <f t="shared" si="14"/>
        <v>27</v>
      </c>
      <c r="T244" s="4">
        <v>0</v>
      </c>
      <c r="U244" s="17">
        <f t="shared" si="15"/>
        <v>27</v>
      </c>
      <c r="V244" s="19"/>
    </row>
    <row r="245" spans="1:22" ht="14.25" customHeight="1">
      <c r="A245" t="s">
        <v>603</v>
      </c>
      <c r="B245" s="32" t="s">
        <v>604</v>
      </c>
      <c r="C245" s="32" t="s">
        <v>603</v>
      </c>
      <c r="D245" s="32" t="s">
        <v>604</v>
      </c>
      <c r="E245" t="s">
        <v>219</v>
      </c>
      <c r="F245" s="4">
        <v>32</v>
      </c>
      <c r="G245" s="4">
        <v>13</v>
      </c>
      <c r="H245" s="4">
        <v>0</v>
      </c>
      <c r="I245" s="4">
        <v>78</v>
      </c>
      <c r="J245" s="4">
        <v>51</v>
      </c>
      <c r="K245" s="1">
        <f t="shared" si="12"/>
        <v>174</v>
      </c>
      <c r="L245" s="4">
        <v>0</v>
      </c>
      <c r="M245" s="17">
        <f t="shared" si="13"/>
        <v>174</v>
      </c>
      <c r="N245" s="19" t="s">
        <v>799</v>
      </c>
      <c r="O245" s="4">
        <v>32</v>
      </c>
      <c r="P245" s="4">
        <v>0</v>
      </c>
      <c r="Q245" s="4">
        <v>0</v>
      </c>
      <c r="R245" s="4">
        <v>78</v>
      </c>
      <c r="S245" s="1">
        <f t="shared" si="14"/>
        <v>110</v>
      </c>
      <c r="T245" s="4">
        <v>0</v>
      </c>
      <c r="U245" s="17">
        <f t="shared" si="15"/>
        <v>110</v>
      </c>
      <c r="V245" s="19"/>
    </row>
    <row r="246" spans="1:22" ht="14.25" customHeight="1">
      <c r="A246" t="s">
        <v>605</v>
      </c>
      <c r="B246" s="32" t="s">
        <v>606</v>
      </c>
      <c r="C246" s="32" t="s">
        <v>605</v>
      </c>
      <c r="D246" s="32" t="s">
        <v>606</v>
      </c>
      <c r="E246" t="s">
        <v>243</v>
      </c>
      <c r="F246" s="4">
        <v>38</v>
      </c>
      <c r="G246" s="4">
        <v>3</v>
      </c>
      <c r="H246" s="4">
        <v>0</v>
      </c>
      <c r="I246" s="4">
        <v>40</v>
      </c>
      <c r="J246" s="4">
        <v>0</v>
      </c>
      <c r="K246" s="1">
        <f t="shared" si="12"/>
        <v>81</v>
      </c>
      <c r="L246" s="4">
        <v>0</v>
      </c>
      <c r="M246" s="17">
        <f t="shared" si="13"/>
        <v>81</v>
      </c>
      <c r="N246" s="19" t="s">
        <v>799</v>
      </c>
      <c r="O246" s="4">
        <v>7</v>
      </c>
      <c r="P246" s="4">
        <v>3</v>
      </c>
      <c r="Q246" s="4">
        <v>0</v>
      </c>
      <c r="R246" s="4">
        <v>38</v>
      </c>
      <c r="S246" s="1">
        <f t="shared" si="14"/>
        <v>48</v>
      </c>
      <c r="T246" s="4">
        <v>0</v>
      </c>
      <c r="U246" s="17">
        <f t="shared" si="15"/>
        <v>48</v>
      </c>
      <c r="V246" s="19"/>
    </row>
    <row r="247" spans="1:22" ht="14.25" customHeight="1">
      <c r="A247" t="s">
        <v>607</v>
      </c>
      <c r="B247" s="32" t="s">
        <v>608</v>
      </c>
      <c r="C247" s="32" t="s">
        <v>607</v>
      </c>
      <c r="D247" s="32" t="s">
        <v>608</v>
      </c>
      <c r="E247" t="s">
        <v>248</v>
      </c>
      <c r="F247" s="4">
        <v>101</v>
      </c>
      <c r="G247" s="4">
        <v>44</v>
      </c>
      <c r="H247" s="4">
        <v>0</v>
      </c>
      <c r="I247" s="4">
        <v>96</v>
      </c>
      <c r="J247" s="4">
        <v>70</v>
      </c>
      <c r="K247" s="1">
        <f t="shared" si="12"/>
        <v>311</v>
      </c>
      <c r="L247" s="4">
        <v>501</v>
      </c>
      <c r="M247" s="17">
        <f t="shared" si="13"/>
        <v>812</v>
      </c>
      <c r="N247" s="19" t="s">
        <v>802</v>
      </c>
      <c r="O247" s="4">
        <v>152</v>
      </c>
      <c r="P247" s="4">
        <v>42</v>
      </c>
      <c r="Q247" s="4">
        <v>0</v>
      </c>
      <c r="R247" s="4">
        <v>65</v>
      </c>
      <c r="S247" s="1">
        <f t="shared" si="14"/>
        <v>259</v>
      </c>
      <c r="T247" s="4">
        <v>496</v>
      </c>
      <c r="U247" s="17">
        <f t="shared" si="15"/>
        <v>755</v>
      </c>
      <c r="V247" s="19"/>
    </row>
    <row r="248" spans="1:22" ht="14.25" customHeight="1">
      <c r="A248" t="s">
        <v>609</v>
      </c>
      <c r="B248" s="32" t="s">
        <v>610</v>
      </c>
      <c r="C248" s="32" t="s">
        <v>609</v>
      </c>
      <c r="D248" s="32" t="s">
        <v>610</v>
      </c>
      <c r="E248" t="s">
        <v>231</v>
      </c>
      <c r="F248" s="4">
        <v>21</v>
      </c>
      <c r="G248" s="4">
        <v>50</v>
      </c>
      <c r="H248" s="4">
        <v>0</v>
      </c>
      <c r="I248" s="4">
        <v>34</v>
      </c>
      <c r="J248" s="4">
        <v>0</v>
      </c>
      <c r="K248" s="1">
        <f t="shared" si="12"/>
        <v>105</v>
      </c>
      <c r="L248" s="4">
        <v>0</v>
      </c>
      <c r="M248" s="17">
        <f t="shared" si="13"/>
        <v>105</v>
      </c>
      <c r="N248" s="19" t="s">
        <v>799</v>
      </c>
      <c r="O248" s="4">
        <v>69</v>
      </c>
      <c r="P248" s="4">
        <v>0</v>
      </c>
      <c r="Q248" s="4">
        <v>0</v>
      </c>
      <c r="R248" s="4">
        <v>15</v>
      </c>
      <c r="S248" s="1">
        <f t="shared" si="14"/>
        <v>84</v>
      </c>
      <c r="T248" s="4">
        <v>15</v>
      </c>
      <c r="U248" s="17">
        <f t="shared" si="15"/>
        <v>99</v>
      </c>
      <c r="V248" s="19"/>
    </row>
    <row r="249" spans="1:22" ht="14.25" customHeight="1">
      <c r="A249" t="s">
        <v>611</v>
      </c>
      <c r="B249" s="32" t="s">
        <v>612</v>
      </c>
      <c r="C249" s="32" t="s">
        <v>611</v>
      </c>
      <c r="D249" s="32" t="s">
        <v>612</v>
      </c>
      <c r="E249" t="s">
        <v>219</v>
      </c>
      <c r="F249" s="4">
        <v>169</v>
      </c>
      <c r="G249" s="4">
        <v>0</v>
      </c>
      <c r="H249" s="4">
        <v>0</v>
      </c>
      <c r="I249" s="4">
        <v>86</v>
      </c>
      <c r="J249" s="4">
        <v>12</v>
      </c>
      <c r="K249" s="1">
        <f t="shared" si="12"/>
        <v>267</v>
      </c>
      <c r="L249" s="4">
        <v>0</v>
      </c>
      <c r="M249" s="17">
        <f t="shared" si="13"/>
        <v>267</v>
      </c>
      <c r="N249" s="19" t="s">
        <v>799</v>
      </c>
      <c r="O249" s="4">
        <v>86</v>
      </c>
      <c r="P249" s="4">
        <v>0</v>
      </c>
      <c r="Q249" s="4">
        <v>0</v>
      </c>
      <c r="R249" s="4">
        <v>11</v>
      </c>
      <c r="S249" s="1">
        <f t="shared" si="14"/>
        <v>97</v>
      </c>
      <c r="T249" s="4">
        <v>0</v>
      </c>
      <c r="U249" s="17">
        <f t="shared" si="15"/>
        <v>97</v>
      </c>
      <c r="V249" s="19"/>
    </row>
    <row r="250" spans="1:22" ht="14.25" customHeight="1">
      <c r="A250" t="s">
        <v>613</v>
      </c>
      <c r="B250" s="32" t="s">
        <v>614</v>
      </c>
      <c r="C250" s="32" t="s">
        <v>613</v>
      </c>
      <c r="D250" s="32" t="s">
        <v>614</v>
      </c>
      <c r="E250" t="s">
        <v>243</v>
      </c>
      <c r="F250" s="4">
        <v>79</v>
      </c>
      <c r="G250" s="4">
        <v>16</v>
      </c>
      <c r="H250" s="4">
        <v>0</v>
      </c>
      <c r="I250" s="4">
        <v>0</v>
      </c>
      <c r="J250" s="4">
        <v>4</v>
      </c>
      <c r="K250" s="1">
        <f t="shared" si="12"/>
        <v>99</v>
      </c>
      <c r="L250" s="4">
        <v>0</v>
      </c>
      <c r="M250" s="17">
        <f t="shared" si="13"/>
        <v>99</v>
      </c>
      <c r="N250" s="19" t="s">
        <v>799</v>
      </c>
      <c r="O250" s="4">
        <v>134</v>
      </c>
      <c r="P250" s="4">
        <v>16</v>
      </c>
      <c r="Q250" s="4">
        <v>0</v>
      </c>
      <c r="R250" s="4">
        <v>21</v>
      </c>
      <c r="S250" s="1">
        <f t="shared" si="14"/>
        <v>171</v>
      </c>
      <c r="T250" s="4">
        <v>0</v>
      </c>
      <c r="U250" s="17">
        <f t="shared" si="15"/>
        <v>171</v>
      </c>
      <c r="V250" s="19"/>
    </row>
    <row r="251" spans="1:22" ht="14.25" customHeight="1">
      <c r="A251" t="s">
        <v>615</v>
      </c>
      <c r="B251" s="32" t="s">
        <v>616</v>
      </c>
      <c r="C251" s="32" t="s">
        <v>615</v>
      </c>
      <c r="D251" s="32" t="s">
        <v>616</v>
      </c>
      <c r="E251" t="s">
        <v>219</v>
      </c>
      <c r="F251" s="4">
        <v>46</v>
      </c>
      <c r="G251" s="4">
        <v>0</v>
      </c>
      <c r="H251" s="4">
        <v>0</v>
      </c>
      <c r="I251" s="4">
        <v>16</v>
      </c>
      <c r="J251" s="4">
        <v>70</v>
      </c>
      <c r="K251" s="1">
        <f t="shared" si="12"/>
        <v>132</v>
      </c>
      <c r="L251" s="4">
        <v>0</v>
      </c>
      <c r="M251" s="17">
        <f t="shared" si="13"/>
        <v>132</v>
      </c>
      <c r="N251" s="19" t="s">
        <v>799</v>
      </c>
      <c r="O251" s="4">
        <v>33</v>
      </c>
      <c r="P251" s="4">
        <v>0</v>
      </c>
      <c r="Q251" s="4">
        <v>0</v>
      </c>
      <c r="R251" s="4">
        <v>16</v>
      </c>
      <c r="S251" s="1">
        <f t="shared" si="14"/>
        <v>49</v>
      </c>
      <c r="T251" s="4">
        <v>0</v>
      </c>
      <c r="U251" s="17">
        <f t="shared" si="15"/>
        <v>49</v>
      </c>
      <c r="V251" s="19"/>
    </row>
    <row r="252" spans="1:22" ht="14.25" customHeight="1">
      <c r="A252" t="s">
        <v>617</v>
      </c>
      <c r="B252" s="32" t="s">
        <v>618</v>
      </c>
      <c r="C252" s="32" t="s">
        <v>617</v>
      </c>
      <c r="D252" s="32" t="s">
        <v>618</v>
      </c>
      <c r="E252" t="s">
        <v>231</v>
      </c>
      <c r="F252" s="4">
        <v>32</v>
      </c>
      <c r="G252" s="4">
        <v>0</v>
      </c>
      <c r="H252" s="4">
        <v>0</v>
      </c>
      <c r="I252" s="4">
        <v>12</v>
      </c>
      <c r="J252" s="4">
        <v>0</v>
      </c>
      <c r="K252" s="1">
        <f t="shared" si="12"/>
        <v>44</v>
      </c>
      <c r="L252" s="4">
        <v>0</v>
      </c>
      <c r="M252" s="17">
        <f t="shared" si="13"/>
        <v>44</v>
      </c>
      <c r="N252" s="19" t="s">
        <v>799</v>
      </c>
      <c r="O252" s="4">
        <v>27</v>
      </c>
      <c r="P252" s="4">
        <v>0</v>
      </c>
      <c r="Q252" s="4">
        <v>0</v>
      </c>
      <c r="R252" s="4">
        <v>0</v>
      </c>
      <c r="S252" s="1">
        <f t="shared" si="14"/>
        <v>27</v>
      </c>
      <c r="T252" s="4">
        <v>0</v>
      </c>
      <c r="U252" s="17">
        <f t="shared" si="15"/>
        <v>27</v>
      </c>
      <c r="V252" s="19"/>
    </row>
    <row r="253" spans="1:22" ht="14.25" customHeight="1">
      <c r="A253" t="s">
        <v>619</v>
      </c>
      <c r="B253" s="32" t="s">
        <v>620</v>
      </c>
      <c r="C253" s="32" t="s">
        <v>619</v>
      </c>
      <c r="D253" s="32" t="s">
        <v>620</v>
      </c>
      <c r="E253" t="s">
        <v>231</v>
      </c>
      <c r="F253" s="4">
        <v>34</v>
      </c>
      <c r="G253" s="4">
        <v>0</v>
      </c>
      <c r="H253" s="4">
        <v>0</v>
      </c>
      <c r="I253" s="4">
        <v>37</v>
      </c>
      <c r="J253" s="4">
        <v>0</v>
      </c>
      <c r="K253" s="1">
        <f t="shared" si="12"/>
        <v>71</v>
      </c>
      <c r="L253" s="4">
        <v>0</v>
      </c>
      <c r="M253" s="17">
        <f t="shared" si="13"/>
        <v>71</v>
      </c>
      <c r="N253" s="19" t="s">
        <v>799</v>
      </c>
      <c r="O253" s="4">
        <v>8</v>
      </c>
      <c r="P253" s="4">
        <v>6</v>
      </c>
      <c r="Q253" s="4">
        <v>0</v>
      </c>
      <c r="R253" s="4">
        <v>33</v>
      </c>
      <c r="S253" s="1">
        <f t="shared" si="14"/>
        <v>47</v>
      </c>
      <c r="T253" s="4">
        <v>0</v>
      </c>
      <c r="U253" s="17">
        <f t="shared" si="15"/>
        <v>47</v>
      </c>
      <c r="V253" s="19"/>
    </row>
    <row r="254" spans="1:22" ht="14.25" customHeight="1">
      <c r="A254" t="s">
        <v>621</v>
      </c>
      <c r="B254" s="32" t="s">
        <v>622</v>
      </c>
      <c r="C254" s="32" t="s">
        <v>621</v>
      </c>
      <c r="D254" s="32" t="s">
        <v>622</v>
      </c>
      <c r="E254" t="s">
        <v>219</v>
      </c>
      <c r="F254" s="4">
        <v>0</v>
      </c>
      <c r="G254" s="4">
        <v>0</v>
      </c>
      <c r="H254" s="4">
        <v>0</v>
      </c>
      <c r="I254" s="4">
        <v>40</v>
      </c>
      <c r="J254" s="4">
        <v>0</v>
      </c>
      <c r="K254" s="1">
        <f t="shared" si="12"/>
        <v>40</v>
      </c>
      <c r="L254" s="4">
        <v>0</v>
      </c>
      <c r="M254" s="17">
        <f t="shared" si="13"/>
        <v>40</v>
      </c>
      <c r="N254" s="19" t="s">
        <v>799</v>
      </c>
      <c r="O254" s="4">
        <v>35</v>
      </c>
      <c r="P254" s="4">
        <v>0</v>
      </c>
      <c r="Q254" s="4">
        <v>0</v>
      </c>
      <c r="R254" s="4">
        <v>40</v>
      </c>
      <c r="S254" s="1">
        <f t="shared" si="14"/>
        <v>75</v>
      </c>
      <c r="T254" s="4">
        <v>6</v>
      </c>
      <c r="U254" s="17">
        <f t="shared" si="15"/>
        <v>81</v>
      </c>
      <c r="V254" s="19"/>
    </row>
    <row r="255" spans="1:22" ht="14.25" customHeight="1">
      <c r="A255" t="s">
        <v>623</v>
      </c>
      <c r="B255" s="32" t="s">
        <v>624</v>
      </c>
      <c r="C255" s="32" t="s">
        <v>623</v>
      </c>
      <c r="D255" s="32" t="s">
        <v>624</v>
      </c>
      <c r="E255" t="s">
        <v>243</v>
      </c>
      <c r="F255" s="4">
        <v>22</v>
      </c>
      <c r="G255" s="4">
        <v>0</v>
      </c>
      <c r="H255" s="4">
        <v>0</v>
      </c>
      <c r="I255" s="4">
        <v>37</v>
      </c>
      <c r="J255" s="4">
        <v>0</v>
      </c>
      <c r="K255" s="1">
        <f t="shared" si="12"/>
        <v>59</v>
      </c>
      <c r="L255" s="4">
        <v>8</v>
      </c>
      <c r="M255" s="17">
        <f t="shared" si="13"/>
        <v>67</v>
      </c>
      <c r="N255" s="19" t="s">
        <v>799</v>
      </c>
      <c r="O255" s="4">
        <v>22</v>
      </c>
      <c r="P255" s="4">
        <v>0</v>
      </c>
      <c r="Q255" s="4">
        <v>0</v>
      </c>
      <c r="R255" s="4">
        <v>46</v>
      </c>
      <c r="S255" s="1">
        <f t="shared" si="14"/>
        <v>68</v>
      </c>
      <c r="T255" s="4">
        <v>41</v>
      </c>
      <c r="U255" s="17">
        <f t="shared" si="15"/>
        <v>109</v>
      </c>
      <c r="V255" s="19"/>
    </row>
    <row r="256" spans="1:22" ht="14.25" customHeight="1">
      <c r="A256" t="s">
        <v>625</v>
      </c>
      <c r="B256" s="32" t="s">
        <v>626</v>
      </c>
      <c r="C256" s="32" t="s">
        <v>625</v>
      </c>
      <c r="D256" s="32" t="s">
        <v>626</v>
      </c>
      <c r="E256" t="s">
        <v>243</v>
      </c>
      <c r="F256" s="4">
        <v>0</v>
      </c>
      <c r="G256" s="4">
        <v>0</v>
      </c>
      <c r="H256" s="4">
        <v>0</v>
      </c>
      <c r="I256" s="4">
        <v>9</v>
      </c>
      <c r="J256" s="4">
        <v>0</v>
      </c>
      <c r="K256" s="1">
        <f t="shared" si="12"/>
        <v>9</v>
      </c>
      <c r="L256" s="4">
        <v>0</v>
      </c>
      <c r="M256" s="17">
        <f t="shared" si="13"/>
        <v>9</v>
      </c>
      <c r="N256" s="19" t="s">
        <v>799</v>
      </c>
      <c r="O256" s="4">
        <v>9</v>
      </c>
      <c r="P256" s="4">
        <v>34</v>
      </c>
      <c r="Q256" s="4">
        <v>0</v>
      </c>
      <c r="R256" s="4">
        <v>9</v>
      </c>
      <c r="S256" s="1">
        <f t="shared" si="14"/>
        <v>52</v>
      </c>
      <c r="T256" s="4">
        <v>3</v>
      </c>
      <c r="U256" s="17">
        <f t="shared" si="15"/>
        <v>55</v>
      </c>
      <c r="V256" s="19"/>
    </row>
    <row r="257" spans="1:22" ht="14.25" customHeight="1">
      <c r="A257" t="s">
        <v>627</v>
      </c>
      <c r="B257" s="32" t="s">
        <v>628</v>
      </c>
      <c r="C257" s="32" t="s">
        <v>627</v>
      </c>
      <c r="D257" s="32" t="s">
        <v>628</v>
      </c>
      <c r="E257" t="s">
        <v>253</v>
      </c>
      <c r="F257" s="4">
        <v>0</v>
      </c>
      <c r="G257" s="4">
        <v>27</v>
      </c>
      <c r="H257" s="4">
        <v>0</v>
      </c>
      <c r="I257" s="4">
        <v>17</v>
      </c>
      <c r="J257" s="4">
        <v>0</v>
      </c>
      <c r="K257" s="1">
        <f t="shared" si="12"/>
        <v>44</v>
      </c>
      <c r="L257" s="4">
        <v>0</v>
      </c>
      <c r="M257" s="17">
        <f t="shared" si="13"/>
        <v>44</v>
      </c>
      <c r="N257" s="19" t="s">
        <v>799</v>
      </c>
      <c r="O257" s="4">
        <v>39</v>
      </c>
      <c r="P257" s="4">
        <v>0</v>
      </c>
      <c r="Q257" s="4">
        <v>0</v>
      </c>
      <c r="R257" s="4">
        <v>34</v>
      </c>
      <c r="S257" s="1">
        <f t="shared" si="14"/>
        <v>73</v>
      </c>
      <c r="T257" s="4">
        <v>0</v>
      </c>
      <c r="U257" s="17">
        <f t="shared" si="15"/>
        <v>73</v>
      </c>
      <c r="V257" s="19"/>
    </row>
    <row r="258" spans="1:22" ht="14.25" customHeight="1">
      <c r="A258" t="s">
        <v>629</v>
      </c>
      <c r="B258" s="32" t="s">
        <v>630</v>
      </c>
      <c r="C258" s="32" t="s">
        <v>629</v>
      </c>
      <c r="D258" s="32" t="s">
        <v>630</v>
      </c>
      <c r="E258" t="s">
        <v>219</v>
      </c>
      <c r="F258" s="4">
        <v>47</v>
      </c>
      <c r="G258" s="4">
        <v>0</v>
      </c>
      <c r="H258" s="4">
        <v>0</v>
      </c>
      <c r="I258" s="4">
        <v>2</v>
      </c>
      <c r="J258" s="4">
        <v>0</v>
      </c>
      <c r="K258" s="1">
        <f t="shared" si="12"/>
        <v>49</v>
      </c>
      <c r="L258" s="4">
        <v>0</v>
      </c>
      <c r="M258" s="17">
        <f t="shared" si="13"/>
        <v>49</v>
      </c>
      <c r="N258" s="19" t="s">
        <v>799</v>
      </c>
      <c r="O258" s="4">
        <v>11</v>
      </c>
      <c r="P258" s="4">
        <v>0</v>
      </c>
      <c r="Q258" s="4">
        <v>0</v>
      </c>
      <c r="R258" s="4">
        <v>34</v>
      </c>
      <c r="S258" s="1">
        <f t="shared" si="14"/>
        <v>45</v>
      </c>
      <c r="T258" s="4">
        <v>0</v>
      </c>
      <c r="U258" s="17">
        <f t="shared" si="15"/>
        <v>45</v>
      </c>
      <c r="V258" s="19"/>
    </row>
    <row r="259" spans="1:22" ht="14.25" customHeight="1">
      <c r="A259" t="s">
        <v>631</v>
      </c>
      <c r="B259" s="32" t="s">
        <v>632</v>
      </c>
      <c r="C259" s="32" t="s">
        <v>631</v>
      </c>
      <c r="D259" s="32" t="s">
        <v>632</v>
      </c>
      <c r="E259" t="s">
        <v>231</v>
      </c>
      <c r="F259" s="4">
        <v>85</v>
      </c>
      <c r="G259" s="4">
        <v>8</v>
      </c>
      <c r="H259" s="4">
        <v>0</v>
      </c>
      <c r="I259" s="4">
        <v>49</v>
      </c>
      <c r="J259" s="4">
        <v>0</v>
      </c>
      <c r="K259" s="1">
        <f t="shared" si="12"/>
        <v>142</v>
      </c>
      <c r="L259" s="4">
        <v>0</v>
      </c>
      <c r="M259" s="17">
        <f t="shared" si="13"/>
        <v>142</v>
      </c>
      <c r="N259" s="19" t="s">
        <v>799</v>
      </c>
      <c r="O259" s="4">
        <v>208</v>
      </c>
      <c r="P259" s="4">
        <v>0</v>
      </c>
      <c r="Q259" s="4">
        <v>0</v>
      </c>
      <c r="R259" s="4">
        <v>69</v>
      </c>
      <c r="S259" s="1">
        <f t="shared" si="14"/>
        <v>277</v>
      </c>
      <c r="T259" s="4">
        <v>0</v>
      </c>
      <c r="U259" s="17">
        <f t="shared" si="15"/>
        <v>277</v>
      </c>
      <c r="V259" s="19"/>
    </row>
    <row r="260" spans="1:22" ht="14.25" customHeight="1">
      <c r="A260" t="s">
        <v>633</v>
      </c>
      <c r="B260" s="32" t="s">
        <v>634</v>
      </c>
      <c r="C260" s="32" t="s">
        <v>633</v>
      </c>
      <c r="D260" s="32" t="s">
        <v>634</v>
      </c>
      <c r="E260" t="s">
        <v>219</v>
      </c>
      <c r="F260" s="4">
        <v>343</v>
      </c>
      <c r="G260" s="4">
        <v>0</v>
      </c>
      <c r="H260" s="4">
        <v>0</v>
      </c>
      <c r="I260" s="4">
        <v>38</v>
      </c>
      <c r="J260" s="4">
        <v>0</v>
      </c>
      <c r="K260" s="1">
        <f t="shared" si="12"/>
        <v>381</v>
      </c>
      <c r="L260" s="4">
        <v>24</v>
      </c>
      <c r="M260" s="17">
        <f t="shared" si="13"/>
        <v>405</v>
      </c>
      <c r="N260" s="19" t="s">
        <v>802</v>
      </c>
      <c r="O260" s="4">
        <v>207</v>
      </c>
      <c r="P260" s="4">
        <v>0</v>
      </c>
      <c r="Q260" s="4">
        <v>0</v>
      </c>
      <c r="R260" s="4">
        <v>28</v>
      </c>
      <c r="S260" s="1">
        <f t="shared" si="14"/>
        <v>235</v>
      </c>
      <c r="T260" s="4">
        <v>32</v>
      </c>
      <c r="U260" s="17">
        <f t="shared" si="15"/>
        <v>267</v>
      </c>
      <c r="V260" s="19"/>
    </row>
    <row r="261" spans="1:22" ht="14.25" customHeight="1">
      <c r="A261" t="s">
        <v>635</v>
      </c>
      <c r="B261" s="32" t="s">
        <v>636</v>
      </c>
      <c r="C261" s="32" t="s">
        <v>635</v>
      </c>
      <c r="D261" s="32" t="s">
        <v>636</v>
      </c>
      <c r="E261" t="s">
        <v>234</v>
      </c>
      <c r="F261" s="4">
        <v>91</v>
      </c>
      <c r="G261" s="4">
        <v>2</v>
      </c>
      <c r="H261" s="4">
        <v>0</v>
      </c>
      <c r="I261" s="4">
        <v>203</v>
      </c>
      <c r="J261" s="4">
        <v>0</v>
      </c>
      <c r="K261" s="1">
        <f t="shared" si="12"/>
        <v>296</v>
      </c>
      <c r="L261" s="4">
        <v>86</v>
      </c>
      <c r="M261" s="17">
        <f t="shared" si="13"/>
        <v>382</v>
      </c>
      <c r="N261" s="19" t="s">
        <v>802</v>
      </c>
      <c r="O261" s="4">
        <v>108</v>
      </c>
      <c r="P261" s="4">
        <v>0</v>
      </c>
      <c r="Q261" s="4">
        <v>0</v>
      </c>
      <c r="R261" s="4">
        <v>128</v>
      </c>
      <c r="S261" s="1">
        <f t="shared" si="14"/>
        <v>236</v>
      </c>
      <c r="T261" s="4">
        <v>130</v>
      </c>
      <c r="U261" s="17">
        <f t="shared" si="15"/>
        <v>366</v>
      </c>
      <c r="V261" s="19"/>
    </row>
    <row r="262" spans="1:22" ht="14.25" customHeight="1">
      <c r="A262" t="s">
        <v>637</v>
      </c>
      <c r="B262" s="32" t="s">
        <v>638</v>
      </c>
      <c r="C262" s="32" t="s">
        <v>637</v>
      </c>
      <c r="D262" s="32" t="s">
        <v>638</v>
      </c>
      <c r="E262" t="s">
        <v>248</v>
      </c>
      <c r="F262" s="4">
        <v>18</v>
      </c>
      <c r="G262" s="4">
        <v>0</v>
      </c>
      <c r="H262" s="4">
        <v>0</v>
      </c>
      <c r="I262" s="4">
        <v>11</v>
      </c>
      <c r="J262" s="4">
        <v>0</v>
      </c>
      <c r="K262" s="1">
        <f t="shared" si="12"/>
        <v>29</v>
      </c>
      <c r="L262" s="4">
        <v>0</v>
      </c>
      <c r="M262" s="17">
        <f t="shared" si="13"/>
        <v>29</v>
      </c>
      <c r="N262" s="19" t="s">
        <v>799</v>
      </c>
      <c r="O262" s="4">
        <v>0</v>
      </c>
      <c r="P262" s="4">
        <v>0</v>
      </c>
      <c r="Q262" s="4">
        <v>0</v>
      </c>
      <c r="R262" s="4">
        <v>11</v>
      </c>
      <c r="S262" s="1">
        <f t="shared" si="14"/>
        <v>11</v>
      </c>
      <c r="T262" s="4">
        <v>84</v>
      </c>
      <c r="U262" s="17">
        <f t="shared" si="15"/>
        <v>95</v>
      </c>
      <c r="V262" s="19"/>
    </row>
    <row r="263" spans="1:22" ht="14.25" customHeight="1">
      <c r="A263" t="s">
        <v>639</v>
      </c>
      <c r="B263" s="32" t="s">
        <v>640</v>
      </c>
      <c r="C263" s="32" t="s">
        <v>639</v>
      </c>
      <c r="D263" s="32" t="s">
        <v>640</v>
      </c>
      <c r="E263" t="s">
        <v>253</v>
      </c>
      <c r="F263" s="4">
        <v>0</v>
      </c>
      <c r="G263" s="4">
        <v>0</v>
      </c>
      <c r="H263" s="4">
        <v>0</v>
      </c>
      <c r="I263" s="4">
        <v>56</v>
      </c>
      <c r="J263" s="4">
        <v>144</v>
      </c>
      <c r="K263" s="1">
        <f t="shared" si="12"/>
        <v>200</v>
      </c>
      <c r="L263" s="4">
        <v>500</v>
      </c>
      <c r="M263" s="17">
        <f t="shared" si="13"/>
        <v>700</v>
      </c>
      <c r="N263" s="19" t="s">
        <v>799</v>
      </c>
      <c r="O263" s="4">
        <v>8</v>
      </c>
      <c r="P263" s="4">
        <v>14</v>
      </c>
      <c r="Q263" s="4">
        <v>0</v>
      </c>
      <c r="R263" s="4">
        <v>0</v>
      </c>
      <c r="S263" s="1">
        <f t="shared" si="14"/>
        <v>22</v>
      </c>
      <c r="T263" s="4">
        <v>220</v>
      </c>
      <c r="U263" s="17">
        <f t="shared" si="15"/>
        <v>242</v>
      </c>
      <c r="V263" s="19"/>
    </row>
    <row r="264" spans="1:22" ht="14.25" customHeight="1">
      <c r="A264" t="s">
        <v>641</v>
      </c>
      <c r="B264" s="32" t="s">
        <v>642</v>
      </c>
      <c r="C264" s="32" t="s">
        <v>641</v>
      </c>
      <c r="D264" s="32" t="s">
        <v>642</v>
      </c>
      <c r="E264" t="s">
        <v>248</v>
      </c>
      <c r="F264" s="4">
        <v>26</v>
      </c>
      <c r="G264" s="4">
        <v>0</v>
      </c>
      <c r="H264" s="4">
        <v>0</v>
      </c>
      <c r="I264" s="4">
        <v>19</v>
      </c>
      <c r="J264" s="4">
        <v>59</v>
      </c>
      <c r="K264" s="1">
        <f t="shared" si="12"/>
        <v>104</v>
      </c>
      <c r="L264" s="4">
        <v>0</v>
      </c>
      <c r="M264" s="17">
        <f t="shared" si="13"/>
        <v>104</v>
      </c>
      <c r="N264" s="19" t="s">
        <v>799</v>
      </c>
      <c r="O264" s="4">
        <v>149</v>
      </c>
      <c r="P264" s="4">
        <v>0</v>
      </c>
      <c r="Q264" s="4">
        <v>0</v>
      </c>
      <c r="R264" s="4">
        <v>116</v>
      </c>
      <c r="S264" s="1">
        <f t="shared" si="14"/>
        <v>265</v>
      </c>
      <c r="T264" s="4">
        <v>0</v>
      </c>
      <c r="U264" s="17">
        <f t="shared" si="15"/>
        <v>265</v>
      </c>
      <c r="V264" s="19"/>
    </row>
    <row r="265" spans="1:22" ht="14.25" customHeight="1">
      <c r="A265" t="s">
        <v>643</v>
      </c>
      <c r="B265" s="32" t="s">
        <v>644</v>
      </c>
      <c r="C265" s="32" t="s">
        <v>643</v>
      </c>
      <c r="D265" s="32" t="s">
        <v>644</v>
      </c>
      <c r="E265" t="s">
        <v>231</v>
      </c>
      <c r="F265" s="4">
        <v>48</v>
      </c>
      <c r="G265" s="4">
        <v>26</v>
      </c>
      <c r="H265" s="4">
        <v>0</v>
      </c>
      <c r="I265" s="4">
        <v>105</v>
      </c>
      <c r="J265" s="4">
        <v>0</v>
      </c>
      <c r="K265" s="1">
        <f t="shared" si="12"/>
        <v>179</v>
      </c>
      <c r="L265" s="4">
        <v>0</v>
      </c>
      <c r="M265" s="17">
        <f t="shared" si="13"/>
        <v>179</v>
      </c>
      <c r="N265" s="19" t="s">
        <v>799</v>
      </c>
      <c r="O265" s="4">
        <v>37</v>
      </c>
      <c r="P265" s="4">
        <v>6</v>
      </c>
      <c r="Q265" s="4">
        <v>0</v>
      </c>
      <c r="R265" s="4">
        <v>28</v>
      </c>
      <c r="S265" s="1">
        <f t="shared" si="14"/>
        <v>71</v>
      </c>
      <c r="T265" s="4">
        <v>0</v>
      </c>
      <c r="U265" s="17">
        <f t="shared" si="15"/>
        <v>71</v>
      </c>
      <c r="V265" s="19"/>
    </row>
    <row r="266" spans="1:22" ht="14.25" customHeight="1">
      <c r="A266" t="s">
        <v>645</v>
      </c>
      <c r="B266" s="32" t="s">
        <v>646</v>
      </c>
      <c r="C266" s="32" t="s">
        <v>645</v>
      </c>
      <c r="D266" s="32" t="s">
        <v>646</v>
      </c>
      <c r="E266" t="s">
        <v>219</v>
      </c>
      <c r="F266" s="4">
        <v>33</v>
      </c>
      <c r="G266" s="4">
        <v>0</v>
      </c>
      <c r="H266" s="4">
        <v>0</v>
      </c>
      <c r="I266" s="4">
        <v>70</v>
      </c>
      <c r="J266" s="4">
        <v>40</v>
      </c>
      <c r="K266" s="1">
        <f t="shared" si="12"/>
        <v>143</v>
      </c>
      <c r="L266" s="4">
        <v>0</v>
      </c>
      <c r="M266" s="17">
        <f t="shared" si="13"/>
        <v>143</v>
      </c>
      <c r="N266" s="19" t="s">
        <v>802</v>
      </c>
      <c r="O266" s="4">
        <v>53</v>
      </c>
      <c r="P266" s="4">
        <v>0</v>
      </c>
      <c r="Q266" s="4">
        <v>0</v>
      </c>
      <c r="R266" s="4">
        <v>19</v>
      </c>
      <c r="S266" s="1">
        <f t="shared" si="14"/>
        <v>72</v>
      </c>
      <c r="T266" s="4">
        <v>0</v>
      </c>
      <c r="U266" s="17">
        <f t="shared" si="15"/>
        <v>72</v>
      </c>
      <c r="V266" s="19"/>
    </row>
    <row r="267" spans="1:22" ht="14.25" customHeight="1">
      <c r="A267" t="s">
        <v>647</v>
      </c>
      <c r="B267" s="32" t="s">
        <v>648</v>
      </c>
      <c r="C267" s="32" t="s">
        <v>647</v>
      </c>
      <c r="D267" s="32" t="s">
        <v>648</v>
      </c>
      <c r="E267" t="s">
        <v>219</v>
      </c>
      <c r="F267" s="4">
        <v>100</v>
      </c>
      <c r="G267" s="4">
        <v>0</v>
      </c>
      <c r="H267" s="4">
        <v>0</v>
      </c>
      <c r="I267" s="4">
        <v>49</v>
      </c>
      <c r="J267" s="4">
        <v>0</v>
      </c>
      <c r="K267" s="1">
        <f t="shared" ref="K267:K290" si="16">SUM(F267:J267)</f>
        <v>149</v>
      </c>
      <c r="L267" s="4">
        <v>0</v>
      </c>
      <c r="M267" s="17">
        <f t="shared" ref="M267:M290" si="17">SUM(K267:L267)</f>
        <v>149</v>
      </c>
      <c r="N267" s="19" t="s">
        <v>799</v>
      </c>
      <c r="O267" s="4">
        <v>48</v>
      </c>
      <c r="P267" s="4">
        <v>0</v>
      </c>
      <c r="Q267" s="4">
        <v>0</v>
      </c>
      <c r="R267" s="4">
        <v>40</v>
      </c>
      <c r="S267" s="1">
        <f t="shared" ref="S267:S290" si="18">SUM(O267:R267)</f>
        <v>88</v>
      </c>
      <c r="T267" s="4">
        <v>0</v>
      </c>
      <c r="U267" s="17">
        <f t="shared" ref="U267:U290" si="19">SUM(S267:T267)</f>
        <v>88</v>
      </c>
      <c r="V267" s="19"/>
    </row>
    <row r="268" spans="1:22" ht="14.25" customHeight="1">
      <c r="A268" t="s">
        <v>874</v>
      </c>
      <c r="B268" s="32" t="s">
        <v>875</v>
      </c>
      <c r="C268" s="32" t="s">
        <v>483</v>
      </c>
      <c r="D268" s="32" t="s">
        <v>484</v>
      </c>
      <c r="E268" t="s">
        <v>222</v>
      </c>
      <c r="F268" s="4">
        <v>12</v>
      </c>
      <c r="G268" s="4">
        <v>10</v>
      </c>
      <c r="H268" s="4">
        <v>0</v>
      </c>
      <c r="I268" s="4">
        <v>20</v>
      </c>
      <c r="J268" s="4">
        <v>0</v>
      </c>
      <c r="K268" s="1">
        <f t="shared" si="16"/>
        <v>42</v>
      </c>
      <c r="L268" s="4">
        <v>0</v>
      </c>
      <c r="M268" s="17">
        <f t="shared" si="17"/>
        <v>42</v>
      </c>
      <c r="N268" s="19" t="s">
        <v>799</v>
      </c>
      <c r="O268" s="4">
        <v>12</v>
      </c>
      <c r="P268" s="4">
        <v>0</v>
      </c>
      <c r="Q268" s="4">
        <v>0</v>
      </c>
      <c r="R268" s="4">
        <v>31</v>
      </c>
      <c r="S268" s="1">
        <f t="shared" si="18"/>
        <v>43</v>
      </c>
      <c r="T268" s="4">
        <v>6</v>
      </c>
      <c r="U268" s="17">
        <f t="shared" si="19"/>
        <v>49</v>
      </c>
      <c r="V268" s="19"/>
    </row>
    <row r="269" spans="1:22" ht="14.25" customHeight="1">
      <c r="A269" t="s">
        <v>649</v>
      </c>
      <c r="B269" s="32" t="s">
        <v>650</v>
      </c>
      <c r="C269" s="32" t="s">
        <v>649</v>
      </c>
      <c r="D269" s="32" t="s">
        <v>650</v>
      </c>
      <c r="E269" t="s">
        <v>231</v>
      </c>
      <c r="F269" s="4">
        <v>111</v>
      </c>
      <c r="G269" s="4">
        <v>50</v>
      </c>
      <c r="H269" s="4">
        <v>0</v>
      </c>
      <c r="I269" s="4">
        <v>73</v>
      </c>
      <c r="J269" s="4">
        <v>0</v>
      </c>
      <c r="K269" s="1">
        <f t="shared" si="16"/>
        <v>234</v>
      </c>
      <c r="L269" s="4">
        <v>0</v>
      </c>
      <c r="M269" s="17">
        <f t="shared" si="17"/>
        <v>234</v>
      </c>
      <c r="N269" s="19" t="s">
        <v>799</v>
      </c>
      <c r="O269" s="4">
        <v>0</v>
      </c>
      <c r="P269" s="4">
        <v>0</v>
      </c>
      <c r="Q269" s="4">
        <v>0</v>
      </c>
      <c r="R269" s="4">
        <v>50</v>
      </c>
      <c r="S269" s="1">
        <f t="shared" si="18"/>
        <v>50</v>
      </c>
      <c r="T269" s="4">
        <v>0</v>
      </c>
      <c r="U269" s="17">
        <f t="shared" si="19"/>
        <v>50</v>
      </c>
      <c r="V269" s="19"/>
    </row>
    <row r="270" spans="1:22" ht="14.25" customHeight="1">
      <c r="A270" t="s">
        <v>651</v>
      </c>
      <c r="B270" s="32" t="s">
        <v>652</v>
      </c>
      <c r="C270" s="32" t="s">
        <v>651</v>
      </c>
      <c r="D270" s="32" t="s">
        <v>652</v>
      </c>
      <c r="E270" t="s">
        <v>219</v>
      </c>
      <c r="F270" s="4">
        <v>0</v>
      </c>
      <c r="G270" s="4">
        <v>17</v>
      </c>
      <c r="H270" s="4">
        <v>0</v>
      </c>
      <c r="I270" s="4">
        <v>33</v>
      </c>
      <c r="J270" s="4">
        <v>0</v>
      </c>
      <c r="K270" s="1">
        <f t="shared" si="16"/>
        <v>50</v>
      </c>
      <c r="L270" s="4">
        <v>21</v>
      </c>
      <c r="M270" s="17">
        <f t="shared" si="17"/>
        <v>71</v>
      </c>
      <c r="N270" s="19" t="s">
        <v>799</v>
      </c>
      <c r="O270" s="4">
        <v>0</v>
      </c>
      <c r="P270" s="4">
        <v>4</v>
      </c>
      <c r="Q270" s="4">
        <v>0</v>
      </c>
      <c r="R270" s="4">
        <v>14</v>
      </c>
      <c r="S270" s="1">
        <f t="shared" si="18"/>
        <v>18</v>
      </c>
      <c r="T270" s="4">
        <v>0</v>
      </c>
      <c r="U270" s="17">
        <f t="shared" si="19"/>
        <v>18</v>
      </c>
      <c r="V270" s="19"/>
    </row>
    <row r="271" spans="1:22" ht="14.25" customHeight="1">
      <c r="A271" t="s">
        <v>653</v>
      </c>
      <c r="B271" s="32" t="s">
        <v>654</v>
      </c>
      <c r="C271" s="32" t="s">
        <v>653</v>
      </c>
      <c r="D271" s="32" t="s">
        <v>654</v>
      </c>
      <c r="E271" t="s">
        <v>243</v>
      </c>
      <c r="F271" s="4">
        <v>51</v>
      </c>
      <c r="G271" s="4">
        <v>0</v>
      </c>
      <c r="H271" s="4">
        <v>0</v>
      </c>
      <c r="I271" s="4">
        <v>1</v>
      </c>
      <c r="J271" s="4">
        <v>0</v>
      </c>
      <c r="K271" s="1">
        <f t="shared" si="16"/>
        <v>52</v>
      </c>
      <c r="L271" s="4">
        <v>37</v>
      </c>
      <c r="M271" s="17">
        <f t="shared" si="17"/>
        <v>89</v>
      </c>
      <c r="N271" s="19" t="s">
        <v>799</v>
      </c>
      <c r="O271" s="4">
        <v>14</v>
      </c>
      <c r="P271" s="4">
        <v>0</v>
      </c>
      <c r="Q271" s="4">
        <v>0</v>
      </c>
      <c r="R271" s="4">
        <v>1</v>
      </c>
      <c r="S271" s="1">
        <f t="shared" si="18"/>
        <v>15</v>
      </c>
      <c r="T271" s="4">
        <v>0</v>
      </c>
      <c r="U271" s="17">
        <f t="shared" si="19"/>
        <v>15</v>
      </c>
      <c r="V271" s="19"/>
    </row>
    <row r="272" spans="1:22" ht="14.25" customHeight="1">
      <c r="A272" t="s">
        <v>655</v>
      </c>
      <c r="B272" s="32" t="s">
        <v>656</v>
      </c>
      <c r="C272" s="32" t="s">
        <v>655</v>
      </c>
      <c r="D272" s="32" t="s">
        <v>656</v>
      </c>
      <c r="E272" t="s">
        <v>253</v>
      </c>
      <c r="F272" s="4">
        <v>49</v>
      </c>
      <c r="G272" s="4">
        <v>0</v>
      </c>
      <c r="H272" s="4">
        <v>0</v>
      </c>
      <c r="I272" s="4">
        <v>116</v>
      </c>
      <c r="J272" s="4">
        <v>0</v>
      </c>
      <c r="K272" s="1">
        <f t="shared" si="16"/>
        <v>165</v>
      </c>
      <c r="L272" s="4">
        <v>212</v>
      </c>
      <c r="M272" s="17">
        <f t="shared" si="17"/>
        <v>377</v>
      </c>
      <c r="N272" s="19" t="s">
        <v>802</v>
      </c>
      <c r="O272" s="4">
        <v>58</v>
      </c>
      <c r="P272" s="4">
        <v>0</v>
      </c>
      <c r="Q272" s="4">
        <v>0</v>
      </c>
      <c r="R272" s="4">
        <v>59</v>
      </c>
      <c r="S272" s="1">
        <f t="shared" si="18"/>
        <v>117</v>
      </c>
      <c r="T272" s="4">
        <v>90</v>
      </c>
      <c r="U272" s="17">
        <f t="shared" si="19"/>
        <v>207</v>
      </c>
      <c r="V272" s="19"/>
    </row>
    <row r="273" spans="1:22" ht="14.25" customHeight="1">
      <c r="A273" t="s">
        <v>657</v>
      </c>
      <c r="B273" s="32" t="s">
        <v>658</v>
      </c>
      <c r="C273" s="32" t="s">
        <v>657</v>
      </c>
      <c r="D273" s="32" t="s">
        <v>658</v>
      </c>
      <c r="E273" t="s">
        <v>222</v>
      </c>
      <c r="F273" s="4">
        <v>6</v>
      </c>
      <c r="G273" s="4">
        <v>0</v>
      </c>
      <c r="H273" s="4">
        <v>0</v>
      </c>
      <c r="I273" s="4">
        <v>1</v>
      </c>
      <c r="J273" s="4">
        <v>0</v>
      </c>
      <c r="K273" s="1">
        <f t="shared" si="16"/>
        <v>7</v>
      </c>
      <c r="L273" s="4">
        <v>0</v>
      </c>
      <c r="M273" s="17">
        <f t="shared" si="17"/>
        <v>7</v>
      </c>
      <c r="N273" s="19" t="s">
        <v>799</v>
      </c>
      <c r="O273" s="4">
        <v>73</v>
      </c>
      <c r="P273" s="4">
        <v>0</v>
      </c>
      <c r="Q273" s="4">
        <v>0</v>
      </c>
      <c r="R273" s="4">
        <v>45</v>
      </c>
      <c r="S273" s="1">
        <f t="shared" si="18"/>
        <v>118</v>
      </c>
      <c r="T273" s="4">
        <v>0</v>
      </c>
      <c r="U273" s="17">
        <f t="shared" si="19"/>
        <v>118</v>
      </c>
      <c r="V273" s="19"/>
    </row>
    <row r="274" spans="1:22" ht="14.25" customHeight="1">
      <c r="A274" t="s">
        <v>661</v>
      </c>
      <c r="B274" s="32" t="s">
        <v>662</v>
      </c>
      <c r="C274" s="32" t="s">
        <v>661</v>
      </c>
      <c r="D274" s="32" t="s">
        <v>662</v>
      </c>
      <c r="E274" t="s">
        <v>219</v>
      </c>
      <c r="F274" s="4">
        <v>211</v>
      </c>
      <c r="G274" s="4">
        <v>0</v>
      </c>
      <c r="H274" s="4">
        <v>0</v>
      </c>
      <c r="I274" s="4">
        <v>31</v>
      </c>
      <c r="J274" s="4">
        <v>0</v>
      </c>
      <c r="K274" s="1">
        <f t="shared" si="16"/>
        <v>242</v>
      </c>
      <c r="L274" s="4">
        <v>0</v>
      </c>
      <c r="M274" s="17">
        <f t="shared" si="17"/>
        <v>242</v>
      </c>
      <c r="N274" s="19" t="s">
        <v>799</v>
      </c>
      <c r="O274" s="4">
        <v>124</v>
      </c>
      <c r="P274" s="4">
        <v>0</v>
      </c>
      <c r="Q274" s="4">
        <v>0</v>
      </c>
      <c r="R274" s="4">
        <v>75</v>
      </c>
      <c r="S274" s="1">
        <f t="shared" si="18"/>
        <v>199</v>
      </c>
      <c r="T274" s="4">
        <v>0</v>
      </c>
      <c r="U274" s="17">
        <f t="shared" si="19"/>
        <v>199</v>
      </c>
      <c r="V274" s="19"/>
    </row>
    <row r="275" spans="1:22" ht="14.25" customHeight="1">
      <c r="A275" t="s">
        <v>663</v>
      </c>
      <c r="B275" s="32" t="s">
        <v>664</v>
      </c>
      <c r="C275" s="32" t="s">
        <v>663</v>
      </c>
      <c r="D275" s="32" t="s">
        <v>664</v>
      </c>
      <c r="E275" t="s">
        <v>231</v>
      </c>
      <c r="F275" s="4">
        <v>59</v>
      </c>
      <c r="G275" s="4">
        <v>63</v>
      </c>
      <c r="H275" s="4">
        <v>0</v>
      </c>
      <c r="I275" s="4">
        <v>86</v>
      </c>
      <c r="J275" s="4">
        <v>68</v>
      </c>
      <c r="K275" s="1">
        <f t="shared" si="16"/>
        <v>276</v>
      </c>
      <c r="L275" s="4">
        <v>16</v>
      </c>
      <c r="M275" s="17">
        <f t="shared" si="17"/>
        <v>292</v>
      </c>
      <c r="N275" s="19" t="s">
        <v>802</v>
      </c>
      <c r="O275" s="4">
        <v>72</v>
      </c>
      <c r="P275" s="4">
        <v>10</v>
      </c>
      <c r="Q275" s="4">
        <v>0</v>
      </c>
      <c r="R275" s="4">
        <v>80</v>
      </c>
      <c r="S275" s="1">
        <f t="shared" si="18"/>
        <v>162</v>
      </c>
      <c r="T275" s="4">
        <v>21</v>
      </c>
      <c r="U275" s="17">
        <f t="shared" si="19"/>
        <v>183</v>
      </c>
      <c r="V275" s="19"/>
    </row>
    <row r="276" spans="1:22" ht="14.25" customHeight="1">
      <c r="A276" t="s">
        <v>667</v>
      </c>
      <c r="B276" s="32" t="s">
        <v>668</v>
      </c>
      <c r="C276" s="32" t="s">
        <v>667</v>
      </c>
      <c r="D276" s="32" t="s">
        <v>668</v>
      </c>
      <c r="E276" t="s">
        <v>253</v>
      </c>
      <c r="F276" s="4">
        <v>199</v>
      </c>
      <c r="G276" s="4">
        <v>0</v>
      </c>
      <c r="H276" s="4">
        <v>0</v>
      </c>
      <c r="I276" s="4">
        <v>82</v>
      </c>
      <c r="J276" s="4">
        <v>30</v>
      </c>
      <c r="K276" s="1">
        <f t="shared" si="16"/>
        <v>311</v>
      </c>
      <c r="L276" s="4">
        <v>116</v>
      </c>
      <c r="M276" s="17">
        <f t="shared" si="17"/>
        <v>427</v>
      </c>
      <c r="N276" s="19" t="s">
        <v>799</v>
      </c>
      <c r="O276" s="4">
        <v>167</v>
      </c>
      <c r="P276" s="4">
        <v>28</v>
      </c>
      <c r="Q276" s="4">
        <v>0</v>
      </c>
      <c r="R276" s="4">
        <v>46</v>
      </c>
      <c r="S276" s="1">
        <f t="shared" si="18"/>
        <v>241</v>
      </c>
      <c r="T276" s="4">
        <v>207</v>
      </c>
      <c r="U276" s="17">
        <f t="shared" si="19"/>
        <v>448</v>
      </c>
      <c r="V276" s="19"/>
    </row>
    <row r="277" spans="1:22" ht="14.25" customHeight="1">
      <c r="A277" t="s">
        <v>669</v>
      </c>
      <c r="B277" s="32" t="s">
        <v>670</v>
      </c>
      <c r="C277" s="32" t="s">
        <v>669</v>
      </c>
      <c r="D277" s="32" t="s">
        <v>670</v>
      </c>
      <c r="E277" t="s">
        <v>243</v>
      </c>
      <c r="F277" s="4">
        <v>181</v>
      </c>
      <c r="G277" s="4">
        <v>57</v>
      </c>
      <c r="H277" s="4">
        <v>0</v>
      </c>
      <c r="I277" s="4">
        <v>83</v>
      </c>
      <c r="J277" s="4">
        <v>0</v>
      </c>
      <c r="K277" s="1">
        <f t="shared" si="16"/>
        <v>321</v>
      </c>
      <c r="L277" s="4">
        <v>72</v>
      </c>
      <c r="M277" s="17">
        <f t="shared" si="17"/>
        <v>393</v>
      </c>
      <c r="N277" s="19" t="s">
        <v>799</v>
      </c>
      <c r="O277" s="4">
        <v>378</v>
      </c>
      <c r="P277" s="4">
        <v>2</v>
      </c>
      <c r="Q277" s="4">
        <v>0</v>
      </c>
      <c r="R277" s="4">
        <v>86</v>
      </c>
      <c r="S277" s="1">
        <f t="shared" si="18"/>
        <v>466</v>
      </c>
      <c r="T277" s="4">
        <v>10</v>
      </c>
      <c r="U277" s="17">
        <f t="shared" si="19"/>
        <v>476</v>
      </c>
      <c r="V277" s="19"/>
    </row>
    <row r="278" spans="1:22" ht="14.25" customHeight="1">
      <c r="A278" t="s">
        <v>671</v>
      </c>
      <c r="B278" s="32" t="s">
        <v>672</v>
      </c>
      <c r="C278" s="32" t="s">
        <v>671</v>
      </c>
      <c r="D278" s="32" t="s">
        <v>672</v>
      </c>
      <c r="E278" t="s">
        <v>219</v>
      </c>
      <c r="F278" s="4">
        <v>25</v>
      </c>
      <c r="G278" s="4">
        <v>54</v>
      </c>
      <c r="H278" s="4">
        <v>0</v>
      </c>
      <c r="I278" s="4">
        <v>25</v>
      </c>
      <c r="J278" s="4">
        <v>140</v>
      </c>
      <c r="K278" s="1">
        <f t="shared" si="16"/>
        <v>244</v>
      </c>
      <c r="L278" s="4">
        <v>0</v>
      </c>
      <c r="M278" s="17">
        <f t="shared" si="17"/>
        <v>244</v>
      </c>
      <c r="N278" s="19" t="s">
        <v>799</v>
      </c>
      <c r="O278" s="4">
        <v>46</v>
      </c>
      <c r="P278" s="4">
        <v>13</v>
      </c>
      <c r="Q278" s="4">
        <v>0</v>
      </c>
      <c r="R278" s="4">
        <v>2</v>
      </c>
      <c r="S278" s="1">
        <f t="shared" si="18"/>
        <v>61</v>
      </c>
      <c r="T278" s="4">
        <v>17</v>
      </c>
      <c r="U278" s="17">
        <f t="shared" si="19"/>
        <v>78</v>
      </c>
      <c r="V278" s="19"/>
    </row>
    <row r="279" spans="1:22" ht="14.25" customHeight="1">
      <c r="A279" t="s">
        <v>783</v>
      </c>
      <c r="B279" s="32" t="s">
        <v>784</v>
      </c>
      <c r="C279" s="32" t="s">
        <v>783</v>
      </c>
      <c r="D279" s="32" t="s">
        <v>784</v>
      </c>
      <c r="E279" t="s">
        <v>219</v>
      </c>
      <c r="F279" s="4">
        <v>18</v>
      </c>
      <c r="G279" s="4">
        <v>7</v>
      </c>
      <c r="H279" s="4">
        <v>0</v>
      </c>
      <c r="I279" s="4">
        <v>25</v>
      </c>
      <c r="J279" s="4">
        <v>0</v>
      </c>
      <c r="K279" s="1">
        <f t="shared" si="16"/>
        <v>50</v>
      </c>
      <c r="L279" s="4">
        <v>0</v>
      </c>
      <c r="M279" s="17">
        <f t="shared" si="17"/>
        <v>50</v>
      </c>
      <c r="N279" s="19" t="s">
        <v>799</v>
      </c>
      <c r="O279" s="4">
        <v>8</v>
      </c>
      <c r="P279" s="4">
        <v>0</v>
      </c>
      <c r="Q279" s="4">
        <v>0</v>
      </c>
      <c r="R279" s="4">
        <v>39</v>
      </c>
      <c r="S279" s="1">
        <f t="shared" si="18"/>
        <v>47</v>
      </c>
      <c r="T279" s="4">
        <v>0</v>
      </c>
      <c r="U279" s="17">
        <f t="shared" si="19"/>
        <v>47</v>
      </c>
      <c r="V279" s="19"/>
    </row>
    <row r="280" spans="1:22" ht="14.25" customHeight="1">
      <c r="A280" t="s">
        <v>673</v>
      </c>
      <c r="B280" s="32" t="s">
        <v>674</v>
      </c>
      <c r="C280" s="32" t="s">
        <v>673</v>
      </c>
      <c r="D280" s="32" t="s">
        <v>674</v>
      </c>
      <c r="E280" t="s">
        <v>253</v>
      </c>
      <c r="F280" s="4">
        <v>218</v>
      </c>
      <c r="G280" s="4">
        <v>0</v>
      </c>
      <c r="H280" s="4">
        <v>0</v>
      </c>
      <c r="I280" s="4">
        <v>84</v>
      </c>
      <c r="J280" s="4">
        <v>0</v>
      </c>
      <c r="K280" s="1">
        <f t="shared" si="16"/>
        <v>302</v>
      </c>
      <c r="L280" s="4">
        <v>180</v>
      </c>
      <c r="M280" s="17">
        <f t="shared" si="17"/>
        <v>482</v>
      </c>
      <c r="N280" s="19" t="s">
        <v>799</v>
      </c>
      <c r="O280" s="4">
        <v>118</v>
      </c>
      <c r="P280" s="4">
        <v>0</v>
      </c>
      <c r="Q280" s="4">
        <v>0</v>
      </c>
      <c r="R280" s="4">
        <v>66</v>
      </c>
      <c r="S280" s="1">
        <f t="shared" si="18"/>
        <v>184</v>
      </c>
      <c r="T280" s="4">
        <v>60</v>
      </c>
      <c r="U280" s="17">
        <f t="shared" si="19"/>
        <v>244</v>
      </c>
      <c r="V280" s="19"/>
    </row>
    <row r="281" spans="1:22" ht="14.25" customHeight="1">
      <c r="A281" t="s">
        <v>675</v>
      </c>
      <c r="B281" s="32" t="s">
        <v>676</v>
      </c>
      <c r="C281" s="32" t="s">
        <v>675</v>
      </c>
      <c r="D281" s="32" t="s">
        <v>676</v>
      </c>
      <c r="E281" t="s">
        <v>219</v>
      </c>
      <c r="F281" s="4">
        <v>36</v>
      </c>
      <c r="G281" s="4">
        <v>0</v>
      </c>
      <c r="H281" s="4">
        <v>0</v>
      </c>
      <c r="I281" s="4">
        <v>18</v>
      </c>
      <c r="J281" s="4">
        <v>0</v>
      </c>
      <c r="K281" s="1">
        <f t="shared" si="16"/>
        <v>54</v>
      </c>
      <c r="L281" s="4">
        <v>0</v>
      </c>
      <c r="M281" s="17">
        <f t="shared" si="17"/>
        <v>54</v>
      </c>
      <c r="N281" s="19" t="s">
        <v>799</v>
      </c>
      <c r="O281" s="4">
        <v>0</v>
      </c>
      <c r="P281" s="4">
        <v>0</v>
      </c>
      <c r="Q281" s="4">
        <v>0</v>
      </c>
      <c r="R281" s="4">
        <v>0</v>
      </c>
      <c r="S281" s="1">
        <f t="shared" si="18"/>
        <v>0</v>
      </c>
      <c r="T281" s="4">
        <v>0</v>
      </c>
      <c r="U281" s="17">
        <f t="shared" si="19"/>
        <v>0</v>
      </c>
      <c r="V281" s="19"/>
    </row>
    <row r="282" spans="1:22" ht="14.25" customHeight="1">
      <c r="A282" t="s">
        <v>677</v>
      </c>
      <c r="B282" s="32" t="s">
        <v>678</v>
      </c>
      <c r="C282" s="32" t="s">
        <v>677</v>
      </c>
      <c r="D282" s="32" t="s">
        <v>678</v>
      </c>
      <c r="E282" t="s">
        <v>219</v>
      </c>
      <c r="F282" s="4">
        <v>4</v>
      </c>
      <c r="G282" s="4">
        <v>41</v>
      </c>
      <c r="H282" s="4">
        <v>0</v>
      </c>
      <c r="I282" s="4">
        <v>97</v>
      </c>
      <c r="J282" s="4">
        <v>27</v>
      </c>
      <c r="K282" s="1">
        <f t="shared" si="16"/>
        <v>169</v>
      </c>
      <c r="L282" s="4">
        <v>15</v>
      </c>
      <c r="M282" s="17">
        <f t="shared" si="17"/>
        <v>184</v>
      </c>
      <c r="N282" s="19" t="s">
        <v>799</v>
      </c>
      <c r="O282" s="4">
        <v>4</v>
      </c>
      <c r="P282" s="4">
        <v>29</v>
      </c>
      <c r="Q282" s="4">
        <v>0</v>
      </c>
      <c r="R282" s="4">
        <v>77</v>
      </c>
      <c r="S282" s="1">
        <f t="shared" si="18"/>
        <v>110</v>
      </c>
      <c r="T282" s="4">
        <v>15</v>
      </c>
      <c r="U282" s="17">
        <f t="shared" si="19"/>
        <v>125</v>
      </c>
      <c r="V282" s="19"/>
    </row>
    <row r="283" spans="1:22" ht="14.25" customHeight="1">
      <c r="A283" t="s">
        <v>679</v>
      </c>
      <c r="B283" s="32" t="s">
        <v>680</v>
      </c>
      <c r="C283" s="32" t="s">
        <v>679</v>
      </c>
      <c r="D283" s="32" t="s">
        <v>680</v>
      </c>
      <c r="E283" t="s">
        <v>248</v>
      </c>
      <c r="F283" s="4">
        <v>140</v>
      </c>
      <c r="G283" s="4">
        <v>2</v>
      </c>
      <c r="H283" s="4">
        <v>0</v>
      </c>
      <c r="I283" s="4">
        <v>48</v>
      </c>
      <c r="J283" s="4">
        <v>35</v>
      </c>
      <c r="K283" s="1">
        <f t="shared" si="16"/>
        <v>225</v>
      </c>
      <c r="L283" s="4">
        <v>31</v>
      </c>
      <c r="M283" s="17">
        <f t="shared" si="17"/>
        <v>256</v>
      </c>
      <c r="N283" s="19" t="s">
        <v>799</v>
      </c>
      <c r="O283" s="4">
        <v>28</v>
      </c>
      <c r="P283" s="4">
        <v>2</v>
      </c>
      <c r="Q283" s="4">
        <v>0</v>
      </c>
      <c r="R283" s="4">
        <v>24</v>
      </c>
      <c r="S283" s="1">
        <f t="shared" si="18"/>
        <v>54</v>
      </c>
      <c r="T283" s="4">
        <v>145</v>
      </c>
      <c r="U283" s="17">
        <f t="shared" si="19"/>
        <v>199</v>
      </c>
      <c r="V283" s="19"/>
    </row>
    <row r="284" spans="1:22" ht="14.25" customHeight="1">
      <c r="A284" t="s">
        <v>681</v>
      </c>
      <c r="B284" s="32" t="s">
        <v>682</v>
      </c>
      <c r="C284" s="32" t="s">
        <v>681</v>
      </c>
      <c r="D284" s="32" t="s">
        <v>682</v>
      </c>
      <c r="E284" t="s">
        <v>248</v>
      </c>
      <c r="F284" s="4">
        <v>27</v>
      </c>
      <c r="G284" s="4">
        <v>41</v>
      </c>
      <c r="H284" s="4">
        <v>0</v>
      </c>
      <c r="I284" s="4">
        <v>54</v>
      </c>
      <c r="J284" s="4">
        <v>0</v>
      </c>
      <c r="K284" s="1">
        <f t="shared" si="16"/>
        <v>122</v>
      </c>
      <c r="L284" s="4">
        <v>0</v>
      </c>
      <c r="M284" s="17">
        <f t="shared" si="17"/>
        <v>122</v>
      </c>
      <c r="N284" s="19" t="s">
        <v>802</v>
      </c>
      <c r="O284" s="4">
        <v>2</v>
      </c>
      <c r="P284" s="4">
        <v>6</v>
      </c>
      <c r="Q284" s="4">
        <v>0</v>
      </c>
      <c r="R284" s="4">
        <v>1</v>
      </c>
      <c r="S284" s="1">
        <f t="shared" si="18"/>
        <v>9</v>
      </c>
      <c r="T284" s="4">
        <v>15</v>
      </c>
      <c r="U284" s="17">
        <f t="shared" si="19"/>
        <v>24</v>
      </c>
      <c r="V284" s="19"/>
    </row>
    <row r="285" spans="1:22" ht="14.25" customHeight="1">
      <c r="A285" t="s">
        <v>683</v>
      </c>
      <c r="B285" s="32" t="s">
        <v>684</v>
      </c>
      <c r="C285" s="32" t="s">
        <v>683</v>
      </c>
      <c r="D285" s="32" t="s">
        <v>684</v>
      </c>
      <c r="E285" t="s">
        <v>219</v>
      </c>
      <c r="F285" s="4">
        <v>15</v>
      </c>
      <c r="G285" s="4">
        <v>0</v>
      </c>
      <c r="H285" s="4">
        <v>0</v>
      </c>
      <c r="I285" s="4">
        <v>9</v>
      </c>
      <c r="J285" s="4">
        <v>0</v>
      </c>
      <c r="K285" s="1">
        <f t="shared" si="16"/>
        <v>24</v>
      </c>
      <c r="L285" s="4">
        <v>0</v>
      </c>
      <c r="M285" s="17">
        <f t="shared" si="17"/>
        <v>24</v>
      </c>
      <c r="N285" s="19" t="s">
        <v>799</v>
      </c>
      <c r="O285" s="4">
        <v>41</v>
      </c>
      <c r="P285" s="4">
        <v>0</v>
      </c>
      <c r="Q285" s="4">
        <v>0</v>
      </c>
      <c r="R285" s="4">
        <v>28</v>
      </c>
      <c r="S285" s="1">
        <f t="shared" si="18"/>
        <v>69</v>
      </c>
      <c r="T285" s="4">
        <v>0</v>
      </c>
      <c r="U285" s="17">
        <f t="shared" si="19"/>
        <v>69</v>
      </c>
      <c r="V285" s="19"/>
    </row>
    <row r="286" spans="1:22" ht="14.25" customHeight="1">
      <c r="A286" t="s">
        <v>685</v>
      </c>
      <c r="B286" s="32" t="s">
        <v>686</v>
      </c>
      <c r="C286" s="32" t="s">
        <v>685</v>
      </c>
      <c r="D286" s="32" t="s">
        <v>686</v>
      </c>
      <c r="E286" t="s">
        <v>248</v>
      </c>
      <c r="F286" s="4">
        <v>10</v>
      </c>
      <c r="G286" s="4">
        <v>11</v>
      </c>
      <c r="H286" s="4">
        <v>0</v>
      </c>
      <c r="I286" s="4">
        <v>25</v>
      </c>
      <c r="J286" s="4">
        <v>23</v>
      </c>
      <c r="K286" s="1">
        <f t="shared" si="16"/>
        <v>69</v>
      </c>
      <c r="L286" s="4">
        <v>0</v>
      </c>
      <c r="M286" s="17">
        <f t="shared" si="17"/>
        <v>69</v>
      </c>
      <c r="N286" s="19" t="s">
        <v>799</v>
      </c>
      <c r="O286" s="4">
        <v>34</v>
      </c>
      <c r="P286" s="4">
        <v>15</v>
      </c>
      <c r="Q286" s="4">
        <v>0</v>
      </c>
      <c r="R286" s="4">
        <v>22</v>
      </c>
      <c r="S286" s="1">
        <f t="shared" si="18"/>
        <v>71</v>
      </c>
      <c r="T286" s="4">
        <v>0</v>
      </c>
      <c r="U286" s="17">
        <f t="shared" si="19"/>
        <v>71</v>
      </c>
      <c r="V286" s="19"/>
    </row>
    <row r="287" spans="1:22" ht="14.25" customHeight="1">
      <c r="A287" t="s">
        <v>889</v>
      </c>
      <c r="B287" s="32" t="s">
        <v>890</v>
      </c>
      <c r="C287" s="32" t="s">
        <v>282</v>
      </c>
      <c r="D287" s="32" t="s">
        <v>283</v>
      </c>
      <c r="E287" t="s">
        <v>219</v>
      </c>
      <c r="F287" s="4">
        <v>27</v>
      </c>
      <c r="G287" s="4">
        <v>27</v>
      </c>
      <c r="H287" s="4">
        <v>0</v>
      </c>
      <c r="I287" s="4">
        <v>15</v>
      </c>
      <c r="J287" s="4">
        <v>0</v>
      </c>
      <c r="K287" s="1">
        <f t="shared" si="16"/>
        <v>69</v>
      </c>
      <c r="L287" s="4">
        <v>0</v>
      </c>
      <c r="M287" s="17">
        <f t="shared" si="17"/>
        <v>69</v>
      </c>
      <c r="N287" s="19" t="s">
        <v>802</v>
      </c>
      <c r="O287" s="4">
        <v>90</v>
      </c>
      <c r="P287" s="4">
        <v>0</v>
      </c>
      <c r="Q287" s="4">
        <v>0</v>
      </c>
      <c r="R287" s="4">
        <v>18</v>
      </c>
      <c r="S287" s="1">
        <f t="shared" si="18"/>
        <v>108</v>
      </c>
      <c r="T287" s="4">
        <v>0</v>
      </c>
      <c r="U287" s="17">
        <f t="shared" si="19"/>
        <v>108</v>
      </c>
      <c r="V287" s="19"/>
    </row>
    <row r="288" spans="1:22" ht="14.25" customHeight="1">
      <c r="A288" t="s">
        <v>687</v>
      </c>
      <c r="B288" s="32" t="s">
        <v>688</v>
      </c>
      <c r="C288" s="32" t="s">
        <v>687</v>
      </c>
      <c r="D288" s="32" t="s">
        <v>688</v>
      </c>
      <c r="E288" t="s">
        <v>253</v>
      </c>
      <c r="F288" s="4">
        <v>152</v>
      </c>
      <c r="G288" s="4">
        <v>0</v>
      </c>
      <c r="H288" s="4">
        <v>5</v>
      </c>
      <c r="I288" s="4">
        <v>30</v>
      </c>
      <c r="J288" s="4">
        <v>0</v>
      </c>
      <c r="K288" s="1">
        <f t="shared" si="16"/>
        <v>187</v>
      </c>
      <c r="L288" s="4">
        <v>54</v>
      </c>
      <c r="M288" s="17">
        <f t="shared" si="17"/>
        <v>241</v>
      </c>
      <c r="N288" s="19" t="s">
        <v>799</v>
      </c>
      <c r="O288" s="4">
        <v>90</v>
      </c>
      <c r="P288" s="4">
        <v>0</v>
      </c>
      <c r="Q288" s="4">
        <v>0</v>
      </c>
      <c r="R288" s="4">
        <v>21</v>
      </c>
      <c r="S288" s="1">
        <f t="shared" si="18"/>
        <v>111</v>
      </c>
      <c r="T288" s="4">
        <v>0</v>
      </c>
      <c r="U288" s="17">
        <f t="shared" si="19"/>
        <v>111</v>
      </c>
      <c r="V288" s="19"/>
    </row>
    <row r="289" spans="1:22" ht="14.25" customHeight="1">
      <c r="A289" t="s">
        <v>689</v>
      </c>
      <c r="B289" s="32" t="s">
        <v>690</v>
      </c>
      <c r="C289" s="32" t="s">
        <v>689</v>
      </c>
      <c r="D289" s="32" t="s">
        <v>690</v>
      </c>
      <c r="E289" t="s">
        <v>248</v>
      </c>
      <c r="F289" s="4">
        <v>32</v>
      </c>
      <c r="G289" s="4">
        <v>0</v>
      </c>
      <c r="H289" s="4">
        <v>0</v>
      </c>
      <c r="I289" s="4">
        <v>25</v>
      </c>
      <c r="J289" s="4">
        <v>48</v>
      </c>
      <c r="K289" s="1">
        <f t="shared" si="16"/>
        <v>105</v>
      </c>
      <c r="L289" s="4">
        <v>0</v>
      </c>
      <c r="M289" s="17">
        <f t="shared" si="17"/>
        <v>105</v>
      </c>
      <c r="N289" s="19" t="s">
        <v>802</v>
      </c>
      <c r="O289" s="4">
        <v>9</v>
      </c>
      <c r="P289" s="4">
        <v>0</v>
      </c>
      <c r="Q289" s="4">
        <v>0</v>
      </c>
      <c r="R289" s="4">
        <v>22</v>
      </c>
      <c r="S289" s="1">
        <f t="shared" si="18"/>
        <v>31</v>
      </c>
      <c r="T289" s="4">
        <v>0</v>
      </c>
      <c r="U289" s="17">
        <f t="shared" si="19"/>
        <v>31</v>
      </c>
      <c r="V289" s="19"/>
    </row>
    <row r="290" spans="1:22" ht="14.25" customHeight="1">
      <c r="A290" t="s">
        <v>691</v>
      </c>
      <c r="B290" s="32" t="s">
        <v>692</v>
      </c>
      <c r="C290" s="32" t="s">
        <v>691</v>
      </c>
      <c r="D290" s="32" t="s">
        <v>692</v>
      </c>
      <c r="E290" t="s">
        <v>234</v>
      </c>
      <c r="F290" s="4">
        <v>0</v>
      </c>
      <c r="G290" s="4">
        <v>66</v>
      </c>
      <c r="H290" s="4">
        <v>0</v>
      </c>
      <c r="I290" s="4">
        <v>41</v>
      </c>
      <c r="J290" s="4">
        <v>0</v>
      </c>
      <c r="K290" s="1">
        <f t="shared" si="16"/>
        <v>107</v>
      </c>
      <c r="L290" s="4">
        <v>102</v>
      </c>
      <c r="M290" s="17">
        <f t="shared" si="17"/>
        <v>209</v>
      </c>
      <c r="N290" s="19" t="s">
        <v>802</v>
      </c>
      <c r="O290" s="4">
        <v>0</v>
      </c>
      <c r="P290" s="4">
        <v>48</v>
      </c>
      <c r="Q290" s="4">
        <v>0</v>
      </c>
      <c r="R290" s="4">
        <v>29</v>
      </c>
      <c r="S290" s="1">
        <f t="shared" si="18"/>
        <v>77</v>
      </c>
      <c r="T290" s="4">
        <v>29</v>
      </c>
      <c r="U290" s="17">
        <f t="shared" si="19"/>
        <v>106</v>
      </c>
      <c r="V290" s="19"/>
    </row>
    <row r="291" spans="1:22" ht="14.25" customHeight="1">
      <c r="F291" s="18">
        <f t="shared" ref="F291:M291" si="20">SUM(F11:F290)</f>
        <v>16275</v>
      </c>
      <c r="G291" s="18">
        <f t="shared" si="20"/>
        <v>2770</v>
      </c>
      <c r="H291" s="18">
        <f t="shared" si="20"/>
        <v>152</v>
      </c>
      <c r="I291" s="18">
        <f t="shared" si="20"/>
        <v>10989</v>
      </c>
      <c r="J291" s="18">
        <f t="shared" si="20"/>
        <v>4738</v>
      </c>
      <c r="K291" s="18">
        <f t="shared" si="20"/>
        <v>34924</v>
      </c>
      <c r="L291" s="18">
        <f t="shared" si="20"/>
        <v>11240</v>
      </c>
      <c r="M291" s="18">
        <f t="shared" si="20"/>
        <v>46164</v>
      </c>
      <c r="N291" s="19" t="s">
        <v>802</v>
      </c>
      <c r="O291" s="18">
        <f t="shared" ref="O291:U291" si="21">SUM(O11:O290)</f>
        <v>16863</v>
      </c>
      <c r="P291" s="18">
        <f t="shared" si="21"/>
        <v>1474</v>
      </c>
      <c r="Q291" s="18">
        <f t="shared" si="21"/>
        <v>117</v>
      </c>
      <c r="R291" s="18">
        <f t="shared" si="21"/>
        <v>9759</v>
      </c>
      <c r="S291" s="18">
        <f t="shared" si="21"/>
        <v>28213</v>
      </c>
      <c r="T291" s="18">
        <f t="shared" si="21"/>
        <v>11908</v>
      </c>
      <c r="U291" s="18">
        <f t="shared" si="21"/>
        <v>40121</v>
      </c>
      <c r="V291" s="19"/>
    </row>
    <row r="292" spans="1:22" ht="14.25" customHeight="1">
      <c r="F292" s="17"/>
      <c r="G292" s="17"/>
      <c r="H292" s="17"/>
      <c r="I292" s="17"/>
      <c r="J292" s="17"/>
      <c r="K292" s="17"/>
      <c r="L292" s="17"/>
      <c r="M292" s="17"/>
      <c r="N292" s="19"/>
      <c r="O292" s="17"/>
      <c r="P292" s="17"/>
      <c r="Q292" s="17"/>
      <c r="R292" s="17"/>
      <c r="S292" s="17"/>
      <c r="T292" s="17"/>
      <c r="U292" s="17"/>
      <c r="V292" s="19"/>
    </row>
    <row r="293" spans="1:22" ht="14.25" customHeight="1">
      <c r="A293" s="159" t="s">
        <v>693</v>
      </c>
      <c r="F293" s="7"/>
      <c r="G293" s="17"/>
      <c r="H293" s="17"/>
      <c r="I293" s="17"/>
      <c r="J293" s="17"/>
      <c r="K293" s="17"/>
      <c r="L293" s="17"/>
      <c r="M293" s="17"/>
      <c r="N293" s="19"/>
      <c r="O293" s="7"/>
      <c r="P293" s="17"/>
      <c r="Q293" s="17"/>
      <c r="R293" s="17"/>
      <c r="S293" s="17"/>
      <c r="T293" s="17"/>
      <c r="U293" s="17"/>
      <c r="V293" s="19"/>
    </row>
    <row r="294" spans="1:22" ht="14.25" customHeight="1">
      <c r="A294" t="s">
        <v>785</v>
      </c>
      <c r="B294" s="32" t="s">
        <v>786</v>
      </c>
      <c r="C294" t="s">
        <v>785</v>
      </c>
      <c r="D294" s="32" t="s">
        <v>786</v>
      </c>
      <c r="E294" t="s">
        <v>696</v>
      </c>
      <c r="F294" s="7" t="s">
        <v>55</v>
      </c>
      <c r="G294" s="16">
        <v>0</v>
      </c>
      <c r="H294" s="16">
        <v>0</v>
      </c>
      <c r="I294" s="16">
        <v>0</v>
      </c>
      <c r="J294" s="7" t="s">
        <v>55</v>
      </c>
      <c r="K294" s="17">
        <f t="shared" ref="K294" si="22">SUM(F294:J294)</f>
        <v>0</v>
      </c>
      <c r="L294" s="16">
        <v>157</v>
      </c>
      <c r="M294" s="17">
        <f t="shared" ref="M294" si="23">SUM(K294:L294)</f>
        <v>157</v>
      </c>
      <c r="N294" s="19"/>
      <c r="O294" s="7" t="s">
        <v>55</v>
      </c>
      <c r="P294" s="16">
        <v>0</v>
      </c>
      <c r="Q294" s="16">
        <v>0</v>
      </c>
      <c r="R294" s="16">
        <v>0</v>
      </c>
      <c r="S294" s="17">
        <f t="shared" ref="S294" si="24">SUM(O294:R294)</f>
        <v>0</v>
      </c>
      <c r="T294" s="16">
        <v>0</v>
      </c>
      <c r="U294" s="17">
        <f t="shared" ref="U294" si="25">SUM(S294:T294)</f>
        <v>0</v>
      </c>
      <c r="V294" s="19"/>
    </row>
    <row r="295" spans="1:22" ht="14.25" customHeight="1">
      <c r="A295" t="s">
        <v>694</v>
      </c>
      <c r="B295" s="32" t="s">
        <v>695</v>
      </c>
      <c r="C295" t="s">
        <v>694</v>
      </c>
      <c r="D295" s="32" t="s">
        <v>695</v>
      </c>
      <c r="E295" t="s">
        <v>696</v>
      </c>
      <c r="F295" s="7" t="s">
        <v>55</v>
      </c>
      <c r="G295" s="16">
        <v>0</v>
      </c>
      <c r="H295" s="16">
        <v>0</v>
      </c>
      <c r="I295" s="16">
        <v>0</v>
      </c>
      <c r="J295" s="7" t="s">
        <v>55</v>
      </c>
      <c r="K295" s="17">
        <f>SUM(F295:J295)</f>
        <v>0</v>
      </c>
      <c r="L295" s="16">
        <v>0</v>
      </c>
      <c r="M295" s="17">
        <f>SUM(K295:L295)</f>
        <v>0</v>
      </c>
      <c r="N295" s="19"/>
      <c r="O295" s="7" t="s">
        <v>55</v>
      </c>
      <c r="P295" s="16">
        <v>0</v>
      </c>
      <c r="Q295" s="16">
        <v>0</v>
      </c>
      <c r="R295" s="16">
        <v>0</v>
      </c>
      <c r="S295" s="17">
        <f>SUM(O295:R295)</f>
        <v>0</v>
      </c>
      <c r="T295" s="16">
        <v>86</v>
      </c>
      <c r="U295" s="17">
        <f>SUM(S295:T295)</f>
        <v>86</v>
      </c>
      <c r="V295" s="19"/>
    </row>
    <row r="296" spans="1:22" ht="14.25" customHeight="1">
      <c r="A296" t="s">
        <v>699</v>
      </c>
      <c r="B296" s="32" t="s">
        <v>700</v>
      </c>
      <c r="C296" t="s">
        <v>699</v>
      </c>
      <c r="D296" s="32" t="s">
        <v>700</v>
      </c>
      <c r="E296" t="s">
        <v>696</v>
      </c>
      <c r="F296" s="7" t="s">
        <v>55</v>
      </c>
      <c r="G296" s="16">
        <v>0</v>
      </c>
      <c r="H296" s="16">
        <v>0</v>
      </c>
      <c r="I296" s="16">
        <v>0</v>
      </c>
      <c r="J296" s="7" t="s">
        <v>55</v>
      </c>
      <c r="K296" s="17">
        <f>SUM(F296:J296)</f>
        <v>0</v>
      </c>
      <c r="L296" s="16">
        <v>0</v>
      </c>
      <c r="M296" s="17">
        <f>SUM(K296:L296)</f>
        <v>0</v>
      </c>
      <c r="N296" s="19"/>
      <c r="O296" s="7" t="s">
        <v>55</v>
      </c>
      <c r="P296" s="16">
        <v>0</v>
      </c>
      <c r="Q296" s="16">
        <v>0</v>
      </c>
      <c r="R296" s="16">
        <v>0</v>
      </c>
      <c r="S296" s="17">
        <f>SUM(O296:R296)</f>
        <v>0</v>
      </c>
      <c r="T296" s="16">
        <v>28</v>
      </c>
      <c r="U296" s="17">
        <f>SUM(S296:T296)</f>
        <v>28</v>
      </c>
      <c r="V296" s="19"/>
    </row>
    <row r="297" spans="1:22" ht="14.25" customHeight="1">
      <c r="A297" t="s">
        <v>705</v>
      </c>
      <c r="B297" s="32" t="s">
        <v>706</v>
      </c>
      <c r="C297" t="s">
        <v>705</v>
      </c>
      <c r="D297" s="32" t="s">
        <v>706</v>
      </c>
      <c r="E297" t="s">
        <v>696</v>
      </c>
      <c r="F297" s="7" t="s">
        <v>55</v>
      </c>
      <c r="G297" s="16">
        <v>0</v>
      </c>
      <c r="H297" s="16">
        <v>0</v>
      </c>
      <c r="I297" s="16">
        <v>0</v>
      </c>
      <c r="J297" s="7" t="s">
        <v>55</v>
      </c>
      <c r="K297" s="17">
        <f t="shared" ref="K297:K300" si="26">SUM(F297:J297)</f>
        <v>0</v>
      </c>
      <c r="L297" s="16">
        <v>0</v>
      </c>
      <c r="M297" s="17">
        <f t="shared" ref="M297:M300" si="27">SUM(K297:L297)</f>
        <v>0</v>
      </c>
      <c r="N297" s="19"/>
      <c r="O297" s="7" t="s">
        <v>55</v>
      </c>
      <c r="P297" s="16">
        <v>0</v>
      </c>
      <c r="Q297" s="16">
        <v>0</v>
      </c>
      <c r="R297" s="16">
        <v>0</v>
      </c>
      <c r="S297" s="17">
        <f t="shared" ref="S297:S300" si="28">SUM(O297:R297)</f>
        <v>0</v>
      </c>
      <c r="T297" s="16">
        <v>22</v>
      </c>
      <c r="U297" s="17">
        <f t="shared" ref="U297:U300" si="29">SUM(S297:T297)</f>
        <v>22</v>
      </c>
      <c r="V297" s="19"/>
    </row>
    <row r="298" spans="1:22" ht="14.25" customHeight="1">
      <c r="A298" t="s">
        <v>791</v>
      </c>
      <c r="B298" s="32" t="s">
        <v>792</v>
      </c>
      <c r="C298" t="s">
        <v>791</v>
      </c>
      <c r="D298" s="32" t="s">
        <v>792</v>
      </c>
      <c r="E298" t="s">
        <v>696</v>
      </c>
      <c r="F298" s="7" t="s">
        <v>55</v>
      </c>
      <c r="G298" s="16">
        <v>0</v>
      </c>
      <c r="H298" s="16">
        <v>0</v>
      </c>
      <c r="I298" s="16">
        <v>0</v>
      </c>
      <c r="J298" s="7" t="s">
        <v>55</v>
      </c>
      <c r="K298" s="17">
        <f t="shared" si="26"/>
        <v>0</v>
      </c>
      <c r="L298" s="16">
        <v>0</v>
      </c>
      <c r="M298" s="17">
        <f t="shared" si="27"/>
        <v>0</v>
      </c>
      <c r="N298" s="19"/>
      <c r="O298" s="7" t="s">
        <v>55</v>
      </c>
      <c r="P298" s="16">
        <v>0</v>
      </c>
      <c r="Q298" s="16">
        <v>0</v>
      </c>
      <c r="R298" s="16">
        <v>0</v>
      </c>
      <c r="S298" s="17">
        <f t="shared" si="28"/>
        <v>0</v>
      </c>
      <c r="T298" s="16">
        <v>3</v>
      </c>
      <c r="U298" s="17">
        <f t="shared" si="29"/>
        <v>3</v>
      </c>
      <c r="V298" s="19"/>
    </row>
    <row r="299" spans="1:22" ht="14.25" customHeight="1">
      <c r="A299" t="s">
        <v>709</v>
      </c>
      <c r="B299" s="32" t="s">
        <v>710</v>
      </c>
      <c r="C299" t="s">
        <v>709</v>
      </c>
      <c r="D299" s="32" t="s">
        <v>710</v>
      </c>
      <c r="E299" t="s">
        <v>696</v>
      </c>
      <c r="F299" s="7" t="s">
        <v>55</v>
      </c>
      <c r="G299" s="16">
        <v>0</v>
      </c>
      <c r="H299" s="16">
        <v>0</v>
      </c>
      <c r="I299" s="16">
        <v>0</v>
      </c>
      <c r="J299" s="7" t="s">
        <v>55</v>
      </c>
      <c r="K299" s="17">
        <f t="shared" si="26"/>
        <v>0</v>
      </c>
      <c r="L299" s="16">
        <v>461</v>
      </c>
      <c r="M299" s="17">
        <f t="shared" si="27"/>
        <v>461</v>
      </c>
      <c r="N299" s="19"/>
      <c r="O299" s="7" t="s">
        <v>55</v>
      </c>
      <c r="P299" s="16">
        <v>0</v>
      </c>
      <c r="Q299" s="16">
        <v>0</v>
      </c>
      <c r="R299" s="16">
        <v>0</v>
      </c>
      <c r="S299" s="17">
        <f t="shared" si="28"/>
        <v>0</v>
      </c>
      <c r="T299" s="16">
        <v>0</v>
      </c>
      <c r="U299" s="17">
        <f t="shared" si="29"/>
        <v>0</v>
      </c>
      <c r="V299" s="19"/>
    </row>
    <row r="300" spans="1:22" ht="14.25" customHeight="1">
      <c r="A300" t="s">
        <v>715</v>
      </c>
      <c r="B300" s="32" t="s">
        <v>716</v>
      </c>
      <c r="C300" t="s">
        <v>715</v>
      </c>
      <c r="D300" s="32" t="s">
        <v>716</v>
      </c>
      <c r="E300" t="s">
        <v>696</v>
      </c>
      <c r="F300" s="7" t="s">
        <v>55</v>
      </c>
      <c r="G300" s="16">
        <v>0</v>
      </c>
      <c r="H300" s="16">
        <v>0</v>
      </c>
      <c r="I300" s="16">
        <v>0</v>
      </c>
      <c r="J300" s="7" t="s">
        <v>55</v>
      </c>
      <c r="K300" s="17">
        <f t="shared" si="26"/>
        <v>0</v>
      </c>
      <c r="L300" s="16">
        <v>0</v>
      </c>
      <c r="M300" s="17">
        <f t="shared" si="27"/>
        <v>0</v>
      </c>
      <c r="N300" s="19"/>
      <c r="O300" s="7" t="s">
        <v>55</v>
      </c>
      <c r="P300" s="16">
        <v>0</v>
      </c>
      <c r="Q300" s="16">
        <v>0</v>
      </c>
      <c r="R300" s="16">
        <v>0</v>
      </c>
      <c r="S300" s="17">
        <f t="shared" si="28"/>
        <v>0</v>
      </c>
      <c r="T300" s="16">
        <v>180</v>
      </c>
      <c r="U300" s="17">
        <f t="shared" si="29"/>
        <v>180</v>
      </c>
      <c r="V300" s="19"/>
    </row>
    <row r="301" spans="1:22" ht="14.25" customHeight="1">
      <c r="A301" t="s">
        <v>891</v>
      </c>
      <c r="B301" s="32" t="s">
        <v>892</v>
      </c>
      <c r="C301" t="s">
        <v>891</v>
      </c>
      <c r="D301" s="32" t="s">
        <v>892</v>
      </c>
      <c r="E301" t="s">
        <v>696</v>
      </c>
      <c r="F301" s="7" t="s">
        <v>55</v>
      </c>
      <c r="G301" s="16">
        <v>0</v>
      </c>
      <c r="H301" s="16">
        <v>0</v>
      </c>
      <c r="I301" s="16">
        <v>0</v>
      </c>
      <c r="J301" s="7" t="s">
        <v>55</v>
      </c>
      <c r="K301" s="17">
        <f>SUM(F301:J301)</f>
        <v>0</v>
      </c>
      <c r="L301" s="16">
        <v>0</v>
      </c>
      <c r="M301" s="17">
        <f>SUM(K301:L301)</f>
        <v>0</v>
      </c>
      <c r="N301" s="19"/>
      <c r="O301" s="7" t="s">
        <v>55</v>
      </c>
      <c r="P301" s="16">
        <v>0</v>
      </c>
      <c r="Q301" s="16">
        <v>0</v>
      </c>
      <c r="R301" s="16">
        <v>0</v>
      </c>
      <c r="S301" s="17">
        <f>SUM(O301:R301)</f>
        <v>0</v>
      </c>
      <c r="T301" s="16">
        <v>63</v>
      </c>
      <c r="U301" s="17">
        <f>SUM(S301:T301)</f>
        <v>63</v>
      </c>
      <c r="V301" s="19"/>
    </row>
    <row r="302" spans="1:22" ht="14.25" customHeight="1">
      <c r="F302" s="20" t="s">
        <v>55</v>
      </c>
      <c r="G302" s="18">
        <f>SUM(G294:G301)</f>
        <v>0</v>
      </c>
      <c r="H302" s="18">
        <f>SUM(H294:H301)</f>
        <v>0</v>
      </c>
      <c r="I302" s="18">
        <f>SUM(I294:I301)</f>
        <v>0</v>
      </c>
      <c r="J302" s="20" t="s">
        <v>55</v>
      </c>
      <c r="K302" s="18">
        <f>SUM(K294:K301)</f>
        <v>0</v>
      </c>
      <c r="L302" s="18">
        <f>SUM(L294:L301)</f>
        <v>618</v>
      </c>
      <c r="M302" s="18">
        <f>SUM(M294:M301)</f>
        <v>618</v>
      </c>
      <c r="N302" s="19"/>
      <c r="O302" s="28" t="s">
        <v>55</v>
      </c>
      <c r="P302" s="18">
        <f t="shared" ref="P302:U302" si="30">SUM(P294:P301)</f>
        <v>0</v>
      </c>
      <c r="Q302" s="18">
        <f t="shared" si="30"/>
        <v>0</v>
      </c>
      <c r="R302" s="18">
        <f t="shared" si="30"/>
        <v>0</v>
      </c>
      <c r="S302" s="18">
        <f t="shared" si="30"/>
        <v>0</v>
      </c>
      <c r="T302" s="18">
        <f t="shared" si="30"/>
        <v>382</v>
      </c>
      <c r="U302" s="18">
        <f t="shared" si="30"/>
        <v>382</v>
      </c>
      <c r="V302" s="19"/>
    </row>
    <row r="303" spans="1:22" ht="12.95">
      <c r="B303" s="1"/>
      <c r="C303" s="1"/>
      <c r="D303" s="1"/>
      <c r="F303" s="16"/>
      <c r="G303" s="16"/>
      <c r="H303" s="16"/>
      <c r="I303" s="16"/>
      <c r="J303" s="16"/>
      <c r="K303" s="16"/>
      <c r="L303" s="16"/>
      <c r="M303" s="16"/>
      <c r="N303" s="16"/>
      <c r="O303" s="16"/>
      <c r="P303" s="16"/>
      <c r="Q303" s="16"/>
      <c r="R303" s="16"/>
      <c r="S303" s="16"/>
      <c r="T303" s="16"/>
      <c r="U303" s="16"/>
    </row>
    <row r="304" spans="1:22" ht="12.95">
      <c r="B304" s="1" t="s">
        <v>719</v>
      </c>
      <c r="C304" s="1"/>
      <c r="D304" s="1"/>
      <c r="F304" s="16"/>
      <c r="G304" s="16"/>
      <c r="H304" s="16"/>
      <c r="I304" s="16"/>
      <c r="J304" s="16"/>
      <c r="K304" s="16"/>
      <c r="L304" s="16"/>
      <c r="M304" s="16"/>
      <c r="N304" s="16"/>
      <c r="O304" s="16"/>
      <c r="P304" s="16"/>
      <c r="Q304" s="16"/>
      <c r="R304" s="16"/>
      <c r="S304" s="16"/>
      <c r="T304" s="16"/>
      <c r="U304" s="16"/>
    </row>
    <row r="305" spans="1:22">
      <c r="F305" s="16"/>
      <c r="G305" s="16"/>
      <c r="H305" s="16"/>
      <c r="I305" s="16"/>
      <c r="J305" s="16"/>
      <c r="K305" s="16"/>
      <c r="L305" s="16"/>
      <c r="M305" s="16"/>
      <c r="N305" s="16"/>
      <c r="O305" s="16"/>
      <c r="P305" s="16"/>
      <c r="Q305" s="16"/>
      <c r="R305" s="16"/>
      <c r="S305" s="16"/>
      <c r="T305" s="16"/>
      <c r="U305" s="16"/>
    </row>
    <row r="306" spans="1:22" ht="15" customHeight="1">
      <c r="A306" s="163" t="s">
        <v>720</v>
      </c>
      <c r="B306" s="32" t="s">
        <v>721</v>
      </c>
      <c r="C306" s="32"/>
      <c r="D306" s="32"/>
      <c r="E306" t="s">
        <v>222</v>
      </c>
      <c r="F306" s="31">
        <v>1194</v>
      </c>
      <c r="G306" s="31">
        <v>133</v>
      </c>
      <c r="H306" s="31">
        <v>13</v>
      </c>
      <c r="I306" s="31">
        <v>684</v>
      </c>
      <c r="J306" s="31">
        <v>372</v>
      </c>
      <c r="K306" s="17">
        <f t="shared" ref="K306:K314" si="31">SUM(F306:J306)</f>
        <v>2396</v>
      </c>
      <c r="L306" s="31">
        <v>893</v>
      </c>
      <c r="M306" s="17">
        <f>SUM(K306:L306)</f>
        <v>3289</v>
      </c>
      <c r="N306" s="19" t="s">
        <v>802</v>
      </c>
      <c r="O306" s="31">
        <v>1507</v>
      </c>
      <c r="P306" s="31">
        <v>147</v>
      </c>
      <c r="Q306" s="31">
        <v>31</v>
      </c>
      <c r="R306" s="31">
        <v>761</v>
      </c>
      <c r="S306" s="17">
        <f>SUM(O306:R306)</f>
        <v>2446</v>
      </c>
      <c r="T306" s="31">
        <v>713</v>
      </c>
      <c r="U306" s="17">
        <f>SUM(S306:T306)</f>
        <v>3159</v>
      </c>
      <c r="V306" s="19"/>
    </row>
    <row r="307" spans="1:22" ht="15" customHeight="1">
      <c r="A307" s="163" t="s">
        <v>722</v>
      </c>
      <c r="B307" s="32" t="s">
        <v>723</v>
      </c>
      <c r="C307" s="32"/>
      <c r="D307" s="32"/>
      <c r="E307" s="4" t="s">
        <v>231</v>
      </c>
      <c r="F307" s="31">
        <v>2876</v>
      </c>
      <c r="G307" s="31">
        <v>548</v>
      </c>
      <c r="H307" s="31">
        <v>0</v>
      </c>
      <c r="I307" s="31">
        <v>1761</v>
      </c>
      <c r="J307" s="31">
        <v>387</v>
      </c>
      <c r="K307" s="17">
        <f t="shared" si="31"/>
        <v>5572</v>
      </c>
      <c r="L307" s="31">
        <v>740</v>
      </c>
      <c r="M307" s="17">
        <f>SUM(K307:L307)</f>
        <v>6312</v>
      </c>
      <c r="N307" s="19" t="s">
        <v>802</v>
      </c>
      <c r="O307" s="31">
        <v>2966</v>
      </c>
      <c r="P307" s="31">
        <v>81</v>
      </c>
      <c r="Q307" s="31">
        <v>14</v>
      </c>
      <c r="R307" s="31">
        <v>1589</v>
      </c>
      <c r="S307" s="17">
        <f>SUM(O307:R307)</f>
        <v>4650</v>
      </c>
      <c r="T307" s="31">
        <v>1011</v>
      </c>
      <c r="U307" s="17">
        <f>SUM(S307:T307)</f>
        <v>5661</v>
      </c>
      <c r="V307" s="19"/>
    </row>
    <row r="308" spans="1:22" ht="15" customHeight="1">
      <c r="A308" s="163" t="s">
        <v>724</v>
      </c>
      <c r="B308" s="32" t="s">
        <v>725</v>
      </c>
      <c r="C308" s="32"/>
      <c r="D308" s="32"/>
      <c r="E308" s="4" t="s">
        <v>696</v>
      </c>
      <c r="F308" s="7" t="s">
        <v>55</v>
      </c>
      <c r="G308" s="31">
        <v>0</v>
      </c>
      <c r="H308" s="31">
        <v>0</v>
      </c>
      <c r="I308" s="31">
        <v>0</v>
      </c>
      <c r="J308" s="7" t="s">
        <v>55</v>
      </c>
      <c r="K308" s="17">
        <f t="shared" si="31"/>
        <v>0</v>
      </c>
      <c r="L308" s="31">
        <v>618</v>
      </c>
      <c r="M308" s="17">
        <f>SUM(K308:L308)</f>
        <v>618</v>
      </c>
      <c r="N308" s="19"/>
      <c r="O308" s="7" t="s">
        <v>55</v>
      </c>
      <c r="P308" s="31">
        <v>0</v>
      </c>
      <c r="Q308" s="31">
        <v>0</v>
      </c>
      <c r="R308" s="31">
        <v>0</v>
      </c>
      <c r="S308" s="17">
        <f>SUM(O308:R308)</f>
        <v>0</v>
      </c>
      <c r="T308" s="31">
        <v>382</v>
      </c>
      <c r="U308" s="17">
        <f>SUM(S308:T308)</f>
        <v>382</v>
      </c>
      <c r="V308" s="19"/>
    </row>
    <row r="309" spans="1:22" ht="15" customHeight="1">
      <c r="A309" s="163" t="s">
        <v>726</v>
      </c>
      <c r="B309" s="32" t="s">
        <v>727</v>
      </c>
      <c r="C309" s="32"/>
      <c r="D309" s="32"/>
      <c r="E309" t="s">
        <v>320</v>
      </c>
      <c r="F309" s="31">
        <v>1463</v>
      </c>
      <c r="G309" s="31">
        <v>189</v>
      </c>
      <c r="H309" s="31">
        <v>6</v>
      </c>
      <c r="I309" s="31">
        <v>803</v>
      </c>
      <c r="J309" s="31">
        <v>88</v>
      </c>
      <c r="K309" s="17">
        <f t="shared" si="31"/>
        <v>2549</v>
      </c>
      <c r="L309" s="31">
        <v>1220</v>
      </c>
      <c r="M309" s="17">
        <f t="shared" ref="M309:M311" si="32">SUM(K309:L309)</f>
        <v>3769</v>
      </c>
      <c r="N309" s="19" t="s">
        <v>802</v>
      </c>
      <c r="O309" s="31">
        <v>1222</v>
      </c>
      <c r="P309" s="31">
        <v>30</v>
      </c>
      <c r="Q309" s="31"/>
      <c r="R309" s="31">
        <v>712</v>
      </c>
      <c r="S309" s="17">
        <f t="shared" ref="S309:S311" si="33">SUM(O309:R309)</f>
        <v>1964</v>
      </c>
      <c r="T309" s="31">
        <v>587</v>
      </c>
      <c r="U309" s="17">
        <f t="shared" ref="U309:U311" si="34">SUM(S309:T309)</f>
        <v>2551</v>
      </c>
      <c r="V309" s="19"/>
    </row>
    <row r="310" spans="1:22" ht="15" customHeight="1">
      <c r="A310" s="163" t="s">
        <v>728</v>
      </c>
      <c r="B310" s="32" t="s">
        <v>729</v>
      </c>
      <c r="C310" s="32"/>
      <c r="D310" s="32"/>
      <c r="E310" t="s">
        <v>253</v>
      </c>
      <c r="F310" s="31">
        <v>2993</v>
      </c>
      <c r="G310" s="31">
        <v>248</v>
      </c>
      <c r="H310" s="31">
        <v>39</v>
      </c>
      <c r="I310" s="31">
        <v>1794</v>
      </c>
      <c r="J310" s="31">
        <v>801</v>
      </c>
      <c r="K310" s="17">
        <f t="shared" si="31"/>
        <v>5875</v>
      </c>
      <c r="L310" s="31">
        <v>2662</v>
      </c>
      <c r="M310" s="17">
        <f t="shared" si="32"/>
        <v>8537</v>
      </c>
      <c r="N310" s="19" t="s">
        <v>802</v>
      </c>
      <c r="O310" s="31">
        <v>2590</v>
      </c>
      <c r="P310" s="31">
        <v>243</v>
      </c>
      <c r="Q310" s="31">
        <v>46</v>
      </c>
      <c r="R310" s="31">
        <v>1701</v>
      </c>
      <c r="S310" s="17">
        <f t="shared" si="33"/>
        <v>4580</v>
      </c>
      <c r="T310" s="31">
        <v>3250</v>
      </c>
      <c r="U310" s="17">
        <f t="shared" si="34"/>
        <v>7830</v>
      </c>
      <c r="V310" s="19"/>
    </row>
    <row r="311" spans="1:22" ht="15" customHeight="1">
      <c r="A311" s="163" t="s">
        <v>730</v>
      </c>
      <c r="B311" s="32" t="s">
        <v>731</v>
      </c>
      <c r="C311" s="32"/>
      <c r="D311" s="32"/>
      <c r="E311" t="s">
        <v>219</v>
      </c>
      <c r="F311" s="31">
        <v>3212</v>
      </c>
      <c r="G311" s="31">
        <v>685</v>
      </c>
      <c r="H311" s="31">
        <v>21</v>
      </c>
      <c r="I311" s="31">
        <v>2995</v>
      </c>
      <c r="J311" s="31">
        <v>1457</v>
      </c>
      <c r="K311" s="17">
        <f t="shared" si="31"/>
        <v>8370</v>
      </c>
      <c r="L311" s="31">
        <v>2105</v>
      </c>
      <c r="M311" s="17">
        <f t="shared" si="32"/>
        <v>10475</v>
      </c>
      <c r="N311" s="19" t="s">
        <v>802</v>
      </c>
      <c r="O311" s="31">
        <v>3595</v>
      </c>
      <c r="P311" s="31">
        <v>437</v>
      </c>
      <c r="Q311" s="31">
        <v>6</v>
      </c>
      <c r="R311" s="31">
        <v>2389</v>
      </c>
      <c r="S311" s="17">
        <f t="shared" si="33"/>
        <v>6427</v>
      </c>
      <c r="T311" s="31">
        <v>1454</v>
      </c>
      <c r="U311" s="17">
        <f t="shared" si="34"/>
        <v>7881</v>
      </c>
      <c r="V311" s="19"/>
    </row>
    <row r="312" spans="1:22" ht="15" customHeight="1">
      <c r="A312" s="163" t="s">
        <v>732</v>
      </c>
      <c r="B312" s="32" t="s">
        <v>733</v>
      </c>
      <c r="C312" s="32"/>
      <c r="D312" s="32"/>
      <c r="E312" s="4" t="s">
        <v>243</v>
      </c>
      <c r="F312" s="31">
        <v>1521</v>
      </c>
      <c r="G312" s="31">
        <v>335</v>
      </c>
      <c r="H312" s="31">
        <v>5</v>
      </c>
      <c r="I312" s="31">
        <v>900</v>
      </c>
      <c r="J312" s="31">
        <v>552</v>
      </c>
      <c r="K312" s="17">
        <f t="shared" si="31"/>
        <v>3313</v>
      </c>
      <c r="L312" s="31">
        <v>495</v>
      </c>
      <c r="M312" s="17">
        <f>SUM(K312:L312)</f>
        <v>3808</v>
      </c>
      <c r="N312" s="19" t="s">
        <v>802</v>
      </c>
      <c r="O312" s="31">
        <v>1932</v>
      </c>
      <c r="P312" s="31">
        <v>184</v>
      </c>
      <c r="Q312" s="31">
        <v>9</v>
      </c>
      <c r="R312" s="31">
        <v>934</v>
      </c>
      <c r="S312" s="17">
        <f>SUM(O312:R312)</f>
        <v>3059</v>
      </c>
      <c r="T312" s="31">
        <v>766</v>
      </c>
      <c r="U312" s="17">
        <f>SUM(S312:T312)</f>
        <v>3825</v>
      </c>
      <c r="V312" s="19"/>
    </row>
    <row r="313" spans="1:22" ht="15" customHeight="1">
      <c r="A313" s="163" t="s">
        <v>734</v>
      </c>
      <c r="B313" s="32" t="s">
        <v>735</v>
      </c>
      <c r="C313" s="32"/>
      <c r="D313" s="32"/>
      <c r="E313" t="s">
        <v>248</v>
      </c>
      <c r="F313" s="31">
        <v>1885</v>
      </c>
      <c r="G313" s="31">
        <v>379</v>
      </c>
      <c r="H313" s="31">
        <v>46</v>
      </c>
      <c r="I313" s="31">
        <v>1077</v>
      </c>
      <c r="J313" s="31">
        <v>833</v>
      </c>
      <c r="K313" s="17">
        <f t="shared" si="31"/>
        <v>4220</v>
      </c>
      <c r="L313" s="31">
        <v>2301</v>
      </c>
      <c r="M313" s="17">
        <f>SUM(K313:L313)</f>
        <v>6521</v>
      </c>
      <c r="N313" s="19" t="s">
        <v>802</v>
      </c>
      <c r="O313" s="31">
        <v>1611</v>
      </c>
      <c r="P313" s="31">
        <v>230</v>
      </c>
      <c r="Q313" s="31">
        <v>0</v>
      </c>
      <c r="R313" s="31">
        <v>875</v>
      </c>
      <c r="S313" s="17">
        <f>SUM(O313:R313)</f>
        <v>2716</v>
      </c>
      <c r="T313" s="31">
        <v>2276</v>
      </c>
      <c r="U313" s="17">
        <f>SUM(S313:T313)</f>
        <v>4992</v>
      </c>
      <c r="V313" s="19"/>
    </row>
    <row r="314" spans="1:22" ht="15" customHeight="1">
      <c r="A314" s="163" t="s">
        <v>736</v>
      </c>
      <c r="B314" s="32" t="s">
        <v>737</v>
      </c>
      <c r="C314" s="32"/>
      <c r="D314" s="32"/>
      <c r="E314" t="s">
        <v>234</v>
      </c>
      <c r="F314" s="31">
        <v>1131</v>
      </c>
      <c r="G314" s="31">
        <v>253</v>
      </c>
      <c r="H314" s="31">
        <v>22</v>
      </c>
      <c r="I314" s="31">
        <v>975</v>
      </c>
      <c r="J314" s="31">
        <v>248</v>
      </c>
      <c r="K314" s="17">
        <f t="shared" si="31"/>
        <v>2629</v>
      </c>
      <c r="L314" s="31">
        <v>824</v>
      </c>
      <c r="M314" s="17">
        <f t="shared" ref="M314" si="35">SUM(K314:L314)</f>
        <v>3453</v>
      </c>
      <c r="N314" s="19" t="s">
        <v>802</v>
      </c>
      <c r="O314" s="31">
        <v>1440</v>
      </c>
      <c r="P314" s="31">
        <v>122</v>
      </c>
      <c r="Q314" s="31">
        <v>11</v>
      </c>
      <c r="R314" s="31">
        <v>798</v>
      </c>
      <c r="S314" s="17">
        <f t="shared" ref="S314" si="36">SUM(O314:R314)</f>
        <v>2371</v>
      </c>
      <c r="T314" s="31">
        <v>1851</v>
      </c>
      <c r="U314" s="17">
        <f t="shared" ref="U314" si="37">SUM(S314:T314)</f>
        <v>4222</v>
      </c>
      <c r="V314" s="19"/>
    </row>
    <row r="315" spans="1:22" ht="15" customHeight="1">
      <c r="A315" s="26" t="s">
        <v>738</v>
      </c>
      <c r="B315" s="26"/>
      <c r="C315" s="26"/>
      <c r="D315" s="26"/>
      <c r="E315" s="26"/>
      <c r="F315" s="18">
        <f t="shared" ref="F315:M315" si="38">SUM(F306:F314)</f>
        <v>16275</v>
      </c>
      <c r="G315" s="18">
        <f t="shared" si="38"/>
        <v>2770</v>
      </c>
      <c r="H315" s="18">
        <f t="shared" si="38"/>
        <v>152</v>
      </c>
      <c r="I315" s="18">
        <f t="shared" si="38"/>
        <v>10989</v>
      </c>
      <c r="J315" s="18">
        <f t="shared" si="38"/>
        <v>4738</v>
      </c>
      <c r="K315" s="18">
        <f t="shared" si="38"/>
        <v>34924</v>
      </c>
      <c r="L315" s="18">
        <f t="shared" si="38"/>
        <v>11858</v>
      </c>
      <c r="M315" s="18">
        <f t="shared" si="38"/>
        <v>46782</v>
      </c>
      <c r="N315" s="19" t="s">
        <v>802</v>
      </c>
      <c r="O315" s="18">
        <f t="shared" ref="O315:U315" si="39">SUM(O306:O314)</f>
        <v>16863</v>
      </c>
      <c r="P315" s="18">
        <f t="shared" si="39"/>
        <v>1474</v>
      </c>
      <c r="Q315" s="18">
        <f t="shared" si="39"/>
        <v>117</v>
      </c>
      <c r="R315" s="18">
        <f t="shared" si="39"/>
        <v>9759</v>
      </c>
      <c r="S315" s="18">
        <f t="shared" si="39"/>
        <v>28213</v>
      </c>
      <c r="T315" s="18">
        <f t="shared" si="39"/>
        <v>12290</v>
      </c>
      <c r="U315" s="18">
        <f t="shared" si="39"/>
        <v>40503</v>
      </c>
      <c r="V315" s="19"/>
    </row>
    <row r="316" spans="1:22">
      <c r="F316" s="16"/>
      <c r="G316" s="16"/>
      <c r="H316" s="16"/>
      <c r="I316" s="16"/>
      <c r="J316" s="16"/>
      <c r="K316" s="16"/>
      <c r="L316" s="16"/>
      <c r="M316" s="16"/>
      <c r="N316" s="16"/>
      <c r="O316" s="16"/>
      <c r="P316" s="16"/>
      <c r="Q316" s="16"/>
      <c r="R316" s="16"/>
      <c r="S316" s="16"/>
      <c r="T316" s="16"/>
      <c r="U316" s="16"/>
    </row>
    <row r="317" spans="1:22" ht="14.45">
      <c r="A317" s="32" t="s">
        <v>893</v>
      </c>
      <c r="F317" s="31"/>
      <c r="G317" s="31"/>
      <c r="H317" s="31"/>
      <c r="I317" s="31"/>
      <c r="J317" s="31"/>
      <c r="K317" s="31"/>
      <c r="L317" s="31"/>
      <c r="M317" s="31"/>
      <c r="N317" s="31"/>
      <c r="O317" s="31"/>
      <c r="P317" s="31"/>
      <c r="Q317" s="31"/>
      <c r="R317" s="31"/>
      <c r="S317" s="31"/>
      <c r="T317" s="31"/>
      <c r="U317" s="31"/>
    </row>
    <row r="318" spans="1:22">
      <c r="A318" s="4" t="s">
        <v>208</v>
      </c>
      <c r="L318" s="16"/>
    </row>
  </sheetData>
  <sortState xmlns:xlrd2="http://schemas.microsoft.com/office/spreadsheetml/2017/richdata2" ref="A11:V290">
    <sortCondition ref="B11:B290"/>
  </sortState>
  <mergeCells count="2">
    <mergeCell ref="F8:M8"/>
    <mergeCell ref="O8:U8"/>
  </mergeCells>
  <pageMargins left="0.70866141732283472" right="0.70866141732283472" top="0.55118110236220474" bottom="0.55118110236220474" header="0.31496062992125984" footer="0.31496062992125984"/>
  <pageSetup paperSize="9" scale="49" fitToHeight="0" orientation="landscape" r:id="rId1"/>
  <headerFooter>
    <oddFooter>&amp;RPage &amp;P of &amp;N&amp;C&amp;1#&amp;"Calibri"&amp;12&amp;KFF8C00OFFICIAL SENSITIVE - COMMERCIAL</oddFooter>
    <evenFooter>&amp;RPage &amp;P of &amp;N&amp;C&amp;"arial,Bold"&amp;10&amp;KFF0000OFFICIAL SENSITIVE - COMMERCIAL</evenFooter>
    <firstFooter>&amp;RPage &amp;P of &amp;N&amp;C&amp;"arial,Bold"&amp;10&amp;KFF0000OFFICIAL SENSITIVE - COMMERCIAL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49E3DCCB7F5D46AE271119176DD7E5" ma:contentTypeVersion="4" ma:contentTypeDescription="Create a new document." ma:contentTypeScope="" ma:versionID="58515e8558f1a9c9be2dd9dbf5ba581a">
  <xsd:schema xmlns:xsd="http://www.w3.org/2001/XMLSchema" xmlns:xs="http://www.w3.org/2001/XMLSchema" xmlns:p="http://schemas.microsoft.com/office/2006/metadata/properties" xmlns:ns2="cf7c81f4-6137-48a4-bffe-55464a8ab67f" targetNamespace="http://schemas.microsoft.com/office/2006/metadata/properties" ma:root="true" ma:fieldsID="77da0e7a803234c6d445fe2a36b918a7" ns2:_="">
    <xsd:import namespace="cf7c81f4-6137-48a4-bffe-55464a8ab67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c81f4-6137-48a4-bffe-55464a8ab6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EE142D-3319-479F-B270-994557F1C8BB}"/>
</file>

<file path=customXml/itemProps2.xml><?xml version="1.0" encoding="utf-8"?>
<ds:datastoreItem xmlns:ds="http://schemas.openxmlformats.org/officeDocument/2006/customXml" ds:itemID="{F7A9C778-990E-422A-8C34-BEB9361202EA}"/>
</file>

<file path=customXml/itemProps3.xml><?xml version="1.0" encoding="utf-8"?>
<ds:datastoreItem xmlns:ds="http://schemas.openxmlformats.org/officeDocument/2006/customXml" ds:itemID="{924FA064-7141-475A-996D-8C1FE1872BEE}"/>
</file>

<file path=docProps/app.xml><?xml version="1.0" encoding="utf-8"?>
<Properties xmlns="http://schemas.openxmlformats.org/officeDocument/2006/extended-properties" xmlns:vt="http://schemas.openxmlformats.org/officeDocument/2006/docPropsVTypes">
  <Manager/>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2012-04-13T07:36:28Z</dcterms:created>
  <dcterms:modified xsi:type="dcterms:W3CDTF">2024-12-03T10:39:30Z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bdcec8de-913d-491e-a439-27e93df72fd4</vt:lpwstr>
  </property>
  <property fmtid="{D5CDD505-2E9C-101B-9397-08002B2CF9AE}" pid="3" name="HCAGPMS">
    <vt:lpwstr>OFFICIAL SENSITIVE</vt:lpwstr>
  </property>
  <property fmtid="{D5CDD505-2E9C-101B-9397-08002B2CF9AE}" pid="4" name="HCADescriptor - Official Sensitive">
    <vt:lpwstr>COMMERCIAL</vt:lpwstr>
  </property>
  <property fmtid="{D5CDD505-2E9C-101B-9397-08002B2CF9AE}" pid="5" name="ContentTypeId">
    <vt:lpwstr>0x0101001D49E3DCCB7F5D46AE271119176DD7E5</vt:lpwstr>
  </property>
  <property fmtid="{D5CDD505-2E9C-101B-9397-08002B2CF9AE}" pid="6" name="MSIP_Label_f40f7dfc-0c8c-44e2-874d-c21992f9478c_Enabled">
    <vt:lpwstr>True</vt:lpwstr>
  </property>
  <property fmtid="{D5CDD505-2E9C-101B-9397-08002B2CF9AE}" pid="7" name="MSIP_Label_f40f7dfc-0c8c-44e2-874d-c21992f9478c_SiteId">
    <vt:lpwstr>faa8e269-0811-4538-82e7-4d29009219bf</vt:lpwstr>
  </property>
  <property fmtid="{D5CDD505-2E9C-101B-9397-08002B2CF9AE}" pid="8" name="MSIP_Label_f40f7dfc-0c8c-44e2-874d-c21992f9478c_Owner">
    <vt:lpwstr>Mike.Shone@homesengland.gov.uk</vt:lpwstr>
  </property>
  <property fmtid="{D5CDD505-2E9C-101B-9397-08002B2CF9AE}" pid="9" name="MSIP_Label_f40f7dfc-0c8c-44e2-874d-c21992f9478c_SetDate">
    <vt:lpwstr>2021-06-19T17:19:07.6583253Z</vt:lpwstr>
  </property>
  <property fmtid="{D5CDD505-2E9C-101B-9397-08002B2CF9AE}" pid="10" name="MSIP_Label_f40f7dfc-0c8c-44e2-874d-c21992f9478c_Name">
    <vt:lpwstr>Official Sensitive</vt:lpwstr>
  </property>
  <property fmtid="{D5CDD505-2E9C-101B-9397-08002B2CF9AE}" pid="11" name="MSIP_Label_f40f7dfc-0c8c-44e2-874d-c21992f9478c_Application">
    <vt:lpwstr>Microsoft Azure Information Protection</vt:lpwstr>
  </property>
  <property fmtid="{D5CDD505-2E9C-101B-9397-08002B2CF9AE}" pid="12" name="MSIP_Label_f40f7dfc-0c8c-44e2-874d-c21992f9478c_ActionId">
    <vt:lpwstr>30417ed1-9551-4ea6-8c88-9eebd14456e0</vt:lpwstr>
  </property>
  <property fmtid="{D5CDD505-2E9C-101B-9397-08002B2CF9AE}" pid="13" name="MSIP_Label_f40f7dfc-0c8c-44e2-874d-c21992f9478c_Extended_MSFT_Method">
    <vt:lpwstr>Manual</vt:lpwstr>
  </property>
  <property fmtid="{D5CDD505-2E9C-101B-9397-08002B2CF9AE}" pid="14" name="MSIP_Label_563f3204-aa9d-4776-a174-8aa87eb817fd_Enabled">
    <vt:lpwstr>true</vt:lpwstr>
  </property>
  <property fmtid="{D5CDD505-2E9C-101B-9397-08002B2CF9AE}" pid="15" name="MSIP_Label_563f3204-aa9d-4776-a174-8aa87eb817fd_SetDate">
    <vt:lpwstr>2023-06-26T17:10:45Z</vt:lpwstr>
  </property>
  <property fmtid="{D5CDD505-2E9C-101B-9397-08002B2CF9AE}" pid="16" name="MSIP_Label_563f3204-aa9d-4776-a174-8aa87eb817fd_Method">
    <vt:lpwstr>Privileged</vt:lpwstr>
  </property>
  <property fmtid="{D5CDD505-2E9C-101B-9397-08002B2CF9AE}" pid="17" name="MSIP_Label_563f3204-aa9d-4776-a174-8aa87eb817fd_Name">
    <vt:lpwstr>563f3204-aa9d-4776-a174-8aa87eb817fd</vt:lpwstr>
  </property>
  <property fmtid="{D5CDD505-2E9C-101B-9397-08002B2CF9AE}" pid="18" name="MSIP_Label_563f3204-aa9d-4776-a174-8aa87eb817fd_SiteId">
    <vt:lpwstr>faa8e269-0811-4538-82e7-4d29009219bf</vt:lpwstr>
  </property>
  <property fmtid="{D5CDD505-2E9C-101B-9397-08002B2CF9AE}" pid="19" name="MSIP_Label_563f3204-aa9d-4776-a174-8aa87eb817fd_ActionId">
    <vt:lpwstr>89241802-1281-4ef3-9cdb-e5a71c01fa2d</vt:lpwstr>
  </property>
  <property fmtid="{D5CDD505-2E9C-101B-9397-08002B2CF9AE}" pid="20" name="MSIP_Label_563f3204-aa9d-4776-a174-8aa87eb817fd_ContentBits">
    <vt:lpwstr>2</vt:lpwstr>
  </property>
</Properties>
</file>